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22020" windowHeight="8970"/>
  </bookViews>
  <sheets>
    <sheet name="Input-Output" sheetId="3" r:id="rId1"/>
    <sheet name="Lookup" sheetId="2" r:id="rId2"/>
    <sheet name="Data" sheetId="1" r:id="rId3"/>
  </sheets>
  <definedNames>
    <definedName name="acct">'Input-Output'!$B$13</definedName>
    <definedName name="cust">Lookup!$B$2:$B$3</definedName>
    <definedName name="custchar">Lookup!$A$2:$A$15</definedName>
    <definedName name="data">Data!$C:$O</definedName>
  </definedNames>
  <calcPr calcId="145621"/>
</workbook>
</file>

<file path=xl/calcChain.xml><?xml version="1.0" encoding="utf-8"?>
<calcChain xmlns="http://schemas.openxmlformats.org/spreadsheetml/2006/main">
  <c r="C290" i="1" l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266" i="1" l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A3" i="3" l="1"/>
  <c r="A14" i="3"/>
  <c r="H7" i="3"/>
  <c r="G7" i="3"/>
  <c r="F7" i="3"/>
  <c r="E7" i="3"/>
  <c r="B6" i="3"/>
  <c r="I22" i="3" l="1"/>
  <c r="I21" i="3"/>
  <c r="I14" i="3"/>
  <c r="I11" i="3"/>
  <c r="I10" i="3"/>
  <c r="I26" i="3"/>
  <c r="I25" i="3"/>
  <c r="I24" i="3"/>
  <c r="I19" i="3"/>
  <c r="I18" i="3"/>
  <c r="I13" i="3"/>
  <c r="I12" i="3"/>
  <c r="I32" i="3"/>
  <c r="I31" i="3"/>
  <c r="I30" i="3"/>
  <c r="I29" i="3"/>
  <c r="I28" i="3"/>
  <c r="I27" i="3"/>
  <c r="I23" i="3"/>
  <c r="I20" i="3"/>
  <c r="I17" i="3"/>
  <c r="I16" i="3"/>
  <c r="I15" i="3"/>
  <c r="I9" i="3"/>
  <c r="B13" i="3"/>
  <c r="K32" i="3" l="1"/>
  <c r="E9" i="3"/>
  <c r="J31" i="3"/>
  <c r="L9" i="3"/>
  <c r="L24" i="3"/>
  <c r="K10" i="3"/>
  <c r="L16" i="3"/>
  <c r="K18" i="3"/>
  <c r="L28" i="3"/>
  <c r="N13" i="3"/>
  <c r="M11" i="3"/>
  <c r="L12" i="3"/>
  <c r="K14" i="3"/>
  <c r="N28" i="3"/>
  <c r="M24" i="3"/>
  <c r="L20" i="3"/>
  <c r="K22" i="3"/>
  <c r="L32" i="3"/>
  <c r="M13" i="3"/>
  <c r="M18" i="3"/>
  <c r="J28" i="3"/>
  <c r="L14" i="3"/>
  <c r="L22" i="3"/>
  <c r="K12" i="3"/>
  <c r="K20" i="3"/>
  <c r="J9" i="3"/>
  <c r="L10" i="3"/>
  <c r="L18" i="3"/>
  <c r="J26" i="3"/>
  <c r="K25" i="3"/>
  <c r="K16" i="3"/>
  <c r="K24" i="3"/>
  <c r="L30" i="3"/>
  <c r="N11" i="3"/>
  <c r="N9" i="3"/>
  <c r="N29" i="3"/>
  <c r="F11" i="3"/>
  <c r="M9" i="3"/>
  <c r="F9" i="3"/>
  <c r="N32" i="3"/>
  <c r="M21" i="3"/>
  <c r="E27" i="3"/>
  <c r="J30" i="3"/>
  <c r="J32" i="3"/>
  <c r="L11" i="3"/>
  <c r="L13" i="3"/>
  <c r="L15" i="3"/>
  <c r="L17" i="3"/>
  <c r="L19" i="3"/>
  <c r="L21" i="3"/>
  <c r="L23" i="3"/>
  <c r="J25" i="3"/>
  <c r="M10" i="3"/>
  <c r="M16" i="3"/>
  <c r="M22" i="3"/>
  <c r="J29" i="3"/>
  <c r="K11" i="3"/>
  <c r="K13" i="3"/>
  <c r="K15" i="3"/>
  <c r="K17" i="3"/>
  <c r="K19" i="3"/>
  <c r="K21" i="3"/>
  <c r="K23" i="3"/>
  <c r="L27" i="3"/>
  <c r="L29" i="3"/>
  <c r="L31" i="3"/>
  <c r="M17" i="3"/>
  <c r="M23" i="3"/>
  <c r="N10" i="3"/>
  <c r="N12" i="3"/>
  <c r="N14" i="3"/>
  <c r="N16" i="3"/>
  <c r="N18" i="3"/>
  <c r="N20" i="3"/>
  <c r="N22" i="3"/>
  <c r="N24" i="3"/>
  <c r="F27" i="3"/>
  <c r="E29" i="3"/>
  <c r="E31" i="3"/>
  <c r="N27" i="3"/>
  <c r="N30" i="3"/>
  <c r="F10" i="3"/>
  <c r="F12" i="3"/>
  <c r="F14" i="3"/>
  <c r="F16" i="3"/>
  <c r="F18" i="3"/>
  <c r="F20" i="3"/>
  <c r="F22" i="3"/>
  <c r="F24" i="3"/>
  <c r="N25" i="3"/>
  <c r="M27" i="3"/>
  <c r="M29" i="3"/>
  <c r="M31" i="3"/>
  <c r="E10" i="3"/>
  <c r="G10" i="3" s="1"/>
  <c r="H10" i="3" s="1"/>
  <c r="E12" i="3"/>
  <c r="G12" i="3" s="1"/>
  <c r="H12" i="3" s="1"/>
  <c r="E14" i="3"/>
  <c r="G14" i="3" s="1"/>
  <c r="H14" i="3" s="1"/>
  <c r="E16" i="3"/>
  <c r="G16" i="3" s="1"/>
  <c r="H16" i="3" s="1"/>
  <c r="E18" i="3"/>
  <c r="G18" i="3" s="1"/>
  <c r="H18" i="3" s="1"/>
  <c r="E20" i="3"/>
  <c r="E22" i="3"/>
  <c r="G22" i="3" s="1"/>
  <c r="H22" i="3" s="1"/>
  <c r="E24" i="3"/>
  <c r="G24" i="3" s="1"/>
  <c r="H24" i="3" s="1"/>
  <c r="M25" i="3"/>
  <c r="F28" i="3"/>
  <c r="F30" i="3"/>
  <c r="F32" i="3"/>
  <c r="M12" i="3"/>
  <c r="M19" i="3"/>
  <c r="K26" i="3"/>
  <c r="J11" i="3"/>
  <c r="J13" i="3"/>
  <c r="J15" i="3"/>
  <c r="J17" i="3"/>
  <c r="J19" i="3"/>
  <c r="J21" i="3"/>
  <c r="J23" i="3"/>
  <c r="L25" i="3"/>
  <c r="K27" i="3"/>
  <c r="K29" i="3"/>
  <c r="K31" i="3"/>
  <c r="N15" i="3"/>
  <c r="N17" i="3"/>
  <c r="N19" i="3"/>
  <c r="N21" i="3"/>
  <c r="N23" i="3"/>
  <c r="F26" i="3"/>
  <c r="E28" i="3"/>
  <c r="E30" i="3"/>
  <c r="E32" i="3"/>
  <c r="K9" i="3"/>
  <c r="E26" i="3"/>
  <c r="N31" i="3"/>
  <c r="F13" i="3"/>
  <c r="F15" i="3"/>
  <c r="F17" i="3"/>
  <c r="F19" i="3"/>
  <c r="F21" i="3"/>
  <c r="F23" i="3"/>
  <c r="F25" i="3"/>
  <c r="N26" i="3"/>
  <c r="M28" i="3"/>
  <c r="M30" i="3"/>
  <c r="M32" i="3"/>
  <c r="M14" i="3"/>
  <c r="M20" i="3"/>
  <c r="J27" i="3"/>
  <c r="E11" i="3"/>
  <c r="E13" i="3"/>
  <c r="E15" i="3"/>
  <c r="E17" i="3"/>
  <c r="E19" i="3"/>
  <c r="E21" i="3"/>
  <c r="E23" i="3"/>
  <c r="E25" i="3"/>
  <c r="M26" i="3"/>
  <c r="F29" i="3"/>
  <c r="F31" i="3"/>
  <c r="M15" i="3"/>
  <c r="J10" i="3"/>
  <c r="J12" i="3"/>
  <c r="J14" i="3"/>
  <c r="J16" i="3"/>
  <c r="J18" i="3"/>
  <c r="J20" i="3"/>
  <c r="J22" i="3"/>
  <c r="J24" i="3"/>
  <c r="L26" i="3"/>
  <c r="K28" i="3"/>
  <c r="K30" i="3"/>
  <c r="I33" i="3"/>
  <c r="G20" i="3" l="1"/>
  <c r="H20" i="3" s="1"/>
  <c r="G27" i="3"/>
  <c r="H27" i="3" s="1"/>
  <c r="G25" i="3"/>
  <c r="H25" i="3" s="1"/>
  <c r="G17" i="3"/>
  <c r="H17" i="3" s="1"/>
  <c r="G11" i="3"/>
  <c r="H11" i="3" s="1"/>
  <c r="G29" i="3"/>
  <c r="H29" i="3" s="1"/>
  <c r="G19" i="3"/>
  <c r="H19" i="3" s="1"/>
  <c r="G32" i="3"/>
  <c r="H32" i="3" s="1"/>
  <c r="G23" i="3"/>
  <c r="H23" i="3" s="1"/>
  <c r="G15" i="3"/>
  <c r="H15" i="3" s="1"/>
  <c r="G28" i="3"/>
  <c r="H28" i="3" s="1"/>
  <c r="G31" i="3"/>
  <c r="H31" i="3" s="1"/>
  <c r="G26" i="3"/>
  <c r="H26" i="3" s="1"/>
  <c r="G21" i="3"/>
  <c r="H21" i="3" s="1"/>
  <c r="G13" i="3"/>
  <c r="H13" i="3" s="1"/>
  <c r="G30" i="3"/>
  <c r="H30" i="3" s="1"/>
  <c r="G9" i="3"/>
  <c r="E33" i="3"/>
  <c r="F33" i="3"/>
  <c r="B14" i="3" l="1"/>
  <c r="L33" i="3"/>
  <c r="H9" i="3"/>
  <c r="G33" i="3"/>
  <c r="B15" i="3" l="1"/>
  <c r="M33" i="3"/>
  <c r="J33" i="3"/>
  <c r="N33" i="3"/>
  <c r="K33" i="3"/>
  <c r="H33" i="3"/>
</calcChain>
</file>

<file path=xl/sharedStrings.xml><?xml version="1.0" encoding="utf-8"?>
<sst xmlns="http://schemas.openxmlformats.org/spreadsheetml/2006/main" count="391" uniqueCount="66">
  <si>
    <t>accts</t>
  </si>
  <si>
    <t>Both</t>
  </si>
  <si>
    <t>Email</t>
  </si>
  <si>
    <t>Text</t>
  </si>
  <si>
    <t>TABLE 1: Menu options</t>
  </si>
  <si>
    <t>Type of Results</t>
  </si>
  <si>
    <t>Event</t>
  </si>
  <si>
    <t>Customer Characteristic</t>
  </si>
  <si>
    <t>custchar</t>
  </si>
  <si>
    <t>Coastal</t>
  </si>
  <si>
    <t>Inland</t>
  </si>
  <si>
    <t>Climate Zone - Coastal</t>
  </si>
  <si>
    <t>Climate Zone - Inland</t>
  </si>
  <si>
    <t>Usage Level - High</t>
  </si>
  <si>
    <t>Usage Level - Low</t>
  </si>
  <si>
    <t>Enrollment Year - 2012</t>
  </si>
  <si>
    <t>Enrollment Year - 2013</t>
  </si>
  <si>
    <t>Notification Type - Email</t>
  </si>
  <si>
    <t>Notification Type - Text</t>
  </si>
  <si>
    <t>Notification Type - Both</t>
  </si>
  <si>
    <t>Saturday, August 31, 2013</t>
  </si>
  <si>
    <t>code</t>
  </si>
  <si>
    <t>Number of Accounts</t>
  </si>
  <si>
    <t>TABLE 2: Output</t>
  </si>
  <si>
    <t>Hour Ending</t>
  </si>
  <si>
    <t>Uncertainty Adjusted Impact - Percentiles</t>
  </si>
  <si>
    <t>10th</t>
  </si>
  <si>
    <t>30th</t>
  </si>
  <si>
    <t>50th</t>
  </si>
  <si>
    <t>70th</t>
  </si>
  <si>
    <t>90th</t>
  </si>
  <si>
    <t>High</t>
  </si>
  <si>
    <t>Low</t>
  </si>
  <si>
    <t>cust</t>
  </si>
  <si>
    <t>Aggregate</t>
  </si>
  <si>
    <t>Average Enrolled Account</t>
  </si>
  <si>
    <t>Average Temp (F)</t>
  </si>
  <si>
    <t>Average During Event Hours</t>
  </si>
  <si>
    <t>San Diego Gas &amp; Electric Co.</t>
  </si>
  <si>
    <t>all</t>
  </si>
  <si>
    <t>Customers - All</t>
  </si>
  <si>
    <t xml:space="preserve"> </t>
  </si>
  <si>
    <t>hour</t>
  </si>
  <si>
    <t>t</t>
  </si>
  <si>
    <t>h</t>
  </si>
  <si>
    <t>hadj</t>
  </si>
  <si>
    <t>se</t>
  </si>
  <si>
    <t>tempf</t>
  </si>
  <si>
    <t>imp</t>
  </si>
  <si>
    <t>pctile10</t>
  </si>
  <si>
    <t>pctile30</t>
  </si>
  <si>
    <t>pctile50</t>
  </si>
  <si>
    <t>pctile70</t>
  </si>
  <si>
    <t>pctile90</t>
  </si>
  <si>
    <t>2012</t>
  </si>
  <si>
    <t>2013</t>
  </si>
  <si>
    <t>SummerSaver - Yes</t>
  </si>
  <si>
    <t>SummerSaver - No</t>
  </si>
  <si>
    <t>No</t>
  </si>
  <si>
    <t>Yes</t>
  </si>
  <si>
    <t>2013 Opt-in PTR Ex Post Load Impact Tables</t>
  </si>
  <si>
    <t>CARE</t>
  </si>
  <si>
    <t>Non-CARE</t>
  </si>
  <si>
    <t>Income Level - CARE</t>
  </si>
  <si>
    <t>Income Level - Non-CARE</t>
  </si>
  <si>
    <t>Average % Impact During Event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</si>
</sst>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indexed="9"/>
      <name val="Arial"/>
      <family val="2"/>
    </font>
    <font>
      <sz val="12"/>
      <color indexed="9"/>
      <name val="Arial"/>
      <family val="2"/>
    </font>
    <font>
      <b/>
      <sz val="11"/>
      <color indexed="9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4"/>
      <name val="Arial"/>
      <family val="2"/>
    </font>
    <font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B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medium">
        <color indexed="56"/>
      </left>
      <right style="thin">
        <color indexed="9"/>
      </right>
      <top/>
      <bottom style="thin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56"/>
      </bottom>
      <diagonal/>
    </border>
    <border>
      <left style="medium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56"/>
      </bottom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 style="thin">
        <color indexed="56"/>
      </left>
      <right/>
      <top style="thin">
        <color indexed="56"/>
      </top>
      <bottom style="thin">
        <color indexed="9"/>
      </bottom>
      <diagonal/>
    </border>
    <border>
      <left style="thin">
        <color indexed="56"/>
      </left>
      <right/>
      <top style="thin">
        <color indexed="9"/>
      </top>
      <bottom style="thin">
        <color indexed="9"/>
      </bottom>
      <diagonal/>
    </border>
    <border>
      <left style="thin">
        <color indexed="56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medium">
        <color indexed="56"/>
      </top>
      <bottom style="thin">
        <color indexed="9"/>
      </bottom>
      <diagonal/>
    </border>
    <border>
      <left/>
      <right/>
      <top style="medium">
        <color indexed="56"/>
      </top>
      <bottom style="thin">
        <color indexed="9"/>
      </bottom>
      <diagonal/>
    </border>
    <border>
      <left/>
      <right style="medium">
        <color indexed="56"/>
      </right>
      <top style="medium">
        <color indexed="56"/>
      </top>
      <bottom style="thin">
        <color indexed="9"/>
      </bottom>
      <diagonal/>
    </border>
    <border>
      <left style="thin">
        <color indexed="56"/>
      </left>
      <right style="thin">
        <color indexed="64"/>
      </right>
      <top/>
      <bottom style="thin">
        <color theme="0"/>
      </bottom>
      <diagonal/>
    </border>
    <border>
      <left style="thin">
        <color indexed="56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56"/>
      </left>
      <right style="thin">
        <color indexed="64"/>
      </right>
      <top style="thin">
        <color theme="0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3">
    <xf numFmtId="0" fontId="0" fillId="0" borderId="0" xfId="0"/>
    <xf numFmtId="0" fontId="6" fillId="2" borderId="5" xfId="1" applyFont="1" applyFill="1" applyBorder="1" applyAlignment="1">
      <alignment horizontal="right" wrapText="1" indent="1"/>
    </xf>
    <xf numFmtId="0" fontId="3" fillId="0" borderId="0" xfId="1" applyFont="1"/>
    <xf numFmtId="0" fontId="3" fillId="0" borderId="0" xfId="1" applyFont="1"/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0" fillId="0" borderId="0" xfId="0" applyNumberFormat="1"/>
    <xf numFmtId="0" fontId="6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1" fillId="0" borderId="0" xfId="0" applyFont="1"/>
    <xf numFmtId="0" fontId="10" fillId="3" borderId="19" xfId="0" applyFont="1" applyFill="1" applyBorder="1" applyAlignment="1">
      <alignment vertical="center"/>
    </xf>
    <xf numFmtId="0" fontId="1" fillId="3" borderId="19" xfId="0" applyFont="1" applyFill="1" applyBorder="1"/>
    <xf numFmtId="0" fontId="11" fillId="3" borderId="0" xfId="0" applyFont="1" applyFill="1" applyBorder="1" applyAlignment="1">
      <alignment vertical="center"/>
    </xf>
    <xf numFmtId="0" fontId="1" fillId="3" borderId="0" xfId="0" applyFont="1" applyFill="1" applyBorder="1"/>
    <xf numFmtId="0" fontId="10" fillId="3" borderId="20" xfId="0" applyFont="1" applyFill="1" applyBorder="1" applyAlignment="1">
      <alignment vertical="center"/>
    </xf>
    <xf numFmtId="0" fontId="3" fillId="3" borderId="20" xfId="0" applyFont="1" applyFill="1" applyBorder="1"/>
    <xf numFmtId="0" fontId="3" fillId="3" borderId="20" xfId="0" applyFont="1" applyFill="1" applyBorder="1" applyAlignment="1">
      <alignment vertical="center"/>
    </xf>
    <xf numFmtId="0" fontId="3" fillId="0" borderId="0" xfId="0" applyFont="1" applyBorder="1"/>
    <xf numFmtId="11" fontId="0" fillId="0" borderId="0" xfId="0" applyNumberFormat="1"/>
    <xf numFmtId="3" fontId="2" fillId="4" borderId="7" xfId="1" applyNumberFormat="1" applyFont="1" applyFill="1" applyBorder="1" applyAlignment="1">
      <alignment horizontal="center" vertical="center"/>
    </xf>
    <xf numFmtId="2" fontId="2" fillId="4" borderId="7" xfId="1" applyNumberFormat="1" applyFont="1" applyFill="1" applyBorder="1" applyAlignment="1">
      <alignment horizontal="center" vertical="center"/>
    </xf>
    <xf numFmtId="1" fontId="2" fillId="4" borderId="6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center" vertical="center"/>
    </xf>
    <xf numFmtId="1" fontId="9" fillId="4" borderId="6" xfId="1" applyNumberFormat="1" applyFont="1" applyFill="1" applyBorder="1" applyAlignment="1">
      <alignment horizontal="center" vertical="center" wrapText="1"/>
    </xf>
    <xf numFmtId="1" fontId="2" fillId="5" borderId="6" xfId="1" applyNumberFormat="1" applyFont="1" applyFill="1" applyBorder="1" applyAlignment="1">
      <alignment horizontal="center"/>
    </xf>
    <xf numFmtId="164" fontId="2" fillId="5" borderId="1" xfId="1" applyNumberFormat="1" applyFont="1" applyFill="1" applyBorder="1" applyAlignment="1">
      <alignment horizontal="center" vertical="center"/>
    </xf>
    <xf numFmtId="2" fontId="2" fillId="5" borderId="1" xfId="1" applyNumberFormat="1" applyFont="1" applyFill="1" applyBorder="1" applyAlignment="1">
      <alignment horizontal="center" vertical="center"/>
    </xf>
    <xf numFmtId="165" fontId="2" fillId="4" borderId="1" xfId="3" applyNumberFormat="1" applyFont="1" applyFill="1" applyBorder="1" applyAlignment="1">
      <alignment horizontal="center" vertical="center"/>
    </xf>
    <xf numFmtId="165" fontId="2" fillId="5" borderId="1" xfId="3" applyNumberFormat="1" applyFont="1" applyFill="1" applyBorder="1" applyAlignment="1">
      <alignment horizontal="center" vertical="center"/>
    </xf>
    <xf numFmtId="165" fontId="2" fillId="4" borderId="7" xfId="3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4">
    <cellStyle name="Comma 2" xfId="2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  <colors>
    <mruColors>
      <color rgb="FFFFFFB9"/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0337802069524E-2"/>
          <c:y val="0.10323338411097754"/>
          <c:w val="0.81466836844771606"/>
          <c:h val="0.7459628528275686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'Input-Output'!$I$7</c:f>
              <c:strCache>
                <c:ptCount val="1"/>
                <c:pt idx="0">
                  <c:v>Average Temp (F)</c:v>
                </c:pt>
              </c:strCache>
            </c:strRef>
          </c:tx>
          <c:invertIfNegative val="0"/>
          <c:val>
            <c:numRef>
              <c:f>'Input-Output'!$I$9:$I$32</c:f>
              <c:numCache>
                <c:formatCode>0.0</c:formatCode>
                <c:ptCount val="24"/>
                <c:pt idx="0">
                  <c:v>76.751199999999997</c:v>
                </c:pt>
                <c:pt idx="1">
                  <c:v>76.361099999999993</c:v>
                </c:pt>
                <c:pt idx="2">
                  <c:v>75.777100000000004</c:v>
                </c:pt>
                <c:pt idx="3">
                  <c:v>75.612099999999998</c:v>
                </c:pt>
                <c:pt idx="4">
                  <c:v>74.742900000000006</c:v>
                </c:pt>
                <c:pt idx="5">
                  <c:v>74.304000000000002</c:v>
                </c:pt>
                <c:pt idx="6">
                  <c:v>74.943200000000004</c:v>
                </c:pt>
                <c:pt idx="7">
                  <c:v>77.467200000000005</c:v>
                </c:pt>
                <c:pt idx="8">
                  <c:v>80.509600000000006</c:v>
                </c:pt>
                <c:pt idx="9">
                  <c:v>82.350200000000001</c:v>
                </c:pt>
                <c:pt idx="10">
                  <c:v>83.984399999999994</c:v>
                </c:pt>
                <c:pt idx="11">
                  <c:v>83.990600000000001</c:v>
                </c:pt>
                <c:pt idx="12">
                  <c:v>84.613200000000006</c:v>
                </c:pt>
                <c:pt idx="13">
                  <c:v>84.889499999999998</c:v>
                </c:pt>
                <c:pt idx="14">
                  <c:v>85.0197</c:v>
                </c:pt>
                <c:pt idx="15">
                  <c:v>84.792500000000004</c:v>
                </c:pt>
                <c:pt idx="16">
                  <c:v>83.611999999999995</c:v>
                </c:pt>
                <c:pt idx="17">
                  <c:v>79.915800000000004</c:v>
                </c:pt>
                <c:pt idx="18">
                  <c:v>78.091700000000003</c:v>
                </c:pt>
                <c:pt idx="19">
                  <c:v>76.182699999999997</c:v>
                </c:pt>
                <c:pt idx="20">
                  <c:v>76.925299999999993</c:v>
                </c:pt>
                <c:pt idx="21">
                  <c:v>75.531400000000005</c:v>
                </c:pt>
                <c:pt idx="22">
                  <c:v>74.707999999999998</c:v>
                </c:pt>
                <c:pt idx="23">
                  <c:v>74.067099999999996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58496"/>
        <c:axId val="109645824"/>
      </c:barChart>
      <c:lineChart>
        <c:grouping val="standard"/>
        <c:varyColors val="0"/>
        <c:ser>
          <c:idx val="0"/>
          <c:order val="0"/>
          <c:tx>
            <c:strRef>
              <c:f>'Input-Output'!$E$7</c:f>
              <c:strCache>
                <c:ptCount val="1"/>
                <c:pt idx="0">
                  <c:v>Reference Load (MW)</c:v>
                </c:pt>
              </c:strCache>
            </c:strRef>
          </c:tx>
          <c:spPr>
            <a:ln>
              <a:solidFill>
                <a:srgbClr val="1F497D"/>
              </a:solidFill>
              <a:prstDash val="dash"/>
            </a:ln>
          </c:spPr>
          <c:marker>
            <c:symbol val="none"/>
          </c:marker>
          <c:cat>
            <c:numRef>
              <c:f>'Input-Output'!$D$9:$D$32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'Input-Output'!$E$9:$E$32</c:f>
              <c:numCache>
                <c:formatCode>0.0</c:formatCode>
                <c:ptCount val="24"/>
                <c:pt idx="0">
                  <c:v>64.416217873999997</c:v>
                </c:pt>
                <c:pt idx="1">
                  <c:v>57.161643007400002</c:v>
                </c:pt>
                <c:pt idx="2">
                  <c:v>51.765627497799997</c:v>
                </c:pt>
                <c:pt idx="3">
                  <c:v>48.047823510400001</c:v>
                </c:pt>
                <c:pt idx="4">
                  <c:v>45.810647720599995</c:v>
                </c:pt>
                <c:pt idx="5">
                  <c:v>45.0503858314</c:v>
                </c:pt>
                <c:pt idx="6">
                  <c:v>46.083582326200002</c:v>
                </c:pt>
                <c:pt idx="7">
                  <c:v>50.407265895400002</c:v>
                </c:pt>
                <c:pt idx="8">
                  <c:v>58.107498815999996</c:v>
                </c:pt>
                <c:pt idx="9">
                  <c:v>67.047437385999999</c:v>
                </c:pt>
                <c:pt idx="10">
                  <c:v>75.532792071999992</c:v>
                </c:pt>
                <c:pt idx="11">
                  <c:v>82.363816150000005</c:v>
                </c:pt>
                <c:pt idx="12">
                  <c:v>87.143454149999997</c:v>
                </c:pt>
                <c:pt idx="13">
                  <c:v>90.520182017999986</c:v>
                </c:pt>
                <c:pt idx="14">
                  <c:v>94.120861840000003</c:v>
                </c:pt>
                <c:pt idx="15">
                  <c:v>97.902995148000002</c:v>
                </c:pt>
                <c:pt idx="16">
                  <c:v>100.399578592</c:v>
                </c:pt>
                <c:pt idx="17">
                  <c:v>98.915644958000001</c:v>
                </c:pt>
                <c:pt idx="18">
                  <c:v>92.619249303999993</c:v>
                </c:pt>
                <c:pt idx="19">
                  <c:v>89.87562192</c:v>
                </c:pt>
                <c:pt idx="20">
                  <c:v>89.469525447999999</c:v>
                </c:pt>
                <c:pt idx="21">
                  <c:v>84.059378333999987</c:v>
                </c:pt>
                <c:pt idx="22">
                  <c:v>74.890938515999991</c:v>
                </c:pt>
                <c:pt idx="23">
                  <c:v>64.323792344000012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'Input-Output'!$F$7</c:f>
              <c:strCache>
                <c:ptCount val="1"/>
                <c:pt idx="0">
                  <c:v>Load with DR (MW)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1F497D"/>
                </a:solidFill>
              </a:ln>
            </c:spPr>
          </c:marker>
          <c:cat>
            <c:numRef>
              <c:f>'Input-Output'!$D$9:$D$32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'Input-Output'!$F$9:$F$32</c:f>
              <c:numCache>
                <c:formatCode>0.0</c:formatCode>
                <c:ptCount val="24"/>
                <c:pt idx="0">
                  <c:v>66.409384506000009</c:v>
                </c:pt>
                <c:pt idx="1">
                  <c:v>57.969062072000007</c:v>
                </c:pt>
                <c:pt idx="2">
                  <c:v>51.785010945399996</c:v>
                </c:pt>
                <c:pt idx="3">
                  <c:v>47.691608031599998</c:v>
                </c:pt>
                <c:pt idx="4">
                  <c:v>45.141239263599999</c:v>
                </c:pt>
                <c:pt idx="5">
                  <c:v>44.399341549800006</c:v>
                </c:pt>
                <c:pt idx="6">
                  <c:v>46.586670897999994</c:v>
                </c:pt>
                <c:pt idx="7">
                  <c:v>52.053309878</c:v>
                </c:pt>
                <c:pt idx="8">
                  <c:v>60.017396091999998</c:v>
                </c:pt>
                <c:pt idx="9">
                  <c:v>68.410785935999996</c:v>
                </c:pt>
                <c:pt idx="10">
                  <c:v>75.630861030000005</c:v>
                </c:pt>
                <c:pt idx="11">
                  <c:v>77.453112414000003</c:v>
                </c:pt>
                <c:pt idx="12">
                  <c:v>80.306038025999996</c:v>
                </c:pt>
                <c:pt idx="13">
                  <c:v>82.856349207999997</c:v>
                </c:pt>
                <c:pt idx="14">
                  <c:v>86.288935496000008</c:v>
                </c:pt>
                <c:pt idx="15">
                  <c:v>90.353988822000005</c:v>
                </c:pt>
                <c:pt idx="16">
                  <c:v>93.834371489999995</c:v>
                </c:pt>
                <c:pt idx="17">
                  <c:v>93.675031027999992</c:v>
                </c:pt>
                <c:pt idx="18">
                  <c:v>92.678102195999998</c:v>
                </c:pt>
                <c:pt idx="19">
                  <c:v>92.302641475999991</c:v>
                </c:pt>
                <c:pt idx="20">
                  <c:v>92.578651174000001</c:v>
                </c:pt>
                <c:pt idx="21">
                  <c:v>86.98820229399999</c:v>
                </c:pt>
                <c:pt idx="22">
                  <c:v>77.763443367999997</c:v>
                </c:pt>
                <c:pt idx="23">
                  <c:v>66.163204356000008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92032"/>
        <c:axId val="104525824"/>
      </c:lineChart>
      <c:catAx>
        <c:axId val="10449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 Ending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 rot="-1860000"/>
          <a:lstStyle/>
          <a:p>
            <a:pPr>
              <a:defRPr/>
            </a:pPr>
            <a:endParaRPr lang="en-US"/>
          </a:p>
        </c:txPr>
        <c:crossAx val="104525824"/>
        <c:crosses val="autoZero"/>
        <c:auto val="1"/>
        <c:lblAlgn val="ctr"/>
        <c:lblOffset val="100"/>
        <c:noMultiLvlLbl val="0"/>
      </c:catAx>
      <c:valAx>
        <c:axId val="104525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Hourly Usage</a:t>
                </a:r>
              </a:p>
            </c:rich>
          </c:tx>
          <c:layout>
            <c:manualLayout>
              <c:xMode val="edge"/>
              <c:yMode val="edge"/>
              <c:x val="1.7161197958759553E-3"/>
              <c:y val="0.3413140530330904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04492032"/>
        <c:crosses val="autoZero"/>
        <c:crossBetween val="between"/>
      </c:valAx>
      <c:valAx>
        <c:axId val="10964582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(F)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9658496"/>
        <c:crosses val="max"/>
        <c:crossBetween val="between"/>
      </c:valAx>
      <c:catAx>
        <c:axId val="109658496"/>
        <c:scaling>
          <c:orientation val="minMax"/>
        </c:scaling>
        <c:delete val="1"/>
        <c:axPos val="b"/>
        <c:majorTickMark val="out"/>
        <c:minorTickMark val="none"/>
        <c:tickLblPos val="none"/>
        <c:crossAx val="109645824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16</xdr:row>
      <xdr:rowOff>7620</xdr:rowOff>
    </xdr:from>
    <xdr:to>
      <xdr:col>2</xdr:col>
      <xdr:colOff>238125</xdr:colOff>
      <xdr:row>32</xdr:row>
      <xdr:rowOff>220980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335280</xdr:colOff>
      <xdr:row>0</xdr:row>
      <xdr:rowOff>76200</xdr:rowOff>
    </xdr:from>
    <xdr:to>
      <xdr:col>14</xdr:col>
      <xdr:colOff>0</xdr:colOff>
      <xdr:row>2</xdr:row>
      <xdr:rowOff>160020</xdr:rowOff>
    </xdr:to>
    <xdr:pic>
      <xdr:nvPicPr>
        <xdr:cNvPr id="4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06200" y="76200"/>
          <a:ext cx="1059180" cy="6553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322730</xdr:colOff>
      <xdr:row>0</xdr:row>
      <xdr:rowOff>188260</xdr:rowOff>
    </xdr:from>
    <xdr:to>
      <xdr:col>12</xdr:col>
      <xdr:colOff>275733</xdr:colOff>
      <xdr:row>2</xdr:row>
      <xdr:rowOff>74100</xdr:rowOff>
    </xdr:to>
    <xdr:pic>
      <xdr:nvPicPr>
        <xdr:cNvPr id="5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0048" y="188260"/>
          <a:ext cx="2498979" cy="459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zoomScaleNormal="100" workbookViewId="0"/>
  </sheetViews>
  <sheetFormatPr defaultRowHeight="15" x14ac:dyDescent="0.25"/>
  <cols>
    <col min="1" max="1" width="48.140625" customWidth="1"/>
    <col min="2" max="2" width="40" bestFit="1" customWidth="1"/>
    <col min="3" max="3" width="6.7109375" customWidth="1"/>
    <col min="4" max="4" width="13" customWidth="1"/>
    <col min="5" max="5" width="11.5703125" customWidth="1"/>
    <col min="6" max="6" width="11.140625" customWidth="1"/>
    <col min="7" max="7" width="12.42578125" customWidth="1"/>
    <col min="8" max="8" width="12.85546875" customWidth="1"/>
    <col min="9" max="9" width="10.42578125" customWidth="1"/>
    <col min="15" max="15" width="1.5703125" customWidth="1"/>
  </cols>
  <sheetData>
    <row r="1" spans="1:14" s="14" customFormat="1" ht="18" x14ac:dyDescent="0.2">
      <c r="A1" s="15" t="s">
        <v>38</v>
      </c>
      <c r="B1" s="16"/>
      <c r="C1" s="16"/>
      <c r="D1" s="16"/>
      <c r="E1" s="15"/>
      <c r="F1" s="16"/>
      <c r="G1" s="16"/>
      <c r="H1" s="16"/>
      <c r="I1" s="16"/>
      <c r="J1" s="16"/>
      <c r="K1" s="16"/>
      <c r="L1" s="16"/>
      <c r="M1" s="16"/>
      <c r="N1" s="16"/>
    </row>
    <row r="2" spans="1:14" s="14" customFormat="1" ht="27" x14ac:dyDescent="0.2">
      <c r="A2" s="17" t="s">
        <v>60</v>
      </c>
      <c r="B2" s="18"/>
      <c r="C2" s="18"/>
      <c r="D2" s="18"/>
      <c r="E2" s="17"/>
      <c r="F2" s="18"/>
      <c r="G2" s="18"/>
      <c r="H2" s="18"/>
      <c r="I2" s="18"/>
      <c r="J2" s="18"/>
      <c r="K2" s="18"/>
      <c r="L2" s="18"/>
      <c r="M2" s="18"/>
      <c r="N2" s="18"/>
    </row>
    <row r="3" spans="1:14" s="22" customFormat="1" ht="18" customHeight="1" thickBot="1" x14ac:dyDescent="0.25">
      <c r="A3" s="19" t="str">
        <f>CONCATENATE($B$9," - ",$B$10)</f>
        <v>Saturday, August 31, 2013 - Customers - All</v>
      </c>
      <c r="B3" s="20"/>
      <c r="C3" s="20"/>
      <c r="D3" s="20"/>
      <c r="E3" s="21"/>
      <c r="F3" s="20"/>
      <c r="G3" s="20"/>
      <c r="H3" s="20"/>
      <c r="I3" s="20"/>
      <c r="J3" s="20"/>
      <c r="K3" s="20"/>
      <c r="L3" s="20"/>
      <c r="M3" s="20"/>
      <c r="N3" s="20"/>
    </row>
    <row r="5" spans="1:14" ht="10.15" customHeight="1" thickBot="1" x14ac:dyDescent="0.3"/>
    <row r="6" spans="1:14" ht="15.75" hidden="1" thickBot="1" x14ac:dyDescent="0.3">
      <c r="B6" t="str">
        <f>MID('Input-Output'!$B$10,FIND("-",'Input-Output'!$B$10,1)+2,LEN('Input-Output'!$B$10)-FIND("-",'Input-Output'!$B$10,1)+1)</f>
        <v>All</v>
      </c>
    </row>
    <row r="7" spans="1:14" ht="17.25" customHeight="1" x14ac:dyDescent="0.25">
      <c r="A7" s="2" t="s">
        <v>4</v>
      </c>
      <c r="D7" s="41" t="s">
        <v>24</v>
      </c>
      <c r="E7" s="39" t="str">
        <f>IF($B$8="Aggregate","Reference Load (MW)","Reference Load (kW)")</f>
        <v>Reference Load (MW)</v>
      </c>
      <c r="F7" s="39" t="str">
        <f>IF($B$8="Aggregate","Load with DR (MW)","Load with DR (kW)")</f>
        <v>Load with DR (MW)</v>
      </c>
      <c r="G7" s="39" t="str">
        <f>IF($B$8="Aggregate","Load Impact (MW)","Load Impact (kW)")</f>
        <v>Load Impact (MW)</v>
      </c>
      <c r="H7" s="39" t="str">
        <f>IF($B$8="Aggregate","% Load Impact (MW)","% Load Impact (kW)")</f>
        <v>% Load Impact (MW)</v>
      </c>
      <c r="I7" s="39" t="s">
        <v>36</v>
      </c>
      <c r="J7" s="36" t="s">
        <v>25</v>
      </c>
      <c r="K7" s="37"/>
      <c r="L7" s="37"/>
      <c r="M7" s="37"/>
      <c r="N7" s="38"/>
    </row>
    <row r="8" spans="1:14" ht="17.25" customHeight="1" x14ac:dyDescent="0.25">
      <c r="A8" s="4" t="s">
        <v>5</v>
      </c>
      <c r="B8" s="7" t="s">
        <v>34</v>
      </c>
      <c r="D8" s="42"/>
      <c r="E8" s="40"/>
      <c r="F8" s="40"/>
      <c r="G8" s="40"/>
      <c r="H8" s="40"/>
      <c r="I8" s="40"/>
      <c r="J8" s="9" t="s">
        <v>26</v>
      </c>
      <c r="K8" s="9" t="s">
        <v>27</v>
      </c>
      <c r="L8" s="9" t="s">
        <v>28</v>
      </c>
      <c r="M8" s="9" t="s">
        <v>29</v>
      </c>
      <c r="N8" s="1" t="s">
        <v>30</v>
      </c>
    </row>
    <row r="9" spans="1:14" ht="17.25" customHeight="1" x14ac:dyDescent="0.25">
      <c r="A9" s="5" t="s">
        <v>6</v>
      </c>
      <c r="B9" s="7" t="s">
        <v>20</v>
      </c>
      <c r="D9" s="26">
        <v>1</v>
      </c>
      <c r="E9" s="27">
        <f>IF($B$8="Aggregate",VLOOKUP(CONCATENATE('Input-Output'!$B$6," ",$D9),data,5,FALSE)*acct/1000,VLOOKUP(CONCATENATE('Input-Output'!$B$6," ",$D9),data,5,FALSE))</f>
        <v>64.416217873999997</v>
      </c>
      <c r="F9" s="27">
        <f>IF($B$8="Aggregate",VLOOKUP(CONCATENATE('Input-Output'!$B$6," ",$D9),data,3,FALSE)*acct/1000,VLOOKUP(CONCATENATE('Input-Output'!$B$6," ",$D9),data,3,FALSE))</f>
        <v>66.409384506000009</v>
      </c>
      <c r="G9" s="28">
        <f>E9-F9</f>
        <v>-1.9931666320000119</v>
      </c>
      <c r="H9" s="33">
        <f>G9/E9</f>
        <v>-3.0942000287857693E-2</v>
      </c>
      <c r="I9" s="27">
        <f>VLOOKUP(CONCATENATE('Input-Output'!$B$6," ",$D9),data,2,FALSE)</f>
        <v>76.751199999999997</v>
      </c>
      <c r="J9" s="28">
        <f>IF($B$8="Aggregate",VLOOKUP(CONCATENATE('Input-Output'!$B$6," ",$D9),data,9,FALSE)*acct/1000,VLOOKUP(CONCATENATE('Input-Output'!$B$6," ",$D9),data,9,FALSE))</f>
        <v>-2.4207023718</v>
      </c>
      <c r="K9" s="28">
        <f>IF($B$8="Aggregate",VLOOKUP(CONCATENATE('Input-Output'!$B$6," ",$D9),data,10,FALSE)*acct/1000,VLOOKUP(CONCATENATE('Input-Output'!$B$6," ",$D9),data,10,FALSE))</f>
        <v>-2.1680898655999998</v>
      </c>
      <c r="L9" s="28">
        <f>IF($B$8="Aggregate",VLOOKUP(CONCATENATE('Input-Output'!$B$6," ",$D9),data,11,FALSE)*acct/1000,VLOOKUP(CONCATENATE('Input-Output'!$B$6," ",$D9),data,11,FALSE))</f>
        <v>-1.9931263217999999</v>
      </c>
      <c r="M9" s="28">
        <f>IF($B$8="Aggregate",VLOOKUP(CONCATENATE('Input-Output'!$B$6," ",$D9),data,12,FALSE)*acct/1000,VLOOKUP(CONCATENATE('Input-Output'!$B$6," ",$D9),data,12,FALSE))</f>
        <v>-1.8181685366</v>
      </c>
      <c r="N9" s="28">
        <f>IF($B$8="Aggregate",VLOOKUP(CONCATENATE('Input-Output'!$B$6," ",$D9),data,13,FALSE)*acct/1000,VLOOKUP(CONCATENATE('Input-Output'!$B$6," ",$D9),data,13,FALSE))</f>
        <v>-1.5655560304</v>
      </c>
    </row>
    <row r="10" spans="1:14" ht="17.25" customHeight="1" x14ac:dyDescent="0.25">
      <c r="A10" s="6" t="s">
        <v>7</v>
      </c>
      <c r="B10" s="7" t="s">
        <v>40</v>
      </c>
      <c r="D10" s="26">
        <v>2</v>
      </c>
      <c r="E10" s="27">
        <f>IF($B$8="Aggregate",VLOOKUP(CONCATENATE('Input-Output'!$B$6," ",$D10),data,5,FALSE)*acct/1000,VLOOKUP(CONCATENATE('Input-Output'!$B$6," ",$D10),data,5,FALSE))</f>
        <v>57.161643007400002</v>
      </c>
      <c r="F10" s="27">
        <f>IF($B$8="Aggregate",VLOOKUP(CONCATENATE('Input-Output'!$B$6," ",$D10),data,3,FALSE)*acct/1000,VLOOKUP(CONCATENATE('Input-Output'!$B$6," ",$D10),data,3,FALSE))</f>
        <v>57.969062072000007</v>
      </c>
      <c r="G10" s="28">
        <f t="shared" ref="G10:G32" si="0">E10-F10</f>
        <v>-0.80741906460000479</v>
      </c>
      <c r="H10" s="33">
        <f t="shared" ref="H10:H32" si="1">G10/E10</f>
        <v>-1.4125189937166053E-2</v>
      </c>
      <c r="I10" s="27">
        <f>VLOOKUP(CONCATENATE('Input-Output'!$B$6," ",$D10),data,2,FALSE)</f>
        <v>76.361099999999993</v>
      </c>
      <c r="J10" s="28">
        <f>IF($B$8="Aggregate",VLOOKUP(CONCATENATE('Input-Output'!$B$6," ",$D10),data,9,FALSE)*acct/1000,VLOOKUP(CONCATENATE('Input-Output'!$B$6," ",$D10),data,9,FALSE))</f>
        <v>-1.1918228904000001</v>
      </c>
      <c r="K10" s="28">
        <f>IF($B$8="Aggregate",VLOOKUP(CONCATENATE('Input-Output'!$B$6," ",$D10),data,10,FALSE)*acct/1000,VLOOKUP(CONCATENATE('Input-Output'!$B$6," ",$D10),data,10,FALSE))</f>
        <v>-0.96470946499999999</v>
      </c>
      <c r="L10" s="28">
        <f>IF($B$8="Aggregate",VLOOKUP(CONCATENATE('Input-Output'!$B$6," ",$D10),data,11,FALSE)*acct/1000,VLOOKUP(CONCATENATE('Input-Output'!$B$6," ",$D10),data,11,FALSE))</f>
        <v>-0.80741330600000005</v>
      </c>
      <c r="M10" s="28">
        <f>IF($B$8="Aggregate",VLOOKUP(CONCATENATE('Input-Output'!$B$6," ",$D10),data,12,FALSE)*acct/1000,VLOOKUP(CONCATENATE('Input-Output'!$B$6," ",$D10),data,12,FALSE))</f>
        <v>-0.6501171469999999</v>
      </c>
      <c r="N10" s="28">
        <f>IF($B$8="Aggregate",VLOOKUP(CONCATENATE('Input-Output'!$B$6," ",$D10),data,13,FALSE)*acct/1000,VLOOKUP(CONCATENATE('Input-Output'!$B$6," ",$D10),data,13,FALSE))</f>
        <v>-0.42300372159999999</v>
      </c>
    </row>
    <row r="11" spans="1:14" ht="17.25" customHeight="1" x14ac:dyDescent="0.25">
      <c r="D11" s="26">
        <v>3</v>
      </c>
      <c r="E11" s="27">
        <f>IF($B$8="Aggregate",VLOOKUP(CONCATENATE('Input-Output'!$B$6," ",$D11),data,5,FALSE)*acct/1000,VLOOKUP(CONCATENATE('Input-Output'!$B$6," ",$D11),data,5,FALSE))</f>
        <v>51.765627497799997</v>
      </c>
      <c r="F11" s="27">
        <f>IF($B$8="Aggregate",VLOOKUP(CONCATENATE('Input-Output'!$B$6," ",$D11),data,3,FALSE)*acct/1000,VLOOKUP(CONCATENATE('Input-Output'!$B$6," ",$D11),data,3,FALSE))</f>
        <v>51.785010945399996</v>
      </c>
      <c r="G11" s="28">
        <f t="shared" si="0"/>
        <v>-1.9383447599999215E-2</v>
      </c>
      <c r="H11" s="33">
        <f t="shared" si="1"/>
        <v>-3.7444629838251256E-4</v>
      </c>
      <c r="I11" s="27">
        <f>VLOOKUP(CONCATENATE('Input-Output'!$B$6," ",$D11),data,2,FALSE)</f>
        <v>75.777100000000004</v>
      </c>
      <c r="J11" s="28">
        <f>IF($B$8="Aggregate",VLOOKUP(CONCATENATE('Input-Output'!$B$6," ",$D11),data,9,FALSE)*acct/1000,VLOOKUP(CONCATENATE('Input-Output'!$B$6," ",$D11),data,9,FALSE))</f>
        <v>-0.36633333900000004</v>
      </c>
      <c r="K11" s="28">
        <f>IF($B$8="Aggregate",VLOOKUP(CONCATENATE('Input-Output'!$B$6," ",$D11),data,10,FALSE)*acct/1000,VLOOKUP(CONCATENATE('Input-Output'!$B$6," ",$D11),data,10,FALSE))</f>
        <v>-0.1613502134</v>
      </c>
      <c r="L11" s="28">
        <f>IF($B$8="Aggregate",VLOOKUP(CONCATENATE('Input-Output'!$B$6," ",$D11),data,11,FALSE)*acct/1000,VLOOKUP(CONCATENATE('Input-Output'!$B$6," ",$D11),data,11,FALSE))</f>
        <v>-1.9383447599999999E-2</v>
      </c>
      <c r="M11" s="28">
        <f>IF($B$8="Aggregate",VLOOKUP(CONCATENATE('Input-Output'!$B$6," ",$D11),data,12,FALSE)*acct/1000,VLOOKUP(CONCATENATE('Input-Output'!$B$6," ",$D11),data,12,FALSE))</f>
        <v>0.1225833182</v>
      </c>
      <c r="N11" s="28">
        <f>IF($B$8="Aggregate",VLOOKUP(CONCATENATE('Input-Output'!$B$6," ",$D11),data,13,FALSE)*acct/1000,VLOOKUP(CONCATENATE('Input-Output'!$B$6," ",$D11),data,13,FALSE))</f>
        <v>0.3275664438</v>
      </c>
    </row>
    <row r="12" spans="1:14" ht="17.25" customHeight="1" x14ac:dyDescent="0.25">
      <c r="A12" s="3" t="s">
        <v>23</v>
      </c>
      <c r="D12" s="26">
        <v>4</v>
      </c>
      <c r="E12" s="27">
        <f>IF($B$8="Aggregate",VLOOKUP(CONCATENATE('Input-Output'!$B$6," ",$D12),data,5,FALSE)*acct/1000,VLOOKUP(CONCATENATE('Input-Output'!$B$6," ",$D12),data,5,FALSE))</f>
        <v>48.047823510400001</v>
      </c>
      <c r="F12" s="27">
        <f>IF($B$8="Aggregate",VLOOKUP(CONCATENATE('Input-Output'!$B$6," ",$D12),data,3,FALSE)*acct/1000,VLOOKUP(CONCATENATE('Input-Output'!$B$6," ",$D12),data,3,FALSE))</f>
        <v>47.691608031599998</v>
      </c>
      <c r="G12" s="28">
        <f t="shared" si="0"/>
        <v>0.35621547880000293</v>
      </c>
      <c r="H12" s="33">
        <f t="shared" si="1"/>
        <v>7.4137692984761264E-3</v>
      </c>
      <c r="I12" s="27">
        <f>VLOOKUP(CONCATENATE('Input-Output'!$B$6," ",$D12),data,2,FALSE)</f>
        <v>75.612099999999998</v>
      </c>
      <c r="J12" s="28">
        <f>IF($B$8="Aggregate",VLOOKUP(CONCATENATE('Input-Output'!$B$6," ",$D12),data,9,FALSE)*acct/1000,VLOOKUP(CONCATENATE('Input-Output'!$B$6," ",$D12),data,9,FALSE))</f>
        <v>3.8715067800000003E-2</v>
      </c>
      <c r="K12" s="28">
        <f>IF($B$8="Aggregate",VLOOKUP(CONCATENATE('Input-Output'!$B$6," ",$D12),data,10,FALSE)*acct/1000,VLOOKUP(CONCATENATE('Input-Output'!$B$6," ",$D12),data,10,FALSE))</f>
        <v>0.22629570420000003</v>
      </c>
      <c r="L12" s="28">
        <f>IF($B$8="Aggregate",VLOOKUP(CONCATENATE('Input-Output'!$B$6," ",$D12),data,11,FALSE)*acct/1000,VLOOKUP(CONCATENATE('Input-Output'!$B$6," ",$D12),data,11,FALSE))</f>
        <v>0.35621547879999998</v>
      </c>
      <c r="M12" s="28">
        <f>IF($B$8="Aggregate",VLOOKUP(CONCATENATE('Input-Output'!$B$6," ",$D12),data,12,FALSE)*acct/1000,VLOOKUP(CONCATENATE('Input-Output'!$B$6," ",$D12),data,12,FALSE))</f>
        <v>0.48613525340000002</v>
      </c>
      <c r="N12" s="28">
        <f>IF($B$8="Aggregate",VLOOKUP(CONCATENATE('Input-Output'!$B$6," ",$D12),data,13,FALSE)*acct/1000,VLOOKUP(CONCATENATE('Input-Output'!$B$6," ",$D12),data,13,FALSE))</f>
        <v>0.67372164840000004</v>
      </c>
    </row>
    <row r="13" spans="1:14" ht="17.25" customHeight="1" x14ac:dyDescent="0.25">
      <c r="A13" s="11" t="s">
        <v>22</v>
      </c>
      <c r="B13" s="24">
        <f>VLOOKUP(CONCATENATE('Input-Output'!$B$6," 1"),data,6,FALSE)</f>
        <v>57586</v>
      </c>
      <c r="D13" s="26">
        <v>5</v>
      </c>
      <c r="E13" s="27">
        <f>IF($B$8="Aggregate",VLOOKUP(CONCATENATE('Input-Output'!$B$6," ",$D13),data,5,FALSE)*acct/1000,VLOOKUP(CONCATENATE('Input-Output'!$B$6," ",$D13),data,5,FALSE))</f>
        <v>45.810647720599995</v>
      </c>
      <c r="F13" s="27">
        <f>IF($B$8="Aggregate",VLOOKUP(CONCATENATE('Input-Output'!$B$6," ",$D13),data,3,FALSE)*acct/1000,VLOOKUP(CONCATENATE('Input-Output'!$B$6," ",$D13),data,3,FALSE))</f>
        <v>45.141239263599999</v>
      </c>
      <c r="G13" s="28">
        <f t="shared" si="0"/>
        <v>0.66940845699999585</v>
      </c>
      <c r="H13" s="33">
        <f t="shared" si="1"/>
        <v>1.4612508015226736E-2</v>
      </c>
      <c r="I13" s="27">
        <f>VLOOKUP(CONCATENATE('Input-Output'!$B$6," ",$D13),data,2,FALSE)</f>
        <v>74.742900000000006</v>
      </c>
      <c r="J13" s="28">
        <f>IF($B$8="Aggregate",VLOOKUP(CONCATENATE('Input-Output'!$B$6," ",$D13),data,9,FALSE)*acct/1000,VLOOKUP(CONCATENATE('Input-Output'!$B$6," ",$D13),data,9,FALSE))</f>
        <v>0.37512672120000001</v>
      </c>
      <c r="K13" s="28">
        <f>IF($B$8="Aggregate",VLOOKUP(CONCATENATE('Input-Output'!$B$6," ",$D13),data,10,FALSE)*acct/1000,VLOOKUP(CONCATENATE('Input-Output'!$B$6," ",$D13),data,10,FALSE))</f>
        <v>0.54899037239999993</v>
      </c>
      <c r="L13" s="28">
        <f>IF($B$8="Aggregate",VLOOKUP(CONCATENATE('Input-Output'!$B$6," ",$D13),data,11,FALSE)*acct/1000,VLOOKUP(CONCATENATE('Input-Output'!$B$6," ",$D13),data,11,FALSE))</f>
        <v>0.66940845699999996</v>
      </c>
      <c r="M13" s="28">
        <f>IF($B$8="Aggregate",VLOOKUP(CONCATENATE('Input-Output'!$B$6," ",$D13),data,12,FALSE)*acct/1000,VLOOKUP(CONCATENATE('Input-Output'!$B$6," ",$D13),data,12,FALSE))</f>
        <v>0.78982654159999988</v>
      </c>
      <c r="N13" s="28">
        <f>IF($B$8="Aggregate",VLOOKUP(CONCATENATE('Input-Output'!$B$6," ",$D13),data,13,FALSE)*acct/1000,VLOOKUP(CONCATENATE('Input-Output'!$B$6," ",$D13),data,13,FALSE))</f>
        <v>0.96369019280000012</v>
      </c>
    </row>
    <row r="14" spans="1:14" ht="17.25" customHeight="1" x14ac:dyDescent="0.25">
      <c r="A14" s="12" t="str">
        <f>IF($B$8="Aggregate","Average Impact During Event Hours (MW)","Average Impact During Event Hours (kW)")</f>
        <v>Average Impact During Event Hours (MW)</v>
      </c>
      <c r="B14" s="25">
        <f>AVERAGE(G20:G26)</f>
        <v>6.6569580531428567</v>
      </c>
      <c r="D14" s="26">
        <v>6</v>
      </c>
      <c r="E14" s="27">
        <f>IF($B$8="Aggregate",VLOOKUP(CONCATENATE('Input-Output'!$B$6," ",$D14),data,5,FALSE)*acct/1000,VLOOKUP(CONCATENATE('Input-Output'!$B$6," ",$D14),data,5,FALSE))</f>
        <v>45.0503858314</v>
      </c>
      <c r="F14" s="27">
        <f>IF($B$8="Aggregate",VLOOKUP(CONCATENATE('Input-Output'!$B$6," ",$D14),data,3,FALSE)*acct/1000,VLOOKUP(CONCATENATE('Input-Output'!$B$6," ",$D14),data,3,FALSE))</f>
        <v>44.399341549800006</v>
      </c>
      <c r="G14" s="28">
        <f t="shared" si="0"/>
        <v>0.65104428159999372</v>
      </c>
      <c r="H14" s="33">
        <f t="shared" si="1"/>
        <v>1.4451469606420497E-2</v>
      </c>
      <c r="I14" s="27">
        <f>VLOOKUP(CONCATENATE('Input-Output'!$B$6," ",$D14),data,2,FALSE)</f>
        <v>74.304000000000002</v>
      </c>
      <c r="J14" s="28">
        <f>IF($B$8="Aggregate",VLOOKUP(CONCATENATE('Input-Output'!$B$6," ",$D14),data,9,FALSE)*acct/1000,VLOOKUP(CONCATENATE('Input-Output'!$B$6," ",$D14),data,9,FALSE))</f>
        <v>0.366707648</v>
      </c>
      <c r="K14" s="28">
        <f>IF($B$8="Aggregate",VLOOKUP(CONCATENATE('Input-Output'!$B$6," ",$D14),data,10,FALSE)*acct/1000,VLOOKUP(CONCATENATE('Input-Output'!$B$6," ",$D14),data,10,FALSE))</f>
        <v>0.53469752719999997</v>
      </c>
      <c r="L14" s="28">
        <f>IF($B$8="Aggregate",VLOOKUP(CONCATENATE('Input-Output'!$B$6," ",$D14),data,11,FALSE)*acct/1000,VLOOKUP(CONCATENATE('Input-Output'!$B$6," ",$D14),data,11,FALSE))</f>
        <v>0.65104428160000005</v>
      </c>
      <c r="M14" s="28">
        <f>IF($B$8="Aggregate",VLOOKUP(CONCATENATE('Input-Output'!$B$6," ",$D14),data,12,FALSE)*acct/1000,VLOOKUP(CONCATENATE('Input-Output'!$B$6," ",$D14),data,12,FALSE))</f>
        <v>0.76739103600000003</v>
      </c>
      <c r="N14" s="28">
        <f>IF($B$8="Aggregate",VLOOKUP(CONCATENATE('Input-Output'!$B$6," ",$D14),data,13,FALSE)*acct/1000,VLOOKUP(CONCATENATE('Input-Output'!$B$6," ",$D14),data,13,FALSE))</f>
        <v>0.9353809152</v>
      </c>
    </row>
    <row r="15" spans="1:14" ht="17.25" customHeight="1" x14ac:dyDescent="0.25">
      <c r="A15" s="13" t="s">
        <v>65</v>
      </c>
      <c r="B15" s="35">
        <f>AVERAGE(H20:H26)</f>
        <v>7.1633981015590306E-2</v>
      </c>
      <c r="D15" s="26">
        <v>7</v>
      </c>
      <c r="E15" s="27">
        <f>IF($B$8="Aggregate",VLOOKUP(CONCATENATE('Input-Output'!$B$6," ",$D15),data,5,FALSE)*acct/1000,VLOOKUP(CONCATENATE('Input-Output'!$B$6," ",$D15),data,5,FALSE))</f>
        <v>46.083582326200002</v>
      </c>
      <c r="F15" s="27">
        <f>IF($B$8="Aggregate",VLOOKUP(CONCATENATE('Input-Output'!$B$6," ",$D15),data,3,FALSE)*acct/1000,VLOOKUP(CONCATENATE('Input-Output'!$B$6," ",$D15),data,3,FALSE))</f>
        <v>46.586670897999994</v>
      </c>
      <c r="G15" s="28">
        <f t="shared" si="0"/>
        <v>-0.50308857179999222</v>
      </c>
      <c r="H15" s="33">
        <f t="shared" si="1"/>
        <v>-1.0916872048681209E-2</v>
      </c>
      <c r="I15" s="27">
        <f>VLOOKUP(CONCATENATE('Input-Output'!$B$6," ",$D15),data,2,FALSE)</f>
        <v>74.943200000000004</v>
      </c>
      <c r="J15" s="28">
        <f>IF($B$8="Aggregate",VLOOKUP(CONCATENATE('Input-Output'!$B$6," ",$D15),data,9,FALSE)*acct/1000,VLOOKUP(CONCATENATE('Input-Output'!$B$6," ",$D15),data,9,FALSE))</f>
        <v>-0.79054060800000003</v>
      </c>
      <c r="K15" s="28">
        <f>IF($B$8="Aggregate",VLOOKUP(CONCATENATE('Input-Output'!$B$6," ",$D15),data,10,FALSE)*acct/1000,VLOOKUP(CONCATENATE('Input-Output'!$B$6," ",$D15),data,10,FALSE))</f>
        <v>-0.62070797680000001</v>
      </c>
      <c r="L15" s="28">
        <f>IF($B$8="Aggregate",VLOOKUP(CONCATENATE('Input-Output'!$B$6," ",$D15),data,11,FALSE)*acct/1000,VLOOKUP(CONCATENATE('Input-Output'!$B$6," ",$D15),data,11,FALSE))</f>
        <v>-0.5030885718</v>
      </c>
      <c r="M15" s="28">
        <f>IF($B$8="Aggregate",VLOOKUP(CONCATENATE('Input-Output'!$B$6," ",$D15),data,12,FALSE)*acct/1000,VLOOKUP(CONCATENATE('Input-Output'!$B$6," ",$D15),data,12,FALSE))</f>
        <v>-0.38546916679999998</v>
      </c>
      <c r="N15" s="28">
        <f>IF($B$8="Aggregate",VLOOKUP(CONCATENATE('Input-Output'!$B$6," ",$D15),data,13,FALSE)*acct/1000,VLOOKUP(CONCATENATE('Input-Output'!$B$6," ",$D15),data,13,FALSE))</f>
        <v>-0.21563653560000001</v>
      </c>
    </row>
    <row r="16" spans="1:14" ht="17.25" customHeight="1" x14ac:dyDescent="0.25">
      <c r="D16" s="26">
        <v>8</v>
      </c>
      <c r="E16" s="27">
        <f>IF($B$8="Aggregate",VLOOKUP(CONCATENATE('Input-Output'!$B$6," ",$D16),data,5,FALSE)*acct/1000,VLOOKUP(CONCATENATE('Input-Output'!$B$6," ",$D16),data,5,FALSE))</f>
        <v>50.407265895400002</v>
      </c>
      <c r="F16" s="27">
        <f>IF($B$8="Aggregate",VLOOKUP(CONCATENATE('Input-Output'!$B$6," ",$D16),data,3,FALSE)*acct/1000,VLOOKUP(CONCATENATE('Input-Output'!$B$6," ",$D16),data,3,FALSE))</f>
        <v>52.053309878</v>
      </c>
      <c r="G16" s="28">
        <f t="shared" si="0"/>
        <v>-1.6460439825999984</v>
      </c>
      <c r="H16" s="33">
        <f t="shared" si="1"/>
        <v>-3.2654895149752824E-2</v>
      </c>
      <c r="I16" s="27">
        <f>VLOOKUP(CONCATENATE('Input-Output'!$B$6," ",$D16),data,2,FALSE)</f>
        <v>77.467200000000005</v>
      </c>
      <c r="J16" s="28">
        <f>IF($B$8="Aggregate",VLOOKUP(CONCATENATE('Input-Output'!$B$6," ",$D16),data,9,FALSE)*acct/1000,VLOOKUP(CONCATENATE('Input-Output'!$B$6," ",$D16),data,9,FALSE))</f>
        <v>-1.964344839</v>
      </c>
      <c r="K16" s="28">
        <f>IF($B$8="Aggregate",VLOOKUP(CONCATENATE('Input-Output'!$B$6," ",$D16),data,10,FALSE)*acct/1000,VLOOKUP(CONCATENATE('Input-Output'!$B$6," ",$D16),data,10,FALSE))</f>
        <v>-1.7762919974</v>
      </c>
      <c r="L16" s="28">
        <f>IF($B$8="Aggregate",VLOOKUP(CONCATENATE('Input-Output'!$B$6," ",$D16),data,11,FALSE)*acct/1000,VLOOKUP(CONCATENATE('Input-Output'!$B$6," ",$D16),data,11,FALSE))</f>
        <v>-1.6460439826000002</v>
      </c>
      <c r="M16" s="28">
        <f>IF($B$8="Aggregate",VLOOKUP(CONCATENATE('Input-Output'!$B$6," ",$D16),data,12,FALSE)*acct/1000,VLOOKUP(CONCATENATE('Input-Output'!$B$6," ",$D16),data,12,FALSE))</f>
        <v>-1.5157959677999999</v>
      </c>
      <c r="N16" s="28">
        <f>IF($B$8="Aggregate",VLOOKUP(CONCATENATE('Input-Output'!$B$6," ",$D16),data,13,FALSE)*acct/1000,VLOOKUP(CONCATENATE('Input-Output'!$B$6," ",$D16),data,13,FALSE))</f>
        <v>-1.3277431261999999</v>
      </c>
    </row>
    <row r="17" spans="4:18" ht="17.25" customHeight="1" x14ac:dyDescent="0.25">
      <c r="D17" s="26">
        <v>9</v>
      </c>
      <c r="E17" s="27">
        <f>IF($B$8="Aggregate",VLOOKUP(CONCATENATE('Input-Output'!$B$6," ",$D17),data,5,FALSE)*acct/1000,VLOOKUP(CONCATENATE('Input-Output'!$B$6," ",$D17),data,5,FALSE))</f>
        <v>58.107498815999996</v>
      </c>
      <c r="F17" s="27">
        <f>IF($B$8="Aggregate",VLOOKUP(CONCATENATE('Input-Output'!$B$6," ",$D17),data,3,FALSE)*acct/1000,VLOOKUP(CONCATENATE('Input-Output'!$B$6," ",$D17),data,3,FALSE))</f>
        <v>60.017396091999998</v>
      </c>
      <c r="G17" s="28">
        <f t="shared" si="0"/>
        <v>-1.9098972760000024</v>
      </c>
      <c r="H17" s="33">
        <f t="shared" si="1"/>
        <v>-3.2868344274252413E-2</v>
      </c>
      <c r="I17" s="27">
        <f>VLOOKUP(CONCATENATE('Input-Output'!$B$6," ",$D17),data,2,FALSE)</f>
        <v>80.509600000000006</v>
      </c>
      <c r="J17" s="28">
        <f>IF($B$8="Aggregate",VLOOKUP(CONCATENATE('Input-Output'!$B$6," ",$D17),data,9,FALSE)*acct/1000,VLOOKUP(CONCATENATE('Input-Output'!$B$6," ",$D17),data,9,FALSE))</f>
        <v>-2.2785225377999998</v>
      </c>
      <c r="K17" s="28">
        <f>IF($B$8="Aggregate",VLOOKUP(CONCATENATE('Input-Output'!$B$6," ",$D17),data,10,FALSE)*acct/1000,VLOOKUP(CONCATENATE('Input-Output'!$B$6," ",$D17),data,10,FALSE))</f>
        <v>-2.0607322857999999</v>
      </c>
      <c r="L17" s="28">
        <f>IF($B$8="Aggregate",VLOOKUP(CONCATENATE('Input-Output'!$B$6," ",$D17),data,11,FALSE)*acct/1000,VLOOKUP(CONCATENATE('Input-Output'!$B$6," ",$D17),data,11,FALSE))</f>
        <v>-1.9098915174</v>
      </c>
      <c r="M17" s="28">
        <f>IF($B$8="Aggregate",VLOOKUP(CONCATENATE('Input-Output'!$B$6," ",$D17),data,12,FALSE)*acct/1000,VLOOKUP(CONCATENATE('Input-Output'!$B$6," ",$D17),data,12,FALSE))</f>
        <v>-1.7590449904000003</v>
      </c>
      <c r="N17" s="28">
        <f>IF($B$8="Aggregate",VLOOKUP(CONCATENATE('Input-Output'!$B$6," ",$D17),data,13,FALSE)*acct/1000,VLOOKUP(CONCATENATE('Input-Output'!$B$6," ",$D17),data,13,FALSE))</f>
        <v>-1.5412547383999999</v>
      </c>
    </row>
    <row r="18" spans="4:18" ht="17.25" customHeight="1" x14ac:dyDescent="0.25">
      <c r="D18" s="26">
        <v>10</v>
      </c>
      <c r="E18" s="27">
        <f>IF($B$8="Aggregate",VLOOKUP(CONCATENATE('Input-Output'!$B$6," ",$D18),data,5,FALSE)*acct/1000,VLOOKUP(CONCATENATE('Input-Output'!$B$6," ",$D18),data,5,FALSE))</f>
        <v>67.047437385999999</v>
      </c>
      <c r="F18" s="27">
        <f>IF($B$8="Aggregate",VLOOKUP(CONCATENATE('Input-Output'!$B$6," ",$D18),data,3,FALSE)*acct/1000,VLOOKUP(CONCATENATE('Input-Output'!$B$6," ",$D18),data,3,FALSE))</f>
        <v>68.410785935999996</v>
      </c>
      <c r="G18" s="28">
        <f t="shared" si="0"/>
        <v>-1.3633485499999978</v>
      </c>
      <c r="H18" s="33">
        <f t="shared" si="1"/>
        <v>-2.0334088865336337E-2</v>
      </c>
      <c r="I18" s="27">
        <f>VLOOKUP(CONCATENATE('Input-Output'!$B$6," ",$D18),data,2,FALSE)</f>
        <v>82.350200000000001</v>
      </c>
      <c r="J18" s="28">
        <f>IF($B$8="Aggregate",VLOOKUP(CONCATENATE('Input-Output'!$B$6," ",$D18),data,9,FALSE)*acct/1000,VLOOKUP(CONCATENATE('Input-Output'!$B$6," ",$D18),data,9,FALSE))</f>
        <v>-1.7928767653999997</v>
      </c>
      <c r="K18" s="28">
        <f>IF($B$8="Aggregate",VLOOKUP(CONCATENATE('Input-Output'!$B$6," ",$D18),data,10,FALSE)*acct/1000,VLOOKUP(CONCATENATE('Input-Output'!$B$6," ",$D18),data,10,FALSE))</f>
        <v>-1.5391240563999999</v>
      </c>
      <c r="L18" s="28">
        <f>IF($B$8="Aggregate",VLOOKUP(CONCATENATE('Input-Output'!$B$6," ",$D18),data,11,FALSE)*acct/1000,VLOOKUP(CONCATENATE('Input-Output'!$B$6," ",$D18),data,11,FALSE))</f>
        <v>-1.3633715843999998</v>
      </c>
      <c r="M18" s="28">
        <f>IF($B$8="Aggregate",VLOOKUP(CONCATENATE('Input-Output'!$B$6," ",$D18),data,12,FALSE)*acct/1000,VLOOKUP(CONCATENATE('Input-Output'!$B$6," ",$D18),data,12,FALSE))</f>
        <v>-1.1876248709999999</v>
      </c>
      <c r="N18" s="28">
        <f>IF($B$8="Aggregate",VLOOKUP(CONCATENATE('Input-Output'!$B$6," ",$D18),data,13,FALSE)*acct/1000,VLOOKUP(CONCATENATE('Input-Output'!$B$6," ",$D18),data,13,FALSE))</f>
        <v>-0.93386640339999993</v>
      </c>
    </row>
    <row r="19" spans="4:18" ht="17.25" customHeight="1" x14ac:dyDescent="0.25">
      <c r="D19" s="26">
        <v>11</v>
      </c>
      <c r="E19" s="27">
        <f>IF($B$8="Aggregate",VLOOKUP(CONCATENATE('Input-Output'!$B$6," ",$D19),data,5,FALSE)*acct/1000,VLOOKUP(CONCATENATE('Input-Output'!$B$6," ",$D19),data,5,FALSE))</f>
        <v>75.532792071999992</v>
      </c>
      <c r="F19" s="27">
        <f>IF($B$8="Aggregate",VLOOKUP(CONCATENATE('Input-Output'!$B$6," ",$D19),data,3,FALSE)*acct/1000,VLOOKUP(CONCATENATE('Input-Output'!$B$6," ",$D19),data,3,FALSE))</f>
        <v>75.630861030000005</v>
      </c>
      <c r="G19" s="28">
        <f t="shared" si="0"/>
        <v>-9.806895800001314E-2</v>
      </c>
      <c r="H19" s="33">
        <f t="shared" si="1"/>
        <v>-1.2983626754659227E-3</v>
      </c>
      <c r="I19" s="27">
        <f>VLOOKUP(CONCATENATE('Input-Output'!$B$6," ",$D19),data,2,FALSE)</f>
        <v>83.984399999999994</v>
      </c>
      <c r="J19" s="28">
        <f>IF($B$8="Aggregate",VLOOKUP(CONCATENATE('Input-Output'!$B$6," ",$D19),data,9,FALSE)*acct/1000,VLOOKUP(CONCATENATE('Input-Output'!$B$6," ",$D19),data,9,FALSE))</f>
        <v>-0.583893247</v>
      </c>
      <c r="K19" s="28">
        <f>IF($B$8="Aggregate",VLOOKUP(CONCATENATE('Input-Output'!$B$6," ",$D19),data,10,FALSE)*acct/1000,VLOOKUP(CONCATENATE('Input-Output'!$B$6," ",$D19),data,10,FALSE))</f>
        <v>-0.29683855419999999</v>
      </c>
      <c r="L19" s="28">
        <f>IF($B$8="Aggregate",VLOOKUP(CONCATENATE('Input-Output'!$B$6," ",$D19),data,11,FALSE)*acct/1000,VLOOKUP(CONCATENATE('Input-Output'!$B$6," ",$D19),data,11,FALSE))</f>
        <v>-9.8022889200000005E-2</v>
      </c>
      <c r="M19" s="28">
        <f>IF($B$8="Aggregate",VLOOKUP(CONCATENATE('Input-Output'!$B$6," ",$D19),data,12,FALSE)*acct/1000,VLOOKUP(CONCATENATE('Input-Output'!$B$6," ",$D19),data,12,FALSE))</f>
        <v>0.1007870172</v>
      </c>
      <c r="N19" s="28">
        <f>IF($B$8="Aggregate",VLOOKUP(CONCATENATE('Input-Output'!$B$6," ",$D19),data,13,FALSE)*acct/1000,VLOOKUP(CONCATENATE('Input-Output'!$B$6," ",$D19),data,13,FALSE))</f>
        <v>0.38784746860000002</v>
      </c>
      <c r="R19" t="s">
        <v>41</v>
      </c>
    </row>
    <row r="20" spans="4:18" ht="17.25" customHeight="1" x14ac:dyDescent="0.25">
      <c r="D20" s="30">
        <v>12</v>
      </c>
      <c r="E20" s="31">
        <f>IF($B$8="Aggregate",VLOOKUP(CONCATENATE('Input-Output'!$B$6," ",$D20),data,5,FALSE)*acct/1000,VLOOKUP(CONCATENATE('Input-Output'!$B$6," ",$D20),data,5,FALSE))</f>
        <v>82.363816150000005</v>
      </c>
      <c r="F20" s="31">
        <f>IF($B$8="Aggregate",VLOOKUP(CONCATENATE('Input-Output'!$B$6," ",$D20),data,3,FALSE)*acct/1000,VLOOKUP(CONCATENATE('Input-Output'!$B$6," ",$D20),data,3,FALSE))</f>
        <v>77.453112414000003</v>
      </c>
      <c r="G20" s="32">
        <f t="shared" si="0"/>
        <v>4.9107037360000021</v>
      </c>
      <c r="H20" s="34">
        <f t="shared" si="1"/>
        <v>5.9622100644980879E-2</v>
      </c>
      <c r="I20" s="31">
        <f>VLOOKUP(CONCATENATE('Input-Output'!$B$6," ",$D20),data,2,FALSE)</f>
        <v>83.990600000000001</v>
      </c>
      <c r="J20" s="32">
        <f>IF($B$8="Aggregate",VLOOKUP(CONCATENATE('Input-Output'!$B$6," ",$D20),data,9,FALSE)*acct/1000,VLOOKUP(CONCATENATE('Input-Output'!$B$6," ",$D20),data,9,FALSE))</f>
        <v>4.3867690322000001</v>
      </c>
      <c r="K20" s="32">
        <f>IF($B$8="Aggregate",VLOOKUP(CONCATENATE('Input-Output'!$B$6," ",$D20),data,10,FALSE)*acct/1000,VLOOKUP(CONCATENATE('Input-Output'!$B$6," ",$D20),data,10,FALSE))</f>
        <v>4.6963168166000004</v>
      </c>
      <c r="L20" s="32">
        <f>IF($B$8="Aggregate",VLOOKUP(CONCATENATE('Input-Output'!$B$6," ",$D20),data,11,FALSE)*acct/1000,VLOOKUP(CONCATENATE('Input-Output'!$B$6," ",$D20),data,11,FALSE))</f>
        <v>4.9107094945999998</v>
      </c>
      <c r="M20" s="32">
        <f>IF($B$8="Aggregate",VLOOKUP(CONCATENATE('Input-Output'!$B$6," ",$D20),data,12,FALSE)*acct/1000,VLOOKUP(CONCATENATE('Input-Output'!$B$6," ",$D20),data,12,FALSE))</f>
        <v>5.1250964139999997</v>
      </c>
      <c r="N20" s="32">
        <f>IF($B$8="Aggregate",VLOOKUP(CONCATENATE('Input-Output'!$B$6," ",$D20),data,13,FALSE)*acct/1000,VLOOKUP(CONCATENATE('Input-Output'!$B$6," ",$D20),data,13,FALSE))</f>
        <v>5.4346441984</v>
      </c>
    </row>
    <row r="21" spans="4:18" ht="17.25" customHeight="1" x14ac:dyDescent="0.25">
      <c r="D21" s="30">
        <v>13</v>
      </c>
      <c r="E21" s="31">
        <f>IF($B$8="Aggregate",VLOOKUP(CONCATENATE('Input-Output'!$B$6," ",$D21),data,5,FALSE)*acct/1000,VLOOKUP(CONCATENATE('Input-Output'!$B$6," ",$D21),data,5,FALSE))</f>
        <v>87.143454149999997</v>
      </c>
      <c r="F21" s="31">
        <f>IF($B$8="Aggregate",VLOOKUP(CONCATENATE('Input-Output'!$B$6," ",$D21),data,3,FALSE)*acct/1000,VLOOKUP(CONCATENATE('Input-Output'!$B$6," ",$D21),data,3,FALSE))</f>
        <v>80.306038025999996</v>
      </c>
      <c r="G21" s="32">
        <f t="shared" si="0"/>
        <v>6.8374161240000007</v>
      </c>
      <c r="H21" s="34">
        <f t="shared" si="1"/>
        <v>7.846161470981812E-2</v>
      </c>
      <c r="I21" s="31">
        <f>VLOOKUP(CONCATENATE('Input-Output'!$B$6," ",$D21),data,2,FALSE)</f>
        <v>84.613200000000006</v>
      </c>
      <c r="J21" s="32">
        <f>IF($B$8="Aggregate",VLOOKUP(CONCATENATE('Input-Output'!$B$6," ",$D21),data,9,FALSE)*acct/1000,VLOOKUP(CONCATENATE('Input-Output'!$B$6," ",$D21),data,9,FALSE))</f>
        <v>6.2833466663999999</v>
      </c>
      <c r="K21" s="32">
        <f>IF($B$8="Aggregate",VLOOKUP(CONCATENATE('Input-Output'!$B$6," ",$D21),data,10,FALSE)*acct/1000,VLOOKUP(CONCATENATE('Input-Output'!$B$6," ",$D21),data,10,FALSE))</f>
        <v>6.6107000419999995</v>
      </c>
      <c r="L21" s="32">
        <f>IF($B$8="Aggregate",VLOOKUP(CONCATENATE('Input-Output'!$B$6," ",$D21),data,11,FALSE)*acct/1000,VLOOKUP(CONCATENATE('Input-Output'!$B$6," ",$D21),data,11,FALSE))</f>
        <v>6.8374276411999997</v>
      </c>
      <c r="M21" s="32">
        <f>IF($B$8="Aggregate",VLOOKUP(CONCATENATE('Input-Output'!$B$6," ",$D21),data,12,FALSE)*acct/1000,VLOOKUP(CONCATENATE('Input-Output'!$B$6," ",$D21),data,12,FALSE))</f>
        <v>7.0641494818000004</v>
      </c>
      <c r="N21" s="32">
        <f>IF($B$8="Aggregate",VLOOKUP(CONCATENATE('Input-Output'!$B$6," ",$D21),data,13,FALSE)*acct/1000,VLOOKUP(CONCATENATE('Input-Output'!$B$6," ",$D21),data,13,FALSE))</f>
        <v>7.3915028573999999</v>
      </c>
    </row>
    <row r="22" spans="4:18" ht="17.25" customHeight="1" x14ac:dyDescent="0.25">
      <c r="D22" s="30">
        <v>14</v>
      </c>
      <c r="E22" s="31">
        <f>IF($B$8="Aggregate",VLOOKUP(CONCATENATE('Input-Output'!$B$6," ",$D22),data,5,FALSE)*acct/1000,VLOOKUP(CONCATENATE('Input-Output'!$B$6," ",$D22),data,5,FALSE))</f>
        <v>90.520182017999986</v>
      </c>
      <c r="F22" s="31">
        <f>IF($B$8="Aggregate",VLOOKUP(CONCATENATE('Input-Output'!$B$6," ",$D22),data,3,FALSE)*acct/1000,VLOOKUP(CONCATENATE('Input-Output'!$B$6," ",$D22),data,3,FALSE))</f>
        <v>82.856349207999997</v>
      </c>
      <c r="G22" s="32">
        <f t="shared" si="0"/>
        <v>7.6638328099999882</v>
      </c>
      <c r="H22" s="34">
        <f t="shared" si="1"/>
        <v>8.4664354833886998E-2</v>
      </c>
      <c r="I22" s="31">
        <f>VLOOKUP(CONCATENATE('Input-Output'!$B$6," ",$D22),data,2,FALSE)</f>
        <v>84.889499999999998</v>
      </c>
      <c r="J22" s="32">
        <f>IF($B$8="Aggregate",VLOOKUP(CONCATENATE('Input-Output'!$B$6," ",$D22),data,9,FALSE)*acct/1000,VLOOKUP(CONCATENATE('Input-Output'!$B$6," ",$D22),data,9,FALSE))</f>
        <v>7.0823005889999999</v>
      </c>
      <c r="K22" s="32">
        <f>IF($B$8="Aggregate",VLOOKUP(CONCATENATE('Input-Output'!$B$6," ",$D22),data,10,FALSE)*acct/1000,VLOOKUP(CONCATENATE('Input-Output'!$B$6," ",$D22),data,10,FALSE))</f>
        <v>7.4258874580000009</v>
      </c>
      <c r="L22" s="32">
        <f>IF($B$8="Aggregate",VLOOKUP(CONCATENATE('Input-Output'!$B$6," ",$D22),data,11,FALSE)*acct/1000,VLOOKUP(CONCATENATE('Input-Output'!$B$6," ",$D22),data,11,FALSE))</f>
        <v>7.6638558444000004</v>
      </c>
      <c r="M22" s="32">
        <f>IF($B$8="Aggregate",VLOOKUP(CONCATENATE('Input-Output'!$B$6," ",$D22),data,12,FALSE)*acct/1000,VLOOKUP(CONCATENATE('Input-Output'!$B$6," ",$D22),data,12,FALSE))</f>
        <v>7.9018242308</v>
      </c>
      <c r="N22" s="32">
        <f>IF($B$8="Aggregate",VLOOKUP(CONCATENATE('Input-Output'!$B$6," ",$D22),data,13,FALSE)*acct/1000,VLOOKUP(CONCATENATE('Input-Output'!$B$6," ",$D22),data,13,FALSE))</f>
        <v>8.2454110998000001</v>
      </c>
    </row>
    <row r="23" spans="4:18" ht="17.25" customHeight="1" x14ac:dyDescent="0.25">
      <c r="D23" s="30">
        <v>15</v>
      </c>
      <c r="E23" s="31">
        <f>IF($B$8="Aggregate",VLOOKUP(CONCATENATE('Input-Output'!$B$6," ",$D23),data,5,FALSE)*acct/1000,VLOOKUP(CONCATENATE('Input-Output'!$B$6," ",$D23),data,5,FALSE))</f>
        <v>94.120861840000003</v>
      </c>
      <c r="F23" s="31">
        <f>IF($B$8="Aggregate",VLOOKUP(CONCATENATE('Input-Output'!$B$6," ",$D23),data,3,FALSE)*acct/1000,VLOOKUP(CONCATENATE('Input-Output'!$B$6," ",$D23),data,3,FALSE))</f>
        <v>86.288935496000008</v>
      </c>
      <c r="G23" s="32">
        <f t="shared" si="0"/>
        <v>7.8319263439999958</v>
      </c>
      <c r="H23" s="34">
        <f t="shared" si="1"/>
        <v>8.3211375149898389E-2</v>
      </c>
      <c r="I23" s="31">
        <f>VLOOKUP(CONCATENATE('Input-Output'!$B$6," ",$D23),data,2,FALSE)</f>
        <v>85.0197</v>
      </c>
      <c r="J23" s="32">
        <f>IF($B$8="Aggregate",VLOOKUP(CONCATENATE('Input-Output'!$B$6," ",$D23),data,9,FALSE)*acct/1000,VLOOKUP(CONCATENATE('Input-Output'!$B$6," ",$D23),data,9,FALSE))</f>
        <v>7.2358997268000005</v>
      </c>
      <c r="K23" s="32">
        <f>IF($B$8="Aggregate",VLOOKUP(CONCATENATE('Input-Output'!$B$6," ",$D23),data,10,FALSE)*acct/1000,VLOOKUP(CONCATENATE('Input-Output'!$B$6," ",$D23),data,10,FALSE))</f>
        <v>7.5880496339999999</v>
      </c>
      <c r="L23" s="32">
        <f>IF($B$8="Aggregate",VLOOKUP(CONCATENATE('Input-Output'!$B$6," ",$D23),data,11,FALSE)*acct/1000,VLOOKUP(CONCATENATE('Input-Output'!$B$6," ",$D23),data,11,FALSE))</f>
        <v>7.8319436197999996</v>
      </c>
      <c r="M23" s="32">
        <f>IF($B$8="Aggregate",VLOOKUP(CONCATENATE('Input-Output'!$B$6," ",$D23),data,12,FALSE)*acct/1000,VLOOKUP(CONCATENATE('Input-Output'!$B$6," ",$D23),data,12,FALSE))</f>
        <v>8.0758433642000007</v>
      </c>
      <c r="N23" s="32">
        <f>IF($B$8="Aggregate",VLOOKUP(CONCATENATE('Input-Output'!$B$6," ",$D23),data,13,FALSE)*acct/1000,VLOOKUP(CONCATENATE('Input-Output'!$B$6," ",$D23),data,13,FALSE))</f>
        <v>8.4279932714000001</v>
      </c>
    </row>
    <row r="24" spans="4:18" ht="17.25" customHeight="1" x14ac:dyDescent="0.25">
      <c r="D24" s="30">
        <v>16</v>
      </c>
      <c r="E24" s="31">
        <f>IF($B$8="Aggregate",VLOOKUP(CONCATENATE('Input-Output'!$B$6," ",$D24),data,5,FALSE)*acct/1000,VLOOKUP(CONCATENATE('Input-Output'!$B$6," ",$D24),data,5,FALSE))</f>
        <v>97.902995148000002</v>
      </c>
      <c r="F24" s="31">
        <f>IF($B$8="Aggregate",VLOOKUP(CONCATENATE('Input-Output'!$B$6," ",$D24),data,3,FALSE)*acct/1000,VLOOKUP(CONCATENATE('Input-Output'!$B$6," ",$D24),data,3,FALSE))</f>
        <v>90.353988822000005</v>
      </c>
      <c r="G24" s="32">
        <f t="shared" si="0"/>
        <v>7.5490063259999971</v>
      </c>
      <c r="H24" s="34">
        <f t="shared" si="1"/>
        <v>7.7107000808179171E-2</v>
      </c>
      <c r="I24" s="31">
        <f>VLOOKUP(CONCATENATE('Input-Output'!$B$6," ",$D24),data,2,FALSE)</f>
        <v>84.792500000000004</v>
      </c>
      <c r="J24" s="32">
        <f>IF($B$8="Aggregate",VLOOKUP(CONCATENATE('Input-Output'!$B$6," ",$D24),data,9,FALSE)*acct/1000,VLOOKUP(CONCATENATE('Input-Output'!$B$6," ",$D24),data,9,FALSE))</f>
        <v>6.9447449107999999</v>
      </c>
      <c r="K24" s="32">
        <f>IF($B$8="Aggregate",VLOOKUP(CONCATENATE('Input-Output'!$B$6," ",$D24),data,10,FALSE)*acct/1000,VLOOKUP(CONCATENATE('Input-Output'!$B$6," ",$D24),data,10,FALSE))</f>
        <v>7.3017493178000006</v>
      </c>
      <c r="L24" s="32">
        <f>IF($B$8="Aggregate",VLOOKUP(CONCATENATE('Input-Output'!$B$6," ",$D24),data,11,FALSE)*acct/1000,VLOOKUP(CONCATENATE('Input-Output'!$B$6," ",$D24),data,11,FALSE))</f>
        <v>7.5490063260000007</v>
      </c>
      <c r="M24" s="32">
        <f>IF($B$8="Aggregate",VLOOKUP(CONCATENATE('Input-Output'!$B$6," ",$D24),data,12,FALSE)*acct/1000,VLOOKUP(CONCATENATE('Input-Output'!$B$6," ",$D24),data,12,FALSE))</f>
        <v>7.7962690928000002</v>
      </c>
      <c r="N24" s="32">
        <f>IF($B$8="Aggregate",VLOOKUP(CONCATENATE('Input-Output'!$B$6," ",$D24),data,13,FALSE)*acct/1000,VLOOKUP(CONCATENATE('Input-Output'!$B$6," ",$D24),data,13,FALSE))</f>
        <v>8.1532677411999988</v>
      </c>
    </row>
    <row r="25" spans="4:18" ht="17.25" customHeight="1" x14ac:dyDescent="0.25">
      <c r="D25" s="30">
        <v>17</v>
      </c>
      <c r="E25" s="31">
        <f>IF($B$8="Aggregate",VLOOKUP(CONCATENATE('Input-Output'!$B$6," ",$D25),data,5,FALSE)*acct/1000,VLOOKUP(CONCATENATE('Input-Output'!$B$6," ",$D25),data,5,FALSE))</f>
        <v>100.399578592</v>
      </c>
      <c r="F25" s="31">
        <f>IF($B$8="Aggregate",VLOOKUP(CONCATENATE('Input-Output'!$B$6," ",$D25),data,3,FALSE)*acct/1000,VLOOKUP(CONCATENATE('Input-Output'!$B$6," ",$D25),data,3,FALSE))</f>
        <v>93.834371489999995</v>
      </c>
      <c r="G25" s="32">
        <f t="shared" si="0"/>
        <v>6.5652071020000022</v>
      </c>
      <c r="H25" s="34">
        <f t="shared" si="1"/>
        <v>6.5390783448199943E-2</v>
      </c>
      <c r="I25" s="31">
        <f>VLOOKUP(CONCATENATE('Input-Output'!$B$6," ",$D25),data,2,FALSE)</f>
        <v>83.611999999999995</v>
      </c>
      <c r="J25" s="32">
        <f>IF($B$8="Aggregate",VLOOKUP(CONCATENATE('Input-Output'!$B$6," ",$D25),data,9,FALSE)*acct/1000,VLOOKUP(CONCATENATE('Input-Output'!$B$6," ",$D25),data,9,FALSE))</f>
        <v>5.9609859969999999</v>
      </c>
      <c r="K25" s="32">
        <f>IF($B$8="Aggregate",VLOOKUP(CONCATENATE('Input-Output'!$B$6," ",$D25),data,10,FALSE)*acct/1000,VLOOKUP(CONCATENATE('Input-Output'!$B$6," ",$D25),data,10,FALSE))</f>
        <v>6.3179616110000003</v>
      </c>
      <c r="L25" s="32">
        <f>IF($B$8="Aggregate",VLOOKUP(CONCATENATE('Input-Output'!$B$6," ",$D25),data,11,FALSE)*acct/1000,VLOOKUP(CONCATENATE('Input-Output'!$B$6," ",$D25),data,11,FALSE))</f>
        <v>6.5652013434000001</v>
      </c>
      <c r="M25" s="32">
        <f>IF($B$8="Aggregate",VLOOKUP(CONCATENATE('Input-Output'!$B$6," ",$D25),data,12,FALSE)*acct/1000,VLOOKUP(CONCATENATE('Input-Output'!$B$6," ",$D25),data,12,FALSE))</f>
        <v>6.8124410757999998</v>
      </c>
      <c r="N25" s="32">
        <f>IF($B$8="Aggregate",VLOOKUP(CONCATENATE('Input-Output'!$B$6," ",$D25),data,13,FALSE)*acct/1000,VLOOKUP(CONCATENATE('Input-Output'!$B$6," ",$D25),data,13,FALSE))</f>
        <v>7.1694109311999998</v>
      </c>
    </row>
    <row r="26" spans="4:18" ht="17.25" customHeight="1" x14ac:dyDescent="0.25">
      <c r="D26" s="30">
        <v>18</v>
      </c>
      <c r="E26" s="31">
        <f>IF($B$8="Aggregate",VLOOKUP(CONCATENATE('Input-Output'!$B$6," ",$D26),data,5,FALSE)*acct/1000,VLOOKUP(CONCATENATE('Input-Output'!$B$6," ",$D26),data,5,FALSE))</f>
        <v>98.915644958000001</v>
      </c>
      <c r="F26" s="31">
        <f>IF($B$8="Aggregate",VLOOKUP(CONCATENATE('Input-Output'!$B$6," ",$D26),data,3,FALSE)*acct/1000,VLOOKUP(CONCATENATE('Input-Output'!$B$6," ",$D26),data,3,FALSE))</f>
        <v>93.675031027999992</v>
      </c>
      <c r="G26" s="32">
        <f t="shared" si="0"/>
        <v>5.2406139300000092</v>
      </c>
      <c r="H26" s="34">
        <f t="shared" si="1"/>
        <v>5.2980637514168726E-2</v>
      </c>
      <c r="I26" s="31">
        <f>VLOOKUP(CONCATENATE('Input-Output'!$B$6," ",$D26),data,2,FALSE)</f>
        <v>79.915800000000004</v>
      </c>
      <c r="J26" s="32">
        <f>IF($B$8="Aggregate",VLOOKUP(CONCATENATE('Input-Output'!$B$6," ",$D26),data,9,FALSE)*acct/1000,VLOOKUP(CONCATENATE('Input-Output'!$B$6," ",$D26),data,9,FALSE))</f>
        <v>4.6559317548000001</v>
      </c>
      <c r="K26" s="32">
        <f>IF($B$8="Aggregate",VLOOKUP(CONCATENATE('Input-Output'!$B$6," ",$D26),data,10,FALSE)*acct/1000,VLOOKUP(CONCATENATE('Input-Output'!$B$6," ",$D26),data,10,FALSE))</f>
        <v>5.0013613758000002</v>
      </c>
      <c r="L26" s="32">
        <f>IF($B$8="Aggregate",VLOOKUP(CONCATENATE('Input-Output'!$B$6," ",$D26),data,11,FALSE)*acct/1000,VLOOKUP(CONCATENATE('Input-Output'!$B$6," ",$D26),data,11,FALSE))</f>
        <v>5.2406081713999999</v>
      </c>
      <c r="M26" s="32">
        <f>IF($B$8="Aggregate",VLOOKUP(CONCATENATE('Input-Output'!$B$6," ",$D26),data,12,FALSE)*acct/1000,VLOOKUP(CONCATENATE('Input-Output'!$B$6," ",$D26),data,12,FALSE))</f>
        <v>5.4798549669999996</v>
      </c>
      <c r="N26" s="32">
        <f>IF($B$8="Aggregate",VLOOKUP(CONCATENATE('Input-Output'!$B$6," ",$D26),data,13,FALSE)*acct/1000,VLOOKUP(CONCATENATE('Input-Output'!$B$6," ",$D26),data,13,FALSE))</f>
        <v>5.8252845879999997</v>
      </c>
    </row>
    <row r="27" spans="4:18" ht="17.25" customHeight="1" x14ac:dyDescent="0.25">
      <c r="D27" s="26">
        <v>19</v>
      </c>
      <c r="E27" s="27">
        <f>IF($B$8="Aggregate",VLOOKUP(CONCATENATE('Input-Output'!$B$6," ",$D27),data,5,FALSE)*acct/1000,VLOOKUP(CONCATENATE('Input-Output'!$B$6," ",$D27),data,5,FALSE))</f>
        <v>92.619249303999993</v>
      </c>
      <c r="F27" s="27">
        <f>IF($B$8="Aggregate",VLOOKUP(CONCATENATE('Input-Output'!$B$6," ",$D27),data,3,FALSE)*acct/1000,VLOOKUP(CONCATENATE('Input-Output'!$B$6," ",$D27),data,3,FALSE))</f>
        <v>92.678102195999998</v>
      </c>
      <c r="G27" s="28">
        <f t="shared" si="0"/>
        <v>-5.8852892000004431E-2</v>
      </c>
      <c r="H27" s="33">
        <f t="shared" si="1"/>
        <v>-6.3542829856927721E-4</v>
      </c>
      <c r="I27" s="27">
        <f>VLOOKUP(CONCATENATE('Input-Output'!$B$6," ",$D27),data,2,FALSE)</f>
        <v>78.091700000000003</v>
      </c>
      <c r="J27" s="28">
        <f>IF($B$8="Aggregate",VLOOKUP(CONCATENATE('Input-Output'!$B$6," ",$D27),data,9,FALSE)*acct/1000,VLOOKUP(CONCATENATE('Input-Output'!$B$6," ",$D27),data,9,FALSE))</f>
        <v>-0.61452899900000002</v>
      </c>
      <c r="K27" s="28">
        <f>IF($B$8="Aggregate",VLOOKUP(CONCATENATE('Input-Output'!$B$6," ",$D27),data,10,FALSE)*acct/1000,VLOOKUP(CONCATENATE('Input-Output'!$B$6," ",$D27),data,10,FALSE))</f>
        <v>-0.28623121300000004</v>
      </c>
      <c r="L27" s="28">
        <f>IF($B$8="Aggregate",VLOOKUP(CONCATENATE('Input-Output'!$B$6," ",$D27),data,11,FALSE)*acct/1000,VLOOKUP(CONCATENATE('Input-Output'!$B$6," ",$D27),data,11,FALSE))</f>
        <v>-5.88586506E-2</v>
      </c>
      <c r="M27" s="28">
        <f>IF($B$8="Aggregate",VLOOKUP(CONCATENATE('Input-Output'!$B$6," ",$D27),data,12,FALSE)*acct/1000,VLOOKUP(CONCATENATE('Input-Output'!$B$6," ",$D27),data,12,FALSE))</f>
        <v>0.16851391180000003</v>
      </c>
      <c r="N27" s="28">
        <f>IF($B$8="Aggregate",VLOOKUP(CONCATENATE('Input-Output'!$B$6," ",$D27),data,13,FALSE)*acct/1000,VLOOKUP(CONCATENATE('Input-Output'!$B$6," ",$D27),data,13,FALSE))</f>
        <v>0.49681169779999995</v>
      </c>
    </row>
    <row r="28" spans="4:18" ht="17.25" customHeight="1" x14ac:dyDescent="0.25">
      <c r="D28" s="26">
        <v>20</v>
      </c>
      <c r="E28" s="27">
        <f>IF($B$8="Aggregate",VLOOKUP(CONCATENATE('Input-Output'!$B$6," ",$D28),data,5,FALSE)*acct/1000,VLOOKUP(CONCATENATE('Input-Output'!$B$6," ",$D28),data,5,FALSE))</f>
        <v>89.87562192</v>
      </c>
      <c r="F28" s="27">
        <f>IF($B$8="Aggregate",VLOOKUP(CONCATENATE('Input-Output'!$B$6," ",$D28),data,3,FALSE)*acct/1000,VLOOKUP(CONCATENATE('Input-Output'!$B$6," ",$D28),data,3,FALSE))</f>
        <v>92.302641475999991</v>
      </c>
      <c r="G28" s="28">
        <f t="shared" si="0"/>
        <v>-2.4270195559999905</v>
      </c>
      <c r="H28" s="33">
        <f t="shared" si="1"/>
        <v>-2.7004203188271975E-2</v>
      </c>
      <c r="I28" s="27">
        <f>VLOOKUP(CONCATENATE('Input-Output'!$B$6," ",$D28),data,2,FALSE)</f>
        <v>76.182699999999997</v>
      </c>
      <c r="J28" s="28">
        <f>IF($B$8="Aggregate",VLOOKUP(CONCATENATE('Input-Output'!$B$6," ",$D28),data,9,FALSE)*acct/1000,VLOOKUP(CONCATENATE('Input-Output'!$B$6," ",$D28),data,9,FALSE))</f>
        <v>-2.9639686957999998</v>
      </c>
      <c r="K28" s="28">
        <f>IF($B$8="Aggregate",VLOOKUP(CONCATENATE('Input-Output'!$B$6," ",$D28),data,10,FALSE)*acct/1000,VLOOKUP(CONCATENATE('Input-Output'!$B$6," ",$D28),data,10,FALSE))</f>
        <v>-2.6467216632000001</v>
      </c>
      <c r="L28" s="28">
        <f>IF($B$8="Aggregate",VLOOKUP(CONCATENATE('Input-Output'!$B$6," ",$D28),data,11,FALSE)*acct/1000,VLOOKUP(CONCATENATE('Input-Output'!$B$6," ",$D28),data,11,FALSE))</f>
        <v>-2.4270022802</v>
      </c>
      <c r="M28" s="28">
        <f>IF($B$8="Aggregate",VLOOKUP(CONCATENATE('Input-Output'!$B$6," ",$D28),data,12,FALSE)*acct/1000,VLOOKUP(CONCATENATE('Input-Output'!$B$6," ",$D28),data,12,FALSE))</f>
        <v>-2.2072828972000003</v>
      </c>
      <c r="N28" s="28">
        <f>IF($B$8="Aggregate",VLOOKUP(CONCATENATE('Input-Output'!$B$6," ",$D28),data,13,FALSE)*acct/1000,VLOOKUP(CONCATENATE('Input-Output'!$B$6," ",$D28),data,13,FALSE))</f>
        <v>-1.8900358645999999</v>
      </c>
    </row>
    <row r="29" spans="4:18" ht="17.25" customHeight="1" x14ac:dyDescent="0.25">
      <c r="D29" s="26">
        <v>21</v>
      </c>
      <c r="E29" s="27">
        <f>IF($B$8="Aggregate",VLOOKUP(CONCATENATE('Input-Output'!$B$6," ",$D29),data,5,FALSE)*acct/1000,VLOOKUP(CONCATENATE('Input-Output'!$B$6," ",$D29),data,5,FALSE))</f>
        <v>89.469525447999999</v>
      </c>
      <c r="F29" s="27">
        <f>IF($B$8="Aggregate",VLOOKUP(CONCATENATE('Input-Output'!$B$6," ",$D29),data,3,FALSE)*acct/1000,VLOOKUP(CONCATENATE('Input-Output'!$B$6," ",$D29),data,3,FALSE))</f>
        <v>92.578651174000001</v>
      </c>
      <c r="G29" s="28">
        <f t="shared" si="0"/>
        <v>-3.109125726000002</v>
      </c>
      <c r="H29" s="33">
        <f t="shared" si="1"/>
        <v>-3.4750667452763416E-2</v>
      </c>
      <c r="I29" s="27">
        <f>VLOOKUP(CONCATENATE('Input-Output'!$B$6," ",$D29),data,2,FALSE)</f>
        <v>76.925299999999993</v>
      </c>
      <c r="J29" s="28">
        <f>IF($B$8="Aggregate",VLOOKUP(CONCATENATE('Input-Output'!$B$6," ",$D29),data,9,FALSE)*acct/1000,VLOOKUP(CONCATENATE('Input-Output'!$B$6," ",$D29),data,9,FALSE))</f>
        <v>-3.6386174787999996</v>
      </c>
      <c r="K29" s="28">
        <f>IF($B$8="Aggregate",VLOOKUP(CONCATENATE('Input-Output'!$B$6," ",$D29),data,10,FALSE)*acct/1000,VLOOKUP(CONCATENATE('Input-Output'!$B$6," ",$D29),data,10,FALSE))</f>
        <v>-3.3258103268000001</v>
      </c>
      <c r="L29" s="28">
        <f>IF($B$8="Aggregate",VLOOKUP(CONCATENATE('Input-Output'!$B$6," ",$D29),data,11,FALSE)*acct/1000,VLOOKUP(CONCATENATE('Input-Output'!$B$6," ",$D29),data,11,FALSE))</f>
        <v>-3.1091602776</v>
      </c>
      <c r="M29" s="28">
        <f>IF($B$8="Aggregate",VLOOKUP(CONCATENATE('Input-Output'!$B$6," ",$D29),data,12,FALSE)*acct/1000,VLOOKUP(CONCATENATE('Input-Output'!$B$6," ",$D29),data,12,FALSE))</f>
        <v>-2.8925102283999999</v>
      </c>
      <c r="N29" s="28">
        <f>IF($B$8="Aggregate",VLOOKUP(CONCATENATE('Input-Output'!$B$6," ",$D29),data,13,FALSE)*acct/1000,VLOOKUP(CONCATENATE('Input-Output'!$B$6," ",$D29),data,13,FALSE))</f>
        <v>-2.5796973178</v>
      </c>
    </row>
    <row r="30" spans="4:18" ht="17.25" customHeight="1" x14ac:dyDescent="0.25">
      <c r="D30" s="26">
        <v>22</v>
      </c>
      <c r="E30" s="27">
        <f>IF($B$8="Aggregate",VLOOKUP(CONCATENATE('Input-Output'!$B$6," ",$D30),data,5,FALSE)*acct/1000,VLOOKUP(CONCATENATE('Input-Output'!$B$6," ",$D30),data,5,FALSE))</f>
        <v>84.059378333999987</v>
      </c>
      <c r="F30" s="27">
        <f>IF($B$8="Aggregate",VLOOKUP(CONCATENATE('Input-Output'!$B$6," ",$D30),data,3,FALSE)*acct/1000,VLOOKUP(CONCATENATE('Input-Output'!$B$6," ",$D30),data,3,FALSE))</f>
        <v>86.98820229399999</v>
      </c>
      <c r="G30" s="28">
        <f t="shared" si="0"/>
        <v>-2.9288239600000026</v>
      </c>
      <c r="H30" s="33">
        <f t="shared" si="1"/>
        <v>-3.484232239218648E-2</v>
      </c>
      <c r="I30" s="27">
        <f>VLOOKUP(CONCATENATE('Input-Output'!$B$6," ",$D30),data,2,FALSE)</f>
        <v>75.531400000000005</v>
      </c>
      <c r="J30" s="28">
        <f>IF($B$8="Aggregate",VLOOKUP(CONCATENATE('Input-Output'!$B$6," ",$D30),data,9,FALSE)*acct/1000,VLOOKUP(CONCATENATE('Input-Output'!$B$6," ",$D30),data,9,FALSE))</f>
        <v>-3.4287280259999999</v>
      </c>
      <c r="K30" s="28">
        <f>IF($B$8="Aggregate",VLOOKUP(CONCATENATE('Input-Output'!$B$6," ",$D30),data,10,FALSE)*acct/1000,VLOOKUP(CONCATENATE('Input-Output'!$B$6," ",$D30),data,10,FALSE))</f>
        <v>-3.1333924664000001</v>
      </c>
      <c r="L30" s="28">
        <f>IF($B$8="Aggregate",VLOOKUP(CONCATENATE('Input-Output'!$B$6," ",$D30),data,11,FALSE)*acct/1000,VLOOKUP(CONCATENATE('Input-Output'!$B$6," ",$D30),data,11,FALSE))</f>
        <v>-2.9288469943999997</v>
      </c>
      <c r="M30" s="28">
        <f>IF($B$8="Aggregate",VLOOKUP(CONCATENATE('Input-Output'!$B$6," ",$D30),data,12,FALSE)*acct/1000,VLOOKUP(CONCATENATE('Input-Output'!$B$6," ",$D30),data,12,FALSE))</f>
        <v>-2.7243015224000002</v>
      </c>
      <c r="N30" s="28">
        <f>IF($B$8="Aggregate",VLOOKUP(CONCATENATE('Input-Output'!$B$6," ",$D30),data,13,FALSE)*acct/1000,VLOOKUP(CONCATENATE('Input-Output'!$B$6," ",$D30),data,13,FALSE))</f>
        <v>-2.4289659628000004</v>
      </c>
    </row>
    <row r="31" spans="4:18" ht="17.25" customHeight="1" x14ac:dyDescent="0.25">
      <c r="D31" s="26">
        <v>23</v>
      </c>
      <c r="E31" s="27">
        <f>IF($B$8="Aggregate",VLOOKUP(CONCATENATE('Input-Output'!$B$6," ",$D31),data,5,FALSE)*acct/1000,VLOOKUP(CONCATENATE('Input-Output'!$B$6," ",$D31),data,5,FALSE))</f>
        <v>74.890938515999991</v>
      </c>
      <c r="F31" s="27">
        <f>IF($B$8="Aggregate",VLOOKUP(CONCATENATE('Input-Output'!$B$6," ",$D31),data,3,FALSE)*acct/1000,VLOOKUP(CONCATENATE('Input-Output'!$B$6," ",$D31),data,3,FALSE))</f>
        <v>77.763443367999997</v>
      </c>
      <c r="G31" s="28">
        <f t="shared" si="0"/>
        <v>-2.8725048520000058</v>
      </c>
      <c r="H31" s="33">
        <f t="shared" si="1"/>
        <v>-3.8355839957678092E-2</v>
      </c>
      <c r="I31" s="27">
        <f>VLOOKUP(CONCATENATE('Input-Output'!$B$6," ",$D31),data,2,FALSE)</f>
        <v>74.707999999999998</v>
      </c>
      <c r="J31" s="28">
        <f>IF($B$8="Aggregate",VLOOKUP(CONCATENATE('Input-Output'!$B$6," ",$D31),data,9,FALSE)*acct/1000,VLOOKUP(CONCATENATE('Input-Output'!$B$6," ",$D31),data,9,FALSE))</f>
        <v>-3.3262882906</v>
      </c>
      <c r="K31" s="28">
        <f>IF($B$8="Aggregate",VLOOKUP(CONCATENATE('Input-Output'!$B$6," ",$D31),data,10,FALSE)*acct/1000,VLOOKUP(CONCATENATE('Input-Output'!$B$6," ",$D31),data,10,FALSE))</f>
        <v>-3.0581851503999999</v>
      </c>
      <c r="L31" s="28">
        <f>IF($B$8="Aggregate",VLOOKUP(CONCATENATE('Input-Output'!$B$6," ",$D31),data,11,FALSE)*acct/1000,VLOOKUP(CONCATENATE('Input-Output'!$B$6," ",$D31),data,11,FALSE))</f>
        <v>-2.8724990933999996</v>
      </c>
      <c r="M31" s="28">
        <f>IF($B$8="Aggregate",VLOOKUP(CONCATENATE('Input-Output'!$B$6," ",$D31),data,12,FALSE)*acct/1000,VLOOKUP(CONCATENATE('Input-Output'!$B$6," ",$D31),data,12,FALSE))</f>
        <v>-2.6868130363999998</v>
      </c>
      <c r="N31" s="28">
        <f>IF($B$8="Aggregate",VLOOKUP(CONCATENATE('Input-Output'!$B$6," ",$D31),data,13,FALSE)*acct/1000,VLOOKUP(CONCATENATE('Input-Output'!$B$6," ",$D31),data,13,FALSE))</f>
        <v>-2.4187098962000002</v>
      </c>
    </row>
    <row r="32" spans="4:18" ht="17.25" customHeight="1" x14ac:dyDescent="0.25">
      <c r="D32" s="26">
        <v>24</v>
      </c>
      <c r="E32" s="27">
        <f>IF($B$8="Aggregate",VLOOKUP(CONCATENATE('Input-Output'!$B$6," ",$D32),data,5,FALSE)*acct/1000,VLOOKUP(CONCATENATE('Input-Output'!$B$6," ",$D32),data,5,FALSE))</f>
        <v>64.323792344000012</v>
      </c>
      <c r="F32" s="27">
        <f>IF($B$8="Aggregate",VLOOKUP(CONCATENATE('Input-Output'!$B$6," ",$D32),data,3,FALSE)*acct/1000,VLOOKUP(CONCATENATE('Input-Output'!$B$6," ",$D32),data,3,FALSE))</f>
        <v>66.163204356000008</v>
      </c>
      <c r="G32" s="28">
        <f t="shared" si="0"/>
        <v>-1.8394120119999968</v>
      </c>
      <c r="H32" s="33">
        <f t="shared" si="1"/>
        <v>-2.8596137525022238E-2</v>
      </c>
      <c r="I32" s="27">
        <f>VLOOKUP(CONCATENATE('Input-Output'!$B$6," ",$D32),data,2,FALSE)</f>
        <v>74.067099999999996</v>
      </c>
      <c r="J32" s="28">
        <f>IF($B$8="Aggregate",VLOOKUP(CONCATENATE('Input-Output'!$B$6," ",$D32),data,9,FALSE)*acct/1000,VLOOKUP(CONCATENATE('Input-Output'!$B$6," ",$D32),data,9,FALSE))</f>
        <v>-2.2445467978</v>
      </c>
      <c r="K32" s="28">
        <f>IF($B$8="Aggregate",VLOOKUP(CONCATENATE('Input-Output'!$B$6," ",$D32),data,10,FALSE)*acct/1000,VLOOKUP(CONCATENATE('Input-Output'!$B$6," ",$D32),data,10,FALSE))</f>
        <v>-2.0052078646</v>
      </c>
      <c r="L32" s="28">
        <f>IF($B$8="Aggregate",VLOOKUP(CONCATENATE('Input-Output'!$B$6," ",$D32),data,11,FALSE)*acct/1000,VLOOKUP(CONCATENATE('Input-Output'!$B$6," ",$D32),data,11,FALSE))</f>
        <v>-1.839440805</v>
      </c>
      <c r="M32" s="28">
        <f>IF($B$8="Aggregate",VLOOKUP(CONCATENATE('Input-Output'!$B$6," ",$D32),data,12,FALSE)*acct/1000,VLOOKUP(CONCATENATE('Input-Output'!$B$6," ",$D32),data,12,FALSE))</f>
        <v>-1.6736795039999999</v>
      </c>
      <c r="N32" s="28">
        <f>IF($B$8="Aggregate",VLOOKUP(CONCATENATE('Input-Output'!$B$6," ",$D32),data,13,FALSE)*acct/1000,VLOOKUP(CONCATENATE('Input-Output'!$B$6," ",$D32),data,13,FALSE))</f>
        <v>-1.4343405708000001</v>
      </c>
    </row>
    <row r="33" spans="4:14" ht="34.5" customHeight="1" x14ac:dyDescent="0.25">
      <c r="D33" s="29" t="s">
        <v>37</v>
      </c>
      <c r="E33" s="27">
        <f>AVERAGE(E20:E26)</f>
        <v>93.052361836571421</v>
      </c>
      <c r="F33" s="27">
        <f>AVERAGE(F20:F26)</f>
        <v>86.395403783428577</v>
      </c>
      <c r="G33" s="28">
        <f>AVERAGE(G20:G26)</f>
        <v>6.6569580531428567</v>
      </c>
      <c r="H33" s="33">
        <f>AVERAGE(H20:H26)</f>
        <v>7.1633981015590306E-2</v>
      </c>
      <c r="I33" s="27">
        <f>AVERAGE(I20:I26)</f>
        <v>83.833328571428567</v>
      </c>
      <c r="J33" s="28">
        <f t="shared" ref="J33:N33" si="2">AVERAGE(J20:J26)</f>
        <v>6.0785683824285712</v>
      </c>
      <c r="K33" s="28">
        <f t="shared" si="2"/>
        <v>6.4202894650285725</v>
      </c>
      <c r="L33" s="28">
        <f t="shared" si="2"/>
        <v>6.6569646343999995</v>
      </c>
      <c r="M33" s="28">
        <f t="shared" si="2"/>
        <v>6.8936398037714293</v>
      </c>
      <c r="N33" s="28">
        <f t="shared" si="2"/>
        <v>7.2353592410571421</v>
      </c>
    </row>
    <row r="34" spans="4:14" ht="9.6" customHeight="1" x14ac:dyDescent="0.25">
      <c r="D34" s="10"/>
    </row>
  </sheetData>
  <mergeCells count="7">
    <mergeCell ref="J7:N7"/>
    <mergeCell ref="E7:E8"/>
    <mergeCell ref="F7:F8"/>
    <mergeCell ref="I7:I8"/>
    <mergeCell ref="D7:D8"/>
    <mergeCell ref="G7:G8"/>
    <mergeCell ref="H7:H8"/>
  </mergeCells>
  <dataValidations count="2">
    <dataValidation type="list" allowBlank="1" showInputMessage="1" showErrorMessage="1" sqref="B10">
      <formula1>custchar</formula1>
    </dataValidation>
    <dataValidation type="list" allowBlank="1" showInputMessage="1" showErrorMessage="1" sqref="B8">
      <formula1>cust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/>
  </sheetViews>
  <sheetFormatPr defaultRowHeight="15" x14ac:dyDescent="0.25"/>
  <cols>
    <col min="1" max="1" width="23.28515625" customWidth="1"/>
  </cols>
  <sheetData>
    <row r="1" spans="1:2" x14ac:dyDescent="0.25">
      <c r="A1" t="s">
        <v>8</v>
      </c>
      <c r="B1" t="s">
        <v>33</v>
      </c>
    </row>
    <row r="2" spans="1:2" x14ac:dyDescent="0.25">
      <c r="A2" t="s">
        <v>40</v>
      </c>
      <c r="B2" t="s">
        <v>34</v>
      </c>
    </row>
    <row r="3" spans="1:2" x14ac:dyDescent="0.25">
      <c r="A3" t="s">
        <v>11</v>
      </c>
      <c r="B3" t="s">
        <v>35</v>
      </c>
    </row>
    <row r="4" spans="1:2" x14ac:dyDescent="0.25">
      <c r="A4" t="s">
        <v>12</v>
      </c>
    </row>
    <row r="5" spans="1:2" x14ac:dyDescent="0.25">
      <c r="A5" t="s">
        <v>56</v>
      </c>
    </row>
    <row r="6" spans="1:2" x14ac:dyDescent="0.25">
      <c r="A6" t="s">
        <v>57</v>
      </c>
    </row>
    <row r="7" spans="1:2" x14ac:dyDescent="0.25">
      <c r="A7" t="s">
        <v>63</v>
      </c>
    </row>
    <row r="8" spans="1:2" x14ac:dyDescent="0.25">
      <c r="A8" t="s">
        <v>64</v>
      </c>
    </row>
    <row r="9" spans="1:2" x14ac:dyDescent="0.25">
      <c r="A9" t="s">
        <v>13</v>
      </c>
    </row>
    <row r="10" spans="1:2" x14ac:dyDescent="0.25">
      <c r="A10" t="s">
        <v>14</v>
      </c>
    </row>
    <row r="11" spans="1:2" x14ac:dyDescent="0.25">
      <c r="A11" t="s">
        <v>15</v>
      </c>
    </row>
    <row r="12" spans="1:2" x14ac:dyDescent="0.25">
      <c r="A12" t="s">
        <v>16</v>
      </c>
    </row>
    <row r="13" spans="1:2" x14ac:dyDescent="0.25">
      <c r="A13" t="s">
        <v>17</v>
      </c>
    </row>
    <row r="14" spans="1:2" x14ac:dyDescent="0.25">
      <c r="A14" t="s">
        <v>18</v>
      </c>
    </row>
    <row r="15" spans="1:2" x14ac:dyDescent="0.25">
      <c r="A15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7"/>
  <sheetViews>
    <sheetView workbookViewId="0"/>
  </sheetViews>
  <sheetFormatPr defaultRowHeight="15" x14ac:dyDescent="0.25"/>
  <cols>
    <col min="1" max="1" width="16" customWidth="1"/>
    <col min="3" max="3" width="17.28515625" customWidth="1"/>
  </cols>
  <sheetData>
    <row r="1" spans="1:15" x14ac:dyDescent="0.25">
      <c r="A1" s="8" t="s">
        <v>21</v>
      </c>
      <c r="B1" t="s">
        <v>42</v>
      </c>
      <c r="C1" t="s">
        <v>21</v>
      </c>
      <c r="D1" t="s">
        <v>47</v>
      </c>
      <c r="E1" t="s">
        <v>43</v>
      </c>
      <c r="F1" t="s">
        <v>44</v>
      </c>
      <c r="G1" t="s">
        <v>45</v>
      </c>
      <c r="H1" t="s">
        <v>0</v>
      </c>
      <c r="I1" t="s">
        <v>46</v>
      </c>
      <c r="J1" t="s">
        <v>48</v>
      </c>
      <c r="K1" t="s">
        <v>49</v>
      </c>
      <c r="L1" t="s">
        <v>50</v>
      </c>
      <c r="M1" t="s">
        <v>51</v>
      </c>
      <c r="N1" t="s">
        <v>52</v>
      </c>
      <c r="O1" t="s">
        <v>53</v>
      </c>
    </row>
    <row r="2" spans="1:15" x14ac:dyDescent="0.25">
      <c r="A2" s="8" t="s">
        <v>54</v>
      </c>
      <c r="B2">
        <v>1</v>
      </c>
      <c r="C2" t="str">
        <f t="shared" ref="C2:C25" si="0">CONCATENATE(A2," ",B2)</f>
        <v>2012 1</v>
      </c>
      <c r="D2">
        <v>76.740499999999997</v>
      </c>
      <c r="E2">
        <v>1.15181</v>
      </c>
      <c r="F2">
        <v>1.1243510000000001</v>
      </c>
      <c r="G2">
        <v>1.1236600000000001</v>
      </c>
      <c r="H2">
        <v>46404</v>
      </c>
      <c r="I2">
        <v>6.4622000000000004E-3</v>
      </c>
      <c r="J2">
        <v>-2.8149799999999999E-2</v>
      </c>
      <c r="K2">
        <v>-3.6431400000000003E-2</v>
      </c>
      <c r="L2">
        <v>-3.1538499999999997E-2</v>
      </c>
      <c r="M2">
        <v>-2.8149799999999999E-2</v>
      </c>
      <c r="N2">
        <v>-2.4760999999999998E-2</v>
      </c>
      <c r="O2">
        <v>-1.98681E-2</v>
      </c>
    </row>
    <row r="3" spans="1:15" x14ac:dyDescent="0.25">
      <c r="A3" s="8" t="s">
        <v>54</v>
      </c>
      <c r="B3">
        <v>2</v>
      </c>
      <c r="C3" t="str">
        <f t="shared" si="0"/>
        <v>2012 2</v>
      </c>
      <c r="D3">
        <v>76.340800000000002</v>
      </c>
      <c r="E3">
        <v>1.0061739999999999</v>
      </c>
      <c r="F3">
        <v>0.99675230000000004</v>
      </c>
      <c r="G3">
        <v>0.99613949999999996</v>
      </c>
      <c r="H3">
        <v>46404</v>
      </c>
      <c r="I3">
        <v>5.8196999999999997E-3</v>
      </c>
      <c r="J3">
        <v>-1.0034700000000001E-2</v>
      </c>
      <c r="K3">
        <v>-1.7492899999999999E-2</v>
      </c>
      <c r="L3">
        <v>-1.3086499999999999E-2</v>
      </c>
      <c r="M3">
        <v>-1.0034700000000001E-2</v>
      </c>
      <c r="N3">
        <v>-6.9827999999999999E-3</v>
      </c>
      <c r="O3">
        <v>-2.5764E-3</v>
      </c>
    </row>
    <row r="4" spans="1:15" x14ac:dyDescent="0.25">
      <c r="A4" s="8" t="s">
        <v>54</v>
      </c>
      <c r="B4">
        <v>3</v>
      </c>
      <c r="C4" t="str">
        <f t="shared" si="0"/>
        <v>2012 3</v>
      </c>
      <c r="D4">
        <v>75.760000000000005</v>
      </c>
      <c r="E4">
        <v>0.90005429999999997</v>
      </c>
      <c r="F4">
        <v>0.90415579999999995</v>
      </c>
      <c r="G4">
        <v>0.90359990000000001</v>
      </c>
      <c r="H4">
        <v>46404</v>
      </c>
      <c r="I4">
        <v>5.2510999999999999E-3</v>
      </c>
      <c r="J4">
        <v>3.5455999999999999E-3</v>
      </c>
      <c r="K4">
        <v>-3.1840000000000002E-3</v>
      </c>
      <c r="L4">
        <v>7.919E-4</v>
      </c>
      <c r="M4">
        <v>3.5455999999999999E-3</v>
      </c>
      <c r="N4">
        <v>6.2992999999999999E-3</v>
      </c>
      <c r="O4">
        <v>1.02752E-2</v>
      </c>
    </row>
    <row r="5" spans="1:15" x14ac:dyDescent="0.25">
      <c r="A5" s="8" t="s">
        <v>54</v>
      </c>
      <c r="B5">
        <v>4</v>
      </c>
      <c r="C5" t="str">
        <f t="shared" si="0"/>
        <v>2012 4</v>
      </c>
      <c r="D5">
        <v>75.591999999999999</v>
      </c>
      <c r="E5">
        <v>0.82925599999999999</v>
      </c>
      <c r="F5">
        <v>0.84133469999999999</v>
      </c>
      <c r="G5">
        <v>0.84081740000000005</v>
      </c>
      <c r="H5">
        <v>46404</v>
      </c>
      <c r="I5">
        <v>4.8076999999999998E-3</v>
      </c>
      <c r="J5">
        <v>1.1561399999999999E-2</v>
      </c>
      <c r="K5">
        <v>5.4000999999999997E-3</v>
      </c>
      <c r="L5">
        <v>9.0402E-3</v>
      </c>
      <c r="M5">
        <v>1.1561399999999999E-2</v>
      </c>
      <c r="N5">
        <v>1.40825E-2</v>
      </c>
      <c r="O5">
        <v>1.7722600000000002E-2</v>
      </c>
    </row>
    <row r="6" spans="1:15" x14ac:dyDescent="0.25">
      <c r="A6" s="8" t="s">
        <v>54</v>
      </c>
      <c r="B6">
        <v>5</v>
      </c>
      <c r="C6" t="str">
        <f t="shared" si="0"/>
        <v>2012 5</v>
      </c>
      <c r="D6">
        <v>74.744699999999995</v>
      </c>
      <c r="E6">
        <v>0.78538160000000001</v>
      </c>
      <c r="F6">
        <v>0.80100979999999999</v>
      </c>
      <c r="G6">
        <v>0.80051729999999999</v>
      </c>
      <c r="H6">
        <v>46404</v>
      </c>
      <c r="I6">
        <v>4.4384999999999997E-3</v>
      </c>
      <c r="J6">
        <v>1.51357E-2</v>
      </c>
      <c r="K6">
        <v>9.4474999999999993E-3</v>
      </c>
      <c r="L6">
        <v>1.2808099999999999E-2</v>
      </c>
      <c r="M6">
        <v>1.51357E-2</v>
      </c>
      <c r="N6">
        <v>1.7463300000000001E-2</v>
      </c>
      <c r="O6">
        <v>2.0823899999999999E-2</v>
      </c>
    </row>
    <row r="7" spans="1:15" x14ac:dyDescent="0.25">
      <c r="A7" s="8" t="s">
        <v>54</v>
      </c>
      <c r="B7">
        <v>6</v>
      </c>
      <c r="C7" t="str">
        <f t="shared" si="0"/>
        <v>2012 6</v>
      </c>
      <c r="D7">
        <v>74.316599999999994</v>
      </c>
      <c r="E7">
        <v>0.77247710000000003</v>
      </c>
      <c r="F7">
        <v>0.78655529999999996</v>
      </c>
      <c r="G7">
        <v>0.78607170000000004</v>
      </c>
      <c r="H7">
        <v>46404</v>
      </c>
      <c r="I7">
        <v>4.2846999999999998E-3</v>
      </c>
      <c r="J7">
        <v>1.35946E-2</v>
      </c>
      <c r="K7">
        <v>8.1034999999999996E-3</v>
      </c>
      <c r="L7">
        <v>1.13477E-2</v>
      </c>
      <c r="M7">
        <v>1.35946E-2</v>
      </c>
      <c r="N7">
        <v>1.5841500000000001E-2</v>
      </c>
      <c r="O7">
        <v>1.9085700000000001E-2</v>
      </c>
    </row>
    <row r="8" spans="1:15" x14ac:dyDescent="0.25">
      <c r="A8" s="8" t="s">
        <v>54</v>
      </c>
      <c r="B8">
        <v>7</v>
      </c>
      <c r="C8" t="str">
        <f t="shared" si="0"/>
        <v>2012 7</v>
      </c>
      <c r="D8">
        <v>74.941199999999995</v>
      </c>
      <c r="E8">
        <v>0.81306940000000005</v>
      </c>
      <c r="F8">
        <v>0.80434620000000001</v>
      </c>
      <c r="G8">
        <v>0.8038516</v>
      </c>
      <c r="H8">
        <v>46404</v>
      </c>
      <c r="I8">
        <v>4.3238E-3</v>
      </c>
      <c r="J8">
        <v>-9.2178E-3</v>
      </c>
      <c r="K8">
        <v>-1.47589E-2</v>
      </c>
      <c r="L8">
        <v>-1.1485199999999999E-2</v>
      </c>
      <c r="M8">
        <v>-9.2178E-3</v>
      </c>
      <c r="N8">
        <v>-6.9503999999999998E-3</v>
      </c>
      <c r="O8">
        <v>-3.6765999999999999E-3</v>
      </c>
    </row>
    <row r="9" spans="1:15" x14ac:dyDescent="0.25">
      <c r="A9" s="8" t="s">
        <v>54</v>
      </c>
      <c r="B9">
        <v>8</v>
      </c>
      <c r="C9" t="str">
        <f t="shared" si="0"/>
        <v>2012 8</v>
      </c>
      <c r="D9">
        <v>77.4833</v>
      </c>
      <c r="E9">
        <v>0.90988179999999996</v>
      </c>
      <c r="F9">
        <v>0.88026090000000001</v>
      </c>
      <c r="G9">
        <v>0.87971969999999999</v>
      </c>
      <c r="H9">
        <v>46404</v>
      </c>
      <c r="I9">
        <v>4.8015000000000002E-3</v>
      </c>
      <c r="J9">
        <v>-3.0162100000000001E-2</v>
      </c>
      <c r="K9">
        <v>-3.6315399999999998E-2</v>
      </c>
      <c r="L9">
        <v>-3.2680000000000001E-2</v>
      </c>
      <c r="M9">
        <v>-3.0162100000000001E-2</v>
      </c>
      <c r="N9">
        <v>-2.7644200000000001E-2</v>
      </c>
      <c r="O9">
        <v>-2.40088E-2</v>
      </c>
    </row>
    <row r="10" spans="1:15" x14ac:dyDescent="0.25">
      <c r="A10" s="8" t="s">
        <v>54</v>
      </c>
      <c r="B10">
        <v>9</v>
      </c>
      <c r="C10" t="str">
        <f t="shared" si="0"/>
        <v>2012 9</v>
      </c>
      <c r="D10">
        <v>80.513099999999994</v>
      </c>
      <c r="E10">
        <v>1.0483089999999999</v>
      </c>
      <c r="F10">
        <v>1.012713</v>
      </c>
      <c r="G10">
        <v>1.0120899999999999</v>
      </c>
      <c r="H10">
        <v>46404</v>
      </c>
      <c r="I10">
        <v>5.5664E-3</v>
      </c>
      <c r="J10">
        <v>-3.6218500000000001E-2</v>
      </c>
      <c r="K10">
        <v>-4.3352099999999998E-2</v>
      </c>
      <c r="L10">
        <v>-3.9137499999999999E-2</v>
      </c>
      <c r="M10">
        <v>-3.6218500000000001E-2</v>
      </c>
      <c r="N10">
        <v>-3.3299500000000003E-2</v>
      </c>
      <c r="O10">
        <v>-2.90849E-2</v>
      </c>
    </row>
    <row r="11" spans="1:15" x14ac:dyDescent="0.25">
      <c r="A11" s="8" t="s">
        <v>54</v>
      </c>
      <c r="B11">
        <v>10</v>
      </c>
      <c r="C11" t="str">
        <f t="shared" si="0"/>
        <v>2012 10</v>
      </c>
      <c r="D11">
        <v>82.317999999999998</v>
      </c>
      <c r="E11">
        <v>1.1950419999999999</v>
      </c>
      <c r="F11">
        <v>1.1672039999999999</v>
      </c>
      <c r="G11">
        <v>1.1664870000000001</v>
      </c>
      <c r="H11">
        <v>46404</v>
      </c>
      <c r="I11">
        <v>6.4958999999999998E-3</v>
      </c>
      <c r="J11">
        <v>-2.85551E-2</v>
      </c>
      <c r="K11">
        <v>-3.68799E-2</v>
      </c>
      <c r="L11">
        <v>-3.1961499999999997E-2</v>
      </c>
      <c r="M11">
        <v>-2.85551E-2</v>
      </c>
      <c r="N11">
        <v>-2.51486E-2</v>
      </c>
      <c r="O11">
        <v>-2.02303E-2</v>
      </c>
    </row>
    <row r="12" spans="1:15" x14ac:dyDescent="0.25">
      <c r="A12" s="8" t="s">
        <v>54</v>
      </c>
      <c r="B12">
        <v>11</v>
      </c>
      <c r="C12" t="str">
        <f t="shared" si="0"/>
        <v>2012 11</v>
      </c>
      <c r="D12">
        <v>83.944999999999993</v>
      </c>
      <c r="E12">
        <v>1.3245690000000001</v>
      </c>
      <c r="F12">
        <v>1.3142579999999999</v>
      </c>
      <c r="G12">
        <v>1.31345</v>
      </c>
      <c r="H12">
        <v>46404</v>
      </c>
      <c r="I12">
        <v>7.3596E-3</v>
      </c>
      <c r="J12">
        <v>-1.11193E-2</v>
      </c>
      <c r="K12">
        <v>-2.0551E-2</v>
      </c>
      <c r="L12">
        <v>-1.4978699999999999E-2</v>
      </c>
      <c r="M12">
        <v>-1.11193E-2</v>
      </c>
      <c r="N12">
        <v>-7.2598999999999997E-3</v>
      </c>
      <c r="O12">
        <v>-1.6876E-3</v>
      </c>
    </row>
    <row r="13" spans="1:15" x14ac:dyDescent="0.25">
      <c r="A13" s="8" t="s">
        <v>54</v>
      </c>
      <c r="B13">
        <v>12</v>
      </c>
      <c r="C13" t="str">
        <f t="shared" si="0"/>
        <v>2012 12</v>
      </c>
      <c r="D13">
        <v>83.962199999999996</v>
      </c>
      <c r="E13">
        <v>1.3701810000000001</v>
      </c>
      <c r="F13">
        <v>1.431875</v>
      </c>
      <c r="G13">
        <v>1.430995</v>
      </c>
      <c r="H13">
        <v>46404</v>
      </c>
      <c r="I13">
        <v>7.9197E-3</v>
      </c>
      <c r="J13">
        <v>6.08135E-2</v>
      </c>
      <c r="K13">
        <v>5.0664000000000001E-2</v>
      </c>
      <c r="L13">
        <v>5.66604E-2</v>
      </c>
      <c r="M13">
        <v>6.08135E-2</v>
      </c>
      <c r="N13">
        <v>6.4966599999999999E-2</v>
      </c>
      <c r="O13">
        <v>7.0962999999999998E-2</v>
      </c>
    </row>
    <row r="14" spans="1:15" x14ac:dyDescent="0.25">
      <c r="A14" s="8" t="s">
        <v>54</v>
      </c>
      <c r="B14">
        <v>13</v>
      </c>
      <c r="C14" t="str">
        <f t="shared" si="0"/>
        <v>2012 13</v>
      </c>
      <c r="D14">
        <v>84.650800000000004</v>
      </c>
      <c r="E14">
        <v>1.4249499999999999</v>
      </c>
      <c r="F14">
        <v>1.5150220000000001</v>
      </c>
      <c r="G14">
        <v>1.5140910000000001</v>
      </c>
      <c r="H14">
        <v>46404</v>
      </c>
      <c r="I14">
        <v>8.3795999999999992E-3</v>
      </c>
      <c r="J14">
        <v>8.9140999999999998E-2</v>
      </c>
      <c r="K14">
        <v>7.8402100000000002E-2</v>
      </c>
      <c r="L14">
        <v>8.4746699999999994E-2</v>
      </c>
      <c r="M14">
        <v>8.9140999999999998E-2</v>
      </c>
      <c r="N14">
        <v>9.3535300000000002E-2</v>
      </c>
      <c r="O14">
        <v>9.9879899999999994E-2</v>
      </c>
    </row>
    <row r="15" spans="1:15" x14ac:dyDescent="0.25">
      <c r="A15" s="8" t="s">
        <v>54</v>
      </c>
      <c r="B15">
        <v>14</v>
      </c>
      <c r="C15" t="str">
        <f t="shared" si="0"/>
        <v>2012 14</v>
      </c>
      <c r="D15">
        <v>84.895600000000002</v>
      </c>
      <c r="E15">
        <v>1.469619</v>
      </c>
      <c r="F15">
        <v>1.5765610000000001</v>
      </c>
      <c r="G15">
        <v>1.5755920000000001</v>
      </c>
      <c r="H15">
        <v>46404</v>
      </c>
      <c r="I15">
        <v>8.7795000000000008E-3</v>
      </c>
      <c r="J15">
        <v>0.1059725</v>
      </c>
      <c r="K15">
        <v>9.4721E-2</v>
      </c>
      <c r="L15">
        <v>0.1013685</v>
      </c>
      <c r="M15">
        <v>0.1059725</v>
      </c>
      <c r="N15">
        <v>0.11057649999999999</v>
      </c>
      <c r="O15">
        <v>0.11722390000000001</v>
      </c>
    </row>
    <row r="16" spans="1:15" x14ac:dyDescent="0.25">
      <c r="A16" s="8" t="s">
        <v>54</v>
      </c>
      <c r="B16">
        <v>15</v>
      </c>
      <c r="C16" t="str">
        <f t="shared" si="0"/>
        <v>2012 15</v>
      </c>
      <c r="D16">
        <v>85.005499999999998</v>
      </c>
      <c r="E16">
        <v>1.5302480000000001</v>
      </c>
      <c r="F16">
        <v>1.6393690000000001</v>
      </c>
      <c r="G16">
        <v>1.638361</v>
      </c>
      <c r="H16">
        <v>46404</v>
      </c>
      <c r="I16">
        <v>9.0126000000000008E-3</v>
      </c>
      <c r="J16">
        <v>0.10811320000000001</v>
      </c>
      <c r="K16">
        <v>9.6563099999999999E-2</v>
      </c>
      <c r="L16">
        <v>0.10338700000000001</v>
      </c>
      <c r="M16">
        <v>0.10811320000000001</v>
      </c>
      <c r="N16">
        <v>0.11283940000000001</v>
      </c>
      <c r="O16">
        <v>0.1196632</v>
      </c>
    </row>
    <row r="17" spans="1:15" x14ac:dyDescent="0.25">
      <c r="A17" s="8" t="s">
        <v>54</v>
      </c>
      <c r="B17">
        <v>16</v>
      </c>
      <c r="C17" t="str">
        <f t="shared" si="0"/>
        <v>2012 16</v>
      </c>
      <c r="D17">
        <v>84.763400000000004</v>
      </c>
      <c r="E17">
        <v>1.603763</v>
      </c>
      <c r="F17">
        <v>1.703287</v>
      </c>
      <c r="G17">
        <v>1.7022390000000001</v>
      </c>
      <c r="H17">
        <v>46404</v>
      </c>
      <c r="I17">
        <v>9.1410999999999992E-3</v>
      </c>
      <c r="J17">
        <v>9.8475999999999994E-2</v>
      </c>
      <c r="K17">
        <v>8.6761199999999997E-2</v>
      </c>
      <c r="L17">
        <v>9.3682399999999999E-2</v>
      </c>
      <c r="M17">
        <v>9.8475999999999994E-2</v>
      </c>
      <c r="N17">
        <v>0.1032696</v>
      </c>
      <c r="O17">
        <v>0.11019080000000001</v>
      </c>
    </row>
    <row r="18" spans="1:15" x14ac:dyDescent="0.25">
      <c r="A18" s="8" t="s">
        <v>54</v>
      </c>
      <c r="B18">
        <v>17</v>
      </c>
      <c r="C18" t="str">
        <f t="shared" si="0"/>
        <v>2012 17</v>
      </c>
      <c r="D18">
        <v>83.550899999999999</v>
      </c>
      <c r="E18">
        <v>1.664946</v>
      </c>
      <c r="F18">
        <v>1.752737</v>
      </c>
      <c r="G18">
        <v>1.7516590000000001</v>
      </c>
      <c r="H18">
        <v>46404</v>
      </c>
      <c r="I18">
        <v>9.1505000000000006E-3</v>
      </c>
      <c r="J18">
        <v>8.6712899999999996E-2</v>
      </c>
      <c r="K18">
        <v>7.49861E-2</v>
      </c>
      <c r="L18">
        <v>8.1914399999999998E-2</v>
      </c>
      <c r="M18">
        <v>8.6712899999999996E-2</v>
      </c>
      <c r="N18">
        <v>9.1511499999999996E-2</v>
      </c>
      <c r="O18">
        <v>9.8439700000000005E-2</v>
      </c>
    </row>
    <row r="19" spans="1:15" x14ac:dyDescent="0.25">
      <c r="A19" s="8" t="s">
        <v>54</v>
      </c>
      <c r="B19">
        <v>18</v>
      </c>
      <c r="C19" t="str">
        <f t="shared" si="0"/>
        <v>2012 18</v>
      </c>
      <c r="D19">
        <v>79.906499999999994</v>
      </c>
      <c r="E19">
        <v>1.6584179999999999</v>
      </c>
      <c r="F19">
        <v>1.7295739999999999</v>
      </c>
      <c r="G19">
        <v>1.7285109999999999</v>
      </c>
      <c r="H19">
        <v>46404</v>
      </c>
      <c r="I19">
        <v>8.8635999999999993E-3</v>
      </c>
      <c r="J19">
        <v>7.0092399999999999E-2</v>
      </c>
      <c r="K19">
        <v>5.8733300000000002E-2</v>
      </c>
      <c r="L19">
        <v>6.54444E-2</v>
      </c>
      <c r="M19">
        <v>7.0092399999999999E-2</v>
      </c>
      <c r="N19">
        <v>7.4740500000000001E-2</v>
      </c>
      <c r="O19">
        <v>8.1451499999999996E-2</v>
      </c>
    </row>
    <row r="20" spans="1:15" x14ac:dyDescent="0.25">
      <c r="A20" s="8" t="s">
        <v>54</v>
      </c>
      <c r="B20">
        <v>19</v>
      </c>
      <c r="C20" t="str">
        <f t="shared" si="0"/>
        <v>2012 19</v>
      </c>
      <c r="D20">
        <v>78.091099999999997</v>
      </c>
      <c r="E20">
        <v>1.6299950000000001</v>
      </c>
      <c r="F20">
        <v>1.6201939999999999</v>
      </c>
      <c r="G20">
        <v>1.6191979999999999</v>
      </c>
      <c r="H20">
        <v>46404</v>
      </c>
      <c r="I20">
        <v>8.4449E-3</v>
      </c>
      <c r="J20">
        <v>-1.07968E-2</v>
      </c>
      <c r="K20">
        <v>-2.1619300000000001E-2</v>
      </c>
      <c r="L20">
        <v>-1.5225300000000001E-2</v>
      </c>
      <c r="M20">
        <v>-1.07968E-2</v>
      </c>
      <c r="N20">
        <v>-6.3683000000000003E-3</v>
      </c>
      <c r="O20">
        <v>2.5700000000000001E-5</v>
      </c>
    </row>
    <row r="21" spans="1:15" x14ac:dyDescent="0.25">
      <c r="A21" s="8" t="s">
        <v>54</v>
      </c>
      <c r="B21">
        <v>20</v>
      </c>
      <c r="C21" t="str">
        <f t="shared" si="0"/>
        <v>2012 20</v>
      </c>
      <c r="D21">
        <v>76.164599999999993</v>
      </c>
      <c r="E21">
        <v>1.614832</v>
      </c>
      <c r="F21">
        <v>1.5738399999999999</v>
      </c>
      <c r="G21">
        <v>1.572873</v>
      </c>
      <c r="H21">
        <v>46404</v>
      </c>
      <c r="I21">
        <v>8.149E-3</v>
      </c>
      <c r="J21">
        <v>-4.1959299999999998E-2</v>
      </c>
      <c r="K21">
        <v>-5.2402700000000003E-2</v>
      </c>
      <c r="L21">
        <v>-4.6232700000000002E-2</v>
      </c>
      <c r="M21">
        <v>-4.1959299999999998E-2</v>
      </c>
      <c r="N21">
        <v>-3.7685999999999997E-2</v>
      </c>
      <c r="O21">
        <v>-3.1516000000000002E-2</v>
      </c>
    </row>
    <row r="22" spans="1:15" x14ac:dyDescent="0.25">
      <c r="A22" s="8" t="s">
        <v>54</v>
      </c>
      <c r="B22">
        <v>21</v>
      </c>
      <c r="C22" t="str">
        <f t="shared" si="0"/>
        <v>2012 21</v>
      </c>
      <c r="D22">
        <v>76.909199999999998</v>
      </c>
      <c r="E22">
        <v>1.6143289999999999</v>
      </c>
      <c r="F22">
        <v>1.5653630000000001</v>
      </c>
      <c r="G22">
        <v>1.5644009999999999</v>
      </c>
      <c r="H22">
        <v>46404</v>
      </c>
      <c r="I22">
        <v>8.0180000000000008E-3</v>
      </c>
      <c r="J22">
        <v>-4.9928399999999998E-2</v>
      </c>
      <c r="K22">
        <v>-6.0204000000000001E-2</v>
      </c>
      <c r="L22">
        <v>-5.4133100000000003E-2</v>
      </c>
      <c r="M22">
        <v>-4.9928399999999998E-2</v>
      </c>
      <c r="N22">
        <v>-4.5723800000000002E-2</v>
      </c>
      <c r="O22">
        <v>-3.9652899999999998E-2</v>
      </c>
    </row>
    <row r="23" spans="1:15" x14ac:dyDescent="0.25">
      <c r="A23" s="8" t="s">
        <v>54</v>
      </c>
      <c r="B23">
        <v>22</v>
      </c>
      <c r="C23" t="str">
        <f t="shared" si="0"/>
        <v>2012 22</v>
      </c>
      <c r="D23">
        <v>75.519000000000005</v>
      </c>
      <c r="E23">
        <v>1.5156620000000001</v>
      </c>
      <c r="F23">
        <v>1.47079</v>
      </c>
      <c r="G23">
        <v>1.469886</v>
      </c>
      <c r="H23">
        <v>46404</v>
      </c>
      <c r="I23">
        <v>7.5605000000000004E-3</v>
      </c>
      <c r="J23">
        <v>-4.57761E-2</v>
      </c>
      <c r="K23">
        <v>-5.5465199999999999E-2</v>
      </c>
      <c r="L23">
        <v>-4.9740800000000002E-2</v>
      </c>
      <c r="M23">
        <v>-4.57761E-2</v>
      </c>
      <c r="N23">
        <v>-4.1811399999999999E-2</v>
      </c>
      <c r="O23">
        <v>-3.6087000000000001E-2</v>
      </c>
    </row>
    <row r="24" spans="1:15" x14ac:dyDescent="0.25">
      <c r="A24" s="8" t="s">
        <v>54</v>
      </c>
      <c r="B24">
        <v>23</v>
      </c>
      <c r="C24" t="str">
        <f t="shared" si="0"/>
        <v>2012 23</v>
      </c>
      <c r="D24">
        <v>74.6952</v>
      </c>
      <c r="E24">
        <v>1.3520220000000001</v>
      </c>
      <c r="F24">
        <v>1.3082400000000001</v>
      </c>
      <c r="G24">
        <v>1.307436</v>
      </c>
      <c r="H24">
        <v>46404</v>
      </c>
      <c r="I24">
        <v>6.8551000000000003E-3</v>
      </c>
      <c r="J24">
        <v>-4.4586399999999998E-2</v>
      </c>
      <c r="K24">
        <v>-5.3371599999999998E-2</v>
      </c>
      <c r="L24">
        <v>-4.8181300000000003E-2</v>
      </c>
      <c r="M24">
        <v>-4.4586399999999998E-2</v>
      </c>
      <c r="N24">
        <v>-4.0991600000000003E-2</v>
      </c>
      <c r="O24">
        <v>-3.5801199999999998E-2</v>
      </c>
    </row>
    <row r="25" spans="1:15" x14ac:dyDescent="0.25">
      <c r="A25" s="8" t="s">
        <v>54</v>
      </c>
      <c r="B25">
        <v>24</v>
      </c>
      <c r="C25" t="str">
        <f t="shared" si="0"/>
        <v>2012 24</v>
      </c>
      <c r="D25">
        <v>74.064300000000003</v>
      </c>
      <c r="E25">
        <v>1.147705</v>
      </c>
      <c r="F25">
        <v>1.124139</v>
      </c>
      <c r="G25">
        <v>1.123448</v>
      </c>
      <c r="H25">
        <v>46404</v>
      </c>
      <c r="I25">
        <v>6.1211E-3</v>
      </c>
      <c r="J25">
        <v>-2.4257500000000001E-2</v>
      </c>
      <c r="K25">
        <v>-3.2101999999999999E-2</v>
      </c>
      <c r="L25">
        <v>-2.7467399999999999E-2</v>
      </c>
      <c r="M25">
        <v>-2.4257500000000001E-2</v>
      </c>
      <c r="N25">
        <v>-2.10475E-2</v>
      </c>
      <c r="O25">
        <v>-1.6412900000000001E-2</v>
      </c>
    </row>
    <row r="26" spans="1:15" x14ac:dyDescent="0.25">
      <c r="A26" s="8" t="s">
        <v>55</v>
      </c>
      <c r="B26">
        <v>1</v>
      </c>
      <c r="C26" t="str">
        <f t="shared" ref="C26:C58" si="1">CONCATENATE(A26," ",B26)</f>
        <v>2013 1</v>
      </c>
      <c r="D26">
        <v>76.795699999999997</v>
      </c>
      <c r="E26">
        <v>1.1590769999999999</v>
      </c>
      <c r="F26">
        <v>1.1149249999999999</v>
      </c>
      <c r="G26">
        <v>1.0975969999999999</v>
      </c>
      <c r="H26">
        <v>11182</v>
      </c>
      <c r="I26">
        <v>1.3075700000000001E-2</v>
      </c>
      <c r="J26">
        <v>-6.1479399999999997E-2</v>
      </c>
      <c r="K26">
        <v>-7.8236600000000003E-2</v>
      </c>
      <c r="L26">
        <v>-6.8336300000000003E-2</v>
      </c>
      <c r="M26">
        <v>-6.1479399999999997E-2</v>
      </c>
      <c r="N26">
        <v>-5.4622499999999997E-2</v>
      </c>
      <c r="O26">
        <v>-4.4722199999999997E-2</v>
      </c>
    </row>
    <row r="27" spans="1:15" x14ac:dyDescent="0.25">
      <c r="A27" s="8" t="s">
        <v>55</v>
      </c>
      <c r="B27">
        <v>2</v>
      </c>
      <c r="C27" t="str">
        <f t="shared" si="1"/>
        <v>2013 2</v>
      </c>
      <c r="D27">
        <v>76.445300000000003</v>
      </c>
      <c r="E27">
        <v>1.0086349999999999</v>
      </c>
      <c r="F27">
        <v>0.99340139999999999</v>
      </c>
      <c r="G27">
        <v>0.97796280000000002</v>
      </c>
      <c r="H27">
        <v>11182</v>
      </c>
      <c r="I27">
        <v>1.1672500000000001E-2</v>
      </c>
      <c r="J27">
        <v>-3.0671799999999999E-2</v>
      </c>
      <c r="K27">
        <v>-4.5630700000000003E-2</v>
      </c>
      <c r="L27">
        <v>-3.6792900000000003E-2</v>
      </c>
      <c r="M27">
        <v>-3.0671799999999999E-2</v>
      </c>
      <c r="N27">
        <v>-2.4550700000000002E-2</v>
      </c>
      <c r="O27">
        <v>-1.5712899999999998E-2</v>
      </c>
    </row>
    <row r="28" spans="1:15" x14ac:dyDescent="0.25">
      <c r="A28" s="8" t="s">
        <v>55</v>
      </c>
      <c r="B28">
        <v>3</v>
      </c>
      <c r="C28" t="str">
        <f t="shared" si="1"/>
        <v>2013 3</v>
      </c>
      <c r="D28">
        <v>75.847999999999999</v>
      </c>
      <c r="E28">
        <v>0.8959838</v>
      </c>
      <c r="F28">
        <v>0.89341649999999995</v>
      </c>
      <c r="G28">
        <v>0.87953170000000003</v>
      </c>
      <c r="H28">
        <v>11182</v>
      </c>
      <c r="I28">
        <v>1.0548200000000001E-2</v>
      </c>
      <c r="J28">
        <v>-1.6452100000000001E-2</v>
      </c>
      <c r="K28">
        <v>-2.99701E-2</v>
      </c>
      <c r="L28">
        <v>-2.1983599999999999E-2</v>
      </c>
      <c r="M28">
        <v>-1.6452100000000001E-2</v>
      </c>
      <c r="N28">
        <v>-1.0920600000000001E-2</v>
      </c>
      <c r="O28">
        <v>-2.934E-3</v>
      </c>
    </row>
    <row r="29" spans="1:15" x14ac:dyDescent="0.25">
      <c r="A29" s="8" t="s">
        <v>55</v>
      </c>
      <c r="B29">
        <v>4</v>
      </c>
      <c r="C29" t="str">
        <f t="shared" si="1"/>
        <v>2013 4</v>
      </c>
      <c r="D29">
        <v>75.695400000000006</v>
      </c>
      <c r="E29">
        <v>0.8237177</v>
      </c>
      <c r="F29">
        <v>0.82047329999999996</v>
      </c>
      <c r="G29">
        <v>0.80772219999999995</v>
      </c>
      <c r="H29">
        <v>11182</v>
      </c>
      <c r="I29">
        <v>9.6349999999999995E-3</v>
      </c>
      <c r="J29">
        <v>-1.5995499999999999E-2</v>
      </c>
      <c r="K29">
        <v>-2.83431E-2</v>
      </c>
      <c r="L29">
        <v>-2.1048000000000001E-2</v>
      </c>
      <c r="M29">
        <v>-1.5995499999999999E-2</v>
      </c>
      <c r="N29">
        <v>-1.09429E-2</v>
      </c>
      <c r="O29">
        <v>-3.6478000000000001E-3</v>
      </c>
    </row>
    <row r="30" spans="1:15" x14ac:dyDescent="0.25">
      <c r="A30" s="8" t="s">
        <v>55</v>
      </c>
      <c r="B30">
        <v>5</v>
      </c>
      <c r="C30" t="str">
        <f t="shared" si="1"/>
        <v>2013 5</v>
      </c>
      <c r="D30">
        <v>74.735299999999995</v>
      </c>
      <c r="E30">
        <v>0.77771330000000005</v>
      </c>
      <c r="F30">
        <v>0.78704750000000001</v>
      </c>
      <c r="G30">
        <v>0.77481580000000005</v>
      </c>
      <c r="H30">
        <v>11182</v>
      </c>
      <c r="I30">
        <v>9.0767999999999995E-3</v>
      </c>
      <c r="J30">
        <v>-2.8974999999999999E-3</v>
      </c>
      <c r="K30">
        <v>-1.45299E-2</v>
      </c>
      <c r="L30">
        <v>-7.6574E-3</v>
      </c>
      <c r="M30">
        <v>-2.8974999999999999E-3</v>
      </c>
      <c r="N30">
        <v>1.8623999999999999E-3</v>
      </c>
      <c r="O30">
        <v>8.7349000000000003E-3</v>
      </c>
    </row>
    <row r="31" spans="1:15" x14ac:dyDescent="0.25">
      <c r="A31" s="8" t="s">
        <v>55</v>
      </c>
      <c r="B31">
        <v>6</v>
      </c>
      <c r="C31" t="str">
        <f t="shared" si="1"/>
        <v>2013 6</v>
      </c>
      <c r="D31">
        <v>74.2517</v>
      </c>
      <c r="E31">
        <v>0.76491830000000005</v>
      </c>
      <c r="F31">
        <v>0.77880479999999996</v>
      </c>
      <c r="G31">
        <v>0.76670119999999997</v>
      </c>
      <c r="H31">
        <v>11182</v>
      </c>
      <c r="I31">
        <v>8.8026000000000007E-3</v>
      </c>
      <c r="J31">
        <v>1.7830000000000001E-3</v>
      </c>
      <c r="K31">
        <v>-9.4979999999999995E-3</v>
      </c>
      <c r="L31">
        <v>-2.8330999999999999E-3</v>
      </c>
      <c r="M31">
        <v>1.7830000000000001E-3</v>
      </c>
      <c r="N31">
        <v>6.3990000000000002E-3</v>
      </c>
      <c r="O31">
        <v>1.30639E-2</v>
      </c>
    </row>
    <row r="32" spans="1:15" x14ac:dyDescent="0.25">
      <c r="A32" s="8" t="s">
        <v>55</v>
      </c>
      <c r="B32">
        <v>7</v>
      </c>
      <c r="C32" t="str">
        <f t="shared" si="1"/>
        <v>2013 7</v>
      </c>
      <c r="D32">
        <v>74.951499999999996</v>
      </c>
      <c r="E32">
        <v>0.79207629999999996</v>
      </c>
      <c r="F32">
        <v>0.79769559999999995</v>
      </c>
      <c r="G32">
        <v>0.78529850000000001</v>
      </c>
      <c r="H32">
        <v>11182</v>
      </c>
      <c r="I32">
        <v>8.9630000000000005E-3</v>
      </c>
      <c r="J32">
        <v>-6.7777999999999996E-3</v>
      </c>
      <c r="K32">
        <v>-1.82644E-2</v>
      </c>
      <c r="L32">
        <v>-1.1478E-2</v>
      </c>
      <c r="M32">
        <v>-6.7777999999999996E-3</v>
      </c>
      <c r="N32">
        <v>-2.0776000000000002E-3</v>
      </c>
      <c r="O32">
        <v>4.7086999999999997E-3</v>
      </c>
    </row>
    <row r="33" spans="1:15" x14ac:dyDescent="0.25">
      <c r="A33" s="8" t="s">
        <v>55</v>
      </c>
      <c r="B33">
        <v>8</v>
      </c>
      <c r="C33" t="str">
        <f t="shared" si="1"/>
        <v>2013 8</v>
      </c>
      <c r="D33">
        <v>77.400199999999998</v>
      </c>
      <c r="E33">
        <v>0.87919480000000005</v>
      </c>
      <c r="F33">
        <v>0.87067519999999998</v>
      </c>
      <c r="G33">
        <v>0.85714389999999996</v>
      </c>
      <c r="H33">
        <v>11182</v>
      </c>
      <c r="I33">
        <v>9.8121000000000007E-3</v>
      </c>
      <c r="J33">
        <v>-2.2050899999999998E-2</v>
      </c>
      <c r="K33">
        <v>-3.4625599999999999E-2</v>
      </c>
      <c r="L33">
        <v>-2.7196399999999999E-2</v>
      </c>
      <c r="M33">
        <v>-2.2050899999999998E-2</v>
      </c>
      <c r="N33">
        <v>-1.6905400000000001E-2</v>
      </c>
      <c r="O33">
        <v>-9.4762000000000006E-3</v>
      </c>
    </row>
    <row r="34" spans="1:15" x14ac:dyDescent="0.25">
      <c r="A34" s="8" t="s">
        <v>55</v>
      </c>
      <c r="B34">
        <v>9</v>
      </c>
      <c r="C34" t="str">
        <f t="shared" si="1"/>
        <v>2013 9</v>
      </c>
      <c r="D34">
        <v>80.495199999999997</v>
      </c>
      <c r="E34">
        <v>1.0169630000000001</v>
      </c>
      <c r="F34">
        <v>1.012051</v>
      </c>
      <c r="G34">
        <v>0.99632279999999995</v>
      </c>
      <c r="H34">
        <v>11182</v>
      </c>
      <c r="I34">
        <v>1.13147E-2</v>
      </c>
      <c r="J34">
        <v>-2.0640599999999999E-2</v>
      </c>
      <c r="K34">
        <v>-3.5140900000000003E-2</v>
      </c>
      <c r="L34">
        <v>-2.6574E-2</v>
      </c>
      <c r="M34">
        <v>-2.0640599999999999E-2</v>
      </c>
      <c r="N34">
        <v>-1.47072E-2</v>
      </c>
      <c r="O34">
        <v>-6.1402000000000002E-3</v>
      </c>
    </row>
    <row r="35" spans="1:15" x14ac:dyDescent="0.25">
      <c r="A35" s="8" t="s">
        <v>55</v>
      </c>
      <c r="B35">
        <v>10</v>
      </c>
      <c r="C35" t="str">
        <f t="shared" si="1"/>
        <v>2013 10</v>
      </c>
      <c r="D35">
        <v>82.483500000000006</v>
      </c>
      <c r="E35">
        <v>1.1586559999999999</v>
      </c>
      <c r="F35">
        <v>1.1732180000000001</v>
      </c>
      <c r="G35">
        <v>1.1549849999999999</v>
      </c>
      <c r="H35">
        <v>11182</v>
      </c>
      <c r="I35">
        <v>1.3095000000000001E-2</v>
      </c>
      <c r="J35">
        <v>-3.6717999999999998E-3</v>
      </c>
      <c r="K35">
        <v>-2.0453699999999998E-2</v>
      </c>
      <c r="L35">
        <v>-1.0538799999999999E-2</v>
      </c>
      <c r="M35">
        <v>-3.6717999999999998E-3</v>
      </c>
      <c r="N35">
        <v>3.1952E-3</v>
      </c>
      <c r="O35">
        <v>1.31101E-2</v>
      </c>
    </row>
    <row r="36" spans="1:15" x14ac:dyDescent="0.25">
      <c r="A36" s="8" t="s">
        <v>55</v>
      </c>
      <c r="B36">
        <v>11</v>
      </c>
      <c r="C36" t="str">
        <f t="shared" si="1"/>
        <v>2013 11</v>
      </c>
      <c r="D36">
        <v>84.147900000000007</v>
      </c>
      <c r="E36">
        <v>1.2668159999999999</v>
      </c>
      <c r="F36">
        <v>1.3244590000000001</v>
      </c>
      <c r="G36">
        <v>1.3038749999999999</v>
      </c>
      <c r="H36">
        <v>11182</v>
      </c>
      <c r="I36">
        <v>1.4709099999999999E-2</v>
      </c>
      <c r="J36">
        <v>3.7059000000000002E-2</v>
      </c>
      <c r="K36">
        <v>1.8208499999999999E-2</v>
      </c>
      <c r="L36">
        <v>2.9345599999999999E-2</v>
      </c>
      <c r="M36">
        <v>3.7059000000000002E-2</v>
      </c>
      <c r="N36">
        <v>4.47725E-2</v>
      </c>
      <c r="O36">
        <v>5.5909500000000001E-2</v>
      </c>
    </row>
    <row r="37" spans="1:15" x14ac:dyDescent="0.25">
      <c r="A37" s="8" t="s">
        <v>55</v>
      </c>
      <c r="B37">
        <v>12</v>
      </c>
      <c r="C37" t="str">
        <f t="shared" si="1"/>
        <v>2013 12</v>
      </c>
      <c r="D37">
        <v>84.108199999999997</v>
      </c>
      <c r="E37">
        <v>1.2404949999999999</v>
      </c>
      <c r="F37">
        <v>1.449389</v>
      </c>
      <c r="G37">
        <v>1.4268639999999999</v>
      </c>
      <c r="H37">
        <v>11182</v>
      </c>
      <c r="I37">
        <v>1.59597E-2</v>
      </c>
      <c r="J37">
        <v>0.1863687</v>
      </c>
      <c r="K37">
        <v>0.16591549999999999</v>
      </c>
      <c r="L37">
        <v>0.1779994</v>
      </c>
      <c r="M37">
        <v>0.1863687</v>
      </c>
      <c r="N37">
        <v>0.19473799999999999</v>
      </c>
      <c r="O37">
        <v>0.2068219</v>
      </c>
    </row>
    <row r="38" spans="1:15" x14ac:dyDescent="0.25">
      <c r="A38" s="8" t="s">
        <v>55</v>
      </c>
      <c r="B38">
        <v>13</v>
      </c>
      <c r="C38" t="str">
        <f t="shared" si="1"/>
        <v>2013 13</v>
      </c>
      <c r="D38">
        <v>84.4572</v>
      </c>
      <c r="E38">
        <v>1.268346</v>
      </c>
      <c r="F38">
        <v>1.5332710000000001</v>
      </c>
      <c r="G38">
        <v>1.509442</v>
      </c>
      <c r="H38">
        <v>11182</v>
      </c>
      <c r="I38">
        <v>1.6825099999999999E-2</v>
      </c>
      <c r="J38">
        <v>0.2410968</v>
      </c>
      <c r="K38">
        <v>0.21953449999999999</v>
      </c>
      <c r="L38">
        <v>0.2322737</v>
      </c>
      <c r="M38">
        <v>0.2410968</v>
      </c>
      <c r="N38">
        <v>0.2499199</v>
      </c>
      <c r="O38">
        <v>0.26265909999999998</v>
      </c>
    </row>
    <row r="39" spans="1:15" x14ac:dyDescent="0.25">
      <c r="A39" s="8" t="s">
        <v>55</v>
      </c>
      <c r="B39">
        <v>14</v>
      </c>
      <c r="C39" t="str">
        <f t="shared" si="1"/>
        <v>2013 14</v>
      </c>
      <c r="D39">
        <v>84.8643</v>
      </c>
      <c r="E39">
        <v>1.311048</v>
      </c>
      <c r="F39">
        <v>1.5809310000000001</v>
      </c>
      <c r="G39">
        <v>1.556362</v>
      </c>
      <c r="H39">
        <v>11182</v>
      </c>
      <c r="I39">
        <v>1.78082E-2</v>
      </c>
      <c r="J39">
        <v>0.2453137</v>
      </c>
      <c r="K39">
        <v>0.22249150000000001</v>
      </c>
      <c r="L39">
        <v>0.23597499999999999</v>
      </c>
      <c r="M39">
        <v>0.2453137</v>
      </c>
      <c r="N39">
        <v>0.2546523</v>
      </c>
      <c r="O39">
        <v>0.26813579999999998</v>
      </c>
    </row>
    <row r="40" spans="1:15" x14ac:dyDescent="0.25">
      <c r="A40" s="8" t="s">
        <v>55</v>
      </c>
      <c r="B40">
        <v>15</v>
      </c>
      <c r="C40" t="str">
        <f t="shared" si="1"/>
        <v>2013 15</v>
      </c>
      <c r="D40">
        <v>85.078699999999998</v>
      </c>
      <c r="E40">
        <v>1.366417</v>
      </c>
      <c r="F40">
        <v>1.6434150000000001</v>
      </c>
      <c r="G40">
        <v>1.617874</v>
      </c>
      <c r="H40">
        <v>11182</v>
      </c>
      <c r="I40">
        <v>1.81313E-2</v>
      </c>
      <c r="J40">
        <v>0.25145719999999999</v>
      </c>
      <c r="K40">
        <v>0.22822100000000001</v>
      </c>
      <c r="L40">
        <v>0.2419492</v>
      </c>
      <c r="M40">
        <v>0.25145719999999999</v>
      </c>
      <c r="N40">
        <v>0.26096530000000001</v>
      </c>
      <c r="O40">
        <v>0.27469349999999998</v>
      </c>
    </row>
    <row r="41" spans="1:15" x14ac:dyDescent="0.25">
      <c r="A41" s="8" t="s">
        <v>55</v>
      </c>
      <c r="B41">
        <v>16</v>
      </c>
      <c r="C41" t="str">
        <f t="shared" si="1"/>
        <v>2013 16</v>
      </c>
      <c r="D41">
        <v>84.9131</v>
      </c>
      <c r="E41">
        <v>1.424874</v>
      </c>
      <c r="F41">
        <v>1.7175819999999999</v>
      </c>
      <c r="G41">
        <v>1.6908879999999999</v>
      </c>
      <c r="H41">
        <v>11182</v>
      </c>
      <c r="I41">
        <v>1.8328400000000002E-2</v>
      </c>
      <c r="J41">
        <v>0.26601399999999997</v>
      </c>
      <c r="K41">
        <v>0.24252509999999999</v>
      </c>
      <c r="L41">
        <v>0.25640249999999998</v>
      </c>
      <c r="M41">
        <v>0.26601399999999997</v>
      </c>
      <c r="N41">
        <v>0.27562540000000002</v>
      </c>
      <c r="O41">
        <v>0.2895028</v>
      </c>
    </row>
    <row r="42" spans="1:15" x14ac:dyDescent="0.25">
      <c r="A42" s="8" t="s">
        <v>55</v>
      </c>
      <c r="B42">
        <v>17</v>
      </c>
      <c r="C42" t="str">
        <f t="shared" si="1"/>
        <v>2013 17</v>
      </c>
      <c r="D42">
        <v>83.865300000000005</v>
      </c>
      <c r="E42">
        <v>1.4822200000000001</v>
      </c>
      <c r="F42">
        <v>1.736415</v>
      </c>
      <c r="G42">
        <v>1.70943</v>
      </c>
      <c r="H42">
        <v>11182</v>
      </c>
      <c r="I42">
        <v>1.8261099999999999E-2</v>
      </c>
      <c r="J42">
        <v>0.22720969999999999</v>
      </c>
      <c r="K42">
        <v>0.20380709999999999</v>
      </c>
      <c r="L42">
        <v>0.21763350000000001</v>
      </c>
      <c r="M42">
        <v>0.22720969999999999</v>
      </c>
      <c r="N42">
        <v>0.23678579999999999</v>
      </c>
      <c r="O42">
        <v>0.25061230000000001</v>
      </c>
    </row>
    <row r="43" spans="1:15" x14ac:dyDescent="0.25">
      <c r="A43" s="8" t="s">
        <v>55</v>
      </c>
      <c r="B43">
        <v>18</v>
      </c>
      <c r="C43" t="str">
        <f t="shared" si="1"/>
        <v>2013 18</v>
      </c>
      <c r="D43">
        <v>79.954599999999999</v>
      </c>
      <c r="E43">
        <v>1.4950619999999999</v>
      </c>
      <c r="F43">
        <v>1.6993689999999999</v>
      </c>
      <c r="G43">
        <v>1.6729590000000001</v>
      </c>
      <c r="H43">
        <v>11182</v>
      </c>
      <c r="I43">
        <v>1.7613199999999999E-2</v>
      </c>
      <c r="J43">
        <v>0.17789640000000001</v>
      </c>
      <c r="K43">
        <v>0.1553242</v>
      </c>
      <c r="L43">
        <v>0.16866</v>
      </c>
      <c r="M43">
        <v>0.17789640000000001</v>
      </c>
      <c r="N43">
        <v>0.18713270000000001</v>
      </c>
      <c r="O43">
        <v>0.2004686</v>
      </c>
    </row>
    <row r="44" spans="1:15" x14ac:dyDescent="0.25">
      <c r="A44" s="8" t="s">
        <v>55</v>
      </c>
      <c r="B44">
        <v>19</v>
      </c>
      <c r="C44" t="str">
        <f t="shared" si="1"/>
        <v>2013 19</v>
      </c>
      <c r="D44">
        <v>78.094300000000004</v>
      </c>
      <c r="E44">
        <v>1.523862</v>
      </c>
      <c r="F44">
        <v>1.5882309999999999</v>
      </c>
      <c r="G44">
        <v>1.5635479999999999</v>
      </c>
      <c r="H44">
        <v>11182</v>
      </c>
      <c r="I44">
        <v>1.6586900000000002E-2</v>
      </c>
      <c r="J44">
        <v>3.9686199999999998E-2</v>
      </c>
      <c r="K44">
        <v>1.8429299999999999E-2</v>
      </c>
      <c r="L44">
        <v>3.0988000000000002E-2</v>
      </c>
      <c r="M44">
        <v>3.9686199999999998E-2</v>
      </c>
      <c r="N44">
        <v>4.8384400000000001E-2</v>
      </c>
      <c r="O44">
        <v>6.0943200000000003E-2</v>
      </c>
    </row>
    <row r="45" spans="1:15" x14ac:dyDescent="0.25">
      <c r="A45" s="8" t="s">
        <v>55</v>
      </c>
      <c r="B45">
        <v>20</v>
      </c>
      <c r="C45" t="str">
        <f t="shared" si="1"/>
        <v>2013 20</v>
      </c>
      <c r="D45">
        <v>76.2577</v>
      </c>
      <c r="E45">
        <v>1.55321</v>
      </c>
      <c r="F45">
        <v>1.534378</v>
      </c>
      <c r="G45">
        <v>1.510532</v>
      </c>
      <c r="H45">
        <v>11182</v>
      </c>
      <c r="I45">
        <v>1.6145E-2</v>
      </c>
      <c r="J45">
        <v>-4.2677399999999997E-2</v>
      </c>
      <c r="K45">
        <v>-6.3368099999999997E-2</v>
      </c>
      <c r="L45">
        <v>-5.1143899999999999E-2</v>
      </c>
      <c r="M45">
        <v>-4.2677399999999997E-2</v>
      </c>
      <c r="N45">
        <v>-3.4210999999999998E-2</v>
      </c>
      <c r="O45">
        <v>-2.1986800000000001E-2</v>
      </c>
    </row>
    <row r="46" spans="1:15" x14ac:dyDescent="0.25">
      <c r="A46" s="8" t="s">
        <v>55</v>
      </c>
      <c r="B46">
        <v>21</v>
      </c>
      <c r="C46" t="str">
        <f t="shared" si="1"/>
        <v>2013 21</v>
      </c>
      <c r="D46">
        <v>76.992000000000004</v>
      </c>
      <c r="E46">
        <v>1.5799799999999999</v>
      </c>
      <c r="F46">
        <v>1.5331090000000001</v>
      </c>
      <c r="G46">
        <v>1.5092829999999999</v>
      </c>
      <c r="H46">
        <v>11182</v>
      </c>
      <c r="I46">
        <v>1.6066899999999999E-2</v>
      </c>
      <c r="J46">
        <v>-7.0697300000000005E-2</v>
      </c>
      <c r="K46">
        <v>-9.1287800000000002E-2</v>
      </c>
      <c r="L46">
        <v>-7.9122799999999993E-2</v>
      </c>
      <c r="M46">
        <v>-7.0697300000000005E-2</v>
      </c>
      <c r="N46">
        <v>-6.2271800000000002E-2</v>
      </c>
      <c r="O46">
        <v>-5.01068E-2</v>
      </c>
    </row>
    <row r="47" spans="1:15" x14ac:dyDescent="0.25">
      <c r="A47" s="8" t="s">
        <v>55</v>
      </c>
      <c r="B47">
        <v>22</v>
      </c>
      <c r="C47" t="str">
        <f t="shared" si="1"/>
        <v>2013 22</v>
      </c>
      <c r="D47">
        <v>75.582800000000006</v>
      </c>
      <c r="E47">
        <v>1.4894879999999999</v>
      </c>
      <c r="F47">
        <v>1.4400599999999999</v>
      </c>
      <c r="G47">
        <v>1.4176800000000001</v>
      </c>
      <c r="H47">
        <v>11182</v>
      </c>
      <c r="I47">
        <v>1.5248599999999999E-2</v>
      </c>
      <c r="J47">
        <v>-7.18081E-2</v>
      </c>
      <c r="K47">
        <v>-9.1350000000000001E-2</v>
      </c>
      <c r="L47">
        <v>-7.98045E-2</v>
      </c>
      <c r="M47">
        <v>-7.18081E-2</v>
      </c>
      <c r="N47">
        <v>-6.3811699999999999E-2</v>
      </c>
      <c r="O47">
        <v>-5.2266100000000003E-2</v>
      </c>
    </row>
    <row r="48" spans="1:15" x14ac:dyDescent="0.25">
      <c r="A48" s="8" t="s">
        <v>55</v>
      </c>
      <c r="B48">
        <v>23</v>
      </c>
      <c r="C48" t="str">
        <f t="shared" si="1"/>
        <v>2013 23</v>
      </c>
      <c r="D48">
        <v>74.760999999999996</v>
      </c>
      <c r="E48">
        <v>1.343607</v>
      </c>
      <c r="F48">
        <v>1.2918289999999999</v>
      </c>
      <c r="G48">
        <v>1.2717529999999999</v>
      </c>
      <c r="H48">
        <v>11182</v>
      </c>
      <c r="I48">
        <v>1.39125E-2</v>
      </c>
      <c r="J48">
        <v>-7.1854699999999994E-2</v>
      </c>
      <c r="K48">
        <v>-8.9684299999999995E-2</v>
      </c>
      <c r="L48">
        <v>-7.9150399999999996E-2</v>
      </c>
      <c r="M48">
        <v>-7.1854699999999994E-2</v>
      </c>
      <c r="N48">
        <v>-6.4559000000000005E-2</v>
      </c>
      <c r="O48">
        <v>-5.40251E-2</v>
      </c>
    </row>
    <row r="49" spans="1:15" x14ac:dyDescent="0.25">
      <c r="A49" s="8" t="s">
        <v>55</v>
      </c>
      <c r="B49">
        <v>24</v>
      </c>
      <c r="C49" t="str">
        <f t="shared" si="1"/>
        <v>2013 24</v>
      </c>
      <c r="D49">
        <v>74.078900000000004</v>
      </c>
      <c r="E49">
        <v>1.1540969999999999</v>
      </c>
      <c r="F49">
        <v>1.1075079999999999</v>
      </c>
      <c r="G49">
        <v>1.0902959999999999</v>
      </c>
      <c r="H49">
        <v>11182</v>
      </c>
      <c r="I49">
        <v>1.24063E-2</v>
      </c>
      <c r="J49">
        <v>-6.3801099999999999E-2</v>
      </c>
      <c r="K49">
        <v>-7.9700400000000005E-2</v>
      </c>
      <c r="L49">
        <v>-7.0306999999999994E-2</v>
      </c>
      <c r="M49">
        <v>-6.3801099999999999E-2</v>
      </c>
      <c r="N49">
        <v>-5.72953E-2</v>
      </c>
      <c r="O49">
        <v>-4.7901800000000001E-2</v>
      </c>
    </row>
    <row r="50" spans="1:15" x14ac:dyDescent="0.25">
      <c r="A50" s="8" t="s">
        <v>1</v>
      </c>
      <c r="B50">
        <v>1</v>
      </c>
      <c r="C50" t="str">
        <f t="shared" si="1"/>
        <v>Both 1</v>
      </c>
      <c r="D50">
        <v>76.646799999999999</v>
      </c>
      <c r="E50">
        <v>1.3367249999999999</v>
      </c>
      <c r="F50">
        <v>1.2492939999999999</v>
      </c>
      <c r="G50">
        <v>1.2286589999999999</v>
      </c>
      <c r="H50">
        <v>14251</v>
      </c>
      <c r="I50">
        <v>1.2780100000000001E-2</v>
      </c>
      <c r="J50">
        <v>-0.10806540000000001</v>
      </c>
      <c r="K50">
        <v>-0.12444379999999999</v>
      </c>
      <c r="L50">
        <v>-0.1147673</v>
      </c>
      <c r="M50">
        <v>-0.10806540000000001</v>
      </c>
      <c r="N50">
        <v>-0.1013636</v>
      </c>
      <c r="O50">
        <v>-9.1687099999999994E-2</v>
      </c>
    </row>
    <row r="51" spans="1:15" x14ac:dyDescent="0.25">
      <c r="A51" s="8" t="s">
        <v>1</v>
      </c>
      <c r="B51">
        <v>2</v>
      </c>
      <c r="C51" t="str">
        <f t="shared" si="1"/>
        <v>Both 2</v>
      </c>
      <c r="D51">
        <v>76.278000000000006</v>
      </c>
      <c r="E51">
        <v>1.1729179999999999</v>
      </c>
      <c r="F51">
        <v>1.106506</v>
      </c>
      <c r="G51">
        <v>1.08823</v>
      </c>
      <c r="H51">
        <v>14251</v>
      </c>
      <c r="I51">
        <v>1.15117E-2</v>
      </c>
      <c r="J51">
        <v>-8.4687299999999993E-2</v>
      </c>
      <c r="K51">
        <v>-9.9440100000000003E-2</v>
      </c>
      <c r="L51">
        <v>-9.0723999999999999E-2</v>
      </c>
      <c r="M51">
        <v>-8.4687299999999993E-2</v>
      </c>
      <c r="N51">
        <v>-7.8650600000000001E-2</v>
      </c>
      <c r="O51">
        <v>-6.9934499999999997E-2</v>
      </c>
    </row>
    <row r="52" spans="1:15" x14ac:dyDescent="0.25">
      <c r="A52" s="8" t="s">
        <v>1</v>
      </c>
      <c r="B52">
        <v>3</v>
      </c>
      <c r="C52" t="str">
        <f t="shared" si="1"/>
        <v>Both 3</v>
      </c>
      <c r="D52">
        <v>75.708500000000001</v>
      </c>
      <c r="E52">
        <v>1.047625</v>
      </c>
      <c r="F52">
        <v>1.002397</v>
      </c>
      <c r="G52">
        <v>0.9858401</v>
      </c>
      <c r="H52">
        <v>14251</v>
      </c>
      <c r="I52">
        <v>1.0300800000000001E-2</v>
      </c>
      <c r="J52">
        <v>-6.1784699999999998E-2</v>
      </c>
      <c r="K52">
        <v>-7.4985800000000005E-2</v>
      </c>
      <c r="L52">
        <v>-6.7186499999999996E-2</v>
      </c>
      <c r="M52">
        <v>-6.1784699999999998E-2</v>
      </c>
      <c r="N52">
        <v>-5.6383000000000003E-2</v>
      </c>
      <c r="O52">
        <v>-4.85837E-2</v>
      </c>
    </row>
    <row r="53" spans="1:15" x14ac:dyDescent="0.25">
      <c r="A53" s="8" t="s">
        <v>1</v>
      </c>
      <c r="B53">
        <v>4</v>
      </c>
      <c r="C53" t="str">
        <f t="shared" si="1"/>
        <v>Both 4</v>
      </c>
      <c r="D53">
        <v>75.513900000000007</v>
      </c>
      <c r="E53">
        <v>0.95981890000000003</v>
      </c>
      <c r="F53">
        <v>0.93062270000000002</v>
      </c>
      <c r="G53">
        <v>0.91525160000000005</v>
      </c>
      <c r="H53">
        <v>14251</v>
      </c>
      <c r="I53">
        <v>9.4421000000000001E-3</v>
      </c>
      <c r="J53">
        <v>-4.4567299999999997E-2</v>
      </c>
      <c r="K53">
        <v>-5.6667799999999997E-2</v>
      </c>
      <c r="L53">
        <v>-4.9518699999999999E-2</v>
      </c>
      <c r="M53">
        <v>-4.4567299999999997E-2</v>
      </c>
      <c r="N53">
        <v>-3.9615900000000003E-2</v>
      </c>
      <c r="O53">
        <v>-3.2466799999999997E-2</v>
      </c>
    </row>
    <row r="54" spans="1:15" x14ac:dyDescent="0.25">
      <c r="A54" s="8" t="s">
        <v>1</v>
      </c>
      <c r="B54">
        <v>5</v>
      </c>
      <c r="C54" t="str">
        <f t="shared" si="1"/>
        <v>Both 5</v>
      </c>
      <c r="D54">
        <v>74.665499999999994</v>
      </c>
      <c r="E54">
        <v>0.91069049999999996</v>
      </c>
      <c r="F54">
        <v>0.88888610000000001</v>
      </c>
      <c r="G54">
        <v>0.87420439999999999</v>
      </c>
      <c r="H54">
        <v>14251</v>
      </c>
      <c r="I54">
        <v>8.8506999999999995E-3</v>
      </c>
      <c r="J54">
        <v>-3.6486200000000003E-2</v>
      </c>
      <c r="K54">
        <v>-4.7828799999999998E-2</v>
      </c>
      <c r="L54">
        <v>-4.1127499999999997E-2</v>
      </c>
      <c r="M54">
        <v>-3.6486200000000003E-2</v>
      </c>
      <c r="N54">
        <v>-3.1844900000000002E-2</v>
      </c>
      <c r="O54">
        <v>-2.5143599999999999E-2</v>
      </c>
    </row>
    <row r="55" spans="1:15" x14ac:dyDescent="0.25">
      <c r="A55" s="8" t="s">
        <v>1</v>
      </c>
      <c r="B55">
        <v>6</v>
      </c>
      <c r="C55" t="str">
        <f t="shared" si="1"/>
        <v>Both 6</v>
      </c>
      <c r="D55">
        <v>74.232299999999995</v>
      </c>
      <c r="E55">
        <v>0.89263130000000002</v>
      </c>
      <c r="F55">
        <v>0.87693509999999997</v>
      </c>
      <c r="G55">
        <v>0.86245079999999996</v>
      </c>
      <c r="H55">
        <v>14251</v>
      </c>
      <c r="I55">
        <v>8.5251000000000007E-3</v>
      </c>
      <c r="J55">
        <v>-3.0180499999999999E-2</v>
      </c>
      <c r="K55">
        <v>-4.1105799999999998E-2</v>
      </c>
      <c r="L55">
        <v>-3.4651000000000001E-2</v>
      </c>
      <c r="M55">
        <v>-3.0180499999999999E-2</v>
      </c>
      <c r="N55">
        <v>-2.5709900000000001E-2</v>
      </c>
      <c r="O55">
        <v>-1.9255100000000001E-2</v>
      </c>
    </row>
    <row r="56" spans="1:15" x14ac:dyDescent="0.25">
      <c r="A56" s="8" t="s">
        <v>1</v>
      </c>
      <c r="B56">
        <v>7</v>
      </c>
      <c r="C56" t="str">
        <f t="shared" si="1"/>
        <v>Both 7</v>
      </c>
      <c r="D56">
        <v>74.877300000000005</v>
      </c>
      <c r="E56">
        <v>0.92472160000000003</v>
      </c>
      <c r="F56">
        <v>0.9017387</v>
      </c>
      <c r="G56">
        <v>0.88684470000000004</v>
      </c>
      <c r="H56">
        <v>14251</v>
      </c>
      <c r="I56">
        <v>8.5559E-3</v>
      </c>
      <c r="J56">
        <v>-3.7876899999999998E-2</v>
      </c>
      <c r="K56">
        <v>-4.8841799999999998E-2</v>
      </c>
      <c r="L56">
        <v>-4.2363699999999997E-2</v>
      </c>
      <c r="M56">
        <v>-3.7876899999999998E-2</v>
      </c>
      <c r="N56">
        <v>-3.3390200000000002E-2</v>
      </c>
      <c r="O56">
        <v>-2.6912100000000001E-2</v>
      </c>
    </row>
    <row r="57" spans="1:15" x14ac:dyDescent="0.25">
      <c r="A57" s="8" t="s">
        <v>1</v>
      </c>
      <c r="B57">
        <v>8</v>
      </c>
      <c r="C57" t="str">
        <f t="shared" si="1"/>
        <v>Both 8</v>
      </c>
      <c r="D57">
        <v>77.522900000000007</v>
      </c>
      <c r="E57">
        <v>1.031153</v>
      </c>
      <c r="F57">
        <v>0.98281220000000002</v>
      </c>
      <c r="G57">
        <v>0.96657910000000002</v>
      </c>
      <c r="H57">
        <v>14251</v>
      </c>
      <c r="I57">
        <v>9.4073999999999998E-3</v>
      </c>
      <c r="J57">
        <v>-6.4574300000000001E-2</v>
      </c>
      <c r="K57">
        <v>-7.6630400000000001E-2</v>
      </c>
      <c r="L57">
        <v>-6.9507600000000003E-2</v>
      </c>
      <c r="M57">
        <v>-6.4574300000000001E-2</v>
      </c>
      <c r="N57">
        <v>-5.9641100000000002E-2</v>
      </c>
      <c r="O57">
        <v>-5.2518299999999997E-2</v>
      </c>
    </row>
    <row r="58" spans="1:15" x14ac:dyDescent="0.25">
      <c r="A58" s="8" t="s">
        <v>1</v>
      </c>
      <c r="B58">
        <v>9</v>
      </c>
      <c r="C58" t="str">
        <f t="shared" si="1"/>
        <v>Both 9</v>
      </c>
      <c r="D58">
        <v>80.563800000000001</v>
      </c>
      <c r="E58">
        <v>1.1796519999999999</v>
      </c>
      <c r="F58">
        <v>1.141489</v>
      </c>
      <c r="G58">
        <v>1.122635</v>
      </c>
      <c r="H58">
        <v>14251</v>
      </c>
      <c r="I58">
        <v>1.0997399999999999E-2</v>
      </c>
      <c r="J58">
        <v>-5.7016900000000002E-2</v>
      </c>
      <c r="K58">
        <v>-7.1110699999999999E-2</v>
      </c>
      <c r="L58">
        <v>-6.2784000000000006E-2</v>
      </c>
      <c r="M58">
        <v>-5.7016900000000002E-2</v>
      </c>
      <c r="N58">
        <v>-5.1249900000000001E-2</v>
      </c>
      <c r="O58">
        <v>-4.2923200000000002E-2</v>
      </c>
    </row>
    <row r="59" spans="1:15" x14ac:dyDescent="0.25">
      <c r="A59" s="8" t="s">
        <v>1</v>
      </c>
      <c r="B59">
        <v>10</v>
      </c>
      <c r="C59" t="str">
        <f t="shared" ref="C59:C98" si="2">CONCATENATE(A59," ",B59)</f>
        <v>Both 10</v>
      </c>
      <c r="D59">
        <v>82.390299999999996</v>
      </c>
      <c r="E59">
        <v>1.336619</v>
      </c>
      <c r="F59">
        <v>1.3184670000000001</v>
      </c>
      <c r="G59">
        <v>1.2966899999999999</v>
      </c>
      <c r="H59">
        <v>14251</v>
      </c>
      <c r="I59">
        <v>1.2548999999999999E-2</v>
      </c>
      <c r="J59">
        <v>-3.9929300000000001E-2</v>
      </c>
      <c r="K59">
        <v>-5.6011400000000003E-2</v>
      </c>
      <c r="L59">
        <v>-4.6510000000000003E-2</v>
      </c>
      <c r="M59">
        <v>-3.9929300000000001E-2</v>
      </c>
      <c r="N59">
        <v>-3.3348599999999999E-2</v>
      </c>
      <c r="O59">
        <v>-2.3847199999999999E-2</v>
      </c>
    </row>
    <row r="60" spans="1:15" x14ac:dyDescent="0.25">
      <c r="A60" s="8" t="s">
        <v>1</v>
      </c>
      <c r="B60">
        <v>11</v>
      </c>
      <c r="C60" t="str">
        <f t="shared" si="2"/>
        <v>Both 11</v>
      </c>
      <c r="D60">
        <v>84.097399999999993</v>
      </c>
      <c r="E60">
        <v>1.466518</v>
      </c>
      <c r="F60">
        <v>1.485147</v>
      </c>
      <c r="G60">
        <v>1.4606170000000001</v>
      </c>
      <c r="H60">
        <v>14251</v>
      </c>
      <c r="I60">
        <v>1.4101199999999999E-2</v>
      </c>
      <c r="J60">
        <v>-5.9017999999999996E-3</v>
      </c>
      <c r="K60">
        <v>-2.39732E-2</v>
      </c>
      <c r="L60">
        <v>-1.3296499999999999E-2</v>
      </c>
      <c r="M60">
        <v>-5.9017999999999996E-3</v>
      </c>
      <c r="N60">
        <v>1.4928999999999999E-3</v>
      </c>
      <c r="O60">
        <v>1.2169599999999999E-2</v>
      </c>
    </row>
    <row r="61" spans="1:15" x14ac:dyDescent="0.25">
      <c r="A61" s="8" t="s">
        <v>1</v>
      </c>
      <c r="B61">
        <v>12</v>
      </c>
      <c r="C61" t="str">
        <f t="shared" si="2"/>
        <v>Both 12</v>
      </c>
      <c r="D61">
        <v>84.258899999999997</v>
      </c>
      <c r="E61">
        <v>1.4611479999999999</v>
      </c>
      <c r="F61">
        <v>1.623413</v>
      </c>
      <c r="G61">
        <v>1.5965990000000001</v>
      </c>
      <c r="H61">
        <v>14251</v>
      </c>
      <c r="I61">
        <v>1.50782E-2</v>
      </c>
      <c r="J61">
        <v>0.13545090000000001</v>
      </c>
      <c r="K61">
        <v>0.1161273</v>
      </c>
      <c r="L61">
        <v>0.12754380000000001</v>
      </c>
      <c r="M61">
        <v>0.13545090000000001</v>
      </c>
      <c r="N61">
        <v>0.14335790000000001</v>
      </c>
      <c r="O61">
        <v>0.15477440000000001</v>
      </c>
    </row>
    <row r="62" spans="1:15" x14ac:dyDescent="0.25">
      <c r="A62" s="8" t="s">
        <v>1</v>
      </c>
      <c r="B62">
        <v>13</v>
      </c>
      <c r="C62" t="str">
        <f t="shared" si="2"/>
        <v>Both 13</v>
      </c>
      <c r="D62">
        <v>84.890500000000003</v>
      </c>
      <c r="E62">
        <v>1.4929730000000001</v>
      </c>
      <c r="F62">
        <v>1.7231700000000001</v>
      </c>
      <c r="G62">
        <v>1.694709</v>
      </c>
      <c r="H62">
        <v>14251</v>
      </c>
      <c r="I62">
        <v>1.6003300000000002E-2</v>
      </c>
      <c r="J62">
        <v>0.20173569999999999</v>
      </c>
      <c r="K62">
        <v>0.18122669999999999</v>
      </c>
      <c r="L62">
        <v>0.1933435</v>
      </c>
      <c r="M62">
        <v>0.20173569999999999</v>
      </c>
      <c r="N62">
        <v>0.2101278</v>
      </c>
      <c r="O62">
        <v>0.22224469999999999</v>
      </c>
    </row>
    <row r="63" spans="1:15" x14ac:dyDescent="0.25">
      <c r="A63" s="8" t="s">
        <v>1</v>
      </c>
      <c r="B63">
        <v>14</v>
      </c>
      <c r="C63" t="str">
        <f t="shared" si="2"/>
        <v>Both 14</v>
      </c>
      <c r="D63">
        <v>85.102000000000004</v>
      </c>
      <c r="E63">
        <v>1.544133</v>
      </c>
      <c r="F63">
        <v>1.795458</v>
      </c>
      <c r="G63">
        <v>1.765803</v>
      </c>
      <c r="H63">
        <v>14251</v>
      </c>
      <c r="I63">
        <v>1.6996500000000001E-2</v>
      </c>
      <c r="J63">
        <v>0.22167020000000001</v>
      </c>
      <c r="K63">
        <v>0.19988829999999999</v>
      </c>
      <c r="L63">
        <v>0.21275720000000001</v>
      </c>
      <c r="M63">
        <v>0.22167020000000001</v>
      </c>
      <c r="N63">
        <v>0.23058319999999999</v>
      </c>
      <c r="O63">
        <v>0.2434521</v>
      </c>
    </row>
    <row r="64" spans="1:15" x14ac:dyDescent="0.25">
      <c r="A64" s="8" t="s">
        <v>1</v>
      </c>
      <c r="B64">
        <v>15</v>
      </c>
      <c r="C64" t="str">
        <f t="shared" si="2"/>
        <v>Both 15</v>
      </c>
      <c r="D64">
        <v>85.164100000000005</v>
      </c>
      <c r="E64">
        <v>1.6099220000000001</v>
      </c>
      <c r="F64">
        <v>1.8581129999999999</v>
      </c>
      <c r="G64">
        <v>1.8274220000000001</v>
      </c>
      <c r="H64">
        <v>14251</v>
      </c>
      <c r="I64">
        <v>1.7232899999999999E-2</v>
      </c>
      <c r="J64">
        <v>0.21750030000000001</v>
      </c>
      <c r="K64">
        <v>0.19541539999999999</v>
      </c>
      <c r="L64">
        <v>0.20846329999999999</v>
      </c>
      <c r="M64">
        <v>0.21750030000000001</v>
      </c>
      <c r="N64">
        <v>0.22653719999999999</v>
      </c>
      <c r="O64">
        <v>0.2395851</v>
      </c>
    </row>
    <row r="65" spans="1:15" x14ac:dyDescent="0.25">
      <c r="A65" s="8" t="s">
        <v>1</v>
      </c>
      <c r="B65">
        <v>16</v>
      </c>
      <c r="C65" t="str">
        <f t="shared" si="2"/>
        <v>Both 16</v>
      </c>
      <c r="D65">
        <v>84.895600000000002</v>
      </c>
      <c r="E65">
        <v>1.679813</v>
      </c>
      <c r="F65">
        <v>1.9320059999999999</v>
      </c>
      <c r="G65">
        <v>1.9000950000000001</v>
      </c>
      <c r="H65">
        <v>14251</v>
      </c>
      <c r="I65">
        <v>1.7569899999999999E-2</v>
      </c>
      <c r="J65">
        <v>0.22028220000000001</v>
      </c>
      <c r="K65">
        <v>0.19776540000000001</v>
      </c>
      <c r="L65">
        <v>0.21106849999999999</v>
      </c>
      <c r="M65">
        <v>0.22028220000000001</v>
      </c>
      <c r="N65">
        <v>0.2294959</v>
      </c>
      <c r="O65">
        <v>0.24279899999999999</v>
      </c>
    </row>
    <row r="66" spans="1:15" x14ac:dyDescent="0.25">
      <c r="A66" s="8" t="s">
        <v>1</v>
      </c>
      <c r="B66">
        <v>17</v>
      </c>
      <c r="C66" t="str">
        <f t="shared" si="2"/>
        <v>Both 17</v>
      </c>
      <c r="D66">
        <v>83.631900000000002</v>
      </c>
      <c r="E66">
        <v>1.7523249999999999</v>
      </c>
      <c r="F66">
        <v>1.980119</v>
      </c>
      <c r="G66">
        <v>1.947414</v>
      </c>
      <c r="H66">
        <v>14251</v>
      </c>
      <c r="I66">
        <v>1.7668099999999999E-2</v>
      </c>
      <c r="J66">
        <v>0.1950885</v>
      </c>
      <c r="K66">
        <v>0.17244599999999999</v>
      </c>
      <c r="L66">
        <v>0.1858234</v>
      </c>
      <c r="M66">
        <v>0.1950885</v>
      </c>
      <c r="N66">
        <v>0.2043536</v>
      </c>
      <c r="O66">
        <v>0.21773100000000001</v>
      </c>
    </row>
    <row r="67" spans="1:15" x14ac:dyDescent="0.25">
      <c r="A67" s="8" t="s">
        <v>1</v>
      </c>
      <c r="B67">
        <v>18</v>
      </c>
      <c r="C67" t="str">
        <f t="shared" si="2"/>
        <v>Both 18</v>
      </c>
      <c r="D67">
        <v>80.005799999999994</v>
      </c>
      <c r="E67">
        <v>1.7594110000000001</v>
      </c>
      <c r="F67">
        <v>1.9486159999999999</v>
      </c>
      <c r="G67">
        <v>1.916431</v>
      </c>
      <c r="H67">
        <v>14251</v>
      </c>
      <c r="I67">
        <v>1.70714E-2</v>
      </c>
      <c r="J67">
        <v>0.15701970000000001</v>
      </c>
      <c r="K67">
        <v>0.13514180000000001</v>
      </c>
      <c r="L67">
        <v>0.14806749999999999</v>
      </c>
      <c r="M67">
        <v>0.15701970000000001</v>
      </c>
      <c r="N67">
        <v>0.16597200000000001</v>
      </c>
      <c r="O67">
        <v>0.17889769999999999</v>
      </c>
    </row>
    <row r="68" spans="1:15" x14ac:dyDescent="0.25">
      <c r="A68" s="8" t="s">
        <v>1</v>
      </c>
      <c r="B68">
        <v>19</v>
      </c>
      <c r="C68" t="str">
        <f t="shared" si="2"/>
        <v>Both 19</v>
      </c>
      <c r="D68">
        <v>78.146900000000002</v>
      </c>
      <c r="E68">
        <v>1.7837510000000001</v>
      </c>
      <c r="F68">
        <v>1.8201259999999999</v>
      </c>
      <c r="G68">
        <v>1.790063</v>
      </c>
      <c r="H68">
        <v>14251</v>
      </c>
      <c r="I68">
        <v>1.6242300000000001E-2</v>
      </c>
      <c r="J68">
        <v>6.3127000000000001E-3</v>
      </c>
      <c r="K68">
        <v>-1.4502599999999999E-2</v>
      </c>
      <c r="L68">
        <v>-2.2047999999999998E-3</v>
      </c>
      <c r="M68">
        <v>6.3127000000000001E-3</v>
      </c>
      <c r="N68">
        <v>1.4830100000000001E-2</v>
      </c>
      <c r="O68">
        <v>2.7127999999999999E-2</v>
      </c>
    </row>
    <row r="69" spans="1:15" x14ac:dyDescent="0.25">
      <c r="A69" s="8" t="s">
        <v>1</v>
      </c>
      <c r="B69">
        <v>20</v>
      </c>
      <c r="C69" t="str">
        <f t="shared" si="2"/>
        <v>Both 20</v>
      </c>
      <c r="D69">
        <v>76.126300000000001</v>
      </c>
      <c r="E69">
        <v>1.7981739999999999</v>
      </c>
      <c r="F69">
        <v>1.7538499999999999</v>
      </c>
      <c r="G69">
        <v>1.724882</v>
      </c>
      <c r="H69">
        <v>14251</v>
      </c>
      <c r="I69">
        <v>1.56694E-2</v>
      </c>
      <c r="J69">
        <v>-7.3291999999999996E-2</v>
      </c>
      <c r="K69">
        <v>-9.3373100000000001E-2</v>
      </c>
      <c r="L69">
        <v>-8.1508999999999998E-2</v>
      </c>
      <c r="M69">
        <v>-7.3291999999999996E-2</v>
      </c>
      <c r="N69">
        <v>-6.5074999999999994E-2</v>
      </c>
      <c r="O69">
        <v>-5.3210899999999998E-2</v>
      </c>
    </row>
    <row r="70" spans="1:15" x14ac:dyDescent="0.25">
      <c r="A70" s="8" t="s">
        <v>1</v>
      </c>
      <c r="B70">
        <v>21</v>
      </c>
      <c r="C70" t="str">
        <f t="shared" si="2"/>
        <v>Both 21</v>
      </c>
      <c r="D70">
        <v>76.923000000000002</v>
      </c>
      <c r="E70">
        <v>1.813839</v>
      </c>
      <c r="F70">
        <v>1.7372479999999999</v>
      </c>
      <c r="G70">
        <v>1.7085539999999999</v>
      </c>
      <c r="H70">
        <v>14251</v>
      </c>
      <c r="I70">
        <v>1.5407499999999999E-2</v>
      </c>
      <c r="J70">
        <v>-0.1052852</v>
      </c>
      <c r="K70">
        <v>-0.1250308</v>
      </c>
      <c r="L70">
        <v>-0.1133649</v>
      </c>
      <c r="M70">
        <v>-0.1052852</v>
      </c>
      <c r="N70">
        <v>-9.72055E-2</v>
      </c>
      <c r="O70">
        <v>-8.5539599999999993E-2</v>
      </c>
    </row>
    <row r="71" spans="1:15" x14ac:dyDescent="0.25">
      <c r="A71" s="8" t="s">
        <v>1</v>
      </c>
      <c r="B71">
        <v>22</v>
      </c>
      <c r="C71" t="str">
        <f t="shared" si="2"/>
        <v>Both 22</v>
      </c>
      <c r="D71">
        <v>75.436700000000002</v>
      </c>
      <c r="E71">
        <v>1.7191780000000001</v>
      </c>
      <c r="F71">
        <v>1.626881</v>
      </c>
      <c r="G71">
        <v>1.6000099999999999</v>
      </c>
      <c r="H71">
        <v>14251</v>
      </c>
      <c r="I71">
        <v>1.4574200000000001E-2</v>
      </c>
      <c r="J71">
        <v>-0.1191682</v>
      </c>
      <c r="K71">
        <v>-0.13784579999999999</v>
      </c>
      <c r="L71">
        <v>-0.12681100000000001</v>
      </c>
      <c r="M71">
        <v>-0.1191682</v>
      </c>
      <c r="N71">
        <v>-0.1115255</v>
      </c>
      <c r="O71">
        <v>-0.1004907</v>
      </c>
    </row>
    <row r="72" spans="1:15" x14ac:dyDescent="0.25">
      <c r="A72" s="8" t="s">
        <v>1</v>
      </c>
      <c r="B72">
        <v>23</v>
      </c>
      <c r="C72" t="str">
        <f t="shared" si="2"/>
        <v>Both 23</v>
      </c>
      <c r="D72">
        <v>74.652699999999996</v>
      </c>
      <c r="E72">
        <v>1.5427580000000001</v>
      </c>
      <c r="F72">
        <v>1.455211</v>
      </c>
      <c r="G72">
        <v>1.4311750000000001</v>
      </c>
      <c r="H72">
        <v>14251</v>
      </c>
      <c r="I72">
        <v>1.32338E-2</v>
      </c>
      <c r="J72">
        <v>-0.11158360000000001</v>
      </c>
      <c r="K72">
        <v>-0.1285433</v>
      </c>
      <c r="L72">
        <v>-0.1185234</v>
      </c>
      <c r="M72">
        <v>-0.11158360000000001</v>
      </c>
      <c r="N72">
        <v>-0.1046438</v>
      </c>
      <c r="O72">
        <v>-9.4623799999999994E-2</v>
      </c>
    </row>
    <row r="73" spans="1:15" x14ac:dyDescent="0.25">
      <c r="A73" s="8" t="s">
        <v>1</v>
      </c>
      <c r="B73">
        <v>24</v>
      </c>
      <c r="C73" t="str">
        <f t="shared" si="2"/>
        <v>Both 24</v>
      </c>
      <c r="D73">
        <v>74.0244</v>
      </c>
      <c r="E73">
        <v>1.333539</v>
      </c>
      <c r="F73">
        <v>1.241187</v>
      </c>
      <c r="G73">
        <v>1.2206859999999999</v>
      </c>
      <c r="H73">
        <v>14251</v>
      </c>
      <c r="I73">
        <v>1.19153E-2</v>
      </c>
      <c r="J73">
        <v>-0.11285249999999999</v>
      </c>
      <c r="K73">
        <v>-0.1281225</v>
      </c>
      <c r="L73">
        <v>-0.1191009</v>
      </c>
      <c r="M73">
        <v>-0.11285249999999999</v>
      </c>
      <c r="N73">
        <v>-0.10660409999999999</v>
      </c>
      <c r="O73">
        <v>-9.7582500000000003E-2</v>
      </c>
    </row>
    <row r="74" spans="1:15" x14ac:dyDescent="0.25">
      <c r="A74" s="8" t="s">
        <v>61</v>
      </c>
      <c r="B74">
        <v>1</v>
      </c>
      <c r="C74" t="str">
        <f t="shared" si="2"/>
        <v>CARE 1</v>
      </c>
      <c r="D74">
        <v>76.474400000000003</v>
      </c>
      <c r="E74">
        <v>1.0373319999999999</v>
      </c>
      <c r="F74">
        <v>1.0348850000000001</v>
      </c>
      <c r="G74">
        <v>1.008337</v>
      </c>
      <c r="H74">
        <v>12204</v>
      </c>
      <c r="I74">
        <v>1.0660899999999999E-2</v>
      </c>
      <c r="J74">
        <v>-2.8994499999999999E-2</v>
      </c>
      <c r="K74">
        <v>-4.2657E-2</v>
      </c>
      <c r="L74">
        <v>-3.4585100000000001E-2</v>
      </c>
      <c r="M74">
        <v>-2.8994499999999999E-2</v>
      </c>
      <c r="N74">
        <v>-2.3403899999999998E-2</v>
      </c>
      <c r="O74">
        <v>-1.5331900000000001E-2</v>
      </c>
    </row>
    <row r="75" spans="1:15" x14ac:dyDescent="0.25">
      <c r="A75" s="8" t="s">
        <v>61</v>
      </c>
      <c r="B75">
        <v>2</v>
      </c>
      <c r="C75" t="str">
        <f t="shared" si="2"/>
        <v>CARE 2</v>
      </c>
      <c r="D75">
        <v>76.160399999999996</v>
      </c>
      <c r="E75">
        <v>0.91824430000000001</v>
      </c>
      <c r="F75">
        <v>0.92842139999999995</v>
      </c>
      <c r="G75">
        <v>0.90460450000000003</v>
      </c>
      <c r="H75">
        <v>12204</v>
      </c>
      <c r="I75">
        <v>9.7245000000000005E-3</v>
      </c>
      <c r="J75">
        <v>-1.36399E-2</v>
      </c>
      <c r="K75">
        <v>-2.6102299999999998E-2</v>
      </c>
      <c r="L75">
        <v>-1.87394E-2</v>
      </c>
      <c r="M75">
        <v>-1.36399E-2</v>
      </c>
      <c r="N75">
        <v>-8.5403000000000007E-3</v>
      </c>
      <c r="O75">
        <v>-1.1774000000000001E-3</v>
      </c>
    </row>
    <row r="76" spans="1:15" x14ac:dyDescent="0.25">
      <c r="A76" s="8" t="s">
        <v>61</v>
      </c>
      <c r="B76">
        <v>3</v>
      </c>
      <c r="C76" t="str">
        <f t="shared" si="2"/>
        <v>CARE 3</v>
      </c>
      <c r="D76">
        <v>75.600999999999999</v>
      </c>
      <c r="E76">
        <v>0.82583969999999995</v>
      </c>
      <c r="F76">
        <v>0.83962630000000005</v>
      </c>
      <c r="G76">
        <v>0.81808720000000001</v>
      </c>
      <c r="H76">
        <v>12204</v>
      </c>
      <c r="I76">
        <v>8.7198999999999992E-3</v>
      </c>
      <c r="J76">
        <v>-7.7524999999999998E-3</v>
      </c>
      <c r="K76">
        <v>-1.89275E-2</v>
      </c>
      <c r="L76">
        <v>-1.23252E-2</v>
      </c>
      <c r="M76">
        <v>-7.7524999999999998E-3</v>
      </c>
      <c r="N76">
        <v>-3.1798E-3</v>
      </c>
      <c r="O76">
        <v>3.4225000000000002E-3</v>
      </c>
    </row>
    <row r="77" spans="1:15" x14ac:dyDescent="0.25">
      <c r="A77" s="8" t="s">
        <v>61</v>
      </c>
      <c r="B77">
        <v>4</v>
      </c>
      <c r="C77" t="str">
        <f t="shared" si="2"/>
        <v>CARE 4</v>
      </c>
      <c r="D77">
        <v>75.384900000000002</v>
      </c>
      <c r="E77">
        <v>0.76743519999999998</v>
      </c>
      <c r="F77">
        <v>0.78083389999999997</v>
      </c>
      <c r="G77">
        <v>0.76080309999999995</v>
      </c>
      <c r="H77">
        <v>12204</v>
      </c>
      <c r="I77">
        <v>8.1011E-3</v>
      </c>
      <c r="J77">
        <v>-6.6321000000000001E-3</v>
      </c>
      <c r="K77">
        <v>-1.7014100000000001E-2</v>
      </c>
      <c r="L77">
        <v>-1.0880300000000001E-2</v>
      </c>
      <c r="M77">
        <v>-6.6321000000000001E-3</v>
      </c>
      <c r="N77">
        <v>-2.3838000000000002E-3</v>
      </c>
      <c r="O77">
        <v>3.7499E-3</v>
      </c>
    </row>
    <row r="78" spans="1:15" x14ac:dyDescent="0.25">
      <c r="A78" s="8" t="s">
        <v>61</v>
      </c>
      <c r="B78">
        <v>5</v>
      </c>
      <c r="C78" t="str">
        <f t="shared" si="2"/>
        <v>CARE 5</v>
      </c>
      <c r="D78">
        <v>74.482900000000001</v>
      </c>
      <c r="E78">
        <v>0.72842890000000005</v>
      </c>
      <c r="F78">
        <v>0.74216400000000005</v>
      </c>
      <c r="G78">
        <v>0.72312520000000002</v>
      </c>
      <c r="H78">
        <v>12204</v>
      </c>
      <c r="I78">
        <v>7.4812000000000003E-3</v>
      </c>
      <c r="J78">
        <v>-5.3036999999999997E-3</v>
      </c>
      <c r="K78">
        <v>-1.4891100000000001E-2</v>
      </c>
      <c r="L78">
        <v>-9.2268000000000003E-3</v>
      </c>
      <c r="M78">
        <v>-5.3036999999999997E-3</v>
      </c>
      <c r="N78">
        <v>-1.3805E-3</v>
      </c>
      <c r="O78">
        <v>4.2837999999999999E-3</v>
      </c>
    </row>
    <row r="79" spans="1:15" x14ac:dyDescent="0.25">
      <c r="A79" s="8" t="s">
        <v>61</v>
      </c>
      <c r="B79">
        <v>6</v>
      </c>
      <c r="C79" t="str">
        <f t="shared" si="2"/>
        <v>CARE 6</v>
      </c>
      <c r="D79">
        <v>74.026200000000003</v>
      </c>
      <c r="E79">
        <v>0.71235199999999999</v>
      </c>
      <c r="F79">
        <v>0.73065049999999998</v>
      </c>
      <c r="G79">
        <v>0.71190699999999996</v>
      </c>
      <c r="H79">
        <v>12204</v>
      </c>
      <c r="I79">
        <v>7.1850000000000004E-3</v>
      </c>
      <c r="J79">
        <v>-4.4499999999999997E-4</v>
      </c>
      <c r="K79">
        <v>-9.6529000000000007E-3</v>
      </c>
      <c r="L79">
        <v>-4.2128000000000001E-3</v>
      </c>
      <c r="M79">
        <v>-4.4499999999999997E-4</v>
      </c>
      <c r="N79">
        <v>3.3227999999999999E-3</v>
      </c>
      <c r="O79">
        <v>8.763E-3</v>
      </c>
    </row>
    <row r="80" spans="1:15" x14ac:dyDescent="0.25">
      <c r="A80" s="8" t="s">
        <v>61</v>
      </c>
      <c r="B80">
        <v>7</v>
      </c>
      <c r="C80" t="str">
        <f t="shared" si="2"/>
        <v>CARE 7</v>
      </c>
      <c r="D80">
        <v>74.735500000000002</v>
      </c>
      <c r="E80">
        <v>0.732043</v>
      </c>
      <c r="F80">
        <v>0.74689369999999999</v>
      </c>
      <c r="G80">
        <v>0.72773359999999998</v>
      </c>
      <c r="H80">
        <v>12204</v>
      </c>
      <c r="I80">
        <v>7.1133999999999998E-3</v>
      </c>
      <c r="J80">
        <v>-4.3095E-3</v>
      </c>
      <c r="K80">
        <v>-1.34257E-2</v>
      </c>
      <c r="L80">
        <v>-8.0397000000000003E-3</v>
      </c>
      <c r="M80">
        <v>-4.3095E-3</v>
      </c>
      <c r="N80">
        <v>-5.7919999999999998E-4</v>
      </c>
      <c r="O80">
        <v>4.8066999999999997E-3</v>
      </c>
    </row>
    <row r="81" spans="1:15" x14ac:dyDescent="0.25">
      <c r="A81" s="8" t="s">
        <v>61</v>
      </c>
      <c r="B81">
        <v>8</v>
      </c>
      <c r="C81" t="str">
        <f t="shared" si="2"/>
        <v>CARE 8</v>
      </c>
      <c r="D81">
        <v>77.5565</v>
      </c>
      <c r="E81">
        <v>0.80609459999999999</v>
      </c>
      <c r="F81">
        <v>0.81485730000000001</v>
      </c>
      <c r="G81">
        <v>0.79395369999999998</v>
      </c>
      <c r="H81">
        <v>12204</v>
      </c>
      <c r="I81">
        <v>7.9612999999999993E-3</v>
      </c>
      <c r="J81">
        <v>-1.21408E-2</v>
      </c>
      <c r="K81">
        <v>-2.2343700000000001E-2</v>
      </c>
      <c r="L81">
        <v>-1.6315799999999998E-2</v>
      </c>
      <c r="M81">
        <v>-1.21408E-2</v>
      </c>
      <c r="N81">
        <v>-7.9658999999999997E-3</v>
      </c>
      <c r="O81">
        <v>-1.9380000000000001E-3</v>
      </c>
    </row>
    <row r="82" spans="1:15" x14ac:dyDescent="0.25">
      <c r="A82" s="8" t="s">
        <v>61</v>
      </c>
      <c r="B82">
        <v>9</v>
      </c>
      <c r="C82" t="str">
        <f t="shared" si="2"/>
        <v>CARE 9</v>
      </c>
      <c r="D82">
        <v>80.533600000000007</v>
      </c>
      <c r="E82">
        <v>0.93890050000000003</v>
      </c>
      <c r="F82">
        <v>0.94459009999999999</v>
      </c>
      <c r="G82">
        <v>0.92035840000000002</v>
      </c>
      <c r="H82">
        <v>12204</v>
      </c>
      <c r="I82">
        <v>9.4084000000000008E-3</v>
      </c>
      <c r="J82">
        <v>-1.8542099999999999E-2</v>
      </c>
      <c r="K82">
        <v>-3.0599500000000002E-2</v>
      </c>
      <c r="L82">
        <v>-2.3475900000000001E-2</v>
      </c>
      <c r="M82">
        <v>-1.8542099999999999E-2</v>
      </c>
      <c r="N82">
        <v>-1.36083E-2</v>
      </c>
      <c r="O82">
        <v>-6.4847999999999998E-3</v>
      </c>
    </row>
    <row r="83" spans="1:15" x14ac:dyDescent="0.25">
      <c r="A83" s="8" t="s">
        <v>61</v>
      </c>
      <c r="B83">
        <v>10</v>
      </c>
      <c r="C83" t="str">
        <f t="shared" si="2"/>
        <v>CARE 10</v>
      </c>
      <c r="D83">
        <v>82.4589</v>
      </c>
      <c r="E83">
        <v>1.0842350000000001</v>
      </c>
      <c r="F83">
        <v>1.0869679999999999</v>
      </c>
      <c r="G83">
        <v>1.0590839999999999</v>
      </c>
      <c r="H83">
        <v>12204</v>
      </c>
      <c r="I83">
        <v>1.10163E-2</v>
      </c>
      <c r="J83">
        <v>-2.5150599999999999E-2</v>
      </c>
      <c r="K83">
        <v>-3.9268499999999998E-2</v>
      </c>
      <c r="L83">
        <v>-3.09275E-2</v>
      </c>
      <c r="M83">
        <v>-2.5150599999999999E-2</v>
      </c>
      <c r="N83">
        <v>-1.9373600000000001E-2</v>
      </c>
      <c r="O83">
        <v>-1.10326E-2</v>
      </c>
    </row>
    <row r="84" spans="1:15" x14ac:dyDescent="0.25">
      <c r="A84" s="8" t="s">
        <v>61</v>
      </c>
      <c r="B84">
        <v>11</v>
      </c>
      <c r="C84" t="str">
        <f t="shared" si="2"/>
        <v>CARE 11</v>
      </c>
      <c r="D84">
        <v>84.119600000000005</v>
      </c>
      <c r="E84">
        <v>1.2025090000000001</v>
      </c>
      <c r="F84">
        <v>1.221897</v>
      </c>
      <c r="G84">
        <v>1.1905509999999999</v>
      </c>
      <c r="H84">
        <v>12204</v>
      </c>
      <c r="I84">
        <v>1.2274999999999999E-2</v>
      </c>
      <c r="J84">
        <v>-1.1957799999999999E-2</v>
      </c>
      <c r="K84">
        <v>-2.76888E-2</v>
      </c>
      <c r="L84">
        <v>-1.8394799999999999E-2</v>
      </c>
      <c r="M84">
        <v>-1.1957799999999999E-2</v>
      </c>
      <c r="N84">
        <v>-5.5208000000000002E-3</v>
      </c>
      <c r="O84">
        <v>3.7732999999999998E-3</v>
      </c>
    </row>
    <row r="85" spans="1:15" x14ac:dyDescent="0.25">
      <c r="A85" s="8" t="s">
        <v>61</v>
      </c>
      <c r="B85">
        <v>12</v>
      </c>
      <c r="C85" t="str">
        <f t="shared" si="2"/>
        <v>CARE 12</v>
      </c>
      <c r="D85">
        <v>84.403999999999996</v>
      </c>
      <c r="E85">
        <v>1.2536240000000001</v>
      </c>
      <c r="F85">
        <v>1.3238289999999999</v>
      </c>
      <c r="G85">
        <v>1.289868</v>
      </c>
      <c r="H85">
        <v>12204</v>
      </c>
      <c r="I85">
        <v>1.32541E-2</v>
      </c>
      <c r="J85">
        <v>3.6244199999999997E-2</v>
      </c>
      <c r="K85">
        <v>1.9258399999999998E-2</v>
      </c>
      <c r="L85">
        <v>2.9293699999999999E-2</v>
      </c>
      <c r="M85">
        <v>3.6244199999999997E-2</v>
      </c>
      <c r="N85">
        <v>4.31946E-2</v>
      </c>
      <c r="O85">
        <v>5.323E-2</v>
      </c>
    </row>
    <row r="86" spans="1:15" x14ac:dyDescent="0.25">
      <c r="A86" s="8" t="s">
        <v>61</v>
      </c>
      <c r="B86">
        <v>13</v>
      </c>
      <c r="C86" t="str">
        <f t="shared" si="2"/>
        <v>CARE 13</v>
      </c>
      <c r="D86">
        <v>84.841300000000004</v>
      </c>
      <c r="E86">
        <v>1.2906040000000001</v>
      </c>
      <c r="F86">
        <v>1.3933690000000001</v>
      </c>
      <c r="G86">
        <v>1.3576239999999999</v>
      </c>
      <c r="H86">
        <v>12204</v>
      </c>
      <c r="I86">
        <v>1.3861200000000001E-2</v>
      </c>
      <c r="J86">
        <v>6.7020200000000002E-2</v>
      </c>
      <c r="K86">
        <v>4.9256300000000003E-2</v>
      </c>
      <c r="L86">
        <v>5.9751400000000003E-2</v>
      </c>
      <c r="M86">
        <v>6.7020200000000002E-2</v>
      </c>
      <c r="N86">
        <v>7.4288999999999994E-2</v>
      </c>
      <c r="O86">
        <v>8.4784100000000001E-2</v>
      </c>
    </row>
    <row r="87" spans="1:15" x14ac:dyDescent="0.25">
      <c r="A87" s="8" t="s">
        <v>61</v>
      </c>
      <c r="B87">
        <v>14</v>
      </c>
      <c r="C87" t="str">
        <f t="shared" si="2"/>
        <v>CARE 14</v>
      </c>
      <c r="D87">
        <v>85.238500000000002</v>
      </c>
      <c r="E87">
        <v>1.313607</v>
      </c>
      <c r="F87">
        <v>1.441338</v>
      </c>
      <c r="G87">
        <v>1.4043639999999999</v>
      </c>
      <c r="H87">
        <v>12204</v>
      </c>
      <c r="I87">
        <v>1.44195E-2</v>
      </c>
      <c r="J87">
        <v>9.0757000000000004E-2</v>
      </c>
      <c r="K87">
        <v>7.22777E-2</v>
      </c>
      <c r="L87">
        <v>8.3195400000000003E-2</v>
      </c>
      <c r="M87">
        <v>9.0757000000000004E-2</v>
      </c>
      <c r="N87">
        <v>9.8318600000000006E-2</v>
      </c>
      <c r="O87">
        <v>0.1092364</v>
      </c>
    </row>
    <row r="88" spans="1:15" x14ac:dyDescent="0.25">
      <c r="A88" s="8" t="s">
        <v>61</v>
      </c>
      <c r="B88">
        <v>15</v>
      </c>
      <c r="C88" t="str">
        <f t="shared" si="2"/>
        <v>CARE 15</v>
      </c>
      <c r="D88">
        <v>85.203900000000004</v>
      </c>
      <c r="E88">
        <v>1.343318</v>
      </c>
      <c r="F88">
        <v>1.4882379999999999</v>
      </c>
      <c r="G88">
        <v>1.4500599999999999</v>
      </c>
      <c r="H88">
        <v>12204</v>
      </c>
      <c r="I88">
        <v>1.4748000000000001E-2</v>
      </c>
      <c r="J88">
        <v>0.1067422</v>
      </c>
      <c r="K88">
        <v>8.7841900000000001E-2</v>
      </c>
      <c r="L88">
        <v>9.9008399999999996E-2</v>
      </c>
      <c r="M88">
        <v>0.1067422</v>
      </c>
      <c r="N88">
        <v>0.1144761</v>
      </c>
      <c r="O88">
        <v>0.12564259999999999</v>
      </c>
    </row>
    <row r="89" spans="1:15" x14ac:dyDescent="0.25">
      <c r="A89" s="8" t="s">
        <v>61</v>
      </c>
      <c r="B89">
        <v>16</v>
      </c>
      <c r="C89" t="str">
        <f t="shared" si="2"/>
        <v>CARE 16</v>
      </c>
      <c r="D89">
        <v>84.938000000000002</v>
      </c>
      <c r="E89">
        <v>1.382943</v>
      </c>
      <c r="F89">
        <v>1.538891</v>
      </c>
      <c r="G89">
        <v>1.4994130000000001</v>
      </c>
      <c r="H89">
        <v>12204</v>
      </c>
      <c r="I89">
        <v>1.4927899999999999E-2</v>
      </c>
      <c r="J89">
        <v>0.1164704</v>
      </c>
      <c r="K89">
        <v>9.7339599999999998E-2</v>
      </c>
      <c r="L89">
        <v>0.10864219999999999</v>
      </c>
      <c r="M89">
        <v>0.1164704</v>
      </c>
      <c r="N89">
        <v>0.1242987</v>
      </c>
      <c r="O89">
        <v>0.13560130000000001</v>
      </c>
    </row>
    <row r="90" spans="1:15" x14ac:dyDescent="0.25">
      <c r="A90" s="8" t="s">
        <v>61</v>
      </c>
      <c r="B90">
        <v>17</v>
      </c>
      <c r="C90" t="str">
        <f t="shared" si="2"/>
        <v>CARE 17</v>
      </c>
      <c r="D90">
        <v>83.643199999999993</v>
      </c>
      <c r="E90">
        <v>1.3994409999999999</v>
      </c>
      <c r="F90">
        <v>1.5663720000000001</v>
      </c>
      <c r="G90">
        <v>1.526189</v>
      </c>
      <c r="H90">
        <v>12204</v>
      </c>
      <c r="I90">
        <v>1.48612E-2</v>
      </c>
      <c r="J90">
        <v>0.1267479</v>
      </c>
      <c r="K90">
        <v>0.10770250000000001</v>
      </c>
      <c r="L90">
        <v>0.1189547</v>
      </c>
      <c r="M90">
        <v>0.1267479</v>
      </c>
      <c r="N90">
        <v>0.1345412</v>
      </c>
      <c r="O90">
        <v>0.14579329999999999</v>
      </c>
    </row>
    <row r="91" spans="1:15" x14ac:dyDescent="0.25">
      <c r="A91" s="8" t="s">
        <v>61</v>
      </c>
      <c r="B91">
        <v>18</v>
      </c>
      <c r="C91" t="str">
        <f t="shared" si="2"/>
        <v>CARE 18</v>
      </c>
      <c r="D91">
        <v>80.068299999999994</v>
      </c>
      <c r="E91">
        <v>1.3706480000000001</v>
      </c>
      <c r="F91">
        <v>1.525917</v>
      </c>
      <c r="G91">
        <v>1.486772</v>
      </c>
      <c r="H91">
        <v>12204</v>
      </c>
      <c r="I91">
        <v>1.42836E-2</v>
      </c>
      <c r="J91">
        <v>0.1161237</v>
      </c>
      <c r="K91">
        <v>9.7818500000000003E-2</v>
      </c>
      <c r="L91">
        <v>0.1086333</v>
      </c>
      <c r="M91">
        <v>0.1161237</v>
      </c>
      <c r="N91">
        <v>0.123614</v>
      </c>
      <c r="O91">
        <v>0.13442889999999999</v>
      </c>
    </row>
    <row r="92" spans="1:15" x14ac:dyDescent="0.25">
      <c r="A92" s="8" t="s">
        <v>61</v>
      </c>
      <c r="B92">
        <v>19</v>
      </c>
      <c r="C92" t="str">
        <f t="shared" si="2"/>
        <v>CARE 19</v>
      </c>
      <c r="D92">
        <v>78.226699999999994</v>
      </c>
      <c r="E92">
        <v>1.3384309999999999</v>
      </c>
      <c r="F92">
        <v>1.41073</v>
      </c>
      <c r="G92">
        <v>1.3745400000000001</v>
      </c>
      <c r="H92">
        <v>12204</v>
      </c>
      <c r="I92">
        <v>1.3532499999999999E-2</v>
      </c>
      <c r="J92">
        <v>3.6109299999999997E-2</v>
      </c>
      <c r="K92">
        <v>1.8766600000000001E-2</v>
      </c>
      <c r="L92">
        <v>2.9012799999999998E-2</v>
      </c>
      <c r="M92">
        <v>3.6109299999999997E-2</v>
      </c>
      <c r="N92">
        <v>4.32057E-2</v>
      </c>
      <c r="O92">
        <v>5.3451899999999997E-2</v>
      </c>
    </row>
    <row r="93" spans="1:15" x14ac:dyDescent="0.25">
      <c r="A93" s="8" t="s">
        <v>61</v>
      </c>
      <c r="B93">
        <v>20</v>
      </c>
      <c r="C93" t="str">
        <f t="shared" si="2"/>
        <v>CARE 20</v>
      </c>
      <c r="D93">
        <v>76.103700000000003</v>
      </c>
      <c r="E93">
        <v>1.3358140000000001</v>
      </c>
      <c r="F93">
        <v>1.3765210000000001</v>
      </c>
      <c r="G93">
        <v>1.3412090000000001</v>
      </c>
      <c r="H93">
        <v>12204</v>
      </c>
      <c r="I93">
        <v>1.30665E-2</v>
      </c>
      <c r="J93">
        <v>5.3953999999999998E-3</v>
      </c>
      <c r="K93">
        <v>-1.1350000000000001E-2</v>
      </c>
      <c r="L93">
        <v>-1.4567E-3</v>
      </c>
      <c r="M93">
        <v>5.3953999999999998E-3</v>
      </c>
      <c r="N93">
        <v>1.22475E-2</v>
      </c>
      <c r="O93">
        <v>2.2140900000000002E-2</v>
      </c>
    </row>
    <row r="94" spans="1:15" x14ac:dyDescent="0.25">
      <c r="A94" s="8" t="s">
        <v>61</v>
      </c>
      <c r="B94">
        <v>21</v>
      </c>
      <c r="C94" t="str">
        <f t="shared" si="2"/>
        <v>CARE 21</v>
      </c>
      <c r="D94">
        <v>77.028499999999994</v>
      </c>
      <c r="E94">
        <v>1.339</v>
      </c>
      <c r="F94">
        <v>1.381283</v>
      </c>
      <c r="G94">
        <v>1.3458490000000001</v>
      </c>
      <c r="H94">
        <v>12204</v>
      </c>
      <c r="I94">
        <v>1.29642E-2</v>
      </c>
      <c r="J94">
        <v>6.8485999999999998E-3</v>
      </c>
      <c r="K94">
        <v>-9.7657000000000004E-3</v>
      </c>
      <c r="L94">
        <v>5.02E-5</v>
      </c>
      <c r="M94">
        <v>6.8485999999999998E-3</v>
      </c>
      <c r="N94">
        <v>1.3646999999999999E-2</v>
      </c>
      <c r="O94">
        <v>2.3462899999999998E-2</v>
      </c>
    </row>
    <row r="95" spans="1:15" x14ac:dyDescent="0.25">
      <c r="A95" s="8" t="s">
        <v>61</v>
      </c>
      <c r="B95">
        <v>22</v>
      </c>
      <c r="C95" t="str">
        <f t="shared" si="2"/>
        <v>CARE 22</v>
      </c>
      <c r="D95">
        <v>75.375299999999996</v>
      </c>
      <c r="E95">
        <v>1.271247</v>
      </c>
      <c r="F95">
        <v>1.3153189999999999</v>
      </c>
      <c r="G95">
        <v>1.281577</v>
      </c>
      <c r="H95">
        <v>12204</v>
      </c>
      <c r="I95">
        <v>1.2256E-2</v>
      </c>
      <c r="J95">
        <v>1.03301E-2</v>
      </c>
      <c r="K95">
        <v>-5.3766999999999999E-3</v>
      </c>
      <c r="L95">
        <v>3.9029999999999998E-3</v>
      </c>
      <c r="M95">
        <v>1.03301E-2</v>
      </c>
      <c r="N95">
        <v>1.67571E-2</v>
      </c>
      <c r="O95">
        <v>2.6036799999999999E-2</v>
      </c>
    </row>
    <row r="96" spans="1:15" x14ac:dyDescent="0.25">
      <c r="A96" s="8" t="s">
        <v>61</v>
      </c>
      <c r="B96">
        <v>23</v>
      </c>
      <c r="C96" t="str">
        <f t="shared" si="2"/>
        <v>CARE 23</v>
      </c>
      <c r="D96">
        <v>74.648600000000002</v>
      </c>
      <c r="E96">
        <v>1.1607350000000001</v>
      </c>
      <c r="F96">
        <v>1.190083</v>
      </c>
      <c r="G96">
        <v>1.159554</v>
      </c>
      <c r="H96">
        <v>12204</v>
      </c>
      <c r="I96">
        <v>1.1081000000000001E-2</v>
      </c>
      <c r="J96">
        <v>-1.1819000000000001E-3</v>
      </c>
      <c r="K96">
        <v>-1.53828E-2</v>
      </c>
      <c r="L96">
        <v>-6.9928000000000004E-3</v>
      </c>
      <c r="M96">
        <v>-1.1819000000000001E-3</v>
      </c>
      <c r="N96">
        <v>4.6290000000000003E-3</v>
      </c>
      <c r="O96">
        <v>1.3018999999999999E-2</v>
      </c>
    </row>
    <row r="97" spans="1:15" x14ac:dyDescent="0.25">
      <c r="A97" s="8" t="s">
        <v>61</v>
      </c>
      <c r="B97">
        <v>24</v>
      </c>
      <c r="C97" t="str">
        <f t="shared" si="2"/>
        <v>CARE 24</v>
      </c>
      <c r="D97">
        <v>73.946100000000001</v>
      </c>
      <c r="E97">
        <v>1.0283439999999999</v>
      </c>
      <c r="F97">
        <v>1.0381560000000001</v>
      </c>
      <c r="G97">
        <v>1.0115240000000001</v>
      </c>
      <c r="H97">
        <v>12204</v>
      </c>
      <c r="I97">
        <v>1.0193600000000001E-2</v>
      </c>
      <c r="J97">
        <v>-1.68191E-2</v>
      </c>
      <c r="K97">
        <v>-2.9882800000000001E-2</v>
      </c>
      <c r="L97">
        <v>-2.2164699999999999E-2</v>
      </c>
      <c r="M97">
        <v>-1.68191E-2</v>
      </c>
      <c r="N97">
        <v>-1.14736E-2</v>
      </c>
      <c r="O97">
        <v>-3.7555000000000002E-3</v>
      </c>
    </row>
    <row r="98" spans="1:15" x14ac:dyDescent="0.25">
      <c r="A98" s="8" t="s">
        <v>9</v>
      </c>
      <c r="B98">
        <v>1</v>
      </c>
      <c r="C98" t="str">
        <f t="shared" si="2"/>
        <v>Coastal 1</v>
      </c>
      <c r="D98">
        <v>77.305700000000002</v>
      </c>
      <c r="E98">
        <v>1.0180309999999999</v>
      </c>
      <c r="F98">
        <v>0.99079439999999996</v>
      </c>
      <c r="G98">
        <v>0.98580460000000003</v>
      </c>
      <c r="H98">
        <v>32128</v>
      </c>
      <c r="I98">
        <v>7.3758000000000001E-3</v>
      </c>
      <c r="J98">
        <v>-3.2225999999999998E-2</v>
      </c>
      <c r="K98">
        <v>-4.16785E-2</v>
      </c>
      <c r="L98">
        <v>-3.6093899999999998E-2</v>
      </c>
      <c r="M98">
        <v>-3.2225999999999998E-2</v>
      </c>
      <c r="N98">
        <v>-2.8358100000000001E-2</v>
      </c>
      <c r="O98">
        <v>-2.2773499999999999E-2</v>
      </c>
    </row>
    <row r="99" spans="1:15" x14ac:dyDescent="0.25">
      <c r="A99" s="8" t="s">
        <v>9</v>
      </c>
      <c r="B99">
        <v>2</v>
      </c>
      <c r="C99" t="str">
        <f t="shared" ref="C99:C145" si="3">CONCATENATE(A99," ",B99)</f>
        <v>Coastal 2</v>
      </c>
      <c r="D99">
        <v>76.650700000000001</v>
      </c>
      <c r="E99">
        <v>0.89232520000000004</v>
      </c>
      <c r="F99">
        <v>0.88303350000000003</v>
      </c>
      <c r="G99">
        <v>0.87858630000000004</v>
      </c>
      <c r="H99">
        <v>32128</v>
      </c>
      <c r="I99">
        <v>6.6071999999999997E-3</v>
      </c>
      <c r="J99">
        <v>-1.37389E-2</v>
      </c>
      <c r="K99">
        <v>-2.2206400000000001E-2</v>
      </c>
      <c r="L99">
        <v>-1.7203699999999999E-2</v>
      </c>
      <c r="M99">
        <v>-1.37389E-2</v>
      </c>
      <c r="N99">
        <v>-1.02741E-2</v>
      </c>
      <c r="O99">
        <v>-5.2713999999999999E-3</v>
      </c>
    </row>
    <row r="100" spans="1:15" x14ac:dyDescent="0.25">
      <c r="A100" s="8" t="s">
        <v>9</v>
      </c>
      <c r="B100">
        <v>3</v>
      </c>
      <c r="C100" t="str">
        <f t="shared" si="3"/>
        <v>Coastal 3</v>
      </c>
      <c r="D100">
        <v>76.049499999999995</v>
      </c>
      <c r="E100">
        <v>0.79959630000000004</v>
      </c>
      <c r="F100">
        <v>0.80184699999999998</v>
      </c>
      <c r="G100">
        <v>0.79780870000000004</v>
      </c>
      <c r="H100">
        <v>32128</v>
      </c>
      <c r="I100">
        <v>5.9987E-3</v>
      </c>
      <c r="J100">
        <v>-1.7876000000000001E-3</v>
      </c>
      <c r="K100">
        <v>-9.4751999999999996E-3</v>
      </c>
      <c r="L100">
        <v>-4.9332999999999998E-3</v>
      </c>
      <c r="M100">
        <v>-1.7876000000000001E-3</v>
      </c>
      <c r="N100">
        <v>1.3581000000000001E-3</v>
      </c>
      <c r="O100">
        <v>5.8999999999999999E-3</v>
      </c>
    </row>
    <row r="101" spans="1:15" x14ac:dyDescent="0.25">
      <c r="A101" s="8" t="s">
        <v>9</v>
      </c>
      <c r="B101">
        <v>4</v>
      </c>
      <c r="C101" t="str">
        <f t="shared" si="3"/>
        <v>Coastal 4</v>
      </c>
      <c r="D101">
        <v>75.936999999999998</v>
      </c>
      <c r="E101">
        <v>0.73584720000000003</v>
      </c>
      <c r="F101">
        <v>0.74756339999999999</v>
      </c>
      <c r="G101">
        <v>0.74379859999999998</v>
      </c>
      <c r="H101">
        <v>32128</v>
      </c>
      <c r="I101">
        <v>5.3985999999999999E-3</v>
      </c>
      <c r="J101">
        <v>7.9512999999999997E-3</v>
      </c>
      <c r="K101">
        <v>1.0328E-3</v>
      </c>
      <c r="L101">
        <v>5.1203000000000004E-3</v>
      </c>
      <c r="M101">
        <v>7.9512999999999997E-3</v>
      </c>
      <c r="N101">
        <v>1.07823E-2</v>
      </c>
      <c r="O101">
        <v>1.4869800000000001E-2</v>
      </c>
    </row>
    <row r="102" spans="1:15" x14ac:dyDescent="0.25">
      <c r="A102" s="8" t="s">
        <v>9</v>
      </c>
      <c r="B102">
        <v>5</v>
      </c>
      <c r="C102" t="str">
        <f t="shared" si="3"/>
        <v>Coastal 5</v>
      </c>
      <c r="D102">
        <v>75.152299999999997</v>
      </c>
      <c r="E102">
        <v>0.70057619999999998</v>
      </c>
      <c r="F102">
        <v>0.71707639999999995</v>
      </c>
      <c r="G102">
        <v>0.71346500000000002</v>
      </c>
      <c r="H102">
        <v>32128</v>
      </c>
      <c r="I102">
        <v>4.9876E-3</v>
      </c>
      <c r="J102">
        <v>1.2888800000000001E-2</v>
      </c>
      <c r="K102">
        <v>6.4970000000000002E-3</v>
      </c>
      <c r="L102">
        <v>1.0273300000000001E-2</v>
      </c>
      <c r="M102">
        <v>1.2888800000000001E-2</v>
      </c>
      <c r="N102">
        <v>1.55043E-2</v>
      </c>
      <c r="O102">
        <v>1.9280599999999998E-2</v>
      </c>
    </row>
    <row r="103" spans="1:15" x14ac:dyDescent="0.25">
      <c r="A103" s="8" t="s">
        <v>9</v>
      </c>
      <c r="B103">
        <v>6</v>
      </c>
      <c r="C103" t="str">
        <f t="shared" si="3"/>
        <v>Coastal 6</v>
      </c>
      <c r="D103">
        <v>74.708600000000004</v>
      </c>
      <c r="E103">
        <v>0.68806650000000003</v>
      </c>
      <c r="F103">
        <v>0.70264959999999999</v>
      </c>
      <c r="G103">
        <v>0.69911089999999998</v>
      </c>
      <c r="H103">
        <v>32128</v>
      </c>
      <c r="I103">
        <v>4.8158999999999997E-3</v>
      </c>
      <c r="J103">
        <v>1.1044399999999999E-2</v>
      </c>
      <c r="K103">
        <v>4.8726000000000004E-3</v>
      </c>
      <c r="L103">
        <v>8.5188999999999994E-3</v>
      </c>
      <c r="M103">
        <v>1.1044399999999999E-2</v>
      </c>
      <c r="N103">
        <v>1.35698E-2</v>
      </c>
      <c r="O103">
        <v>1.7216100000000002E-2</v>
      </c>
    </row>
    <row r="104" spans="1:15" x14ac:dyDescent="0.25">
      <c r="A104" s="8" t="s">
        <v>9</v>
      </c>
      <c r="B104">
        <v>7</v>
      </c>
      <c r="C104" t="str">
        <f t="shared" si="3"/>
        <v>Coastal 7</v>
      </c>
      <c r="D104">
        <v>75.202200000000005</v>
      </c>
      <c r="E104">
        <v>0.71870140000000005</v>
      </c>
      <c r="F104">
        <v>0.71973969999999998</v>
      </c>
      <c r="G104">
        <v>0.7161149</v>
      </c>
      <c r="H104">
        <v>32128</v>
      </c>
      <c r="I104">
        <v>4.8136999999999997E-3</v>
      </c>
      <c r="J104">
        <v>-2.5864999999999998E-3</v>
      </c>
      <c r="K104">
        <v>-8.7554E-3</v>
      </c>
      <c r="L104">
        <v>-5.1108000000000004E-3</v>
      </c>
      <c r="M104">
        <v>-2.5864999999999998E-3</v>
      </c>
      <c r="N104">
        <v>-6.2199999999999994E-5</v>
      </c>
      <c r="O104">
        <v>3.5825000000000002E-3</v>
      </c>
    </row>
    <row r="105" spans="1:15" x14ac:dyDescent="0.25">
      <c r="A105" s="8" t="s">
        <v>9</v>
      </c>
      <c r="B105">
        <v>8</v>
      </c>
      <c r="C105" t="str">
        <f t="shared" si="3"/>
        <v>Coastal 8</v>
      </c>
      <c r="D105">
        <v>77.220799999999997</v>
      </c>
      <c r="E105">
        <v>0.80158790000000002</v>
      </c>
      <c r="F105">
        <v>0.78527089999999999</v>
      </c>
      <c r="G105">
        <v>0.78131620000000002</v>
      </c>
      <c r="H105">
        <v>32128</v>
      </c>
      <c r="I105">
        <v>5.2486E-3</v>
      </c>
      <c r="J105">
        <v>-2.02717E-2</v>
      </c>
      <c r="K105">
        <v>-2.6998000000000001E-2</v>
      </c>
      <c r="L105">
        <v>-2.3024099999999999E-2</v>
      </c>
      <c r="M105">
        <v>-2.02717E-2</v>
      </c>
      <c r="N105">
        <v>-1.7519400000000001E-2</v>
      </c>
      <c r="O105">
        <v>-1.3545400000000001E-2</v>
      </c>
    </row>
    <row r="106" spans="1:15" x14ac:dyDescent="0.25">
      <c r="A106" s="8" t="s">
        <v>9</v>
      </c>
      <c r="B106">
        <v>9</v>
      </c>
      <c r="C106" t="str">
        <f t="shared" si="3"/>
        <v>Coastal 9</v>
      </c>
      <c r="D106">
        <v>80.145099999999999</v>
      </c>
      <c r="E106">
        <v>0.9184426</v>
      </c>
      <c r="F106">
        <v>0.89480269999999995</v>
      </c>
      <c r="G106">
        <v>0.89029630000000004</v>
      </c>
      <c r="H106">
        <v>32128</v>
      </c>
      <c r="I106">
        <v>6.1127999999999998E-3</v>
      </c>
      <c r="J106">
        <v>-2.8146399999999999E-2</v>
      </c>
      <c r="K106">
        <v>-3.5980199999999997E-2</v>
      </c>
      <c r="L106">
        <v>-3.1351900000000002E-2</v>
      </c>
      <c r="M106">
        <v>-2.8146399999999999E-2</v>
      </c>
      <c r="N106">
        <v>-2.4940799999999999E-2</v>
      </c>
      <c r="O106">
        <v>-2.0312500000000001E-2</v>
      </c>
    </row>
    <row r="107" spans="1:15" x14ac:dyDescent="0.25">
      <c r="A107" s="8" t="s">
        <v>9</v>
      </c>
      <c r="B107">
        <v>10</v>
      </c>
      <c r="C107" t="str">
        <f t="shared" si="3"/>
        <v>Coastal 10</v>
      </c>
      <c r="D107">
        <v>81.995900000000006</v>
      </c>
      <c r="E107">
        <v>1.0206280000000001</v>
      </c>
      <c r="F107">
        <v>1.005892</v>
      </c>
      <c r="G107">
        <v>1.000826</v>
      </c>
      <c r="H107">
        <v>32128</v>
      </c>
      <c r="I107">
        <v>7.0923999999999996E-3</v>
      </c>
      <c r="J107">
        <v>-1.9801800000000001E-2</v>
      </c>
      <c r="K107">
        <v>-2.8891099999999999E-2</v>
      </c>
      <c r="L107">
        <v>-2.3521E-2</v>
      </c>
      <c r="M107">
        <v>-1.9801800000000001E-2</v>
      </c>
      <c r="N107">
        <v>-1.60825E-2</v>
      </c>
      <c r="O107">
        <v>-1.07125E-2</v>
      </c>
    </row>
    <row r="108" spans="1:15" x14ac:dyDescent="0.25">
      <c r="A108" s="8" t="s">
        <v>9</v>
      </c>
      <c r="B108">
        <v>11</v>
      </c>
      <c r="C108" t="str">
        <f t="shared" si="3"/>
        <v>Coastal 11</v>
      </c>
      <c r="D108">
        <v>82.769000000000005</v>
      </c>
      <c r="E108">
        <v>1.1009</v>
      </c>
      <c r="F108">
        <v>1.0954280000000001</v>
      </c>
      <c r="G108">
        <v>1.0899110000000001</v>
      </c>
      <c r="H108">
        <v>32128</v>
      </c>
      <c r="I108">
        <v>7.8534999999999994E-3</v>
      </c>
      <c r="J108">
        <v>-1.09888E-2</v>
      </c>
      <c r="K108">
        <v>-2.1053499999999999E-2</v>
      </c>
      <c r="L108">
        <v>-1.5107199999999999E-2</v>
      </c>
      <c r="M108">
        <v>-1.09888E-2</v>
      </c>
      <c r="N108">
        <v>-6.8703999999999996E-3</v>
      </c>
      <c r="O108">
        <v>-9.2409999999999996E-4</v>
      </c>
    </row>
    <row r="109" spans="1:15" x14ac:dyDescent="0.25">
      <c r="A109" s="8" t="s">
        <v>9</v>
      </c>
      <c r="B109">
        <v>12</v>
      </c>
      <c r="C109" t="str">
        <f t="shared" si="3"/>
        <v>Coastal 12</v>
      </c>
      <c r="D109">
        <v>81.6815</v>
      </c>
      <c r="E109">
        <v>1.1090530000000001</v>
      </c>
      <c r="F109">
        <v>1.1667110000000001</v>
      </c>
      <c r="G109">
        <v>1.160836</v>
      </c>
      <c r="H109">
        <v>32128</v>
      </c>
      <c r="I109">
        <v>8.4112000000000006E-3</v>
      </c>
      <c r="J109">
        <v>5.17822E-2</v>
      </c>
      <c r="K109">
        <v>4.1002799999999999E-2</v>
      </c>
      <c r="L109">
        <v>4.7371400000000001E-2</v>
      </c>
      <c r="M109">
        <v>5.17822E-2</v>
      </c>
      <c r="N109">
        <v>5.6193100000000003E-2</v>
      </c>
      <c r="O109">
        <v>6.2561699999999998E-2</v>
      </c>
    </row>
    <row r="110" spans="1:15" x14ac:dyDescent="0.25">
      <c r="A110" s="8" t="s">
        <v>9</v>
      </c>
      <c r="B110">
        <v>13</v>
      </c>
      <c r="C110" t="str">
        <f t="shared" si="3"/>
        <v>Coastal 13</v>
      </c>
      <c r="D110">
        <v>82.945800000000006</v>
      </c>
      <c r="E110">
        <v>1.132889</v>
      </c>
      <c r="F110">
        <v>1.2232940000000001</v>
      </c>
      <c r="G110">
        <v>1.217133</v>
      </c>
      <c r="H110">
        <v>32128</v>
      </c>
      <c r="I110">
        <v>8.8968999999999993E-3</v>
      </c>
      <c r="J110">
        <v>8.4243399999999996E-2</v>
      </c>
      <c r="K110">
        <v>7.2841600000000006E-2</v>
      </c>
      <c r="L110">
        <v>7.9577899999999993E-2</v>
      </c>
      <c r="M110">
        <v>8.4243399999999996E-2</v>
      </c>
      <c r="N110">
        <v>8.8908899999999999E-2</v>
      </c>
      <c r="O110">
        <v>9.56452E-2</v>
      </c>
    </row>
    <row r="111" spans="1:15" x14ac:dyDescent="0.25">
      <c r="A111" s="8" t="s">
        <v>9</v>
      </c>
      <c r="B111">
        <v>14</v>
      </c>
      <c r="C111" t="str">
        <f t="shared" si="3"/>
        <v>Coastal 14</v>
      </c>
      <c r="D111">
        <v>83.410499999999999</v>
      </c>
      <c r="E111">
        <v>1.1654059999999999</v>
      </c>
      <c r="F111">
        <v>1.273409</v>
      </c>
      <c r="G111">
        <v>1.266996</v>
      </c>
      <c r="H111">
        <v>32128</v>
      </c>
      <c r="I111">
        <v>9.4342000000000002E-3</v>
      </c>
      <c r="J111">
        <v>0.1015896</v>
      </c>
      <c r="K111">
        <v>8.9499200000000001E-2</v>
      </c>
      <c r="L111">
        <v>9.66423E-2</v>
      </c>
      <c r="M111">
        <v>0.1015896</v>
      </c>
      <c r="N111">
        <v>0.1065369</v>
      </c>
      <c r="O111">
        <v>0.11368</v>
      </c>
    </row>
    <row r="112" spans="1:15" x14ac:dyDescent="0.25">
      <c r="A112" s="8" t="s">
        <v>9</v>
      </c>
      <c r="B112">
        <v>15</v>
      </c>
      <c r="C112" t="str">
        <f t="shared" si="3"/>
        <v>Coastal 15</v>
      </c>
      <c r="D112">
        <v>83.805199999999999</v>
      </c>
      <c r="E112">
        <v>1.2169570000000001</v>
      </c>
      <c r="F112">
        <v>1.32768</v>
      </c>
      <c r="G112">
        <v>1.3209930000000001</v>
      </c>
      <c r="H112">
        <v>32128</v>
      </c>
      <c r="I112">
        <v>9.8384000000000006E-3</v>
      </c>
      <c r="J112">
        <v>0.1040359</v>
      </c>
      <c r="K112">
        <v>9.1427499999999995E-2</v>
      </c>
      <c r="L112">
        <v>9.8876599999999995E-2</v>
      </c>
      <c r="M112">
        <v>0.1040359</v>
      </c>
      <c r="N112">
        <v>0.1091951</v>
      </c>
      <c r="O112">
        <v>0.11664430000000001</v>
      </c>
    </row>
    <row r="113" spans="1:15" x14ac:dyDescent="0.25">
      <c r="A113" s="8" t="s">
        <v>9</v>
      </c>
      <c r="B113">
        <v>16</v>
      </c>
      <c r="C113" t="str">
        <f t="shared" si="3"/>
        <v>Coastal 16</v>
      </c>
      <c r="D113">
        <v>83.616500000000002</v>
      </c>
      <c r="E113">
        <v>1.2814509999999999</v>
      </c>
      <c r="F113">
        <v>1.3828959999999999</v>
      </c>
      <c r="G113">
        <v>1.3759319999999999</v>
      </c>
      <c r="H113">
        <v>32128</v>
      </c>
      <c r="I113">
        <v>1.01215E-2</v>
      </c>
      <c r="J113">
        <v>9.4480499999999995E-2</v>
      </c>
      <c r="K113">
        <v>8.1509200000000004E-2</v>
      </c>
      <c r="L113">
        <v>8.9172699999999994E-2</v>
      </c>
      <c r="M113">
        <v>9.4480499999999995E-2</v>
      </c>
      <c r="N113">
        <v>9.9788199999999994E-2</v>
      </c>
      <c r="O113">
        <v>0.1074517</v>
      </c>
    </row>
    <row r="114" spans="1:15" x14ac:dyDescent="0.25">
      <c r="A114" s="8" t="s">
        <v>9</v>
      </c>
      <c r="B114">
        <v>17</v>
      </c>
      <c r="C114" t="str">
        <f t="shared" si="3"/>
        <v>Coastal 17</v>
      </c>
      <c r="D114">
        <v>82.561800000000005</v>
      </c>
      <c r="E114">
        <v>1.3277429999999999</v>
      </c>
      <c r="F114">
        <v>1.4210309999999999</v>
      </c>
      <c r="G114">
        <v>1.413875</v>
      </c>
      <c r="H114">
        <v>32128</v>
      </c>
      <c r="I114">
        <v>1.01729E-2</v>
      </c>
      <c r="J114">
        <v>8.6131600000000003E-2</v>
      </c>
      <c r="K114">
        <v>7.3094599999999996E-2</v>
      </c>
      <c r="L114">
        <v>8.0796999999999994E-2</v>
      </c>
      <c r="M114">
        <v>8.6131600000000003E-2</v>
      </c>
      <c r="N114">
        <v>9.14663E-2</v>
      </c>
      <c r="O114">
        <v>9.9168699999999999E-2</v>
      </c>
    </row>
    <row r="115" spans="1:15" x14ac:dyDescent="0.25">
      <c r="A115" s="8" t="s">
        <v>9</v>
      </c>
      <c r="B115">
        <v>18</v>
      </c>
      <c r="C115" t="str">
        <f t="shared" si="3"/>
        <v>Coastal 18</v>
      </c>
      <c r="D115">
        <v>79.060199999999995</v>
      </c>
      <c r="E115">
        <v>1.347018</v>
      </c>
      <c r="F115">
        <v>1.4165570000000001</v>
      </c>
      <c r="G115">
        <v>1.4094230000000001</v>
      </c>
      <c r="H115">
        <v>32128</v>
      </c>
      <c r="I115">
        <v>9.9743000000000002E-3</v>
      </c>
      <c r="J115">
        <v>6.2404800000000003E-2</v>
      </c>
      <c r="K115">
        <v>4.9622100000000002E-2</v>
      </c>
      <c r="L115">
        <v>5.7174200000000001E-2</v>
      </c>
      <c r="M115">
        <v>6.2404800000000003E-2</v>
      </c>
      <c r="N115">
        <v>6.7635299999999995E-2</v>
      </c>
      <c r="O115">
        <v>7.5187400000000001E-2</v>
      </c>
    </row>
    <row r="116" spans="1:15" x14ac:dyDescent="0.25">
      <c r="A116" s="8" t="s">
        <v>9</v>
      </c>
      <c r="B116">
        <v>19</v>
      </c>
      <c r="C116" t="str">
        <f t="shared" si="3"/>
        <v>Coastal 19</v>
      </c>
      <c r="D116">
        <v>77.622200000000007</v>
      </c>
      <c r="E116">
        <v>1.362077</v>
      </c>
      <c r="F116">
        <v>1.3561920000000001</v>
      </c>
      <c r="G116">
        <v>1.349362</v>
      </c>
      <c r="H116">
        <v>32128</v>
      </c>
      <c r="I116">
        <v>9.4836E-3</v>
      </c>
      <c r="J116">
        <v>-1.2714899999999999E-2</v>
      </c>
      <c r="K116">
        <v>-2.4868600000000001E-2</v>
      </c>
      <c r="L116">
        <v>-1.7688099999999998E-2</v>
      </c>
      <c r="M116">
        <v>-1.2714899999999999E-2</v>
      </c>
      <c r="N116">
        <v>-7.7416000000000004E-3</v>
      </c>
      <c r="O116">
        <v>-5.6110000000000003E-4</v>
      </c>
    </row>
    <row r="117" spans="1:15" x14ac:dyDescent="0.25">
      <c r="A117" s="8" t="s">
        <v>9</v>
      </c>
      <c r="B117">
        <v>20</v>
      </c>
      <c r="C117" t="str">
        <f t="shared" si="3"/>
        <v>Coastal 20</v>
      </c>
      <c r="D117">
        <v>76.409400000000005</v>
      </c>
      <c r="E117">
        <v>1.388925</v>
      </c>
      <c r="F117">
        <v>1.3529139999999999</v>
      </c>
      <c r="G117">
        <v>1.3461000000000001</v>
      </c>
      <c r="H117">
        <v>32128</v>
      </c>
      <c r="I117">
        <v>9.1226999999999992E-3</v>
      </c>
      <c r="J117">
        <v>-4.2824300000000003E-2</v>
      </c>
      <c r="K117">
        <v>-5.4515500000000001E-2</v>
      </c>
      <c r="L117">
        <v>-4.7608200000000003E-2</v>
      </c>
      <c r="M117">
        <v>-4.2824300000000003E-2</v>
      </c>
      <c r="N117">
        <v>-3.8040400000000002E-2</v>
      </c>
      <c r="O117">
        <v>-3.11331E-2</v>
      </c>
    </row>
    <row r="118" spans="1:15" x14ac:dyDescent="0.25">
      <c r="A118" s="8" t="s">
        <v>9</v>
      </c>
      <c r="B118">
        <v>21</v>
      </c>
      <c r="C118" t="str">
        <f t="shared" si="3"/>
        <v>Coastal 21</v>
      </c>
      <c r="D118">
        <v>76.703400000000002</v>
      </c>
      <c r="E118">
        <v>1.4207669999999999</v>
      </c>
      <c r="F118">
        <v>1.3747199999999999</v>
      </c>
      <c r="G118">
        <v>1.367796</v>
      </c>
      <c r="H118">
        <v>32128</v>
      </c>
      <c r="I118">
        <v>9.0528999999999991E-3</v>
      </c>
      <c r="J118">
        <v>-5.2970999999999997E-2</v>
      </c>
      <c r="K118">
        <v>-6.4572699999999997E-2</v>
      </c>
      <c r="L118">
        <v>-5.77183E-2</v>
      </c>
      <c r="M118">
        <v>-5.2970999999999997E-2</v>
      </c>
      <c r="N118">
        <v>-4.8223599999999998E-2</v>
      </c>
      <c r="O118">
        <v>-4.1369200000000002E-2</v>
      </c>
    </row>
    <row r="119" spans="1:15" x14ac:dyDescent="0.25">
      <c r="A119" s="8" t="s">
        <v>9</v>
      </c>
      <c r="B119">
        <v>22</v>
      </c>
      <c r="C119" t="str">
        <f t="shared" si="3"/>
        <v>Coastal 22</v>
      </c>
      <c r="D119">
        <v>75.896600000000007</v>
      </c>
      <c r="E119">
        <v>1.344781</v>
      </c>
      <c r="F119">
        <v>1.3050219999999999</v>
      </c>
      <c r="G119">
        <v>1.298449</v>
      </c>
      <c r="H119">
        <v>32128</v>
      </c>
      <c r="I119">
        <v>8.5643000000000004E-3</v>
      </c>
      <c r="J119">
        <v>-4.6331799999999999E-2</v>
      </c>
      <c r="K119">
        <v>-5.7307400000000001E-2</v>
      </c>
      <c r="L119">
        <v>-5.0823E-2</v>
      </c>
      <c r="M119">
        <v>-4.6331799999999999E-2</v>
      </c>
      <c r="N119">
        <v>-4.1840700000000002E-2</v>
      </c>
      <c r="O119">
        <v>-3.53563E-2</v>
      </c>
    </row>
    <row r="120" spans="1:15" x14ac:dyDescent="0.25">
      <c r="A120" s="8" t="s">
        <v>9</v>
      </c>
      <c r="B120">
        <v>23</v>
      </c>
      <c r="C120" t="str">
        <f t="shared" si="3"/>
        <v>Coastal 23</v>
      </c>
      <c r="D120">
        <v>74.813999999999993</v>
      </c>
      <c r="E120">
        <v>1.2066129999999999</v>
      </c>
      <c r="F120">
        <v>1.1657029999999999</v>
      </c>
      <c r="G120">
        <v>1.159832</v>
      </c>
      <c r="H120">
        <v>32128</v>
      </c>
      <c r="I120">
        <v>7.7266000000000001E-3</v>
      </c>
      <c r="J120">
        <v>-4.6780799999999997E-2</v>
      </c>
      <c r="K120">
        <v>-5.6682900000000001E-2</v>
      </c>
      <c r="L120">
        <v>-5.0832700000000001E-2</v>
      </c>
      <c r="M120">
        <v>-4.6780799999999997E-2</v>
      </c>
      <c r="N120">
        <v>-4.2729000000000003E-2</v>
      </c>
      <c r="O120">
        <v>-3.6878800000000003E-2</v>
      </c>
    </row>
    <row r="121" spans="1:15" x14ac:dyDescent="0.25">
      <c r="A121" s="8" t="s">
        <v>9</v>
      </c>
      <c r="B121">
        <v>24</v>
      </c>
      <c r="C121" t="str">
        <f t="shared" si="3"/>
        <v>Coastal 24</v>
      </c>
      <c r="D121">
        <v>74.149799999999999</v>
      </c>
      <c r="E121">
        <v>1.0243580000000001</v>
      </c>
      <c r="F121">
        <v>1.002559</v>
      </c>
      <c r="G121">
        <v>0.9975098</v>
      </c>
      <c r="H121">
        <v>32128</v>
      </c>
      <c r="I121">
        <v>6.8535000000000002E-3</v>
      </c>
      <c r="J121">
        <v>-2.6848299999999999E-2</v>
      </c>
      <c r="K121">
        <v>-3.5631299999999998E-2</v>
      </c>
      <c r="L121">
        <v>-3.0442199999999999E-2</v>
      </c>
      <c r="M121">
        <v>-2.6848299999999999E-2</v>
      </c>
      <c r="N121">
        <v>-2.3254299999999999E-2</v>
      </c>
      <c r="O121">
        <v>-1.80652E-2</v>
      </c>
    </row>
    <row r="122" spans="1:15" x14ac:dyDescent="0.25">
      <c r="A122" s="8" t="s">
        <v>2</v>
      </c>
      <c r="B122">
        <v>1</v>
      </c>
      <c r="C122" t="str">
        <f t="shared" si="3"/>
        <v>Email 1</v>
      </c>
      <c r="D122">
        <v>76.816900000000004</v>
      </c>
      <c r="E122">
        <v>1.0526310000000001</v>
      </c>
      <c r="F122">
        <v>1.062711</v>
      </c>
      <c r="G122">
        <v>1.069947</v>
      </c>
      <c r="H122">
        <v>33995</v>
      </c>
      <c r="I122">
        <v>7.1685999999999998E-3</v>
      </c>
      <c r="J122">
        <v>1.73162E-2</v>
      </c>
      <c r="K122">
        <v>8.1293000000000008E-3</v>
      </c>
      <c r="L122">
        <v>1.3557E-2</v>
      </c>
      <c r="M122">
        <v>1.73162E-2</v>
      </c>
      <c r="N122">
        <v>2.1075400000000001E-2</v>
      </c>
      <c r="O122">
        <v>2.6503100000000002E-2</v>
      </c>
    </row>
    <row r="123" spans="1:15" x14ac:dyDescent="0.25">
      <c r="A123" s="8" t="s">
        <v>2</v>
      </c>
      <c r="B123">
        <v>2</v>
      </c>
      <c r="C123" t="str">
        <f t="shared" si="3"/>
        <v>Email 2</v>
      </c>
      <c r="D123">
        <v>76.412700000000001</v>
      </c>
      <c r="E123">
        <v>0.91574730000000004</v>
      </c>
      <c r="F123">
        <v>0.94198040000000005</v>
      </c>
      <c r="G123">
        <v>0.94839459999999998</v>
      </c>
      <c r="H123">
        <v>33995</v>
      </c>
      <c r="I123">
        <v>6.4132E-3</v>
      </c>
      <c r="J123">
        <v>3.2647299999999997E-2</v>
      </c>
      <c r="K123">
        <v>2.4428499999999999E-2</v>
      </c>
      <c r="L123">
        <v>2.92842E-2</v>
      </c>
      <c r="M123">
        <v>3.2647299999999997E-2</v>
      </c>
      <c r="N123">
        <v>3.6010399999999998E-2</v>
      </c>
      <c r="O123">
        <v>4.0866100000000002E-2</v>
      </c>
    </row>
    <row r="124" spans="1:15" x14ac:dyDescent="0.25">
      <c r="A124" s="8" t="s">
        <v>2</v>
      </c>
      <c r="B124">
        <v>3</v>
      </c>
      <c r="C124" t="str">
        <f t="shared" si="3"/>
        <v>Email 3</v>
      </c>
      <c r="D124">
        <v>75.818799999999996</v>
      </c>
      <c r="E124">
        <v>0.81889860000000003</v>
      </c>
      <c r="F124">
        <v>0.85343829999999998</v>
      </c>
      <c r="G124">
        <v>0.8592495</v>
      </c>
      <c r="H124">
        <v>33995</v>
      </c>
      <c r="I124">
        <v>5.8041999999999998E-3</v>
      </c>
      <c r="J124">
        <v>4.0350999999999998E-2</v>
      </c>
      <c r="K124">
        <v>3.29126E-2</v>
      </c>
      <c r="L124">
        <v>3.7307300000000002E-2</v>
      </c>
      <c r="M124">
        <v>4.0350999999999998E-2</v>
      </c>
      <c r="N124">
        <v>4.3394700000000001E-2</v>
      </c>
      <c r="O124">
        <v>4.77893E-2</v>
      </c>
    </row>
    <row r="125" spans="1:15" x14ac:dyDescent="0.25">
      <c r="A125" s="8" t="s">
        <v>2</v>
      </c>
      <c r="B125">
        <v>4</v>
      </c>
      <c r="C125" t="str">
        <f t="shared" si="3"/>
        <v>Email 4</v>
      </c>
      <c r="D125">
        <v>75.671899999999994</v>
      </c>
      <c r="E125">
        <v>0.75653630000000005</v>
      </c>
      <c r="F125">
        <v>0.7922283</v>
      </c>
      <c r="G125">
        <v>0.79762270000000002</v>
      </c>
      <c r="H125">
        <v>33995</v>
      </c>
      <c r="I125">
        <v>5.2848000000000001E-3</v>
      </c>
      <c r="J125">
        <v>4.1086499999999998E-2</v>
      </c>
      <c r="K125">
        <v>3.4313700000000003E-2</v>
      </c>
      <c r="L125">
        <v>3.8315099999999998E-2</v>
      </c>
      <c r="M125">
        <v>4.1086499999999998E-2</v>
      </c>
      <c r="N125">
        <v>4.3857899999999998E-2</v>
      </c>
      <c r="O125">
        <v>4.78593E-2</v>
      </c>
    </row>
    <row r="126" spans="1:15" x14ac:dyDescent="0.25">
      <c r="A126" s="8" t="s">
        <v>2</v>
      </c>
      <c r="B126">
        <v>5</v>
      </c>
      <c r="C126" t="str">
        <f t="shared" si="3"/>
        <v>Email 5</v>
      </c>
      <c r="D126">
        <v>74.796899999999994</v>
      </c>
      <c r="E126">
        <v>0.71663889999999997</v>
      </c>
      <c r="F126">
        <v>0.75419000000000003</v>
      </c>
      <c r="G126">
        <v>0.75932540000000004</v>
      </c>
      <c r="H126">
        <v>33995</v>
      </c>
      <c r="I126">
        <v>4.8847999999999999E-3</v>
      </c>
      <c r="J126">
        <v>4.2686599999999998E-2</v>
      </c>
      <c r="K126">
        <v>3.6426399999999998E-2</v>
      </c>
      <c r="L126">
        <v>4.0124899999999998E-2</v>
      </c>
      <c r="M126">
        <v>4.2686599999999998E-2</v>
      </c>
      <c r="N126">
        <v>4.5248200000000002E-2</v>
      </c>
      <c r="O126">
        <v>4.8946700000000003E-2</v>
      </c>
    </row>
    <row r="127" spans="1:15" x14ac:dyDescent="0.25">
      <c r="A127" s="8" t="s">
        <v>2</v>
      </c>
      <c r="B127">
        <v>6</v>
      </c>
      <c r="C127" t="str">
        <f t="shared" si="3"/>
        <v>Email 6</v>
      </c>
      <c r="D127">
        <v>74.3553</v>
      </c>
      <c r="E127">
        <v>0.70705879999999999</v>
      </c>
      <c r="F127">
        <v>0.74052410000000002</v>
      </c>
      <c r="G127">
        <v>0.74556650000000002</v>
      </c>
      <c r="H127">
        <v>33995</v>
      </c>
      <c r="I127">
        <v>4.7181000000000002E-3</v>
      </c>
      <c r="J127">
        <v>3.8507699999999999E-2</v>
      </c>
      <c r="K127">
        <v>3.2461200000000003E-2</v>
      </c>
      <c r="L127">
        <v>3.6033500000000003E-2</v>
      </c>
      <c r="M127">
        <v>3.8507699999999999E-2</v>
      </c>
      <c r="N127">
        <v>4.0981900000000002E-2</v>
      </c>
      <c r="O127">
        <v>4.4554200000000002E-2</v>
      </c>
    </row>
    <row r="128" spans="1:15" x14ac:dyDescent="0.25">
      <c r="A128" s="8" t="s">
        <v>2</v>
      </c>
      <c r="B128">
        <v>7</v>
      </c>
      <c r="C128" t="str">
        <f t="shared" si="3"/>
        <v>Email 7</v>
      </c>
      <c r="D128">
        <v>74.987300000000005</v>
      </c>
      <c r="E128">
        <v>0.75207109999999999</v>
      </c>
      <c r="F128">
        <v>0.75468250000000003</v>
      </c>
      <c r="G128">
        <v>0.75982139999999998</v>
      </c>
      <c r="H128">
        <v>33995</v>
      </c>
      <c r="I128">
        <v>4.7803000000000003E-3</v>
      </c>
      <c r="J128">
        <v>7.7502999999999999E-3</v>
      </c>
      <c r="K128">
        <v>1.6241000000000001E-3</v>
      </c>
      <c r="L128">
        <v>5.2434999999999999E-3</v>
      </c>
      <c r="M128">
        <v>7.7502999999999999E-3</v>
      </c>
      <c r="N128">
        <v>1.0257E-2</v>
      </c>
      <c r="O128">
        <v>1.3876400000000001E-2</v>
      </c>
    </row>
    <row r="129" spans="1:15" x14ac:dyDescent="0.25">
      <c r="A129" s="8" t="s">
        <v>2</v>
      </c>
      <c r="B129">
        <v>8</v>
      </c>
      <c r="C129" t="str">
        <f t="shared" si="3"/>
        <v>Email 8</v>
      </c>
      <c r="D129">
        <v>77.435900000000004</v>
      </c>
      <c r="E129">
        <v>0.84199159999999995</v>
      </c>
      <c r="F129">
        <v>0.82792779999999999</v>
      </c>
      <c r="G129">
        <v>0.83356540000000001</v>
      </c>
      <c r="H129">
        <v>33995</v>
      </c>
      <c r="I129">
        <v>5.3616999999999996E-3</v>
      </c>
      <c r="J129">
        <v>-8.4262E-3</v>
      </c>
      <c r="K129">
        <v>-1.52976E-2</v>
      </c>
      <c r="L129">
        <v>-1.12379E-2</v>
      </c>
      <c r="M129">
        <v>-8.4262E-3</v>
      </c>
      <c r="N129">
        <v>-5.6144999999999997E-3</v>
      </c>
      <c r="O129">
        <v>-1.5548999999999999E-3</v>
      </c>
    </row>
    <row r="130" spans="1:15" x14ac:dyDescent="0.25">
      <c r="A130" s="8" t="s">
        <v>2</v>
      </c>
      <c r="B130">
        <v>9</v>
      </c>
      <c r="C130" t="str">
        <f t="shared" si="3"/>
        <v>Email 9</v>
      </c>
      <c r="D130">
        <v>80.486400000000003</v>
      </c>
      <c r="E130">
        <v>0.97466980000000003</v>
      </c>
      <c r="F130">
        <v>0.95066539999999999</v>
      </c>
      <c r="G130">
        <v>0.95713870000000001</v>
      </c>
      <c r="H130">
        <v>33995</v>
      </c>
      <c r="I130">
        <v>6.2366000000000001E-3</v>
      </c>
      <c r="J130">
        <v>-1.7531100000000001E-2</v>
      </c>
      <c r="K130">
        <v>-2.5523500000000001E-2</v>
      </c>
      <c r="L130">
        <v>-2.0801500000000001E-2</v>
      </c>
      <c r="M130">
        <v>-1.7531100000000001E-2</v>
      </c>
      <c r="N130">
        <v>-1.42606E-2</v>
      </c>
      <c r="O130">
        <v>-9.5385999999999995E-3</v>
      </c>
    </row>
    <row r="131" spans="1:15" x14ac:dyDescent="0.25">
      <c r="A131" s="8" t="s">
        <v>2</v>
      </c>
      <c r="B131">
        <v>10</v>
      </c>
      <c r="C131" t="str">
        <f t="shared" si="3"/>
        <v>Email 10</v>
      </c>
      <c r="D131">
        <v>82.327399999999997</v>
      </c>
      <c r="E131">
        <v>1.112134</v>
      </c>
      <c r="F131">
        <v>1.0947979999999999</v>
      </c>
      <c r="G131">
        <v>1.1022529999999999</v>
      </c>
      <c r="H131">
        <v>33995</v>
      </c>
      <c r="I131">
        <v>7.3149E-3</v>
      </c>
      <c r="J131">
        <v>-9.8805000000000004E-3</v>
      </c>
      <c r="K131">
        <v>-1.9254899999999998E-2</v>
      </c>
      <c r="L131">
        <v>-1.37164E-2</v>
      </c>
      <c r="M131">
        <v>-9.8805000000000004E-3</v>
      </c>
      <c r="N131">
        <v>-6.0445999999999998E-3</v>
      </c>
      <c r="O131">
        <v>-5.061E-4</v>
      </c>
    </row>
    <row r="132" spans="1:15" x14ac:dyDescent="0.25">
      <c r="A132" s="8" t="s">
        <v>2</v>
      </c>
      <c r="B132">
        <v>11</v>
      </c>
      <c r="C132" t="str">
        <f t="shared" si="3"/>
        <v>Email 11</v>
      </c>
      <c r="D132">
        <v>83.933999999999997</v>
      </c>
      <c r="E132">
        <v>1.2301150000000001</v>
      </c>
      <c r="F132">
        <v>1.2283630000000001</v>
      </c>
      <c r="G132">
        <v>1.2367269999999999</v>
      </c>
      <c r="H132">
        <v>33995</v>
      </c>
      <c r="I132">
        <v>8.2901999999999993E-3</v>
      </c>
      <c r="J132">
        <v>6.6122000000000004E-3</v>
      </c>
      <c r="K132">
        <v>-4.0121000000000002E-3</v>
      </c>
      <c r="L132">
        <v>2.2648E-3</v>
      </c>
      <c r="M132">
        <v>6.6122000000000004E-3</v>
      </c>
      <c r="N132">
        <v>1.09596E-2</v>
      </c>
      <c r="O132">
        <v>1.7236499999999998E-2</v>
      </c>
    </row>
    <row r="133" spans="1:15" x14ac:dyDescent="0.25">
      <c r="A133" s="8" t="s">
        <v>2</v>
      </c>
      <c r="B133">
        <v>12</v>
      </c>
      <c r="C133" t="str">
        <f t="shared" si="3"/>
        <v>Email 12</v>
      </c>
      <c r="D133">
        <v>83.852800000000002</v>
      </c>
      <c r="E133">
        <v>1.272759</v>
      </c>
      <c r="F133">
        <v>1.337917</v>
      </c>
      <c r="G133">
        <v>1.347027</v>
      </c>
      <c r="H133">
        <v>33995</v>
      </c>
      <c r="I133">
        <v>8.9777999999999993E-3</v>
      </c>
      <c r="J133">
        <v>7.4268299999999995E-2</v>
      </c>
      <c r="K133">
        <v>6.2762899999999996E-2</v>
      </c>
      <c r="L133">
        <v>6.9560399999999994E-2</v>
      </c>
      <c r="M133">
        <v>7.4268299999999995E-2</v>
      </c>
      <c r="N133">
        <v>7.8976299999999999E-2</v>
      </c>
      <c r="O133">
        <v>8.5773799999999997E-2</v>
      </c>
    </row>
    <row r="134" spans="1:15" x14ac:dyDescent="0.25">
      <c r="A134" s="8" t="s">
        <v>2</v>
      </c>
      <c r="B134">
        <v>13</v>
      </c>
      <c r="C134" t="str">
        <f t="shared" si="3"/>
        <v>Email 13</v>
      </c>
      <c r="D134">
        <v>84.480800000000002</v>
      </c>
      <c r="E134">
        <v>1.331413</v>
      </c>
      <c r="F134">
        <v>1.407178</v>
      </c>
      <c r="G134">
        <v>1.4167590000000001</v>
      </c>
      <c r="H134">
        <v>33995</v>
      </c>
      <c r="I134">
        <v>9.4771999999999999E-3</v>
      </c>
      <c r="J134">
        <v>8.5346599999999995E-2</v>
      </c>
      <c r="K134">
        <v>7.3201000000000002E-2</v>
      </c>
      <c r="L134">
        <v>8.0376699999999995E-2</v>
      </c>
      <c r="M134">
        <v>8.5346599999999995E-2</v>
      </c>
      <c r="N134">
        <v>9.0316400000000005E-2</v>
      </c>
      <c r="O134">
        <v>9.7492099999999998E-2</v>
      </c>
    </row>
    <row r="135" spans="1:15" x14ac:dyDescent="0.25">
      <c r="A135" s="8" t="s">
        <v>2</v>
      </c>
      <c r="B135">
        <v>14</v>
      </c>
      <c r="C135" t="str">
        <f t="shared" si="3"/>
        <v>Email 14</v>
      </c>
      <c r="D135">
        <v>84.774000000000001</v>
      </c>
      <c r="E135">
        <v>1.3750020000000001</v>
      </c>
      <c r="F135">
        <v>1.4618089999999999</v>
      </c>
      <c r="G135">
        <v>1.471762</v>
      </c>
      <c r="H135">
        <v>33995</v>
      </c>
      <c r="I135">
        <v>9.8957000000000003E-3</v>
      </c>
      <c r="J135">
        <v>9.6760100000000002E-2</v>
      </c>
      <c r="K135">
        <v>8.4078299999999995E-2</v>
      </c>
      <c r="L135">
        <v>9.1570799999999994E-2</v>
      </c>
      <c r="M135">
        <v>9.6760100000000002E-2</v>
      </c>
      <c r="N135">
        <v>0.1019494</v>
      </c>
      <c r="O135">
        <v>0.109442</v>
      </c>
    </row>
    <row r="136" spans="1:15" x14ac:dyDescent="0.25">
      <c r="A136" s="8" t="s">
        <v>2</v>
      </c>
      <c r="B136">
        <v>15</v>
      </c>
      <c r="C136" t="str">
        <f t="shared" si="3"/>
        <v>Email 15</v>
      </c>
      <c r="D136">
        <v>84.947900000000004</v>
      </c>
      <c r="E136">
        <v>1.434858</v>
      </c>
      <c r="F136">
        <v>1.526791</v>
      </c>
      <c r="G136">
        <v>1.5371870000000001</v>
      </c>
      <c r="H136">
        <v>33995</v>
      </c>
      <c r="I136">
        <v>1.0202299999999999E-2</v>
      </c>
      <c r="J136">
        <v>0.1023294</v>
      </c>
      <c r="K136">
        <v>8.9254600000000003E-2</v>
      </c>
      <c r="L136">
        <v>9.6979300000000004E-2</v>
      </c>
      <c r="M136">
        <v>0.1023294</v>
      </c>
      <c r="N136">
        <v>0.1076796</v>
      </c>
      <c r="O136">
        <v>0.1154043</v>
      </c>
    </row>
    <row r="137" spans="1:15" x14ac:dyDescent="0.25">
      <c r="A137" s="8" t="s">
        <v>2</v>
      </c>
      <c r="B137">
        <v>16</v>
      </c>
      <c r="C137" t="str">
        <f t="shared" si="3"/>
        <v>Email 16</v>
      </c>
      <c r="D137">
        <v>84.743200000000002</v>
      </c>
      <c r="E137">
        <v>1.506481</v>
      </c>
      <c r="F137">
        <v>1.5915360000000001</v>
      </c>
      <c r="G137">
        <v>1.602373</v>
      </c>
      <c r="H137">
        <v>33995</v>
      </c>
      <c r="I137">
        <v>1.0316799999999999E-2</v>
      </c>
      <c r="J137">
        <v>9.5892099999999994E-2</v>
      </c>
      <c r="K137">
        <v>8.26707E-2</v>
      </c>
      <c r="L137">
        <v>9.0482000000000007E-2</v>
      </c>
      <c r="M137">
        <v>9.5892099999999994E-2</v>
      </c>
      <c r="N137">
        <v>0.1013023</v>
      </c>
      <c r="O137">
        <v>0.10911360000000001</v>
      </c>
    </row>
    <row r="138" spans="1:15" x14ac:dyDescent="0.25">
      <c r="A138" s="8" t="s">
        <v>2</v>
      </c>
      <c r="B138">
        <v>17</v>
      </c>
      <c r="C138" t="str">
        <f t="shared" si="3"/>
        <v>Email 17</v>
      </c>
      <c r="D138">
        <v>83.609899999999996</v>
      </c>
      <c r="E138">
        <v>1.567347</v>
      </c>
      <c r="F138">
        <v>1.637092</v>
      </c>
      <c r="G138">
        <v>1.648239</v>
      </c>
      <c r="H138">
        <v>33995</v>
      </c>
      <c r="I138">
        <v>1.0305399999999999E-2</v>
      </c>
      <c r="J138">
        <v>8.0892599999999995E-2</v>
      </c>
      <c r="K138">
        <v>6.7685700000000001E-2</v>
      </c>
      <c r="L138">
        <v>7.54885E-2</v>
      </c>
      <c r="M138">
        <v>8.0892599999999995E-2</v>
      </c>
      <c r="N138">
        <v>8.6296800000000007E-2</v>
      </c>
      <c r="O138">
        <v>9.4099500000000003E-2</v>
      </c>
    </row>
    <row r="139" spans="1:15" x14ac:dyDescent="0.25">
      <c r="A139" s="8" t="s">
        <v>2</v>
      </c>
      <c r="B139">
        <v>18</v>
      </c>
      <c r="C139" t="str">
        <f t="shared" si="3"/>
        <v>Email 18</v>
      </c>
      <c r="D139">
        <v>79.870500000000007</v>
      </c>
      <c r="E139">
        <v>1.5604150000000001</v>
      </c>
      <c r="F139">
        <v>1.616053</v>
      </c>
      <c r="G139">
        <v>1.627057</v>
      </c>
      <c r="H139">
        <v>33995</v>
      </c>
      <c r="I139">
        <v>9.9868999999999999E-3</v>
      </c>
      <c r="J139">
        <v>6.6642699999999999E-2</v>
      </c>
      <c r="K139">
        <v>5.3844000000000003E-2</v>
      </c>
      <c r="L139">
        <v>6.1405599999999998E-2</v>
      </c>
      <c r="M139">
        <v>6.6642699999999999E-2</v>
      </c>
      <c r="N139">
        <v>7.1879799999999994E-2</v>
      </c>
      <c r="O139">
        <v>7.9441399999999995E-2</v>
      </c>
    </row>
    <row r="140" spans="1:15" x14ac:dyDescent="0.25">
      <c r="A140" s="8" t="s">
        <v>2</v>
      </c>
      <c r="B140">
        <v>19</v>
      </c>
      <c r="C140" t="str">
        <f t="shared" si="3"/>
        <v>Email 19</v>
      </c>
      <c r="D140">
        <v>78.058899999999994</v>
      </c>
      <c r="E140">
        <v>1.530186</v>
      </c>
      <c r="F140">
        <v>1.519933</v>
      </c>
      <c r="G140">
        <v>1.5302830000000001</v>
      </c>
      <c r="H140">
        <v>33995</v>
      </c>
      <c r="I140">
        <v>9.4938000000000002E-3</v>
      </c>
      <c r="J140">
        <v>9.6399999999999999E-5</v>
      </c>
      <c r="K140">
        <v>-1.20704E-2</v>
      </c>
      <c r="L140">
        <v>-4.8821999999999997E-3</v>
      </c>
      <c r="M140">
        <v>9.6399999999999999E-5</v>
      </c>
      <c r="N140">
        <v>5.0749000000000002E-3</v>
      </c>
      <c r="O140">
        <v>1.2263100000000001E-2</v>
      </c>
    </row>
    <row r="141" spans="1:15" x14ac:dyDescent="0.25">
      <c r="A141" s="8" t="s">
        <v>2</v>
      </c>
      <c r="B141">
        <v>20</v>
      </c>
      <c r="C141" t="str">
        <f t="shared" si="3"/>
        <v>Email 20</v>
      </c>
      <c r="D141">
        <v>76.213700000000003</v>
      </c>
      <c r="E141">
        <v>1.5141690000000001</v>
      </c>
      <c r="F141">
        <v>1.4828319999999999</v>
      </c>
      <c r="G141">
        <v>1.492929</v>
      </c>
      <c r="H141">
        <v>33995</v>
      </c>
      <c r="I141">
        <v>9.1862000000000003E-3</v>
      </c>
      <c r="J141">
        <v>-2.1239999999999998E-2</v>
      </c>
      <c r="K141">
        <v>-3.3012600000000003E-2</v>
      </c>
      <c r="L141">
        <v>-2.6057299999999999E-2</v>
      </c>
      <c r="M141">
        <v>-2.1239999999999998E-2</v>
      </c>
      <c r="N141">
        <v>-1.6422800000000001E-2</v>
      </c>
      <c r="O141">
        <v>-9.4675000000000002E-3</v>
      </c>
    </row>
    <row r="142" spans="1:15" x14ac:dyDescent="0.25">
      <c r="A142" s="8" t="s">
        <v>2</v>
      </c>
      <c r="B142">
        <v>21</v>
      </c>
      <c r="C142" t="str">
        <f t="shared" si="3"/>
        <v>Email 21</v>
      </c>
      <c r="D142">
        <v>76.917100000000005</v>
      </c>
      <c r="E142">
        <v>1.513509</v>
      </c>
      <c r="F142">
        <v>1.475422</v>
      </c>
      <c r="G142">
        <v>1.4854689999999999</v>
      </c>
      <c r="H142">
        <v>33995</v>
      </c>
      <c r="I142">
        <v>9.0553000000000005E-3</v>
      </c>
      <c r="J142">
        <v>-2.8040599999999999E-2</v>
      </c>
      <c r="K142">
        <v>-3.9645399999999997E-2</v>
      </c>
      <c r="L142">
        <v>-3.2789199999999998E-2</v>
      </c>
      <c r="M142">
        <v>-2.8040599999999999E-2</v>
      </c>
      <c r="N142">
        <v>-2.3292E-2</v>
      </c>
      <c r="O142">
        <v>-1.64358E-2</v>
      </c>
    </row>
    <row r="143" spans="1:15" x14ac:dyDescent="0.25">
      <c r="A143" s="8" t="s">
        <v>2</v>
      </c>
      <c r="B143">
        <v>22</v>
      </c>
      <c r="C143" t="str">
        <f t="shared" si="3"/>
        <v>Email 22</v>
      </c>
      <c r="D143">
        <v>75.584599999999995</v>
      </c>
      <c r="E143">
        <v>1.4124140000000001</v>
      </c>
      <c r="F143">
        <v>1.3895519999999999</v>
      </c>
      <c r="G143">
        <v>1.399014</v>
      </c>
      <c r="H143">
        <v>33995</v>
      </c>
      <c r="I143">
        <v>8.5325999999999996E-3</v>
      </c>
      <c r="J143">
        <v>-1.34E-2</v>
      </c>
      <c r="K143">
        <v>-2.43349E-2</v>
      </c>
      <c r="L143">
        <v>-1.7874500000000001E-2</v>
      </c>
      <c r="M143">
        <v>-1.34E-2</v>
      </c>
      <c r="N143">
        <v>-8.9254999999999994E-3</v>
      </c>
      <c r="O143">
        <v>-2.4650000000000002E-3</v>
      </c>
    </row>
    <row r="144" spans="1:15" x14ac:dyDescent="0.25">
      <c r="A144" s="8" t="s">
        <v>2</v>
      </c>
      <c r="B144">
        <v>23</v>
      </c>
      <c r="C144" t="str">
        <f t="shared" si="3"/>
        <v>Email 23</v>
      </c>
      <c r="D144">
        <v>74.735600000000005</v>
      </c>
      <c r="E144">
        <v>1.2576160000000001</v>
      </c>
      <c r="F144">
        <v>1.23454</v>
      </c>
      <c r="G144">
        <v>1.242947</v>
      </c>
      <c r="H144">
        <v>33995</v>
      </c>
      <c r="I144">
        <v>7.7384999999999997E-3</v>
      </c>
      <c r="J144">
        <v>-1.46693E-2</v>
      </c>
      <c r="K144">
        <v>-2.4586500000000001E-2</v>
      </c>
      <c r="L144">
        <v>-1.8727299999999999E-2</v>
      </c>
      <c r="M144">
        <v>-1.46693E-2</v>
      </c>
      <c r="N144">
        <v>-1.0611199999999999E-2</v>
      </c>
      <c r="O144">
        <v>-4.7520000000000001E-3</v>
      </c>
    </row>
    <row r="145" spans="1:15" x14ac:dyDescent="0.25">
      <c r="A145" s="8" t="s">
        <v>2</v>
      </c>
      <c r="B145">
        <v>24</v>
      </c>
      <c r="C145" t="str">
        <f t="shared" si="3"/>
        <v>Email 24</v>
      </c>
      <c r="D145">
        <v>74.094200000000001</v>
      </c>
      <c r="E145">
        <v>1.055526</v>
      </c>
      <c r="F145">
        <v>1.0633550000000001</v>
      </c>
      <c r="G145">
        <v>1.0705960000000001</v>
      </c>
      <c r="H145">
        <v>33995</v>
      </c>
      <c r="I145">
        <v>6.8748000000000004E-3</v>
      </c>
      <c r="J145">
        <v>1.5070099999999999E-2</v>
      </c>
      <c r="K145">
        <v>6.2597E-3</v>
      </c>
      <c r="L145">
        <v>1.14649E-2</v>
      </c>
      <c r="M145">
        <v>1.5070099999999999E-2</v>
      </c>
      <c r="N145">
        <v>1.8675199999999999E-2</v>
      </c>
      <c r="O145">
        <v>2.3880499999999999E-2</v>
      </c>
    </row>
    <row r="146" spans="1:15" x14ac:dyDescent="0.25">
      <c r="A146" s="8" t="s">
        <v>31</v>
      </c>
      <c r="B146">
        <v>1</v>
      </c>
      <c r="C146" t="str">
        <f t="shared" ref="C146:C202" si="4">CONCATENATE(A146," ",B146)</f>
        <v>High 1</v>
      </c>
      <c r="D146">
        <v>76.473600000000005</v>
      </c>
      <c r="E146">
        <v>1.687149</v>
      </c>
      <c r="F146">
        <v>1.6521650000000001</v>
      </c>
      <c r="G146">
        <v>1.652684</v>
      </c>
      <c r="H146">
        <v>28571</v>
      </c>
      <c r="I146">
        <v>1.0566000000000001E-2</v>
      </c>
      <c r="J146">
        <v>-3.4465000000000003E-2</v>
      </c>
      <c r="K146">
        <v>-4.8005899999999997E-2</v>
      </c>
      <c r="L146">
        <v>-4.0005800000000001E-2</v>
      </c>
      <c r="M146">
        <v>-3.4465000000000003E-2</v>
      </c>
      <c r="N146">
        <v>-2.8924100000000001E-2</v>
      </c>
      <c r="O146">
        <v>-2.0924100000000001E-2</v>
      </c>
    </row>
    <row r="147" spans="1:15" x14ac:dyDescent="0.25">
      <c r="A147" s="8" t="s">
        <v>31</v>
      </c>
      <c r="B147">
        <v>2</v>
      </c>
      <c r="C147" t="str">
        <f t="shared" si="4"/>
        <v>High 2</v>
      </c>
      <c r="D147">
        <v>76.173299999999998</v>
      </c>
      <c r="E147">
        <v>1.4712000000000001</v>
      </c>
      <c r="F147">
        <v>1.458833</v>
      </c>
      <c r="G147">
        <v>1.4592909999999999</v>
      </c>
      <c r="H147">
        <v>28571</v>
      </c>
      <c r="I147">
        <v>9.5364999999999998E-3</v>
      </c>
      <c r="J147">
        <v>-1.19089E-2</v>
      </c>
      <c r="K147">
        <v>-2.4130499999999999E-2</v>
      </c>
      <c r="L147">
        <v>-1.6909899999999999E-2</v>
      </c>
      <c r="M147">
        <v>-1.19089E-2</v>
      </c>
      <c r="N147">
        <v>-6.9078999999999998E-3</v>
      </c>
      <c r="O147">
        <v>3.1270000000000001E-4</v>
      </c>
    </row>
    <row r="148" spans="1:15" x14ac:dyDescent="0.25">
      <c r="A148" s="8" t="s">
        <v>31</v>
      </c>
      <c r="B148">
        <v>3</v>
      </c>
      <c r="C148" t="str">
        <f t="shared" si="4"/>
        <v>High 3</v>
      </c>
      <c r="D148">
        <v>75.643000000000001</v>
      </c>
      <c r="E148">
        <v>1.310128</v>
      </c>
      <c r="F148">
        <v>1.3152980000000001</v>
      </c>
      <c r="G148">
        <v>1.3157110000000001</v>
      </c>
      <c r="H148">
        <v>28571</v>
      </c>
      <c r="I148">
        <v>8.6566999999999998E-3</v>
      </c>
      <c r="J148">
        <v>5.5836000000000002E-3</v>
      </c>
      <c r="K148">
        <v>-5.5104000000000004E-3</v>
      </c>
      <c r="L148">
        <v>1.044E-3</v>
      </c>
      <c r="M148">
        <v>5.5836000000000002E-3</v>
      </c>
      <c r="N148">
        <v>1.0123200000000001E-2</v>
      </c>
      <c r="O148">
        <v>1.6677600000000001E-2</v>
      </c>
    </row>
    <row r="149" spans="1:15" x14ac:dyDescent="0.25">
      <c r="A149" s="8" t="s">
        <v>31</v>
      </c>
      <c r="B149">
        <v>4</v>
      </c>
      <c r="C149" t="str">
        <f t="shared" si="4"/>
        <v>High 4</v>
      </c>
      <c r="D149">
        <v>75.396799999999999</v>
      </c>
      <c r="E149">
        <v>1.1984950000000001</v>
      </c>
      <c r="F149">
        <v>1.2138070000000001</v>
      </c>
      <c r="G149">
        <v>1.214189</v>
      </c>
      <c r="H149">
        <v>28571</v>
      </c>
      <c r="I149">
        <v>7.9396999999999992E-3</v>
      </c>
      <c r="J149">
        <v>1.56939E-2</v>
      </c>
      <c r="K149">
        <v>5.5187999999999999E-3</v>
      </c>
      <c r="L149" s="23">
        <v>1.15303E-2</v>
      </c>
      <c r="M149">
        <v>1.56939E-2</v>
      </c>
      <c r="N149">
        <v>1.98575E-2</v>
      </c>
      <c r="O149">
        <v>2.5869099999999999E-2</v>
      </c>
    </row>
    <row r="150" spans="1:15" x14ac:dyDescent="0.25">
      <c r="A150" s="8" t="s">
        <v>31</v>
      </c>
      <c r="B150">
        <v>5</v>
      </c>
      <c r="C150" t="str">
        <f t="shared" si="4"/>
        <v>High 5</v>
      </c>
      <c r="D150">
        <v>74.588700000000003</v>
      </c>
      <c r="E150">
        <v>1.126144</v>
      </c>
      <c r="F150">
        <v>1.1516230000000001</v>
      </c>
      <c r="G150">
        <v>1.151985</v>
      </c>
      <c r="H150">
        <v>28571</v>
      </c>
      <c r="I150">
        <v>7.3610999999999998E-3</v>
      </c>
      <c r="J150">
        <v>2.5841699999999999E-2</v>
      </c>
      <c r="K150">
        <v>1.6408099999999998E-2</v>
      </c>
      <c r="L150">
        <v>2.1981500000000001E-2</v>
      </c>
      <c r="M150">
        <v>2.5841699999999999E-2</v>
      </c>
      <c r="N150">
        <v>2.97018E-2</v>
      </c>
      <c r="O150">
        <v>3.5275300000000002E-2</v>
      </c>
    </row>
    <row r="151" spans="1:15" x14ac:dyDescent="0.25">
      <c r="A151" s="8" t="s">
        <v>31</v>
      </c>
      <c r="B151">
        <v>6</v>
      </c>
      <c r="C151" t="str">
        <f t="shared" si="4"/>
        <v>High 6</v>
      </c>
      <c r="D151">
        <v>74.212599999999995</v>
      </c>
      <c r="E151">
        <v>1.1032249999999999</v>
      </c>
      <c r="F151">
        <v>1.1291910000000001</v>
      </c>
      <c r="G151">
        <v>1.1295459999999999</v>
      </c>
      <c r="H151">
        <v>28571</v>
      </c>
      <c r="I151">
        <v>7.1104999999999996E-3</v>
      </c>
      <c r="J151">
        <v>2.63211E-2</v>
      </c>
      <c r="K151">
        <v>1.72087E-2</v>
      </c>
      <c r="L151">
        <v>2.2592399999999999E-2</v>
      </c>
      <c r="M151">
        <v>2.63211E-2</v>
      </c>
      <c r="N151">
        <v>3.0049900000000001E-2</v>
      </c>
      <c r="O151">
        <v>3.54335E-2</v>
      </c>
    </row>
    <row r="152" spans="1:15" x14ac:dyDescent="0.25">
      <c r="A152" s="8" t="s">
        <v>31</v>
      </c>
      <c r="B152">
        <v>7</v>
      </c>
      <c r="C152" t="str">
        <f t="shared" si="4"/>
        <v>High 7</v>
      </c>
      <c r="D152">
        <v>74.844200000000001</v>
      </c>
      <c r="E152">
        <v>1.1546129999999999</v>
      </c>
      <c r="F152">
        <v>1.1525989999999999</v>
      </c>
      <c r="G152">
        <v>1.1529609999999999</v>
      </c>
      <c r="H152">
        <v>28571</v>
      </c>
      <c r="I152">
        <v>7.1894000000000003E-3</v>
      </c>
      <c r="J152">
        <v>-1.6523E-3</v>
      </c>
      <c r="K152">
        <v>-1.08658E-2</v>
      </c>
      <c r="L152">
        <v>-5.4224E-3</v>
      </c>
      <c r="M152">
        <v>-1.6523E-3</v>
      </c>
      <c r="N152">
        <v>2.1178E-3</v>
      </c>
      <c r="O152">
        <v>7.5611999999999997E-3</v>
      </c>
    </row>
    <row r="153" spans="1:15" x14ac:dyDescent="0.25">
      <c r="A153" s="8" t="s">
        <v>31</v>
      </c>
      <c r="B153">
        <v>8</v>
      </c>
      <c r="C153" t="str">
        <f t="shared" si="4"/>
        <v>High 8</v>
      </c>
      <c r="D153">
        <v>77.558499999999995</v>
      </c>
      <c r="E153">
        <v>1.2985869999999999</v>
      </c>
      <c r="F153">
        <v>1.274775</v>
      </c>
      <c r="G153">
        <v>1.2751760000000001</v>
      </c>
      <c r="H153">
        <v>28571</v>
      </c>
      <c r="I153">
        <v>7.9320999999999992E-3</v>
      </c>
      <c r="J153">
        <v>-2.34118E-2</v>
      </c>
      <c r="K153">
        <v>-3.3577200000000001E-2</v>
      </c>
      <c r="L153">
        <v>-2.7571399999999999E-2</v>
      </c>
      <c r="M153">
        <v>-2.34118E-2</v>
      </c>
      <c r="N153">
        <v>-1.9252200000000001E-2</v>
      </c>
      <c r="O153">
        <v>-1.32464E-2</v>
      </c>
    </row>
    <row r="154" spans="1:15" x14ac:dyDescent="0.25">
      <c r="A154" s="8" t="s">
        <v>31</v>
      </c>
      <c r="B154">
        <v>9</v>
      </c>
      <c r="C154" t="str">
        <f t="shared" si="4"/>
        <v>High 9</v>
      </c>
      <c r="D154">
        <v>80.667299999999997</v>
      </c>
      <c r="E154">
        <v>1.526721</v>
      </c>
      <c r="F154">
        <v>1.4942789999999999</v>
      </c>
      <c r="G154">
        <v>1.494748</v>
      </c>
      <c r="H154">
        <v>28571</v>
      </c>
      <c r="I154">
        <v>9.1240000000000002E-3</v>
      </c>
      <c r="J154">
        <v>-3.1973000000000001E-2</v>
      </c>
      <c r="K154">
        <v>-4.3665900000000001E-2</v>
      </c>
      <c r="L154">
        <v>-3.6757699999999997E-2</v>
      </c>
      <c r="M154">
        <v>-3.1973000000000001E-2</v>
      </c>
      <c r="N154">
        <v>-2.7188400000000001E-2</v>
      </c>
      <c r="O154">
        <v>-2.0280099999999999E-2</v>
      </c>
    </row>
    <row r="155" spans="1:15" x14ac:dyDescent="0.25">
      <c r="A155" s="8" t="s">
        <v>31</v>
      </c>
      <c r="B155">
        <v>10</v>
      </c>
      <c r="C155" t="str">
        <f t="shared" si="4"/>
        <v>High 10</v>
      </c>
      <c r="D155">
        <v>82.4285</v>
      </c>
      <c r="E155">
        <v>1.778899</v>
      </c>
      <c r="F155">
        <v>1.7658560000000001</v>
      </c>
      <c r="G155">
        <v>1.766411</v>
      </c>
      <c r="H155">
        <v>28571</v>
      </c>
      <c r="I155">
        <v>1.06125E-2</v>
      </c>
      <c r="J155">
        <v>-1.2488300000000001E-2</v>
      </c>
      <c r="K155">
        <v>-2.6088799999999999E-2</v>
      </c>
      <c r="L155">
        <v>-1.80535E-2</v>
      </c>
      <c r="M155">
        <v>-1.2488300000000001E-2</v>
      </c>
      <c r="N155">
        <v>-6.9230999999999997E-3</v>
      </c>
      <c r="O155">
        <v>1.1122E-3</v>
      </c>
    </row>
    <row r="156" spans="1:15" x14ac:dyDescent="0.25">
      <c r="A156" s="8" t="s">
        <v>31</v>
      </c>
      <c r="B156">
        <v>11</v>
      </c>
      <c r="C156" t="str">
        <f t="shared" si="4"/>
        <v>High 11</v>
      </c>
      <c r="D156">
        <v>84.480699999999999</v>
      </c>
      <c r="E156">
        <v>2.013525</v>
      </c>
      <c r="F156">
        <v>2.0455299999999998</v>
      </c>
      <c r="G156">
        <v>2.046173</v>
      </c>
      <c r="H156">
        <v>28571</v>
      </c>
      <c r="I156">
        <v>1.2061799999999999E-2</v>
      </c>
      <c r="J156">
        <v>3.2648000000000003E-2</v>
      </c>
      <c r="K156">
        <v>1.7190199999999999E-2</v>
      </c>
      <c r="L156">
        <v>2.63228E-2</v>
      </c>
      <c r="M156">
        <v>3.2648000000000003E-2</v>
      </c>
      <c r="N156">
        <v>3.89732E-2</v>
      </c>
      <c r="O156">
        <v>4.8105799999999997E-2</v>
      </c>
    </row>
    <row r="157" spans="1:15" x14ac:dyDescent="0.25">
      <c r="A157" s="8" t="s">
        <v>31</v>
      </c>
      <c r="B157">
        <v>12</v>
      </c>
      <c r="C157" t="str">
        <f t="shared" si="4"/>
        <v>High 12</v>
      </c>
      <c r="D157">
        <v>85.041600000000003</v>
      </c>
      <c r="E157">
        <v>2.1006659999999999</v>
      </c>
      <c r="F157">
        <v>2.2656860000000001</v>
      </c>
      <c r="G157">
        <v>2.2663980000000001</v>
      </c>
      <c r="H157">
        <v>28571</v>
      </c>
      <c r="I157">
        <v>1.3118299999999999E-2</v>
      </c>
      <c r="J157">
        <v>0.16573199999999999</v>
      </c>
      <c r="K157">
        <v>0.14892030000000001</v>
      </c>
      <c r="L157">
        <v>0.15885279999999999</v>
      </c>
      <c r="M157">
        <v>0.16573199999999999</v>
      </c>
      <c r="N157">
        <v>0.1726113</v>
      </c>
      <c r="O157">
        <v>0.18254380000000001</v>
      </c>
    </row>
    <row r="158" spans="1:15" x14ac:dyDescent="0.25">
      <c r="A158" s="8" t="s">
        <v>31</v>
      </c>
      <c r="B158">
        <v>13</v>
      </c>
      <c r="C158" t="str">
        <f t="shared" si="4"/>
        <v>High 13</v>
      </c>
      <c r="D158">
        <v>85.664199999999994</v>
      </c>
      <c r="E158">
        <v>2.2036959999999999</v>
      </c>
      <c r="F158">
        <v>2.4228550000000002</v>
      </c>
      <c r="G158">
        <v>2.423616</v>
      </c>
      <c r="H158">
        <v>28571</v>
      </c>
      <c r="I158">
        <v>1.38703E-2</v>
      </c>
      <c r="J158">
        <v>0.21991959999999999</v>
      </c>
      <c r="K158">
        <v>0.20214409999999999</v>
      </c>
      <c r="L158">
        <v>0.212646</v>
      </c>
      <c r="M158">
        <v>0.21991959999999999</v>
      </c>
      <c r="N158">
        <v>0.22719310000000001</v>
      </c>
      <c r="O158">
        <v>0.23769499999999999</v>
      </c>
    </row>
    <row r="159" spans="1:15" x14ac:dyDescent="0.25">
      <c r="A159" s="8" t="s">
        <v>31</v>
      </c>
      <c r="B159">
        <v>14</v>
      </c>
      <c r="C159" t="str">
        <f t="shared" si="4"/>
        <v>High 14</v>
      </c>
      <c r="D159">
        <v>85.658500000000004</v>
      </c>
      <c r="E159">
        <v>2.2967460000000002</v>
      </c>
      <c r="F159">
        <v>2.538808</v>
      </c>
      <c r="G159">
        <v>2.539606</v>
      </c>
      <c r="H159">
        <v>28571</v>
      </c>
      <c r="I159">
        <v>1.45623E-2</v>
      </c>
      <c r="J159">
        <v>0.2428603</v>
      </c>
      <c r="K159">
        <v>0.22419790000000001</v>
      </c>
      <c r="L159">
        <v>0.23522380000000001</v>
      </c>
      <c r="M159">
        <v>0.2428603</v>
      </c>
      <c r="N159">
        <v>0.25049670000000002</v>
      </c>
      <c r="O159">
        <v>0.2615227</v>
      </c>
    </row>
    <row r="160" spans="1:15" x14ac:dyDescent="0.25">
      <c r="A160" s="8" t="s">
        <v>31</v>
      </c>
      <c r="B160">
        <v>15</v>
      </c>
      <c r="C160" t="str">
        <f t="shared" si="4"/>
        <v>High 15</v>
      </c>
      <c r="D160">
        <v>85.629400000000004</v>
      </c>
      <c r="E160">
        <v>2.406256</v>
      </c>
      <c r="F160">
        <v>2.6510009999999999</v>
      </c>
      <c r="G160">
        <v>2.651834</v>
      </c>
      <c r="H160">
        <v>28571</v>
      </c>
      <c r="I160">
        <v>1.4940800000000001E-2</v>
      </c>
      <c r="J160">
        <v>0.24557760000000001</v>
      </c>
      <c r="K160">
        <v>0.2264302</v>
      </c>
      <c r="L160">
        <v>0.2377426</v>
      </c>
      <c r="M160">
        <v>0.24557760000000001</v>
      </c>
      <c r="N160">
        <v>0.25341249999999998</v>
      </c>
      <c r="O160">
        <v>0.26472499999999999</v>
      </c>
    </row>
    <row r="161" spans="1:15" x14ac:dyDescent="0.25">
      <c r="A161" s="8" t="s">
        <v>31</v>
      </c>
      <c r="B161">
        <v>16</v>
      </c>
      <c r="C161" t="str">
        <f t="shared" si="4"/>
        <v>High 16</v>
      </c>
      <c r="D161">
        <v>85.322800000000001</v>
      </c>
      <c r="E161">
        <v>2.5108190000000001</v>
      </c>
      <c r="F161">
        <v>2.7557719999999999</v>
      </c>
      <c r="G161">
        <v>2.7566380000000001</v>
      </c>
      <c r="H161">
        <v>28571</v>
      </c>
      <c r="I161">
        <v>1.5135900000000001E-2</v>
      </c>
      <c r="J161">
        <v>0.24581839999999999</v>
      </c>
      <c r="K161">
        <v>0.22642100000000001</v>
      </c>
      <c r="L161">
        <v>0.23788110000000001</v>
      </c>
      <c r="M161">
        <v>0.24581839999999999</v>
      </c>
      <c r="N161">
        <v>0.25375569999999997</v>
      </c>
      <c r="O161">
        <v>0.2652158</v>
      </c>
    </row>
    <row r="162" spans="1:15" x14ac:dyDescent="0.25">
      <c r="A162" s="8" t="s">
        <v>31</v>
      </c>
      <c r="B162">
        <v>17</v>
      </c>
      <c r="C162" t="str">
        <f t="shared" si="4"/>
        <v>High 17</v>
      </c>
      <c r="D162">
        <v>83.909599999999998</v>
      </c>
      <c r="E162">
        <v>2.5904569999999998</v>
      </c>
      <c r="F162">
        <v>2.8133819999999998</v>
      </c>
      <c r="G162">
        <v>2.8142659999999999</v>
      </c>
      <c r="H162">
        <v>28571</v>
      </c>
      <c r="I162">
        <v>1.5096099999999999E-2</v>
      </c>
      <c r="J162">
        <v>0.22380900000000001</v>
      </c>
      <c r="K162">
        <v>0.20446259999999999</v>
      </c>
      <c r="L162">
        <v>0.21589259999999999</v>
      </c>
      <c r="M162">
        <v>0.22380900000000001</v>
      </c>
      <c r="N162">
        <v>0.2317254</v>
      </c>
      <c r="O162">
        <v>0.2431555</v>
      </c>
    </row>
    <row r="163" spans="1:15" x14ac:dyDescent="0.25">
      <c r="A163" s="8" t="s">
        <v>31</v>
      </c>
      <c r="B163">
        <v>18</v>
      </c>
      <c r="C163" t="str">
        <f t="shared" si="4"/>
        <v>High 18</v>
      </c>
      <c r="D163">
        <v>80.248599999999996</v>
      </c>
      <c r="E163">
        <v>2.549159</v>
      </c>
      <c r="F163">
        <v>2.7247910000000002</v>
      </c>
      <c r="G163">
        <v>2.7256469999999999</v>
      </c>
      <c r="H163">
        <v>28571</v>
      </c>
      <c r="I163">
        <v>1.45585E-2</v>
      </c>
      <c r="J163">
        <v>0.17648749999999999</v>
      </c>
      <c r="K163">
        <v>0.15783</v>
      </c>
      <c r="L163">
        <v>0.168853</v>
      </c>
      <c r="M163">
        <v>0.17648749999999999</v>
      </c>
      <c r="N163">
        <v>0.18412200000000001</v>
      </c>
      <c r="O163">
        <v>0.19514490000000001</v>
      </c>
    </row>
    <row r="164" spans="1:15" x14ac:dyDescent="0.25">
      <c r="A164" s="8" t="s">
        <v>31</v>
      </c>
      <c r="B164">
        <v>19</v>
      </c>
      <c r="C164" t="str">
        <f t="shared" si="4"/>
        <v>High 19</v>
      </c>
      <c r="D164">
        <v>78.265600000000006</v>
      </c>
      <c r="E164">
        <v>2.4771320000000001</v>
      </c>
      <c r="F164">
        <v>2.5093320000000001</v>
      </c>
      <c r="G164">
        <v>2.5101209999999998</v>
      </c>
      <c r="H164">
        <v>28571</v>
      </c>
      <c r="I164">
        <v>1.3849E-2</v>
      </c>
      <c r="J164">
        <v>3.29891E-2</v>
      </c>
      <c r="K164">
        <v>1.5240800000000001E-2</v>
      </c>
      <c r="L164">
        <v>2.5726599999999999E-2</v>
      </c>
      <c r="M164">
        <v>3.29891E-2</v>
      </c>
      <c r="N164">
        <v>4.0251500000000003E-2</v>
      </c>
      <c r="O164">
        <v>5.0737299999999999E-2</v>
      </c>
    </row>
    <row r="165" spans="1:15" x14ac:dyDescent="0.25">
      <c r="A165" s="8" t="s">
        <v>31</v>
      </c>
      <c r="B165">
        <v>20</v>
      </c>
      <c r="C165" t="str">
        <f t="shared" si="4"/>
        <v>High 20</v>
      </c>
      <c r="D165">
        <v>76.023099999999999</v>
      </c>
      <c r="E165">
        <v>2.4143270000000001</v>
      </c>
      <c r="F165">
        <v>2.3743620000000001</v>
      </c>
      <c r="G165">
        <v>2.375108</v>
      </c>
      <c r="H165">
        <v>28571</v>
      </c>
      <c r="I165">
        <v>1.33831E-2</v>
      </c>
      <c r="J165">
        <v>-3.9218500000000003E-2</v>
      </c>
      <c r="K165">
        <v>-5.6369700000000002E-2</v>
      </c>
      <c r="L165">
        <v>-4.6236600000000003E-2</v>
      </c>
      <c r="M165">
        <v>-3.9218500000000003E-2</v>
      </c>
      <c r="N165">
        <v>-3.2200399999999997E-2</v>
      </c>
      <c r="O165">
        <v>-2.2067400000000001E-2</v>
      </c>
    </row>
    <row r="166" spans="1:15" x14ac:dyDescent="0.25">
      <c r="A166" s="8" t="s">
        <v>31</v>
      </c>
      <c r="B166">
        <v>21</v>
      </c>
      <c r="C166" t="str">
        <f t="shared" si="4"/>
        <v>High 21</v>
      </c>
      <c r="D166">
        <v>76.963700000000003</v>
      </c>
      <c r="E166">
        <v>2.3830239999999998</v>
      </c>
      <c r="F166">
        <v>2.3254419999999998</v>
      </c>
      <c r="G166">
        <v>2.3261729999999998</v>
      </c>
      <c r="H166">
        <v>28571</v>
      </c>
      <c r="I166">
        <v>1.31669E-2</v>
      </c>
      <c r="J166">
        <v>-5.6851100000000002E-2</v>
      </c>
      <c r="K166">
        <v>-7.3725200000000005E-2</v>
      </c>
      <c r="L166">
        <v>-6.3755900000000004E-2</v>
      </c>
      <c r="M166">
        <v>-5.6851100000000002E-2</v>
      </c>
      <c r="N166">
        <v>-4.9946400000000002E-2</v>
      </c>
      <c r="O166">
        <v>-3.9976999999999999E-2</v>
      </c>
    </row>
    <row r="167" spans="1:15" x14ac:dyDescent="0.25">
      <c r="A167" s="8" t="s">
        <v>31</v>
      </c>
      <c r="B167">
        <v>22</v>
      </c>
      <c r="C167" t="str">
        <f t="shared" si="4"/>
        <v>High 22</v>
      </c>
      <c r="D167">
        <v>75.315299999999993</v>
      </c>
      <c r="E167">
        <v>2.221088</v>
      </c>
      <c r="F167">
        <v>2.1606649999999998</v>
      </c>
      <c r="G167">
        <v>2.1613440000000002</v>
      </c>
      <c r="H167">
        <v>28571</v>
      </c>
      <c r="I167">
        <v>1.2401199999999999E-2</v>
      </c>
      <c r="J167">
        <v>-5.9744499999999999E-2</v>
      </c>
      <c r="K167">
        <v>-7.5637300000000005E-2</v>
      </c>
      <c r="L167">
        <v>-6.6247700000000007E-2</v>
      </c>
      <c r="M167">
        <v>-5.9744499999999999E-2</v>
      </c>
      <c r="N167">
        <v>-5.3241299999999998E-2</v>
      </c>
      <c r="O167">
        <v>-4.38517E-2</v>
      </c>
    </row>
    <row r="168" spans="1:15" x14ac:dyDescent="0.25">
      <c r="A168" s="8" t="s">
        <v>31</v>
      </c>
      <c r="B168">
        <v>23</v>
      </c>
      <c r="C168" t="str">
        <f t="shared" si="4"/>
        <v>High 23</v>
      </c>
      <c r="D168">
        <v>74.612200000000001</v>
      </c>
      <c r="E168">
        <v>1.9700310000000001</v>
      </c>
      <c r="F168">
        <v>1.9133800000000001</v>
      </c>
      <c r="G168">
        <v>1.9139809999999999</v>
      </c>
      <c r="H168">
        <v>28571</v>
      </c>
      <c r="I168">
        <v>1.1257400000000001E-2</v>
      </c>
      <c r="J168">
        <v>-5.60492E-2</v>
      </c>
      <c r="K168">
        <v>-7.0476200000000003E-2</v>
      </c>
      <c r="L168">
        <v>-6.1952599999999997E-2</v>
      </c>
      <c r="M168">
        <v>-5.60492E-2</v>
      </c>
      <c r="N168">
        <v>-5.0145799999999997E-2</v>
      </c>
      <c r="O168">
        <v>-4.1622300000000001E-2</v>
      </c>
    </row>
    <row r="169" spans="1:15" x14ac:dyDescent="0.25">
      <c r="A169" s="8" t="s">
        <v>31</v>
      </c>
      <c r="B169">
        <v>24</v>
      </c>
      <c r="C169" t="str">
        <f t="shared" si="4"/>
        <v>High 24</v>
      </c>
      <c r="D169">
        <v>74.066000000000003</v>
      </c>
      <c r="E169">
        <v>1.670269</v>
      </c>
      <c r="F169">
        <v>1.6315519999999999</v>
      </c>
      <c r="G169">
        <v>1.6320650000000001</v>
      </c>
      <c r="H169">
        <v>28571</v>
      </c>
      <c r="I169">
        <v>1.0094199999999999E-2</v>
      </c>
      <c r="J169">
        <v>-3.8204099999999998E-2</v>
      </c>
      <c r="K169">
        <v>-5.11403E-2</v>
      </c>
      <c r="L169">
        <v>-4.3497500000000001E-2</v>
      </c>
      <c r="M169">
        <v>-3.8204099999999998E-2</v>
      </c>
      <c r="N169">
        <v>-3.2910700000000001E-2</v>
      </c>
      <c r="O169">
        <v>-2.5267899999999999E-2</v>
      </c>
    </row>
    <row r="170" spans="1:15" x14ac:dyDescent="0.25">
      <c r="A170" s="8" t="s">
        <v>10</v>
      </c>
      <c r="B170">
        <v>1</v>
      </c>
      <c r="C170" t="str">
        <f t="shared" si="4"/>
        <v>Inland 1</v>
      </c>
      <c r="D170">
        <v>76.051400000000001</v>
      </c>
      <c r="E170">
        <v>1.323831</v>
      </c>
      <c r="F170">
        <v>1.288759</v>
      </c>
      <c r="G170">
        <v>1.285828</v>
      </c>
      <c r="H170">
        <v>25458</v>
      </c>
      <c r="I170">
        <v>9.2241000000000007E-3</v>
      </c>
      <c r="J170">
        <v>-3.8003299999999997E-2</v>
      </c>
      <c r="K170">
        <v>-4.9824399999999998E-2</v>
      </c>
      <c r="L170">
        <v>-4.2840400000000001E-2</v>
      </c>
      <c r="M170">
        <v>-3.8003299999999997E-2</v>
      </c>
      <c r="N170">
        <v>-3.31662E-2</v>
      </c>
      <c r="O170">
        <v>-2.6182199999999999E-2</v>
      </c>
    </row>
    <row r="171" spans="1:15" x14ac:dyDescent="0.25">
      <c r="A171" s="8" t="s">
        <v>10</v>
      </c>
      <c r="B171">
        <v>2</v>
      </c>
      <c r="C171" t="str">
        <f t="shared" si="4"/>
        <v>Inland 2</v>
      </c>
      <c r="D171">
        <v>75.995599999999996</v>
      </c>
      <c r="E171">
        <v>1.1509320000000001</v>
      </c>
      <c r="F171">
        <v>1.1387940000000001</v>
      </c>
      <c r="G171">
        <v>1.1362030000000001</v>
      </c>
      <c r="H171">
        <v>25458</v>
      </c>
      <c r="I171">
        <v>8.3236000000000004E-3</v>
      </c>
      <c r="J171">
        <v>-1.47292E-2</v>
      </c>
      <c r="K171">
        <v>-2.53963E-2</v>
      </c>
      <c r="L171">
        <v>-1.9094099999999999E-2</v>
      </c>
      <c r="M171">
        <v>-1.47292E-2</v>
      </c>
      <c r="N171">
        <v>-1.03643E-2</v>
      </c>
      <c r="O171">
        <v>-4.0620999999999999E-3</v>
      </c>
    </row>
    <row r="172" spans="1:15" x14ac:dyDescent="0.25">
      <c r="A172" s="8" t="s">
        <v>10</v>
      </c>
      <c r="B172">
        <v>3</v>
      </c>
      <c r="C172" t="str">
        <f t="shared" si="4"/>
        <v>Inland 3</v>
      </c>
      <c r="D172">
        <v>75.433199999999999</v>
      </c>
      <c r="E172">
        <v>1.0250440000000001</v>
      </c>
      <c r="F172">
        <v>1.0285519999999999</v>
      </c>
      <c r="G172">
        <v>1.026213</v>
      </c>
      <c r="H172">
        <v>25458</v>
      </c>
      <c r="I172">
        <v>7.4672999999999996E-3</v>
      </c>
      <c r="J172">
        <v>1.1682999999999999E-3</v>
      </c>
      <c r="K172">
        <v>-8.4014999999999992E-3</v>
      </c>
      <c r="L172">
        <v>-2.7476000000000002E-3</v>
      </c>
      <c r="M172">
        <v>1.1682999999999999E-3</v>
      </c>
      <c r="N172">
        <v>5.0841000000000003E-3</v>
      </c>
      <c r="O172">
        <v>1.0737999999999999E-2</v>
      </c>
    </row>
    <row r="173" spans="1:15" x14ac:dyDescent="0.25">
      <c r="A173" s="8" t="s">
        <v>10</v>
      </c>
      <c r="B173">
        <v>4</v>
      </c>
      <c r="C173" t="str">
        <f t="shared" si="4"/>
        <v>Inland 4</v>
      </c>
      <c r="D173">
        <v>75.201999999999998</v>
      </c>
      <c r="E173">
        <v>0.94470529999999997</v>
      </c>
      <c r="F173">
        <v>0.95051110000000005</v>
      </c>
      <c r="G173">
        <v>0.94834870000000004</v>
      </c>
      <c r="H173">
        <v>25458</v>
      </c>
      <c r="I173">
        <v>6.9480000000000002E-3</v>
      </c>
      <c r="J173">
        <v>3.6434000000000002E-3</v>
      </c>
      <c r="K173">
        <v>-5.2608999999999998E-3</v>
      </c>
      <c r="L173" s="23">
        <v>-1.66E-7</v>
      </c>
      <c r="M173">
        <v>3.6434000000000002E-3</v>
      </c>
      <c r="N173">
        <v>7.2868999999999998E-3</v>
      </c>
      <c r="O173">
        <v>1.2547600000000001E-2</v>
      </c>
    </row>
    <row r="174" spans="1:15" x14ac:dyDescent="0.25">
      <c r="A174" s="8" t="s">
        <v>10</v>
      </c>
      <c r="B174">
        <v>5</v>
      </c>
      <c r="C174" t="str">
        <f t="shared" si="4"/>
        <v>Inland 5</v>
      </c>
      <c r="D174">
        <v>74.226200000000006</v>
      </c>
      <c r="E174">
        <v>0.88903790000000005</v>
      </c>
      <c r="F174">
        <v>0.90080119999999997</v>
      </c>
      <c r="G174">
        <v>0.89875190000000005</v>
      </c>
      <c r="H174">
        <v>25458</v>
      </c>
      <c r="I174">
        <v>6.4596999999999996E-3</v>
      </c>
      <c r="J174">
        <v>9.7140000000000004E-3</v>
      </c>
      <c r="K174">
        <v>1.4356E-3</v>
      </c>
      <c r="L174">
        <v>6.3264999999999997E-3</v>
      </c>
      <c r="M174">
        <v>9.7140000000000004E-3</v>
      </c>
      <c r="N174">
        <v>1.31015E-2</v>
      </c>
      <c r="O174">
        <v>1.7992399999999999E-2</v>
      </c>
    </row>
    <row r="175" spans="1:15" x14ac:dyDescent="0.25">
      <c r="A175" s="8" t="s">
        <v>10</v>
      </c>
      <c r="B175">
        <v>6</v>
      </c>
      <c r="C175" t="str">
        <f t="shared" si="4"/>
        <v>Inland 6</v>
      </c>
      <c r="D175">
        <v>73.793400000000005</v>
      </c>
      <c r="E175">
        <v>0.87568319999999999</v>
      </c>
      <c r="F175">
        <v>0.8890401</v>
      </c>
      <c r="G175">
        <v>0.88701750000000001</v>
      </c>
      <c r="H175">
        <v>25458</v>
      </c>
      <c r="I175">
        <v>6.2452999999999996E-3</v>
      </c>
      <c r="J175">
        <v>1.13344E-2</v>
      </c>
      <c r="K175">
        <v>3.3308000000000001E-3</v>
      </c>
      <c r="L175">
        <v>8.0593999999999996E-3</v>
      </c>
      <c r="M175">
        <v>1.13344E-2</v>
      </c>
      <c r="N175">
        <v>1.46094E-2</v>
      </c>
      <c r="O175">
        <v>1.9338000000000001E-2</v>
      </c>
    </row>
    <row r="176" spans="1:15" x14ac:dyDescent="0.25">
      <c r="A176" s="8" t="s">
        <v>10</v>
      </c>
      <c r="B176">
        <v>7</v>
      </c>
      <c r="C176" t="str">
        <f t="shared" si="4"/>
        <v>Inland 7</v>
      </c>
      <c r="D176">
        <v>74.616399999999999</v>
      </c>
      <c r="E176">
        <v>0.92294089999999995</v>
      </c>
      <c r="F176">
        <v>0.90819839999999996</v>
      </c>
      <c r="G176">
        <v>0.9061323</v>
      </c>
      <c r="H176">
        <v>25458</v>
      </c>
      <c r="I176">
        <v>6.3800000000000003E-3</v>
      </c>
      <c r="J176">
        <v>-1.68086E-2</v>
      </c>
      <c r="K176">
        <v>-2.4984900000000001E-2</v>
      </c>
      <c r="L176">
        <v>-2.01543E-2</v>
      </c>
      <c r="M176">
        <v>-1.68086E-2</v>
      </c>
      <c r="N176">
        <v>-1.34629E-2</v>
      </c>
      <c r="O176">
        <v>-8.6323000000000007E-3</v>
      </c>
    </row>
    <row r="177" spans="1:15" x14ac:dyDescent="0.25">
      <c r="A177" s="8" t="s">
        <v>10</v>
      </c>
      <c r="B177">
        <v>8</v>
      </c>
      <c r="C177" t="str">
        <f t="shared" si="4"/>
        <v>Inland 8</v>
      </c>
      <c r="D177">
        <v>77.778000000000006</v>
      </c>
      <c r="E177">
        <v>1.0330699999999999</v>
      </c>
      <c r="F177">
        <v>0.99592789999999998</v>
      </c>
      <c r="G177">
        <v>0.99366220000000005</v>
      </c>
      <c r="H177">
        <v>25458</v>
      </c>
      <c r="I177">
        <v>7.1618999999999997E-3</v>
      </c>
      <c r="J177">
        <v>-3.9407699999999997E-2</v>
      </c>
      <c r="K177">
        <v>-4.8585999999999997E-2</v>
      </c>
      <c r="L177">
        <v>-4.3163399999999998E-2</v>
      </c>
      <c r="M177">
        <v>-3.9407699999999997E-2</v>
      </c>
      <c r="N177">
        <v>-3.5652000000000003E-2</v>
      </c>
      <c r="O177">
        <v>-3.02294E-2</v>
      </c>
    </row>
    <row r="178" spans="1:15" x14ac:dyDescent="0.25">
      <c r="A178" s="8" t="s">
        <v>10</v>
      </c>
      <c r="B178">
        <v>9</v>
      </c>
      <c r="C178" t="str">
        <f t="shared" si="4"/>
        <v>Inland 9</v>
      </c>
      <c r="D178">
        <v>80.9696</v>
      </c>
      <c r="E178">
        <v>1.1984319999999999</v>
      </c>
      <c r="F178">
        <v>1.161225</v>
      </c>
      <c r="G178">
        <v>1.1585829999999999</v>
      </c>
      <c r="H178">
        <v>25458</v>
      </c>
      <c r="I178">
        <v>8.2544999999999997E-3</v>
      </c>
      <c r="J178">
        <v>-3.9848599999999998E-2</v>
      </c>
      <c r="K178">
        <v>-5.0427100000000002E-2</v>
      </c>
      <c r="L178">
        <v>-4.41772E-2</v>
      </c>
      <c r="M178">
        <v>-3.9848599999999998E-2</v>
      </c>
      <c r="N178">
        <v>-3.55199E-2</v>
      </c>
      <c r="O178">
        <v>-2.9270000000000001E-2</v>
      </c>
    </row>
    <row r="179" spans="1:15" x14ac:dyDescent="0.25">
      <c r="A179" s="8" t="s">
        <v>10</v>
      </c>
      <c r="B179">
        <v>10</v>
      </c>
      <c r="C179" t="str">
        <f t="shared" si="4"/>
        <v>Inland 10</v>
      </c>
      <c r="D179">
        <v>82.797200000000004</v>
      </c>
      <c r="E179">
        <v>1.39917</v>
      </c>
      <c r="F179">
        <v>1.3734219999999999</v>
      </c>
      <c r="G179">
        <v>1.3702970000000001</v>
      </c>
      <c r="H179">
        <v>25458</v>
      </c>
      <c r="I179">
        <v>9.6527000000000002E-3</v>
      </c>
      <c r="J179">
        <v>-2.88729E-2</v>
      </c>
      <c r="K179">
        <v>-4.1243299999999997E-2</v>
      </c>
      <c r="L179">
        <v>-3.3934699999999998E-2</v>
      </c>
      <c r="M179">
        <v>-2.88729E-2</v>
      </c>
      <c r="N179">
        <v>-2.3810999999999999E-2</v>
      </c>
      <c r="O179">
        <v>-1.65025E-2</v>
      </c>
    </row>
    <row r="180" spans="1:15" x14ac:dyDescent="0.25">
      <c r="A180" s="8" t="s">
        <v>10</v>
      </c>
      <c r="B180">
        <v>11</v>
      </c>
      <c r="C180" t="str">
        <f t="shared" si="4"/>
        <v>Inland 11</v>
      </c>
      <c r="D180">
        <v>85.518299999999996</v>
      </c>
      <c r="E180">
        <v>1.5814729999999999</v>
      </c>
      <c r="F180">
        <v>1.594902</v>
      </c>
      <c r="G180">
        <v>1.5912740000000001</v>
      </c>
      <c r="H180">
        <v>25458</v>
      </c>
      <c r="I180">
        <v>1.11147E-2</v>
      </c>
      <c r="J180">
        <v>9.8010000000000007E-3</v>
      </c>
      <c r="K180">
        <v>-4.4431000000000002E-3</v>
      </c>
      <c r="L180">
        <v>3.9724000000000001E-3</v>
      </c>
      <c r="M180">
        <v>9.8010000000000007E-3</v>
      </c>
      <c r="N180">
        <v>1.5629500000000001E-2</v>
      </c>
      <c r="O180">
        <v>2.4045E-2</v>
      </c>
    </row>
    <row r="181" spans="1:15" x14ac:dyDescent="0.25">
      <c r="A181" s="8" t="s">
        <v>10</v>
      </c>
      <c r="B181">
        <v>12</v>
      </c>
      <c r="C181" t="str">
        <f t="shared" si="4"/>
        <v>Inland 12</v>
      </c>
      <c r="D181">
        <v>86.904600000000002</v>
      </c>
      <c r="E181">
        <v>1.6427620000000001</v>
      </c>
      <c r="F181">
        <v>1.7742039999999999</v>
      </c>
      <c r="G181">
        <v>1.770168</v>
      </c>
      <c r="H181">
        <v>25458</v>
      </c>
      <c r="I181">
        <v>1.2045699999999999E-2</v>
      </c>
      <c r="J181">
        <v>0.12740599999999999</v>
      </c>
      <c r="K181">
        <v>0.11196879999999999</v>
      </c>
      <c r="L181">
        <v>0.12108919999999999</v>
      </c>
      <c r="M181">
        <v>0.12740599999999999</v>
      </c>
      <c r="N181">
        <v>0.1337228</v>
      </c>
      <c r="O181">
        <v>0.1428432</v>
      </c>
    </row>
    <row r="182" spans="1:15" x14ac:dyDescent="0.25">
      <c r="A182" s="8" t="s">
        <v>10</v>
      </c>
      <c r="B182">
        <v>13</v>
      </c>
      <c r="C182" t="str">
        <f t="shared" si="4"/>
        <v>Inland 13</v>
      </c>
      <c r="D182">
        <v>86.717399999999998</v>
      </c>
      <c r="E182">
        <v>1.724745</v>
      </c>
      <c r="F182">
        <v>1.8912</v>
      </c>
      <c r="G182">
        <v>1.886898</v>
      </c>
      <c r="H182">
        <v>25458</v>
      </c>
      <c r="I182">
        <v>1.27368E-2</v>
      </c>
      <c r="J182">
        <v>0.16215309999999999</v>
      </c>
      <c r="K182">
        <v>0.14583019999999999</v>
      </c>
      <c r="L182">
        <v>0.1554739</v>
      </c>
      <c r="M182">
        <v>0.16215309999999999</v>
      </c>
      <c r="N182">
        <v>0.16883229999999999</v>
      </c>
      <c r="O182">
        <v>0.178476</v>
      </c>
    </row>
    <row r="183" spans="1:15" x14ac:dyDescent="0.25">
      <c r="A183" s="8" t="s">
        <v>10</v>
      </c>
      <c r="B183">
        <v>14</v>
      </c>
      <c r="C183" t="str">
        <f t="shared" si="4"/>
        <v>Inland 14</v>
      </c>
      <c r="D183">
        <v>86.756100000000004</v>
      </c>
      <c r="E183">
        <v>1.783887</v>
      </c>
      <c r="F183">
        <v>1.9610590000000001</v>
      </c>
      <c r="G183">
        <v>1.9565980000000001</v>
      </c>
      <c r="H183">
        <v>25458</v>
      </c>
      <c r="I183">
        <v>1.32614E-2</v>
      </c>
      <c r="J183">
        <v>0.172711</v>
      </c>
      <c r="K183">
        <v>0.15571570000000001</v>
      </c>
      <c r="L183">
        <v>0.16575670000000001</v>
      </c>
      <c r="M183">
        <v>0.172711</v>
      </c>
      <c r="N183">
        <v>0.1796653</v>
      </c>
      <c r="O183">
        <v>0.18970619999999999</v>
      </c>
    </row>
    <row r="184" spans="1:15" x14ac:dyDescent="0.25">
      <c r="A184" s="8" t="s">
        <v>10</v>
      </c>
      <c r="B184">
        <v>15</v>
      </c>
      <c r="C184" t="str">
        <f t="shared" si="4"/>
        <v>Inland 15</v>
      </c>
      <c r="D184">
        <v>86.552400000000006</v>
      </c>
      <c r="E184">
        <v>1.853661</v>
      </c>
      <c r="F184">
        <v>2.0344989999999998</v>
      </c>
      <c r="G184">
        <v>2.029871</v>
      </c>
      <c r="H184">
        <v>25458</v>
      </c>
      <c r="I184">
        <v>1.3396699999999999E-2</v>
      </c>
      <c r="J184">
        <v>0.17620910000000001</v>
      </c>
      <c r="K184">
        <v>0.1590405</v>
      </c>
      <c r="L184">
        <v>0.1691838</v>
      </c>
      <c r="M184">
        <v>0.17620910000000001</v>
      </c>
      <c r="N184">
        <v>0.18323429999999999</v>
      </c>
      <c r="O184">
        <v>0.19337770000000001</v>
      </c>
    </row>
    <row r="185" spans="1:15" x14ac:dyDescent="0.25">
      <c r="A185" s="8" t="s">
        <v>10</v>
      </c>
      <c r="B185">
        <v>16</v>
      </c>
      <c r="C185" t="str">
        <f t="shared" si="4"/>
        <v>Inland 16</v>
      </c>
      <c r="D185">
        <v>86.276600000000002</v>
      </c>
      <c r="E185">
        <v>1.9319470000000001</v>
      </c>
      <c r="F185">
        <v>2.1138979999999998</v>
      </c>
      <c r="G185">
        <v>2.109089</v>
      </c>
      <c r="H185">
        <v>25458</v>
      </c>
      <c r="I185">
        <v>1.3404900000000001E-2</v>
      </c>
      <c r="J185">
        <v>0.17714189999999999</v>
      </c>
      <c r="K185">
        <v>0.15996279999999999</v>
      </c>
      <c r="L185">
        <v>0.1701124</v>
      </c>
      <c r="M185">
        <v>0.17714189999999999</v>
      </c>
      <c r="N185">
        <v>0.18417140000000001</v>
      </c>
      <c r="O185">
        <v>0.19432089999999999</v>
      </c>
    </row>
    <row r="186" spans="1:15" x14ac:dyDescent="0.25">
      <c r="A186" s="8" t="s">
        <v>10</v>
      </c>
      <c r="B186">
        <v>17</v>
      </c>
      <c r="C186" t="str">
        <f t="shared" si="4"/>
        <v>Inland 17</v>
      </c>
      <c r="D186">
        <v>84.937299999999993</v>
      </c>
      <c r="E186">
        <v>2.0102380000000002</v>
      </c>
      <c r="F186">
        <v>2.1641810000000001</v>
      </c>
      <c r="G186">
        <v>2.1592579999999999</v>
      </c>
      <c r="H186">
        <v>25458</v>
      </c>
      <c r="I186">
        <v>1.33428E-2</v>
      </c>
      <c r="J186">
        <v>0.14901990000000001</v>
      </c>
      <c r="K186">
        <v>0.13192039999999999</v>
      </c>
      <c r="L186">
        <v>0.14202290000000001</v>
      </c>
      <c r="M186">
        <v>0.14901990000000001</v>
      </c>
      <c r="N186">
        <v>0.15601680000000001</v>
      </c>
      <c r="O186">
        <v>0.1661193</v>
      </c>
    </row>
    <row r="187" spans="1:15" x14ac:dyDescent="0.25">
      <c r="A187" s="8" t="s">
        <v>10</v>
      </c>
      <c r="B187">
        <v>18</v>
      </c>
      <c r="C187" t="str">
        <f t="shared" si="4"/>
        <v>Inland 18</v>
      </c>
      <c r="D187">
        <v>80.995599999999996</v>
      </c>
      <c r="E187">
        <v>1.979654</v>
      </c>
      <c r="F187">
        <v>2.111335</v>
      </c>
      <c r="G187">
        <v>2.1065320000000001</v>
      </c>
      <c r="H187">
        <v>25458</v>
      </c>
      <c r="I187">
        <v>1.27505E-2</v>
      </c>
      <c r="J187">
        <v>0.12687760000000001</v>
      </c>
      <c r="K187">
        <v>0.1105371</v>
      </c>
      <c r="L187">
        <v>0.1201912</v>
      </c>
      <c r="M187">
        <v>0.12687760000000001</v>
      </c>
      <c r="N187">
        <v>0.13356399999999999</v>
      </c>
      <c r="O187">
        <v>0.14321809999999999</v>
      </c>
    </row>
    <row r="188" spans="1:15" x14ac:dyDescent="0.25">
      <c r="A188" s="8" t="s">
        <v>10</v>
      </c>
      <c r="B188">
        <v>19</v>
      </c>
      <c r="C188" t="str">
        <f t="shared" si="4"/>
        <v>Inland 19</v>
      </c>
      <c r="D188">
        <v>78.684299999999993</v>
      </c>
      <c r="E188">
        <v>1.9214910000000001</v>
      </c>
      <c r="F188">
        <v>1.9393260000000001</v>
      </c>
      <c r="G188">
        <v>1.934914</v>
      </c>
      <c r="H188">
        <v>25458</v>
      </c>
      <c r="I188">
        <v>1.2115600000000001E-2</v>
      </c>
      <c r="J188">
        <v>1.3423600000000001E-2</v>
      </c>
      <c r="K188">
        <v>-2.1031999999999999E-3</v>
      </c>
      <c r="L188">
        <v>7.0701999999999996E-3</v>
      </c>
      <c r="M188">
        <v>1.3423600000000001E-2</v>
      </c>
      <c r="N188">
        <v>1.9777099999999999E-2</v>
      </c>
      <c r="O188">
        <v>2.8950400000000001E-2</v>
      </c>
    </row>
    <row r="189" spans="1:15" x14ac:dyDescent="0.25">
      <c r="A189" s="8" t="s">
        <v>10</v>
      </c>
      <c r="B189">
        <v>20</v>
      </c>
      <c r="C189" t="str">
        <f t="shared" si="4"/>
        <v>Inland 20</v>
      </c>
      <c r="D189">
        <v>75.896699999999996</v>
      </c>
      <c r="E189">
        <v>1.87286</v>
      </c>
      <c r="F189">
        <v>1.8353159999999999</v>
      </c>
      <c r="G189">
        <v>1.8311409999999999</v>
      </c>
      <c r="H189">
        <v>25458</v>
      </c>
      <c r="I189">
        <v>1.17603E-2</v>
      </c>
      <c r="J189">
        <v>-4.1719399999999997E-2</v>
      </c>
      <c r="K189">
        <v>-5.6790800000000002E-2</v>
      </c>
      <c r="L189">
        <v>-4.7886499999999999E-2</v>
      </c>
      <c r="M189">
        <v>-4.1719399999999997E-2</v>
      </c>
      <c r="N189">
        <v>-3.5552300000000002E-2</v>
      </c>
      <c r="O189">
        <v>-2.6648000000000002E-2</v>
      </c>
    </row>
    <row r="190" spans="1:15" x14ac:dyDescent="0.25">
      <c r="A190" s="8" t="s">
        <v>10</v>
      </c>
      <c r="B190">
        <v>21</v>
      </c>
      <c r="C190" t="str">
        <f t="shared" si="4"/>
        <v>Inland 21</v>
      </c>
      <c r="D190">
        <v>77.205299999999994</v>
      </c>
      <c r="E190">
        <v>1.843518</v>
      </c>
      <c r="F190">
        <v>1.7917890000000001</v>
      </c>
      <c r="G190">
        <v>1.7877130000000001</v>
      </c>
      <c r="H190">
        <v>25458</v>
      </c>
      <c r="I190">
        <v>1.15237E-2</v>
      </c>
      <c r="J190">
        <v>-5.5804899999999998E-2</v>
      </c>
      <c r="K190">
        <v>-7.05731E-2</v>
      </c>
      <c r="L190">
        <v>-6.1847899999999997E-2</v>
      </c>
      <c r="M190">
        <v>-5.5804899999999998E-2</v>
      </c>
      <c r="N190">
        <v>-4.9761899999999998E-2</v>
      </c>
      <c r="O190">
        <v>-4.1036700000000002E-2</v>
      </c>
    </row>
    <row r="191" spans="1:15" x14ac:dyDescent="0.25">
      <c r="A191" s="8" t="s">
        <v>10</v>
      </c>
      <c r="B191">
        <v>22</v>
      </c>
      <c r="C191" t="str">
        <f t="shared" si="4"/>
        <v>Inland 22</v>
      </c>
      <c r="D191">
        <v>75.070400000000006</v>
      </c>
      <c r="E191">
        <v>1.7198169999999999</v>
      </c>
      <c r="F191">
        <v>1.6664920000000001</v>
      </c>
      <c r="G191">
        <v>1.662701</v>
      </c>
      <c r="H191">
        <v>25458</v>
      </c>
      <c r="I191">
        <v>1.0858100000000001E-2</v>
      </c>
      <c r="J191">
        <v>-5.7115699999999998E-2</v>
      </c>
      <c r="K191">
        <v>-7.1030999999999997E-2</v>
      </c>
      <c r="L191">
        <v>-6.2809699999999996E-2</v>
      </c>
      <c r="M191">
        <v>-5.7115699999999998E-2</v>
      </c>
      <c r="N191">
        <v>-5.1421799999999997E-2</v>
      </c>
      <c r="O191">
        <v>-4.3200500000000003E-2</v>
      </c>
    </row>
    <row r="192" spans="1:15" x14ac:dyDescent="0.25">
      <c r="A192" s="8" t="s">
        <v>10</v>
      </c>
      <c r="B192">
        <v>23</v>
      </c>
      <c r="C192" t="str">
        <f t="shared" si="4"/>
        <v>Inland 23</v>
      </c>
      <c r="D192">
        <v>74.574200000000005</v>
      </c>
      <c r="E192">
        <v>1.5318320000000001</v>
      </c>
      <c r="F192">
        <v>1.4809129999999999</v>
      </c>
      <c r="G192">
        <v>1.477544</v>
      </c>
      <c r="H192">
        <v>25458</v>
      </c>
      <c r="I192">
        <v>9.9171999999999993E-3</v>
      </c>
      <c r="J192">
        <v>-5.42874E-2</v>
      </c>
      <c r="K192">
        <v>-6.6996799999999995E-2</v>
      </c>
      <c r="L192">
        <v>-5.9487999999999999E-2</v>
      </c>
      <c r="M192">
        <v>-5.42874E-2</v>
      </c>
      <c r="N192">
        <v>-4.90868E-2</v>
      </c>
      <c r="O192">
        <v>-4.1577999999999997E-2</v>
      </c>
    </row>
    <row r="193" spans="1:15" x14ac:dyDescent="0.25">
      <c r="A193" s="8" t="s">
        <v>10</v>
      </c>
      <c r="B193">
        <v>24</v>
      </c>
      <c r="C193" t="str">
        <f t="shared" si="4"/>
        <v>Inland 24</v>
      </c>
      <c r="D193">
        <v>73.962800000000001</v>
      </c>
      <c r="E193">
        <v>1.306176</v>
      </c>
      <c r="F193">
        <v>1.270268</v>
      </c>
      <c r="G193">
        <v>1.2673779999999999</v>
      </c>
      <c r="H193">
        <v>25458</v>
      </c>
      <c r="I193">
        <v>8.9073999999999993E-3</v>
      </c>
      <c r="J193">
        <v>-3.8798600000000003E-2</v>
      </c>
      <c r="K193">
        <v>-5.0213899999999999E-2</v>
      </c>
      <c r="L193">
        <v>-4.3469599999999997E-2</v>
      </c>
      <c r="M193">
        <v>-3.8798600000000003E-2</v>
      </c>
      <c r="N193">
        <v>-3.4127499999999998E-2</v>
      </c>
      <c r="O193">
        <v>-2.7383299999999999E-2</v>
      </c>
    </row>
    <row r="194" spans="1:15" x14ac:dyDescent="0.25">
      <c r="A194" s="8" t="s">
        <v>32</v>
      </c>
      <c r="B194">
        <v>1</v>
      </c>
      <c r="C194" t="str">
        <f t="shared" si="4"/>
        <v>Low 1</v>
      </c>
      <c r="D194">
        <v>77.024600000000007</v>
      </c>
      <c r="E194">
        <v>0.62746250000000003</v>
      </c>
      <c r="F194">
        <v>0.60098099999999999</v>
      </c>
      <c r="G194">
        <v>0.58850119999999995</v>
      </c>
      <c r="H194">
        <v>29015</v>
      </c>
      <c r="I194">
        <v>4.8992000000000003E-3</v>
      </c>
      <c r="J194">
        <v>-3.8961299999999997E-2</v>
      </c>
      <c r="K194">
        <v>-4.5239799999999997E-2</v>
      </c>
      <c r="L194">
        <v>-4.1530400000000002E-2</v>
      </c>
      <c r="M194">
        <v>-3.8961299999999997E-2</v>
      </c>
      <c r="N194">
        <v>-3.63922E-2</v>
      </c>
      <c r="O194">
        <v>-3.2682799999999998E-2</v>
      </c>
    </row>
    <row r="195" spans="1:15" x14ac:dyDescent="0.25">
      <c r="A195" s="8" t="s">
        <v>32</v>
      </c>
      <c r="B195">
        <v>2</v>
      </c>
      <c r="C195" t="str">
        <f t="shared" si="4"/>
        <v>Low 2</v>
      </c>
      <c r="D195">
        <v>76.546000000000006</v>
      </c>
      <c r="E195">
        <v>0.54921249999999999</v>
      </c>
      <c r="F195">
        <v>0.54045160000000003</v>
      </c>
      <c r="G195">
        <v>0.5292287</v>
      </c>
      <c r="H195">
        <v>29015</v>
      </c>
      <c r="I195">
        <v>4.3265999999999999E-3</v>
      </c>
      <c r="J195">
        <v>-1.9983899999999999E-2</v>
      </c>
      <c r="K195">
        <v>-2.5528700000000001E-2</v>
      </c>
      <c r="L195">
        <v>-2.22528E-2</v>
      </c>
      <c r="M195">
        <v>-1.9983899999999999E-2</v>
      </c>
      <c r="N195">
        <v>-1.7715000000000002E-2</v>
      </c>
      <c r="O195">
        <v>-1.4439E-2</v>
      </c>
    </row>
    <row r="196" spans="1:15" x14ac:dyDescent="0.25">
      <c r="A196" s="8" t="s">
        <v>32</v>
      </c>
      <c r="B196">
        <v>3</v>
      </c>
      <c r="C196" t="str">
        <f t="shared" si="4"/>
        <v>Low 3</v>
      </c>
      <c r="D196">
        <v>75.909099999999995</v>
      </c>
      <c r="E196">
        <v>0.4946874</v>
      </c>
      <c r="F196">
        <v>0.49516640000000001</v>
      </c>
      <c r="G196">
        <v>0.48488389999999998</v>
      </c>
      <c r="H196">
        <v>29015</v>
      </c>
      <c r="I196">
        <v>3.7994999999999999E-3</v>
      </c>
      <c r="J196">
        <v>-9.8034999999999997E-3</v>
      </c>
      <c r="K196">
        <v>-1.46727E-2</v>
      </c>
      <c r="L196">
        <v>-1.17959E-2</v>
      </c>
      <c r="M196">
        <v>-9.8034999999999997E-3</v>
      </c>
      <c r="N196">
        <v>-7.8110000000000002E-3</v>
      </c>
      <c r="O196">
        <v>-4.9341999999999997E-3</v>
      </c>
    </row>
    <row r="197" spans="1:15" x14ac:dyDescent="0.25">
      <c r="A197" s="8" t="s">
        <v>32</v>
      </c>
      <c r="B197">
        <v>4</v>
      </c>
      <c r="C197" t="str">
        <f t="shared" si="4"/>
        <v>Low 4</v>
      </c>
      <c r="D197">
        <v>75.823999999999998</v>
      </c>
      <c r="E197">
        <v>0.46353299999999997</v>
      </c>
      <c r="F197">
        <v>0.4665221</v>
      </c>
      <c r="G197">
        <v>0.45683439999999997</v>
      </c>
      <c r="H197">
        <v>29015</v>
      </c>
      <c r="I197">
        <v>3.4388000000000001E-3</v>
      </c>
      <c r="J197">
        <v>-6.6985999999999999E-3</v>
      </c>
      <c r="K197">
        <v>-1.11056E-2</v>
      </c>
      <c r="L197">
        <v>-8.5018999999999997E-3</v>
      </c>
      <c r="M197">
        <v>-6.6985999999999999E-3</v>
      </c>
      <c r="N197">
        <v>-4.8953E-3</v>
      </c>
      <c r="O197">
        <v>-2.2916E-3</v>
      </c>
    </row>
    <row r="198" spans="1:15" x14ac:dyDescent="0.25">
      <c r="A198" s="8" t="s">
        <v>32</v>
      </c>
      <c r="B198">
        <v>5</v>
      </c>
      <c r="C198" t="str">
        <f t="shared" si="4"/>
        <v>Low 5</v>
      </c>
      <c r="D198">
        <v>74.894599999999997</v>
      </c>
      <c r="E198">
        <v>0.44687880000000002</v>
      </c>
      <c r="F198">
        <v>0.45038050000000002</v>
      </c>
      <c r="G198">
        <v>0.44102809999999998</v>
      </c>
      <c r="H198">
        <v>29015</v>
      </c>
      <c r="I198">
        <v>3.1824000000000002E-3</v>
      </c>
      <c r="J198">
        <v>-5.8507999999999998E-3</v>
      </c>
      <c r="K198">
        <v>-9.9291999999999991E-3</v>
      </c>
      <c r="L198">
        <v>-7.5196000000000004E-3</v>
      </c>
      <c r="M198">
        <v>-5.8507999999999998E-3</v>
      </c>
      <c r="N198">
        <v>-4.1818999999999997E-3</v>
      </c>
      <c r="O198">
        <v>-1.7723000000000001E-3</v>
      </c>
    </row>
    <row r="199" spans="1:15" x14ac:dyDescent="0.25">
      <c r="A199" s="8" t="s">
        <v>32</v>
      </c>
      <c r="B199">
        <v>6</v>
      </c>
      <c r="C199" t="str">
        <f t="shared" si="4"/>
        <v>Low 6</v>
      </c>
      <c r="D199">
        <v>74.394000000000005</v>
      </c>
      <c r="E199">
        <v>0.44387720000000003</v>
      </c>
      <c r="F199">
        <v>0.4461753</v>
      </c>
      <c r="G199">
        <v>0.43691020000000003</v>
      </c>
      <c r="H199">
        <v>29015</v>
      </c>
      <c r="I199">
        <v>3.0790000000000001E-3</v>
      </c>
      <c r="J199">
        <v>-6.9670000000000001E-3</v>
      </c>
      <c r="K199">
        <v>-1.09129E-2</v>
      </c>
      <c r="L199">
        <v>-8.5816E-3</v>
      </c>
      <c r="M199">
        <v>-6.9670000000000001E-3</v>
      </c>
      <c r="N199">
        <v>-5.3524000000000002E-3</v>
      </c>
      <c r="O199">
        <v>-3.0211999999999999E-3</v>
      </c>
    </row>
    <row r="200" spans="1:15" x14ac:dyDescent="0.25">
      <c r="A200" s="8" t="s">
        <v>32</v>
      </c>
      <c r="B200">
        <v>7</v>
      </c>
      <c r="C200" t="str">
        <f t="shared" si="4"/>
        <v>Low 7</v>
      </c>
      <c r="D200">
        <v>75.040800000000004</v>
      </c>
      <c r="E200">
        <v>0.46866170000000001</v>
      </c>
      <c r="F200">
        <v>0.45885989999999999</v>
      </c>
      <c r="G200">
        <v>0.44933129999999999</v>
      </c>
      <c r="H200">
        <v>29015</v>
      </c>
      <c r="I200">
        <v>3.1105999999999998E-3</v>
      </c>
      <c r="J200">
        <v>-1.9330300000000002E-2</v>
      </c>
      <c r="K200">
        <v>-2.3316699999999999E-2</v>
      </c>
      <c r="L200">
        <v>-2.0961500000000001E-2</v>
      </c>
      <c r="M200">
        <v>-1.9330300000000002E-2</v>
      </c>
      <c r="N200">
        <v>-1.7699199999999998E-2</v>
      </c>
      <c r="O200">
        <v>-1.5344E-2</v>
      </c>
    </row>
    <row r="201" spans="1:15" x14ac:dyDescent="0.25">
      <c r="A201" s="8" t="s">
        <v>32</v>
      </c>
      <c r="B201">
        <v>8</v>
      </c>
      <c r="C201" t="str">
        <f t="shared" si="4"/>
        <v>Low 8</v>
      </c>
      <c r="D201">
        <v>77.377200000000002</v>
      </c>
      <c r="E201">
        <v>0.51529789999999998</v>
      </c>
      <c r="F201">
        <v>0.48808960000000001</v>
      </c>
      <c r="G201">
        <v>0.47795409999999999</v>
      </c>
      <c r="H201">
        <v>29015</v>
      </c>
      <c r="I201">
        <v>3.5075000000000002E-3</v>
      </c>
      <c r="J201">
        <v>-3.7343800000000003E-2</v>
      </c>
      <c r="K201">
        <v>-4.1838800000000002E-2</v>
      </c>
      <c r="L201">
        <v>-3.9183099999999998E-2</v>
      </c>
      <c r="M201">
        <v>-3.7343800000000003E-2</v>
      </c>
      <c r="N201">
        <v>-3.5504500000000001E-2</v>
      </c>
      <c r="O201">
        <v>-3.2848799999999997E-2</v>
      </c>
    </row>
    <row r="202" spans="1:15" x14ac:dyDescent="0.25">
      <c r="A202" s="8" t="s">
        <v>32</v>
      </c>
      <c r="B202">
        <v>9</v>
      </c>
      <c r="C202" t="str">
        <f t="shared" si="4"/>
        <v>Low 9</v>
      </c>
      <c r="D202">
        <v>80.354299999999995</v>
      </c>
      <c r="E202">
        <v>0.56513679999999999</v>
      </c>
      <c r="F202">
        <v>0.53826099999999999</v>
      </c>
      <c r="G202">
        <v>0.52708359999999999</v>
      </c>
      <c r="H202">
        <v>29015</v>
      </c>
      <c r="I202">
        <v>4.1929000000000003E-3</v>
      </c>
      <c r="J202">
        <v>-3.8053200000000002E-2</v>
      </c>
      <c r="K202">
        <v>-4.34265E-2</v>
      </c>
      <c r="L202">
        <v>-4.02519E-2</v>
      </c>
      <c r="M202">
        <v>-3.8053200000000002E-2</v>
      </c>
      <c r="N202">
        <v>-3.5854400000000002E-2</v>
      </c>
      <c r="O202">
        <v>-3.2679800000000002E-2</v>
      </c>
    </row>
    <row r="203" spans="1:15" x14ac:dyDescent="0.25">
      <c r="A203" s="8" t="s">
        <v>32</v>
      </c>
      <c r="B203">
        <v>10</v>
      </c>
      <c r="C203" t="str">
        <f t="shared" ref="C203:C242" si="5">CONCATENATE(A203," ",B203)</f>
        <v>Low 10</v>
      </c>
      <c r="D203">
        <v>82.272999999999996</v>
      </c>
      <c r="E203">
        <v>0.60609630000000003</v>
      </c>
      <c r="F203">
        <v>0.58003119999999997</v>
      </c>
      <c r="G203">
        <v>0.5679864</v>
      </c>
      <c r="H203">
        <v>29015</v>
      </c>
      <c r="I203">
        <v>4.9232E-3</v>
      </c>
      <c r="J203">
        <v>-3.8109900000000002E-2</v>
      </c>
      <c r="K203">
        <v>-4.4419199999999999E-2</v>
      </c>
      <c r="L203">
        <v>-4.0691600000000001E-2</v>
      </c>
      <c r="M203">
        <v>-3.8109900000000002E-2</v>
      </c>
      <c r="N203">
        <v>-3.5528200000000003E-2</v>
      </c>
      <c r="O203">
        <v>-3.1800599999999998E-2</v>
      </c>
    </row>
    <row r="204" spans="1:15" x14ac:dyDescent="0.25">
      <c r="A204" s="8" t="s">
        <v>32</v>
      </c>
      <c r="B204">
        <v>11</v>
      </c>
      <c r="C204" t="str">
        <f t="shared" si="5"/>
        <v>Low 11</v>
      </c>
      <c r="D204">
        <v>83.495699999999999</v>
      </c>
      <c r="E204">
        <v>0.62389899999999998</v>
      </c>
      <c r="F204">
        <v>0.59810750000000001</v>
      </c>
      <c r="G204">
        <v>0.58568739999999997</v>
      </c>
      <c r="H204">
        <v>29015</v>
      </c>
      <c r="I204">
        <v>5.4486999999999999E-3</v>
      </c>
      <c r="J204">
        <v>-3.8211599999999998E-2</v>
      </c>
      <c r="K204">
        <v>-4.5194400000000003E-2</v>
      </c>
      <c r="L204">
        <v>-4.1068899999999998E-2</v>
      </c>
      <c r="M204">
        <v>-3.8211599999999998E-2</v>
      </c>
      <c r="N204">
        <v>-3.5354299999999998E-2</v>
      </c>
      <c r="O204">
        <v>-3.12289E-2</v>
      </c>
    </row>
    <row r="205" spans="1:15" x14ac:dyDescent="0.25">
      <c r="A205" s="8" t="s">
        <v>32</v>
      </c>
      <c r="B205">
        <v>12</v>
      </c>
      <c r="C205" t="str">
        <f t="shared" si="5"/>
        <v>Low 12</v>
      </c>
      <c r="D205">
        <v>82.955600000000004</v>
      </c>
      <c r="E205">
        <v>0.60089539999999997</v>
      </c>
      <c r="F205">
        <v>0.61757320000000004</v>
      </c>
      <c r="G205">
        <v>0.60474879999999998</v>
      </c>
      <c r="H205">
        <v>29015</v>
      </c>
      <c r="I205">
        <v>5.6065000000000004E-3</v>
      </c>
      <c r="J205">
        <v>3.8533999999999999E-3</v>
      </c>
      <c r="K205">
        <v>-3.3316000000000001E-3</v>
      </c>
      <c r="L205">
        <v>9.1339999999999998E-4</v>
      </c>
      <c r="M205">
        <v>3.8533999999999999E-3</v>
      </c>
      <c r="N205">
        <v>6.7935000000000001E-3</v>
      </c>
      <c r="O205">
        <v>1.10384E-2</v>
      </c>
    </row>
    <row r="206" spans="1:15" x14ac:dyDescent="0.25">
      <c r="A206" s="8" t="s">
        <v>32</v>
      </c>
      <c r="B206">
        <v>13</v>
      </c>
      <c r="C206" t="str">
        <f t="shared" si="5"/>
        <v>Low 13</v>
      </c>
      <c r="D206">
        <v>83.578299999999999</v>
      </c>
      <c r="E206">
        <v>0.59776689999999999</v>
      </c>
      <c r="F206">
        <v>0.62811519999999998</v>
      </c>
      <c r="G206">
        <v>0.6150719</v>
      </c>
      <c r="H206">
        <v>29015</v>
      </c>
      <c r="I206">
        <v>5.9201000000000002E-3</v>
      </c>
      <c r="J206">
        <v>1.7305000000000001E-2</v>
      </c>
      <c r="K206">
        <v>9.7181000000000003E-3</v>
      </c>
      <c r="L206">
        <v>1.42005E-2</v>
      </c>
      <c r="M206">
        <v>1.7305000000000001E-2</v>
      </c>
      <c r="N206">
        <v>2.0409500000000001E-2</v>
      </c>
      <c r="O206">
        <v>2.4892000000000001E-2</v>
      </c>
    </row>
    <row r="207" spans="1:15" x14ac:dyDescent="0.25">
      <c r="A207" s="8" t="s">
        <v>32</v>
      </c>
      <c r="B207">
        <v>14</v>
      </c>
      <c r="C207" t="str">
        <f t="shared" si="5"/>
        <v>Low 14</v>
      </c>
      <c r="D207">
        <v>84.132300000000001</v>
      </c>
      <c r="E207">
        <v>0.59403839999999997</v>
      </c>
      <c r="F207">
        <v>0.63072289999999998</v>
      </c>
      <c r="G207">
        <v>0.61762550000000005</v>
      </c>
      <c r="H207">
        <v>29015</v>
      </c>
      <c r="I207">
        <v>6.2021000000000003E-3</v>
      </c>
      <c r="J207">
        <v>2.35871E-2</v>
      </c>
      <c r="K207">
        <v>1.5638900000000001E-2</v>
      </c>
      <c r="L207">
        <v>2.03348E-2</v>
      </c>
      <c r="M207">
        <v>2.35871E-2</v>
      </c>
      <c r="N207">
        <v>2.6839499999999999E-2</v>
      </c>
      <c r="O207">
        <v>3.1535399999999998E-2</v>
      </c>
    </row>
    <row r="208" spans="1:15" x14ac:dyDescent="0.25">
      <c r="A208" s="8" t="s">
        <v>32</v>
      </c>
      <c r="B208">
        <v>15</v>
      </c>
      <c r="C208" t="str">
        <f t="shared" si="5"/>
        <v>Low 15</v>
      </c>
      <c r="D208">
        <v>84.419300000000007</v>
      </c>
      <c r="E208">
        <v>0.60450689999999996</v>
      </c>
      <c r="F208">
        <v>0.6447775</v>
      </c>
      <c r="G208">
        <v>0.63138819999999996</v>
      </c>
      <c r="H208">
        <v>29015</v>
      </c>
      <c r="I208">
        <v>6.3233999999999999E-3</v>
      </c>
      <c r="J208">
        <v>2.68813E-2</v>
      </c>
      <c r="K208">
        <v>1.8777499999999999E-2</v>
      </c>
      <c r="L208">
        <v>2.3565300000000001E-2</v>
      </c>
      <c r="M208">
        <v>2.68813E-2</v>
      </c>
      <c r="N208">
        <v>3.01973E-2</v>
      </c>
      <c r="O208">
        <v>3.4985099999999998E-2</v>
      </c>
    </row>
    <row r="209" spans="1:15" x14ac:dyDescent="0.25">
      <c r="A209" s="8" t="s">
        <v>32</v>
      </c>
      <c r="B209">
        <v>16</v>
      </c>
      <c r="C209" t="str">
        <f t="shared" si="5"/>
        <v>Low 16</v>
      </c>
      <c r="D209">
        <v>84.270300000000006</v>
      </c>
      <c r="E209">
        <v>0.6416463</v>
      </c>
      <c r="F209">
        <v>0.67241649999999997</v>
      </c>
      <c r="G209">
        <v>0.65845330000000002</v>
      </c>
      <c r="H209">
        <v>29015</v>
      </c>
      <c r="I209">
        <v>6.4320000000000002E-3</v>
      </c>
      <c r="J209">
        <v>1.6806999999999999E-2</v>
      </c>
      <c r="K209">
        <v>8.5640000000000004E-3</v>
      </c>
      <c r="L209">
        <v>1.3434E-2</v>
      </c>
      <c r="M209">
        <v>1.6806999999999999E-2</v>
      </c>
      <c r="N209">
        <v>2.0179900000000001E-2</v>
      </c>
      <c r="O209">
        <v>2.5049999999999999E-2</v>
      </c>
    </row>
    <row r="210" spans="1:15" x14ac:dyDescent="0.25">
      <c r="A210" s="8" t="s">
        <v>32</v>
      </c>
      <c r="B210">
        <v>17</v>
      </c>
      <c r="C210" t="str">
        <f t="shared" si="5"/>
        <v>Low 17</v>
      </c>
      <c r="D210">
        <v>83.318899999999999</v>
      </c>
      <c r="E210">
        <v>0.68317779999999995</v>
      </c>
      <c r="F210">
        <v>0.7020324</v>
      </c>
      <c r="G210">
        <v>0.68745420000000002</v>
      </c>
      <c r="H210">
        <v>29015</v>
      </c>
      <c r="I210">
        <v>6.5224999999999997E-3</v>
      </c>
      <c r="J210">
        <v>4.2763000000000002E-3</v>
      </c>
      <c r="K210">
        <v>-4.0825999999999996E-3</v>
      </c>
      <c r="L210">
        <v>8.5590000000000004E-4</v>
      </c>
      <c r="M210">
        <v>4.2763000000000002E-3</v>
      </c>
      <c r="N210">
        <v>7.6966999999999999E-3</v>
      </c>
      <c r="O210">
        <v>1.2635199999999999E-2</v>
      </c>
    </row>
    <row r="211" spans="1:15" x14ac:dyDescent="0.25">
      <c r="A211" s="8" t="s">
        <v>32</v>
      </c>
      <c r="B211">
        <v>18</v>
      </c>
      <c r="C211" t="str">
        <f t="shared" si="5"/>
        <v>Low 18</v>
      </c>
      <c r="D211">
        <v>79.588099999999997</v>
      </c>
      <c r="E211">
        <v>0.7183524</v>
      </c>
      <c r="F211">
        <v>0.73794610000000005</v>
      </c>
      <c r="G211">
        <v>0.72262210000000004</v>
      </c>
      <c r="H211">
        <v>29015</v>
      </c>
      <c r="I211">
        <v>6.4351E-3</v>
      </c>
      <c r="J211">
        <v>4.2697000000000004E-3</v>
      </c>
      <c r="K211">
        <v>-3.9772000000000002E-3</v>
      </c>
      <c r="L211">
        <v>8.9510000000000002E-4</v>
      </c>
      <c r="M211">
        <v>4.2697000000000004E-3</v>
      </c>
      <c r="N211">
        <v>7.6442999999999997E-3</v>
      </c>
      <c r="O211">
        <v>1.25167E-2</v>
      </c>
    </row>
    <row r="212" spans="1:15" x14ac:dyDescent="0.25">
      <c r="A212" s="8" t="s">
        <v>32</v>
      </c>
      <c r="B212">
        <v>19</v>
      </c>
      <c r="C212" t="str">
        <f t="shared" si="5"/>
        <v>Low 19</v>
      </c>
      <c r="D212">
        <v>77.920500000000004</v>
      </c>
      <c r="E212">
        <v>0.75491949999999997</v>
      </c>
      <c r="F212">
        <v>0.73234449999999995</v>
      </c>
      <c r="G212">
        <v>0.71713689999999997</v>
      </c>
      <c r="H212">
        <v>29015</v>
      </c>
      <c r="I212">
        <v>6.1143999999999999E-3</v>
      </c>
      <c r="J212">
        <v>-3.77826E-2</v>
      </c>
      <c r="K212">
        <v>-4.5618499999999999E-2</v>
      </c>
      <c r="L212">
        <v>-4.0988999999999998E-2</v>
      </c>
      <c r="M212">
        <v>-3.77826E-2</v>
      </c>
      <c r="N212">
        <v>-3.4576200000000001E-2</v>
      </c>
      <c r="O212">
        <v>-2.99467E-2</v>
      </c>
    </row>
    <row r="213" spans="1:15" x14ac:dyDescent="0.25">
      <c r="A213" s="8" t="s">
        <v>32</v>
      </c>
      <c r="B213">
        <v>20</v>
      </c>
      <c r="C213" t="str">
        <f t="shared" si="5"/>
        <v>Low 20</v>
      </c>
      <c r="D213">
        <v>76.3399</v>
      </c>
      <c r="E213">
        <v>0.80382260000000005</v>
      </c>
      <c r="F213">
        <v>0.77036000000000004</v>
      </c>
      <c r="G213">
        <v>0.75436289999999995</v>
      </c>
      <c r="H213">
        <v>29015</v>
      </c>
      <c r="I213">
        <v>5.9113000000000004E-3</v>
      </c>
      <c r="J213">
        <v>-4.9459700000000002E-2</v>
      </c>
      <c r="K213">
        <v>-5.70354E-2</v>
      </c>
      <c r="L213">
        <v>-5.2559599999999998E-2</v>
      </c>
      <c r="M213">
        <v>-4.9459700000000002E-2</v>
      </c>
      <c r="N213">
        <v>-4.63598E-2</v>
      </c>
      <c r="O213">
        <v>-4.1883999999999998E-2</v>
      </c>
    </row>
    <row r="214" spans="1:15" x14ac:dyDescent="0.25">
      <c r="A214" s="8" t="s">
        <v>32</v>
      </c>
      <c r="B214">
        <v>21</v>
      </c>
      <c r="C214" t="str">
        <f t="shared" si="5"/>
        <v>Low 21</v>
      </c>
      <c r="D214">
        <v>76.8874</v>
      </c>
      <c r="E214">
        <v>0.84415969999999996</v>
      </c>
      <c r="F214">
        <v>0.80448520000000001</v>
      </c>
      <c r="G214">
        <v>0.78777949999999997</v>
      </c>
      <c r="H214">
        <v>29015</v>
      </c>
      <c r="I214">
        <v>5.8910999999999998E-3</v>
      </c>
      <c r="J214">
        <v>-5.6380199999999998E-2</v>
      </c>
      <c r="K214">
        <v>-6.3930000000000001E-2</v>
      </c>
      <c r="L214">
        <v>-5.9469500000000002E-2</v>
      </c>
      <c r="M214">
        <v>-5.6380199999999998E-2</v>
      </c>
      <c r="N214">
        <v>-5.3290900000000002E-2</v>
      </c>
      <c r="O214">
        <v>-4.8830400000000003E-2</v>
      </c>
    </row>
    <row r="215" spans="1:15" x14ac:dyDescent="0.25">
      <c r="A215" s="8" t="s">
        <v>32</v>
      </c>
      <c r="B215">
        <v>22</v>
      </c>
      <c r="C215" t="str">
        <f t="shared" si="5"/>
        <v>Low 22</v>
      </c>
      <c r="D215">
        <v>75.744100000000003</v>
      </c>
      <c r="E215">
        <v>0.81094330000000003</v>
      </c>
      <c r="F215">
        <v>0.77962949999999998</v>
      </c>
      <c r="G215">
        <v>0.76344000000000001</v>
      </c>
      <c r="H215">
        <v>29015</v>
      </c>
      <c r="I215">
        <v>5.6239999999999997E-3</v>
      </c>
      <c r="J215">
        <v>-4.7503400000000001E-2</v>
      </c>
      <c r="K215">
        <v>-5.4710799999999997E-2</v>
      </c>
      <c r="L215">
        <v>-5.04526E-2</v>
      </c>
      <c r="M215">
        <v>-4.7503400000000001E-2</v>
      </c>
      <c r="N215">
        <v>-4.4554200000000002E-2</v>
      </c>
      <c r="O215">
        <v>-4.0295999999999998E-2</v>
      </c>
    </row>
    <row r="216" spans="1:15" x14ac:dyDescent="0.25">
      <c r="A216" s="8" t="s">
        <v>32</v>
      </c>
      <c r="B216">
        <v>23</v>
      </c>
      <c r="C216" t="str">
        <f t="shared" si="5"/>
        <v>Low 23</v>
      </c>
      <c r="D216">
        <v>74.802300000000002</v>
      </c>
      <c r="E216">
        <v>0.74022739999999998</v>
      </c>
      <c r="F216">
        <v>0.70603539999999998</v>
      </c>
      <c r="G216">
        <v>0.69137409999999999</v>
      </c>
      <c r="H216">
        <v>29015</v>
      </c>
      <c r="I216">
        <v>5.1079999999999997E-3</v>
      </c>
      <c r="J216">
        <v>-4.8853300000000002E-2</v>
      </c>
      <c r="K216">
        <v>-5.5399499999999997E-2</v>
      </c>
      <c r="L216">
        <v>-5.1531899999999999E-2</v>
      </c>
      <c r="M216">
        <v>-4.8853300000000002E-2</v>
      </c>
      <c r="N216">
        <v>-4.6174600000000003E-2</v>
      </c>
      <c r="O216">
        <v>-4.23071E-2</v>
      </c>
    </row>
    <row r="217" spans="1:15" x14ac:dyDescent="0.25">
      <c r="A217" s="8" t="s">
        <v>32</v>
      </c>
      <c r="B217">
        <v>24</v>
      </c>
      <c r="C217" t="str">
        <f t="shared" si="5"/>
        <v>Low 24</v>
      </c>
      <c r="D217">
        <v>74.068200000000004</v>
      </c>
      <c r="E217">
        <v>0.63560070000000002</v>
      </c>
      <c r="F217">
        <v>0.61808039999999997</v>
      </c>
      <c r="G217">
        <v>0.60524549999999999</v>
      </c>
      <c r="H217">
        <v>29015</v>
      </c>
      <c r="I217">
        <v>4.4650999999999996E-3</v>
      </c>
      <c r="J217">
        <v>-3.0355199999999999E-2</v>
      </c>
      <c r="K217">
        <v>-3.6077499999999998E-2</v>
      </c>
      <c r="L217">
        <v>-3.2696700000000002E-2</v>
      </c>
      <c r="M217">
        <v>-3.0355199999999999E-2</v>
      </c>
      <c r="N217">
        <v>-2.8013699999999999E-2</v>
      </c>
      <c r="O217">
        <v>-2.4632899999999999E-2</v>
      </c>
    </row>
    <row r="218" spans="1:15" x14ac:dyDescent="0.25">
      <c r="A218" s="8" t="s">
        <v>58</v>
      </c>
      <c r="B218">
        <v>1</v>
      </c>
      <c r="C218" t="str">
        <f t="shared" si="5"/>
        <v>No 1</v>
      </c>
      <c r="D218">
        <v>76.772000000000006</v>
      </c>
      <c r="E218">
        <v>1.1294569999999999</v>
      </c>
      <c r="F218">
        <v>1.107801</v>
      </c>
      <c r="G218">
        <v>1.1040449999999999</v>
      </c>
      <c r="H218">
        <v>54149</v>
      </c>
      <c r="I218">
        <v>5.8507999999999998E-3</v>
      </c>
      <c r="J218">
        <v>-2.5412199999999999E-2</v>
      </c>
      <c r="K218">
        <v>-3.2910300000000003E-2</v>
      </c>
      <c r="L218">
        <v>-2.8480399999999999E-2</v>
      </c>
      <c r="M218">
        <v>-2.5412199999999999E-2</v>
      </c>
      <c r="N218">
        <v>-2.2343999999999999E-2</v>
      </c>
      <c r="O218">
        <v>-1.7913999999999999E-2</v>
      </c>
    </row>
    <row r="219" spans="1:15" x14ac:dyDescent="0.25">
      <c r="A219" s="8" t="s">
        <v>58</v>
      </c>
      <c r="B219">
        <v>2</v>
      </c>
      <c r="C219" t="str">
        <f t="shared" si="5"/>
        <v>No 2</v>
      </c>
      <c r="D219">
        <v>76.368600000000001</v>
      </c>
      <c r="E219">
        <v>0.98710799999999999</v>
      </c>
      <c r="F219">
        <v>0.98329370000000005</v>
      </c>
      <c r="G219">
        <v>0.9799601</v>
      </c>
      <c r="H219">
        <v>54149</v>
      </c>
      <c r="I219">
        <v>5.2551999999999998E-3</v>
      </c>
      <c r="J219">
        <v>-7.1478999999999996E-3</v>
      </c>
      <c r="K219">
        <v>-1.3882800000000001E-2</v>
      </c>
      <c r="L219">
        <v>-9.9038000000000008E-3</v>
      </c>
      <c r="M219">
        <v>-7.1478999999999996E-3</v>
      </c>
      <c r="N219">
        <v>-4.3921000000000003E-3</v>
      </c>
      <c r="O219">
        <v>-4.1310000000000001E-4</v>
      </c>
    </row>
    <row r="220" spans="1:15" x14ac:dyDescent="0.25">
      <c r="A220" s="8" t="s">
        <v>58</v>
      </c>
      <c r="B220">
        <v>3</v>
      </c>
      <c r="C220" t="str">
        <f t="shared" si="5"/>
        <v>No 3</v>
      </c>
      <c r="D220">
        <v>75.789599999999993</v>
      </c>
      <c r="E220">
        <v>0.88358820000000005</v>
      </c>
      <c r="F220">
        <v>0.89081299999999997</v>
      </c>
      <c r="G220">
        <v>0.8877929</v>
      </c>
      <c r="H220">
        <v>54149</v>
      </c>
      <c r="I220">
        <v>4.7562000000000004E-3</v>
      </c>
      <c r="J220">
        <v>4.2047999999999999E-3</v>
      </c>
      <c r="K220">
        <v>-1.8905E-3</v>
      </c>
      <c r="L220">
        <v>1.7106000000000001E-3</v>
      </c>
      <c r="M220">
        <v>4.2047999999999999E-3</v>
      </c>
      <c r="N220">
        <v>6.6988999999999998E-3</v>
      </c>
      <c r="O220">
        <v>1.03001E-2</v>
      </c>
    </row>
    <row r="221" spans="1:15" x14ac:dyDescent="0.25">
      <c r="A221" s="8" t="s">
        <v>58</v>
      </c>
      <c r="B221">
        <v>4</v>
      </c>
      <c r="C221" t="str">
        <f t="shared" si="5"/>
        <v>No 4</v>
      </c>
      <c r="D221">
        <v>75.622900000000001</v>
      </c>
      <c r="E221">
        <v>0.81522879999999998</v>
      </c>
      <c r="F221">
        <v>0.82769420000000005</v>
      </c>
      <c r="G221">
        <v>0.82488810000000001</v>
      </c>
      <c r="H221">
        <v>54149</v>
      </c>
      <c r="I221">
        <v>4.3648999999999997E-3</v>
      </c>
      <c r="J221">
        <v>9.6594000000000003E-3</v>
      </c>
      <c r="K221">
        <v>4.0654999999999997E-3</v>
      </c>
      <c r="L221">
        <v>7.3704E-3</v>
      </c>
      <c r="M221">
        <v>9.6594000000000003E-3</v>
      </c>
      <c r="N221">
        <v>1.19483E-2</v>
      </c>
      <c r="O221">
        <v>1.52532E-2</v>
      </c>
    </row>
    <row r="222" spans="1:15" x14ac:dyDescent="0.25">
      <c r="A222" s="8" t="s">
        <v>58</v>
      </c>
      <c r="B222">
        <v>5</v>
      </c>
      <c r="C222" t="str">
        <f t="shared" si="5"/>
        <v>No 5</v>
      </c>
      <c r="D222">
        <v>74.749799999999993</v>
      </c>
      <c r="E222">
        <v>0.77256670000000005</v>
      </c>
      <c r="F222">
        <v>0.79010210000000003</v>
      </c>
      <c r="G222">
        <v>0.78742350000000005</v>
      </c>
      <c r="H222">
        <v>54149</v>
      </c>
      <c r="I222">
        <v>4.0511999999999996E-3</v>
      </c>
      <c r="J222">
        <v>1.48568E-2</v>
      </c>
      <c r="K222">
        <v>9.665E-3</v>
      </c>
      <c r="L222">
        <v>1.27324E-2</v>
      </c>
      <c r="M222">
        <v>1.48568E-2</v>
      </c>
      <c r="N222">
        <v>1.6981300000000001E-2</v>
      </c>
      <c r="O222">
        <v>2.0048699999999999E-2</v>
      </c>
    </row>
    <row r="223" spans="1:15" x14ac:dyDescent="0.25">
      <c r="A223" s="8" t="s">
        <v>58</v>
      </c>
      <c r="B223">
        <v>6</v>
      </c>
      <c r="C223" t="str">
        <f t="shared" si="5"/>
        <v>No 6</v>
      </c>
      <c r="D223">
        <v>74.312399999999997</v>
      </c>
      <c r="E223">
        <v>0.76051460000000004</v>
      </c>
      <c r="F223">
        <v>0.77597260000000001</v>
      </c>
      <c r="G223">
        <v>0.77334190000000003</v>
      </c>
      <c r="H223">
        <v>54149</v>
      </c>
      <c r="I223">
        <v>3.9122000000000002E-3</v>
      </c>
      <c r="J223">
        <v>1.28273E-2</v>
      </c>
      <c r="K223">
        <v>7.8136000000000004E-3</v>
      </c>
      <c r="L223">
        <v>1.0775699999999999E-2</v>
      </c>
      <c r="M223">
        <v>1.28273E-2</v>
      </c>
      <c r="N223">
        <v>1.4878799999999999E-2</v>
      </c>
      <c r="O223">
        <v>1.78409E-2</v>
      </c>
    </row>
    <row r="224" spans="1:15" x14ac:dyDescent="0.25">
      <c r="A224" s="8" t="s">
        <v>58</v>
      </c>
      <c r="B224">
        <v>7</v>
      </c>
      <c r="C224" t="str">
        <f t="shared" si="5"/>
        <v>No 7</v>
      </c>
      <c r="D224">
        <v>74.944800000000001</v>
      </c>
      <c r="E224">
        <v>0.79724680000000003</v>
      </c>
      <c r="F224">
        <v>0.79385649999999996</v>
      </c>
      <c r="G224">
        <v>0.79116520000000001</v>
      </c>
      <c r="H224">
        <v>54149</v>
      </c>
      <c r="I224">
        <v>3.9578E-3</v>
      </c>
      <c r="J224">
        <v>-6.0816000000000004E-3</v>
      </c>
      <c r="K224">
        <v>-1.1153700000000001E-2</v>
      </c>
      <c r="L224">
        <v>-8.1571000000000005E-3</v>
      </c>
      <c r="M224">
        <v>-6.0816000000000004E-3</v>
      </c>
      <c r="N224">
        <v>-4.0061999999999997E-3</v>
      </c>
      <c r="O224">
        <v>-1.0096E-3</v>
      </c>
    </row>
    <row r="225" spans="1:15" x14ac:dyDescent="0.25">
      <c r="A225" s="8" t="s">
        <v>58</v>
      </c>
      <c r="B225">
        <v>8</v>
      </c>
      <c r="C225" t="str">
        <f t="shared" si="5"/>
        <v>No 8</v>
      </c>
      <c r="D225">
        <v>77.455399999999997</v>
      </c>
      <c r="E225">
        <v>0.88730290000000001</v>
      </c>
      <c r="F225">
        <v>0.86823209999999995</v>
      </c>
      <c r="G225">
        <v>0.86528859999999996</v>
      </c>
      <c r="H225">
        <v>54149</v>
      </c>
      <c r="I225">
        <v>4.3562999999999996E-3</v>
      </c>
      <c r="J225">
        <v>-2.20144E-2</v>
      </c>
      <c r="K225">
        <v>-2.7597300000000002E-2</v>
      </c>
      <c r="L225">
        <v>-2.4298899999999998E-2</v>
      </c>
      <c r="M225">
        <v>-2.20144E-2</v>
      </c>
      <c r="N225">
        <v>-1.9729900000000002E-2</v>
      </c>
      <c r="O225">
        <v>-1.6431500000000002E-2</v>
      </c>
    </row>
    <row r="226" spans="1:15" x14ac:dyDescent="0.25">
      <c r="A226" s="8" t="s">
        <v>58</v>
      </c>
      <c r="B226">
        <v>9</v>
      </c>
      <c r="C226" t="str">
        <f t="shared" si="5"/>
        <v>No 9</v>
      </c>
      <c r="D226">
        <v>80.482600000000005</v>
      </c>
      <c r="E226">
        <v>1.022832</v>
      </c>
      <c r="F226">
        <v>0.99969730000000001</v>
      </c>
      <c r="G226">
        <v>0.99630810000000003</v>
      </c>
      <c r="H226">
        <v>54149</v>
      </c>
      <c r="I226">
        <v>5.0530999999999996E-3</v>
      </c>
      <c r="J226">
        <v>-2.65238E-2</v>
      </c>
      <c r="K226">
        <v>-3.2999599999999997E-2</v>
      </c>
      <c r="L226">
        <v>-2.91737E-2</v>
      </c>
      <c r="M226">
        <v>-2.65238E-2</v>
      </c>
      <c r="N226">
        <v>-2.3873999999999999E-2</v>
      </c>
      <c r="O226">
        <v>-2.0048099999999999E-2</v>
      </c>
    </row>
    <row r="227" spans="1:15" x14ac:dyDescent="0.25">
      <c r="A227" s="8" t="s">
        <v>58</v>
      </c>
      <c r="B227">
        <v>10</v>
      </c>
      <c r="C227" t="str">
        <f t="shared" si="5"/>
        <v>No 10</v>
      </c>
      <c r="D227">
        <v>82.324600000000004</v>
      </c>
      <c r="E227">
        <v>1.1663250000000001</v>
      </c>
      <c r="F227">
        <v>1.1526479999999999</v>
      </c>
      <c r="G227">
        <v>1.1487400000000001</v>
      </c>
      <c r="H227">
        <v>54149</v>
      </c>
      <c r="I227">
        <v>5.9008000000000003E-3</v>
      </c>
      <c r="J227">
        <v>-1.7585199999999999E-2</v>
      </c>
      <c r="K227">
        <v>-2.51474E-2</v>
      </c>
      <c r="L227">
        <v>-2.0679599999999999E-2</v>
      </c>
      <c r="M227">
        <v>-1.7585199999999999E-2</v>
      </c>
      <c r="N227">
        <v>-1.44908E-2</v>
      </c>
      <c r="O227">
        <v>-1.0023000000000001E-2</v>
      </c>
    </row>
    <row r="228" spans="1:15" x14ac:dyDescent="0.25">
      <c r="A228" s="8" t="s">
        <v>58</v>
      </c>
      <c r="B228">
        <v>11</v>
      </c>
      <c r="C228" t="str">
        <f t="shared" si="5"/>
        <v>No 11</v>
      </c>
      <c r="D228">
        <v>83.899900000000002</v>
      </c>
      <c r="E228">
        <v>1.287838</v>
      </c>
      <c r="F228">
        <v>1.29582</v>
      </c>
      <c r="G228">
        <v>1.2914270000000001</v>
      </c>
      <c r="H228">
        <v>54149</v>
      </c>
      <c r="I228">
        <v>6.6752000000000001E-3</v>
      </c>
      <c r="J228">
        <v>3.5896000000000001E-3</v>
      </c>
      <c r="K228">
        <v>-4.9649999999999998E-3</v>
      </c>
      <c r="L228">
        <v>8.9099999999999997E-5</v>
      </c>
      <c r="M228">
        <v>3.5896000000000001E-3</v>
      </c>
      <c r="N228">
        <v>7.0901000000000002E-3</v>
      </c>
      <c r="O228">
        <v>1.2144200000000001E-2</v>
      </c>
    </row>
    <row r="229" spans="1:15" x14ac:dyDescent="0.25">
      <c r="A229" s="8" t="s">
        <v>58</v>
      </c>
      <c r="B229">
        <v>12</v>
      </c>
      <c r="C229" t="str">
        <f t="shared" si="5"/>
        <v>No 12</v>
      </c>
      <c r="D229">
        <v>83.858199999999997</v>
      </c>
      <c r="E229">
        <v>1.3206420000000001</v>
      </c>
      <c r="F229">
        <v>1.4112070000000001</v>
      </c>
      <c r="G229">
        <v>1.4064220000000001</v>
      </c>
      <c r="H229">
        <v>54149</v>
      </c>
      <c r="I229">
        <v>7.2064E-3</v>
      </c>
      <c r="J229">
        <v>8.5780700000000001E-2</v>
      </c>
      <c r="K229">
        <v>7.6545299999999997E-2</v>
      </c>
      <c r="L229">
        <v>8.2001699999999997E-2</v>
      </c>
      <c r="M229">
        <v>8.5780700000000001E-2</v>
      </c>
      <c r="N229">
        <v>8.9559700000000006E-2</v>
      </c>
      <c r="O229">
        <v>9.5016000000000003E-2</v>
      </c>
    </row>
    <row r="230" spans="1:15" x14ac:dyDescent="0.25">
      <c r="A230" s="8" t="s">
        <v>58</v>
      </c>
      <c r="B230">
        <v>13</v>
      </c>
      <c r="C230" t="str">
        <f t="shared" si="5"/>
        <v>No 13</v>
      </c>
      <c r="D230">
        <v>84.512299999999996</v>
      </c>
      <c r="E230">
        <v>1.3688959999999999</v>
      </c>
      <c r="F230">
        <v>1.49315</v>
      </c>
      <c r="G230">
        <v>1.4880880000000001</v>
      </c>
      <c r="H230">
        <v>54149</v>
      </c>
      <c r="I230">
        <v>7.6147000000000003E-3</v>
      </c>
      <c r="J230">
        <v>0.1191919</v>
      </c>
      <c r="K230">
        <v>0.1094333</v>
      </c>
      <c r="L230">
        <v>0.1151988</v>
      </c>
      <c r="M230">
        <v>0.1191919</v>
      </c>
      <c r="N230">
        <v>0.123185</v>
      </c>
      <c r="O230">
        <v>0.1289505</v>
      </c>
    </row>
    <row r="231" spans="1:15" x14ac:dyDescent="0.25">
      <c r="A231" s="8" t="s">
        <v>58</v>
      </c>
      <c r="B231">
        <v>14</v>
      </c>
      <c r="C231" t="str">
        <f t="shared" si="5"/>
        <v>No 14</v>
      </c>
      <c r="D231">
        <v>84.816800000000001</v>
      </c>
      <c r="E231">
        <v>1.413324</v>
      </c>
      <c r="F231">
        <v>1.5500259999999999</v>
      </c>
      <c r="G231">
        <v>1.5447709999999999</v>
      </c>
      <c r="H231">
        <v>54149</v>
      </c>
      <c r="I231">
        <v>7.9760999999999999E-3</v>
      </c>
      <c r="J231">
        <v>0.1314468</v>
      </c>
      <c r="K231">
        <v>0.121225</v>
      </c>
      <c r="L231">
        <v>0.12726419999999999</v>
      </c>
      <c r="M231">
        <v>0.1314468</v>
      </c>
      <c r="N231">
        <v>0.13562949999999999</v>
      </c>
      <c r="O231">
        <v>0.14166870000000001</v>
      </c>
    </row>
    <row r="232" spans="1:15" x14ac:dyDescent="0.25">
      <c r="A232" s="8" t="s">
        <v>58</v>
      </c>
      <c r="B232">
        <v>15</v>
      </c>
      <c r="C232" t="str">
        <f t="shared" si="5"/>
        <v>No 15</v>
      </c>
      <c r="D232">
        <v>84.951499999999996</v>
      </c>
      <c r="E232">
        <v>1.4719040000000001</v>
      </c>
      <c r="F232">
        <v>1.610622</v>
      </c>
      <c r="G232">
        <v>1.6051610000000001</v>
      </c>
      <c r="H232">
        <v>54149</v>
      </c>
      <c r="I232">
        <v>8.1700999999999996E-3</v>
      </c>
      <c r="J232">
        <v>0.13325719999999999</v>
      </c>
      <c r="K232">
        <v>0.1227868</v>
      </c>
      <c r="L232">
        <v>0.1289728</v>
      </c>
      <c r="M232">
        <v>0.13325719999999999</v>
      </c>
      <c r="N232">
        <v>0.13754160000000001</v>
      </c>
      <c r="O232">
        <v>0.14372760000000001</v>
      </c>
    </row>
    <row r="233" spans="1:15" x14ac:dyDescent="0.25">
      <c r="A233" s="8" t="s">
        <v>58</v>
      </c>
      <c r="B233">
        <v>16</v>
      </c>
      <c r="C233" t="str">
        <f t="shared" si="5"/>
        <v>No 16</v>
      </c>
      <c r="D233">
        <v>84.719099999999997</v>
      </c>
      <c r="E233">
        <v>1.540413</v>
      </c>
      <c r="F233">
        <v>1.673967</v>
      </c>
      <c r="G233">
        <v>1.6682920000000001</v>
      </c>
      <c r="H233">
        <v>54149</v>
      </c>
      <c r="I233">
        <v>8.2967000000000006E-3</v>
      </c>
      <c r="J233">
        <v>0.1278791</v>
      </c>
      <c r="K233">
        <v>0.1172464</v>
      </c>
      <c r="L233">
        <v>0.12352829999999999</v>
      </c>
      <c r="M233">
        <v>0.1278791</v>
      </c>
      <c r="N233">
        <v>0.13222990000000001</v>
      </c>
      <c r="O233">
        <v>0.13851179999999999</v>
      </c>
    </row>
    <row r="234" spans="1:15" x14ac:dyDescent="0.25">
      <c r="A234" s="8" t="s">
        <v>58</v>
      </c>
      <c r="B234">
        <v>17</v>
      </c>
      <c r="C234" t="str">
        <f t="shared" si="5"/>
        <v>No 17</v>
      </c>
      <c r="D234">
        <v>83.539199999999994</v>
      </c>
      <c r="E234">
        <v>1.5987990000000001</v>
      </c>
      <c r="F234">
        <v>1.7159420000000001</v>
      </c>
      <c r="G234">
        <v>1.710124</v>
      </c>
      <c r="H234">
        <v>54149</v>
      </c>
      <c r="I234">
        <v>8.3011999999999999E-3</v>
      </c>
      <c r="J234">
        <v>0.1113253</v>
      </c>
      <c r="K234">
        <v>0.1006869</v>
      </c>
      <c r="L234">
        <v>0.1069721</v>
      </c>
      <c r="M234">
        <v>0.1113253</v>
      </c>
      <c r="N234">
        <v>0.1156784</v>
      </c>
      <c r="O234">
        <v>0.12196369999999999</v>
      </c>
    </row>
    <row r="235" spans="1:15" x14ac:dyDescent="0.25">
      <c r="A235" s="8" t="s">
        <v>58</v>
      </c>
      <c r="B235">
        <v>18</v>
      </c>
      <c r="C235" t="str">
        <f t="shared" si="5"/>
        <v>No 18</v>
      </c>
      <c r="D235">
        <v>79.863399999999999</v>
      </c>
      <c r="E235">
        <v>1.5971359999999999</v>
      </c>
      <c r="F235">
        <v>1.690544</v>
      </c>
      <c r="G235">
        <v>1.6848129999999999</v>
      </c>
      <c r="H235">
        <v>54149</v>
      </c>
      <c r="I235">
        <v>8.0350000000000005E-3</v>
      </c>
      <c r="J235">
        <v>8.7677199999999997E-2</v>
      </c>
      <c r="K235">
        <v>7.7379900000000001E-2</v>
      </c>
      <c r="L235">
        <v>8.3463599999999999E-2</v>
      </c>
      <c r="M235">
        <v>8.7677199999999997E-2</v>
      </c>
      <c r="N235">
        <v>9.1890799999999995E-2</v>
      </c>
      <c r="O235">
        <v>9.7974500000000006E-2</v>
      </c>
    </row>
    <row r="236" spans="1:15" x14ac:dyDescent="0.25">
      <c r="A236" s="8" t="s">
        <v>58</v>
      </c>
      <c r="B236">
        <v>19</v>
      </c>
      <c r="C236" t="str">
        <f t="shared" si="5"/>
        <v>No 19</v>
      </c>
      <c r="D236">
        <v>78.069000000000003</v>
      </c>
      <c r="E236">
        <v>1.579178</v>
      </c>
      <c r="F236">
        <v>1.5849690000000001</v>
      </c>
      <c r="G236">
        <v>1.579596</v>
      </c>
      <c r="H236">
        <v>54149</v>
      </c>
      <c r="I236">
        <v>7.6479E-3</v>
      </c>
      <c r="J236">
        <v>4.1750000000000001E-4</v>
      </c>
      <c r="K236">
        <v>-9.3836000000000006E-3</v>
      </c>
      <c r="L236">
        <v>-3.5929999999999998E-3</v>
      </c>
      <c r="M236">
        <v>4.1750000000000001E-4</v>
      </c>
      <c r="N236">
        <v>4.4279999999999996E-3</v>
      </c>
      <c r="O236">
        <v>1.02186E-2</v>
      </c>
    </row>
    <row r="237" spans="1:15" x14ac:dyDescent="0.25">
      <c r="A237" s="8" t="s">
        <v>58</v>
      </c>
      <c r="B237">
        <v>20</v>
      </c>
      <c r="C237" t="str">
        <f t="shared" si="5"/>
        <v>No 20</v>
      </c>
      <c r="D237">
        <v>76.189499999999995</v>
      </c>
      <c r="E237">
        <v>1.574676</v>
      </c>
      <c r="F237">
        <v>1.5408040000000001</v>
      </c>
      <c r="G237">
        <v>1.5355799999999999</v>
      </c>
      <c r="H237">
        <v>54149</v>
      </c>
      <c r="I237">
        <v>7.3934999999999999E-3</v>
      </c>
      <c r="J237">
        <v>-3.90963E-2</v>
      </c>
      <c r="K237">
        <v>-4.8571499999999997E-2</v>
      </c>
      <c r="L237">
        <v>-4.2973499999999998E-2</v>
      </c>
      <c r="M237">
        <v>-3.90963E-2</v>
      </c>
      <c r="N237">
        <v>-3.5219100000000003E-2</v>
      </c>
      <c r="O237">
        <v>-2.9621100000000001E-2</v>
      </c>
    </row>
    <row r="238" spans="1:15" x14ac:dyDescent="0.25">
      <c r="A238" s="8" t="s">
        <v>58</v>
      </c>
      <c r="B238">
        <v>21</v>
      </c>
      <c r="C238" t="str">
        <f t="shared" si="5"/>
        <v>No 21</v>
      </c>
      <c r="D238">
        <v>76.9238</v>
      </c>
      <c r="E238">
        <v>1.5802510000000001</v>
      </c>
      <c r="F238">
        <v>1.5360529999999999</v>
      </c>
      <c r="G238">
        <v>1.530845</v>
      </c>
      <c r="H238">
        <v>54149</v>
      </c>
      <c r="I238">
        <v>7.2903000000000004E-3</v>
      </c>
      <c r="J238">
        <v>-4.94051E-2</v>
      </c>
      <c r="K238">
        <v>-5.8748000000000002E-2</v>
      </c>
      <c r="L238">
        <v>-5.3228200000000003E-2</v>
      </c>
      <c r="M238">
        <v>-4.94051E-2</v>
      </c>
      <c r="N238">
        <v>-4.55821E-2</v>
      </c>
      <c r="O238">
        <v>-4.0062199999999999E-2</v>
      </c>
    </row>
    <row r="239" spans="1:15" x14ac:dyDescent="0.25">
      <c r="A239" s="8" t="s">
        <v>58</v>
      </c>
      <c r="B239">
        <v>22</v>
      </c>
      <c r="C239" t="str">
        <f t="shared" si="5"/>
        <v>No 22</v>
      </c>
      <c r="D239">
        <v>75.544300000000007</v>
      </c>
      <c r="E239">
        <v>1.4874069999999999</v>
      </c>
      <c r="F239">
        <v>1.4450799999999999</v>
      </c>
      <c r="G239">
        <v>1.4401809999999999</v>
      </c>
      <c r="H239">
        <v>54149</v>
      </c>
      <c r="I239">
        <v>6.8998000000000002E-3</v>
      </c>
      <c r="J239">
        <v>-4.7226499999999998E-2</v>
      </c>
      <c r="K239">
        <v>-5.6068899999999998E-2</v>
      </c>
      <c r="L239">
        <v>-5.08447E-2</v>
      </c>
      <c r="M239">
        <v>-4.7226499999999998E-2</v>
      </c>
      <c r="N239">
        <v>-4.3608300000000003E-2</v>
      </c>
      <c r="O239">
        <v>-3.8384099999999997E-2</v>
      </c>
    </row>
    <row r="240" spans="1:15" x14ac:dyDescent="0.25">
      <c r="A240" s="8" t="s">
        <v>58</v>
      </c>
      <c r="B240">
        <v>23</v>
      </c>
      <c r="C240" t="str">
        <f t="shared" si="5"/>
        <v>No 23</v>
      </c>
      <c r="D240">
        <v>74.718900000000005</v>
      </c>
      <c r="E240">
        <v>1.3322050000000001</v>
      </c>
      <c r="F240">
        <v>1.288578</v>
      </c>
      <c r="G240">
        <v>1.2842089999999999</v>
      </c>
      <c r="H240">
        <v>54149</v>
      </c>
      <c r="I240">
        <v>6.2474999999999996E-3</v>
      </c>
      <c r="J240">
        <v>-4.7995500000000003E-2</v>
      </c>
      <c r="K240">
        <v>-5.6002000000000003E-2</v>
      </c>
      <c r="L240">
        <v>-5.1271700000000003E-2</v>
      </c>
      <c r="M240">
        <v>-4.7995500000000003E-2</v>
      </c>
      <c r="N240">
        <v>-4.4719299999999997E-2</v>
      </c>
      <c r="O240">
        <v>-3.9988999999999997E-2</v>
      </c>
    </row>
    <row r="241" spans="1:15" x14ac:dyDescent="0.25">
      <c r="A241" s="8" t="s">
        <v>58</v>
      </c>
      <c r="B241">
        <v>24</v>
      </c>
      <c r="C241" t="str">
        <f t="shared" si="5"/>
        <v>No 24</v>
      </c>
      <c r="D241">
        <v>74.069100000000006</v>
      </c>
      <c r="E241">
        <v>1.135318</v>
      </c>
      <c r="F241">
        <v>1.106819</v>
      </c>
      <c r="G241">
        <v>1.1030660000000001</v>
      </c>
      <c r="H241">
        <v>54149</v>
      </c>
      <c r="I241">
        <v>5.5735000000000003E-3</v>
      </c>
      <c r="J241">
        <v>-3.2251799999999997E-2</v>
      </c>
      <c r="K241">
        <v>-3.9394499999999999E-2</v>
      </c>
      <c r="L241">
        <v>-3.5174499999999997E-2</v>
      </c>
      <c r="M241">
        <v>-3.2251799999999997E-2</v>
      </c>
      <c r="N241">
        <v>-2.9329000000000001E-2</v>
      </c>
      <c r="O241">
        <v>-2.5109099999999999E-2</v>
      </c>
    </row>
    <row r="242" spans="1:15" x14ac:dyDescent="0.25">
      <c r="A242" s="8" t="s">
        <v>62</v>
      </c>
      <c r="B242">
        <v>1</v>
      </c>
      <c r="C242" t="str">
        <f t="shared" si="5"/>
        <v>Non-CARE 1</v>
      </c>
      <c r="D242">
        <v>76.825699999999998</v>
      </c>
      <c r="E242">
        <v>1.184385</v>
      </c>
      <c r="F242">
        <v>1.1460870000000001</v>
      </c>
      <c r="G242">
        <v>1.148129</v>
      </c>
      <c r="H242">
        <v>45382</v>
      </c>
      <c r="I242">
        <v>6.7711000000000004E-3</v>
      </c>
      <c r="J242">
        <v>-3.6255999999999997E-2</v>
      </c>
      <c r="K242">
        <v>-4.4933500000000001E-2</v>
      </c>
      <c r="L242">
        <v>-3.9806800000000003E-2</v>
      </c>
      <c r="M242">
        <v>-3.6255999999999997E-2</v>
      </c>
      <c r="N242">
        <v>-3.27053E-2</v>
      </c>
      <c r="O242">
        <v>-2.7578499999999999E-2</v>
      </c>
    </row>
    <row r="243" spans="1:15" x14ac:dyDescent="0.25">
      <c r="A243" s="8" t="s">
        <v>62</v>
      </c>
      <c r="B243">
        <v>2</v>
      </c>
      <c r="C243" t="str">
        <f t="shared" ref="C243:C282" si="6">CONCATENATE(A243," ",B243)</f>
        <v>Non-CARE 2</v>
      </c>
      <c r="D243">
        <v>76.415099999999995</v>
      </c>
      <c r="E243">
        <v>1.0304260000000001</v>
      </c>
      <c r="F243">
        <v>1.014302</v>
      </c>
      <c r="G243">
        <v>1.0161089999999999</v>
      </c>
      <c r="H243">
        <v>45382</v>
      </c>
      <c r="I243">
        <v>6.071E-3</v>
      </c>
      <c r="J243">
        <v>-1.4317099999999999E-2</v>
      </c>
      <c r="K243">
        <v>-2.20974E-2</v>
      </c>
      <c r="L243">
        <v>-1.7500700000000001E-2</v>
      </c>
      <c r="M243">
        <v>-1.4317099999999999E-2</v>
      </c>
      <c r="N243">
        <v>-1.1133499999999999E-2</v>
      </c>
      <c r="O243">
        <v>-6.5369E-3</v>
      </c>
    </row>
    <row r="244" spans="1:15" x14ac:dyDescent="0.25">
      <c r="A244" s="8" t="s">
        <v>62</v>
      </c>
      <c r="B244">
        <v>3</v>
      </c>
      <c r="C244" t="str">
        <f t="shared" si="6"/>
        <v>Non-CARE 3</v>
      </c>
      <c r="D244">
        <v>75.824399999999997</v>
      </c>
      <c r="E244">
        <v>0.91900890000000002</v>
      </c>
      <c r="F244">
        <v>0.91886270000000003</v>
      </c>
      <c r="G244">
        <v>0.92049979999999998</v>
      </c>
      <c r="H244">
        <v>45382</v>
      </c>
      <c r="I244">
        <v>5.4862000000000001E-3</v>
      </c>
      <c r="J244">
        <v>1.4909000000000001E-3</v>
      </c>
      <c r="K244">
        <v>-5.5399999999999998E-3</v>
      </c>
      <c r="L244">
        <v>-1.3860999999999999E-3</v>
      </c>
      <c r="M244">
        <v>1.4909000000000001E-3</v>
      </c>
      <c r="N244">
        <v>4.3679000000000001E-3</v>
      </c>
      <c r="O244">
        <v>8.5217999999999995E-3</v>
      </c>
    </row>
    <row r="245" spans="1:15" x14ac:dyDescent="0.25">
      <c r="A245" s="8" t="s">
        <v>62</v>
      </c>
      <c r="B245">
        <v>4</v>
      </c>
      <c r="C245" t="str">
        <f t="shared" si="6"/>
        <v>Non-CARE 4</v>
      </c>
      <c r="D245">
        <v>75.673199999999994</v>
      </c>
      <c r="E245">
        <v>0.84451609999999999</v>
      </c>
      <c r="F245">
        <v>0.85246420000000001</v>
      </c>
      <c r="G245">
        <v>0.85398300000000005</v>
      </c>
      <c r="H245">
        <v>45382</v>
      </c>
      <c r="I245">
        <v>5.0065999999999999E-3</v>
      </c>
      <c r="J245">
        <v>9.4669000000000003E-3</v>
      </c>
      <c r="K245">
        <v>3.0506000000000001E-3</v>
      </c>
      <c r="L245">
        <v>6.8414000000000001E-3</v>
      </c>
      <c r="M245">
        <v>9.4669000000000003E-3</v>
      </c>
      <c r="N245">
        <v>1.20924E-2</v>
      </c>
      <c r="O245">
        <v>1.58832E-2</v>
      </c>
    </row>
    <row r="246" spans="1:15" x14ac:dyDescent="0.25">
      <c r="A246" s="8" t="s">
        <v>62</v>
      </c>
      <c r="B246">
        <v>5</v>
      </c>
      <c r="C246" t="str">
        <f t="shared" si="6"/>
        <v>Non-CARE 5</v>
      </c>
      <c r="D246">
        <v>74.812799999999996</v>
      </c>
      <c r="E246">
        <v>0.79880770000000001</v>
      </c>
      <c r="F246">
        <v>0.81339419999999996</v>
      </c>
      <c r="G246">
        <v>0.81484330000000005</v>
      </c>
      <c r="H246">
        <v>45382</v>
      </c>
      <c r="I246">
        <v>4.6446999999999999E-3</v>
      </c>
      <c r="J246">
        <v>1.6035600000000001E-2</v>
      </c>
      <c r="K246">
        <v>1.00832E-2</v>
      </c>
      <c r="L246">
        <v>1.35999E-2</v>
      </c>
      <c r="M246">
        <v>1.6035600000000001E-2</v>
      </c>
      <c r="N246">
        <v>1.84712E-2</v>
      </c>
      <c r="O246">
        <v>2.1988000000000001E-2</v>
      </c>
    </row>
    <row r="247" spans="1:15" x14ac:dyDescent="0.25">
      <c r="A247" s="8" t="s">
        <v>62</v>
      </c>
      <c r="B247">
        <v>6</v>
      </c>
      <c r="C247" t="str">
        <f t="shared" si="6"/>
        <v>Non-CARE 6</v>
      </c>
      <c r="D247">
        <v>74.378699999999995</v>
      </c>
      <c r="E247">
        <v>0.78678329999999996</v>
      </c>
      <c r="F247">
        <v>0.79967929999999998</v>
      </c>
      <c r="G247">
        <v>0.80110409999999999</v>
      </c>
      <c r="H247">
        <v>45382</v>
      </c>
      <c r="I247">
        <v>4.4929000000000002E-3</v>
      </c>
      <c r="J247">
        <v>1.43208E-2</v>
      </c>
      <c r="K247">
        <v>8.5629999999999994E-3</v>
      </c>
      <c r="L247">
        <v>1.19647E-2</v>
      </c>
      <c r="M247">
        <v>1.43208E-2</v>
      </c>
      <c r="N247">
        <v>1.6676799999999999E-2</v>
      </c>
      <c r="O247">
        <v>2.0078599999999999E-2</v>
      </c>
    </row>
    <row r="248" spans="1:15" x14ac:dyDescent="0.25">
      <c r="A248" s="8" t="s">
        <v>62</v>
      </c>
      <c r="B248">
        <v>7</v>
      </c>
      <c r="C248" t="str">
        <f t="shared" si="6"/>
        <v>Non-CARE 7</v>
      </c>
      <c r="D248">
        <v>74.999099999999999</v>
      </c>
      <c r="E248">
        <v>0.82968609999999998</v>
      </c>
      <c r="F248">
        <v>0.81815749999999998</v>
      </c>
      <c r="G248">
        <v>0.81961510000000004</v>
      </c>
      <c r="H248">
        <v>45382</v>
      </c>
      <c r="I248">
        <v>4.5589999999999997E-3</v>
      </c>
      <c r="J248">
        <v>-1.0071099999999999E-2</v>
      </c>
      <c r="K248">
        <v>-1.5913699999999999E-2</v>
      </c>
      <c r="L248">
        <v>-1.24618E-2</v>
      </c>
      <c r="M248">
        <v>-1.0071099999999999E-2</v>
      </c>
      <c r="N248">
        <v>-7.6803000000000001E-3</v>
      </c>
      <c r="O248">
        <v>-4.2284000000000002E-3</v>
      </c>
    </row>
    <row r="249" spans="1:15" x14ac:dyDescent="0.25">
      <c r="A249" s="8" t="s">
        <v>62</v>
      </c>
      <c r="B249">
        <v>8</v>
      </c>
      <c r="C249" t="str">
        <f t="shared" si="6"/>
        <v>Non-CARE 8</v>
      </c>
      <c r="D249">
        <v>77.443100000000001</v>
      </c>
      <c r="E249">
        <v>0.93023080000000002</v>
      </c>
      <c r="F249">
        <v>0.89548720000000004</v>
      </c>
      <c r="G249">
        <v>0.89708259999999995</v>
      </c>
      <c r="H249">
        <v>45382</v>
      </c>
      <c r="I249">
        <v>5.0371000000000001E-3</v>
      </c>
      <c r="J249">
        <v>-3.3148200000000003E-2</v>
      </c>
      <c r="K249">
        <v>-3.96035E-2</v>
      </c>
      <c r="L249">
        <v>-3.5789700000000001E-2</v>
      </c>
      <c r="M249">
        <v>-3.3148200000000003E-2</v>
      </c>
      <c r="N249">
        <v>-3.0506700000000001E-2</v>
      </c>
      <c r="O249">
        <v>-2.6692799999999999E-2</v>
      </c>
    </row>
    <row r="250" spans="1:15" x14ac:dyDescent="0.25">
      <c r="A250" s="8" t="s">
        <v>62</v>
      </c>
      <c r="B250">
        <v>9</v>
      </c>
      <c r="C250" t="str">
        <f t="shared" si="6"/>
        <v>Non-CARE 9</v>
      </c>
      <c r="D250">
        <v>80.503100000000003</v>
      </c>
      <c r="E250">
        <v>1.0700069999999999</v>
      </c>
      <c r="F250">
        <v>1.030869</v>
      </c>
      <c r="G250">
        <v>1.0327059999999999</v>
      </c>
      <c r="H250">
        <v>45382</v>
      </c>
      <c r="I250">
        <v>5.8111999999999999E-3</v>
      </c>
      <c r="J250">
        <v>-3.73012E-2</v>
      </c>
      <c r="K250">
        <v>-4.4748599999999999E-2</v>
      </c>
      <c r="L250">
        <v>-4.0348599999999998E-2</v>
      </c>
      <c r="M250">
        <v>-3.73012E-2</v>
      </c>
      <c r="N250">
        <v>-3.4253800000000001E-2</v>
      </c>
      <c r="O250">
        <v>-2.9853899999999999E-2</v>
      </c>
    </row>
    <row r="251" spans="1:15" x14ac:dyDescent="0.25">
      <c r="A251" s="8" t="s">
        <v>62</v>
      </c>
      <c r="B251">
        <v>10</v>
      </c>
      <c r="C251" t="str">
        <f t="shared" si="6"/>
        <v>Non-CARE 10</v>
      </c>
      <c r="D251">
        <v>82.320899999999995</v>
      </c>
      <c r="E251">
        <v>1.2158739999999999</v>
      </c>
      <c r="F251">
        <v>1.1902630000000001</v>
      </c>
      <c r="G251">
        <v>1.192383</v>
      </c>
      <c r="H251">
        <v>45382</v>
      </c>
      <c r="I251">
        <v>6.7659E-3</v>
      </c>
      <c r="J251">
        <v>-2.3490899999999999E-2</v>
      </c>
      <c r="K251">
        <v>-3.2161700000000001E-2</v>
      </c>
      <c r="L251">
        <v>-2.7038900000000001E-2</v>
      </c>
      <c r="M251">
        <v>-2.3490899999999999E-2</v>
      </c>
      <c r="N251">
        <v>-1.99429E-2</v>
      </c>
      <c r="O251">
        <v>-1.4820099999999999E-2</v>
      </c>
    </row>
    <row r="252" spans="1:15" x14ac:dyDescent="0.25">
      <c r="A252" s="8" t="s">
        <v>62</v>
      </c>
      <c r="B252">
        <v>11</v>
      </c>
      <c r="C252" t="str">
        <f t="shared" si="6"/>
        <v>Non-CARE 11</v>
      </c>
      <c r="D252">
        <v>83.948099999999997</v>
      </c>
      <c r="E252">
        <v>1.3431630000000001</v>
      </c>
      <c r="F252">
        <v>1.3416090000000001</v>
      </c>
      <c r="G252">
        <v>1.3439989999999999</v>
      </c>
      <c r="H252">
        <v>45382</v>
      </c>
      <c r="I252">
        <v>7.6758E-3</v>
      </c>
      <c r="J252">
        <v>8.3609999999999999E-4</v>
      </c>
      <c r="K252">
        <v>-9.0008999999999992E-3</v>
      </c>
      <c r="L252">
        <v>-3.1890999999999998E-3</v>
      </c>
      <c r="M252">
        <v>8.3609999999999999E-4</v>
      </c>
      <c r="N252">
        <v>4.8612000000000004E-3</v>
      </c>
      <c r="O252">
        <v>1.0673E-2</v>
      </c>
    </row>
    <row r="253" spans="1:15" x14ac:dyDescent="0.25">
      <c r="A253" s="8" t="s">
        <v>62</v>
      </c>
      <c r="B253">
        <v>12</v>
      </c>
      <c r="C253" t="str">
        <f t="shared" si="6"/>
        <v>Non-CARE 12</v>
      </c>
      <c r="D253">
        <v>83.879400000000004</v>
      </c>
      <c r="E253">
        <v>1.3695710000000001</v>
      </c>
      <c r="F253">
        <v>1.465246</v>
      </c>
      <c r="G253">
        <v>1.467856</v>
      </c>
      <c r="H253">
        <v>45382</v>
      </c>
      <c r="I253">
        <v>8.2755999999999993E-3</v>
      </c>
      <c r="J253">
        <v>9.8285399999999995E-2</v>
      </c>
      <c r="K253">
        <v>8.7679800000000002E-2</v>
      </c>
      <c r="L253">
        <v>9.3945699999999993E-2</v>
      </c>
      <c r="M253">
        <v>9.8285399999999995E-2</v>
      </c>
      <c r="N253">
        <v>0.1026251</v>
      </c>
      <c r="O253">
        <v>0.108891</v>
      </c>
    </row>
    <row r="254" spans="1:15" x14ac:dyDescent="0.25">
      <c r="A254" s="8" t="s">
        <v>62</v>
      </c>
      <c r="B254">
        <v>13</v>
      </c>
      <c r="C254" t="str">
        <f t="shared" si="6"/>
        <v>Non-CARE 13</v>
      </c>
      <c r="D254">
        <v>84.5518</v>
      </c>
      <c r="E254">
        <v>1.4224909999999999</v>
      </c>
      <c r="F254">
        <v>1.5522339999999999</v>
      </c>
      <c r="G254">
        <v>1.554999</v>
      </c>
      <c r="H254">
        <v>45382</v>
      </c>
      <c r="I254">
        <v>8.77E-3</v>
      </c>
      <c r="J254">
        <v>0.1325084</v>
      </c>
      <c r="K254">
        <v>0.12126919999999999</v>
      </c>
      <c r="L254">
        <v>0.12790940000000001</v>
      </c>
      <c r="M254">
        <v>0.1325084</v>
      </c>
      <c r="N254">
        <v>0.13710729999999999</v>
      </c>
      <c r="O254">
        <v>0.1437476</v>
      </c>
    </row>
    <row r="255" spans="1:15" x14ac:dyDescent="0.25">
      <c r="A255" s="8" t="s">
        <v>62</v>
      </c>
      <c r="B255">
        <v>14</v>
      </c>
      <c r="C255" t="str">
        <f t="shared" si="6"/>
        <v>Non-CARE 14</v>
      </c>
      <c r="D255">
        <v>84.795699999999997</v>
      </c>
      <c r="E255">
        <v>1.472502</v>
      </c>
      <c r="F255">
        <v>1.6140019999999999</v>
      </c>
      <c r="G255">
        <v>1.6168769999999999</v>
      </c>
      <c r="H255">
        <v>45382</v>
      </c>
      <c r="I255">
        <v>9.2194000000000009E-3</v>
      </c>
      <c r="J255">
        <v>0.1443749</v>
      </c>
      <c r="K255">
        <v>0.1325597</v>
      </c>
      <c r="L255">
        <v>0.1395402</v>
      </c>
      <c r="M255">
        <v>0.1443749</v>
      </c>
      <c r="N255">
        <v>0.14920949999999999</v>
      </c>
      <c r="O255">
        <v>0.15619</v>
      </c>
    </row>
    <row r="256" spans="1:15" x14ac:dyDescent="0.25">
      <c r="A256" s="8" t="s">
        <v>62</v>
      </c>
      <c r="B256">
        <v>15</v>
      </c>
      <c r="C256" t="str">
        <f t="shared" si="6"/>
        <v>Non-CARE 15</v>
      </c>
      <c r="D256">
        <v>84.970200000000006</v>
      </c>
      <c r="E256">
        <v>1.540149</v>
      </c>
      <c r="F256">
        <v>1.6810080000000001</v>
      </c>
      <c r="G256">
        <v>1.6840029999999999</v>
      </c>
      <c r="H256">
        <v>45382</v>
      </c>
      <c r="I256">
        <v>9.4526999999999996E-3</v>
      </c>
      <c r="J256">
        <v>0.14385339999999999</v>
      </c>
      <c r="K256">
        <v>0.1317392</v>
      </c>
      <c r="L256">
        <v>0.1388963</v>
      </c>
      <c r="M256">
        <v>0.14385339999999999</v>
      </c>
      <c r="N256">
        <v>0.14881040000000001</v>
      </c>
      <c r="O256">
        <v>0.15596750000000001</v>
      </c>
    </row>
    <row r="257" spans="1:15" x14ac:dyDescent="0.25">
      <c r="A257" s="8" t="s">
        <v>62</v>
      </c>
      <c r="B257">
        <v>16</v>
      </c>
      <c r="C257" t="str">
        <f t="shared" si="6"/>
        <v>Non-CARE 16</v>
      </c>
      <c r="D257">
        <v>84.753399999999999</v>
      </c>
      <c r="E257">
        <v>1.619068</v>
      </c>
      <c r="F257">
        <v>1.751018</v>
      </c>
      <c r="G257">
        <v>1.754138</v>
      </c>
      <c r="H257">
        <v>45382</v>
      </c>
      <c r="I257">
        <v>9.5854000000000009E-3</v>
      </c>
      <c r="J257">
        <v>0.13506940000000001</v>
      </c>
      <c r="K257">
        <v>0.1227852</v>
      </c>
      <c r="L257">
        <v>0.13004279999999999</v>
      </c>
      <c r="M257">
        <v>0.13506940000000001</v>
      </c>
      <c r="N257">
        <v>0.140096</v>
      </c>
      <c r="O257">
        <v>0.1473536</v>
      </c>
    </row>
    <row r="258" spans="1:15" x14ac:dyDescent="0.25">
      <c r="A258" s="8" t="s">
        <v>62</v>
      </c>
      <c r="B258">
        <v>17</v>
      </c>
      <c r="C258" t="str">
        <f t="shared" si="6"/>
        <v>Non-CARE 17</v>
      </c>
      <c r="D258">
        <v>83.6036</v>
      </c>
      <c r="E258">
        <v>1.691322</v>
      </c>
      <c r="F258">
        <v>1.798832</v>
      </c>
      <c r="G258">
        <v>1.8020370000000001</v>
      </c>
      <c r="H258">
        <v>45382</v>
      </c>
      <c r="I258">
        <v>9.5911999999999994E-3</v>
      </c>
      <c r="J258">
        <v>0.1107151</v>
      </c>
      <c r="K258">
        <v>9.8423499999999997E-2</v>
      </c>
      <c r="L258">
        <v>0.1056855</v>
      </c>
      <c r="M258">
        <v>0.1107151</v>
      </c>
      <c r="N258">
        <v>0.11574479999999999</v>
      </c>
      <c r="O258">
        <v>0.1230068</v>
      </c>
    </row>
    <row r="259" spans="1:15" x14ac:dyDescent="0.25">
      <c r="A259" s="8" t="s">
        <v>62</v>
      </c>
      <c r="B259">
        <v>18</v>
      </c>
      <c r="C259" t="str">
        <f t="shared" si="6"/>
        <v>Non-CARE 18</v>
      </c>
      <c r="D259">
        <v>79.874799999999993</v>
      </c>
      <c r="E259">
        <v>1.695554</v>
      </c>
      <c r="F259">
        <v>1.776899</v>
      </c>
      <c r="G259">
        <v>1.7800640000000001</v>
      </c>
      <c r="H259">
        <v>45382</v>
      </c>
      <c r="I259">
        <v>9.2919000000000005E-3</v>
      </c>
      <c r="J259">
        <v>8.4510199999999994E-2</v>
      </c>
      <c r="K259">
        <v>7.2602100000000003E-2</v>
      </c>
      <c r="L259">
        <v>7.96375E-2</v>
      </c>
      <c r="M259">
        <v>8.4510199999999994E-2</v>
      </c>
      <c r="N259">
        <v>8.9382900000000001E-2</v>
      </c>
      <c r="O259">
        <v>9.6418299999999998E-2</v>
      </c>
    </row>
    <row r="260" spans="1:15" x14ac:dyDescent="0.25">
      <c r="A260" s="8" t="s">
        <v>62</v>
      </c>
      <c r="B260">
        <v>19</v>
      </c>
      <c r="C260" t="str">
        <f t="shared" si="6"/>
        <v>Non-CARE 19</v>
      </c>
      <c r="D260">
        <v>78.055400000000006</v>
      </c>
      <c r="E260">
        <v>1.6822509999999999</v>
      </c>
      <c r="F260">
        <v>1.668647</v>
      </c>
      <c r="G260">
        <v>1.6716200000000001</v>
      </c>
      <c r="H260">
        <v>45382</v>
      </c>
      <c r="I260">
        <v>8.8353000000000008E-3</v>
      </c>
      <c r="J260">
        <v>-1.0630499999999999E-2</v>
      </c>
      <c r="K260">
        <v>-2.1953400000000001E-2</v>
      </c>
      <c r="L260">
        <v>-1.52637E-2</v>
      </c>
      <c r="M260">
        <v>-1.0630499999999999E-2</v>
      </c>
      <c r="N260">
        <v>-5.9972999999999997E-3</v>
      </c>
      <c r="O260">
        <v>6.9229999999999997E-4</v>
      </c>
    </row>
    <row r="261" spans="1:15" x14ac:dyDescent="0.25">
      <c r="A261" s="8" t="s">
        <v>62</v>
      </c>
      <c r="B261">
        <v>20</v>
      </c>
      <c r="C261" t="str">
        <f t="shared" si="6"/>
        <v>Non-CARE 20</v>
      </c>
      <c r="D261">
        <v>76.203999999999994</v>
      </c>
      <c r="E261">
        <v>1.6746810000000001</v>
      </c>
      <c r="F261">
        <v>1.6171789999999999</v>
      </c>
      <c r="G261">
        <v>1.620061</v>
      </c>
      <c r="H261">
        <v>45382</v>
      </c>
      <c r="I261">
        <v>8.5378999999999993E-3</v>
      </c>
      <c r="J261">
        <v>-5.4620599999999998E-2</v>
      </c>
      <c r="K261">
        <v>-6.5562400000000007E-2</v>
      </c>
      <c r="L261">
        <v>-5.9097900000000002E-2</v>
      </c>
      <c r="M261">
        <v>-5.4620599999999998E-2</v>
      </c>
      <c r="N261">
        <v>-5.0143300000000002E-2</v>
      </c>
      <c r="O261">
        <v>-4.36789E-2</v>
      </c>
    </row>
    <row r="262" spans="1:15" x14ac:dyDescent="0.25">
      <c r="A262" s="8" t="s">
        <v>62</v>
      </c>
      <c r="B262">
        <v>21</v>
      </c>
      <c r="C262" t="str">
        <f t="shared" si="6"/>
        <v>Non-CARE 21</v>
      </c>
      <c r="D262">
        <v>76.897499999999994</v>
      </c>
      <c r="E262">
        <v>1.679907</v>
      </c>
      <c r="F262">
        <v>1.606919</v>
      </c>
      <c r="G262">
        <v>1.6097809999999999</v>
      </c>
      <c r="H262">
        <v>45382</v>
      </c>
      <c r="I262">
        <v>8.4078E-3</v>
      </c>
      <c r="J262">
        <v>-7.0125199999999999E-2</v>
      </c>
      <c r="K262">
        <v>-8.0900200000000005E-2</v>
      </c>
      <c r="L262">
        <v>-7.4534199999999995E-2</v>
      </c>
      <c r="M262">
        <v>-7.0125199999999999E-2</v>
      </c>
      <c r="N262">
        <v>-6.5716200000000002E-2</v>
      </c>
      <c r="O262">
        <v>-5.9350199999999999E-2</v>
      </c>
    </row>
    <row r="263" spans="1:15" x14ac:dyDescent="0.25">
      <c r="A263" s="8" t="s">
        <v>62</v>
      </c>
      <c r="B263">
        <v>22</v>
      </c>
      <c r="C263" t="str">
        <f t="shared" si="6"/>
        <v>Non-CARE 22</v>
      </c>
      <c r="D263">
        <v>75.573300000000003</v>
      </c>
      <c r="E263">
        <v>1.57494</v>
      </c>
      <c r="F263">
        <v>1.5050269999999999</v>
      </c>
      <c r="G263">
        <v>1.507709</v>
      </c>
      <c r="H263">
        <v>45382</v>
      </c>
      <c r="I263">
        <v>7.9358999999999992E-3</v>
      </c>
      <c r="J263">
        <v>-6.72315E-2</v>
      </c>
      <c r="K263">
        <v>-7.7401700000000004E-2</v>
      </c>
      <c r="L263">
        <v>-7.1392999999999998E-2</v>
      </c>
      <c r="M263">
        <v>-6.72315E-2</v>
      </c>
      <c r="N263">
        <v>-6.3069899999999998E-2</v>
      </c>
      <c r="O263">
        <v>-5.7061199999999999E-2</v>
      </c>
    </row>
    <row r="264" spans="1:15" x14ac:dyDescent="0.25">
      <c r="A264" s="8" t="s">
        <v>62</v>
      </c>
      <c r="B264">
        <v>23</v>
      </c>
      <c r="C264" t="str">
        <f t="shared" si="6"/>
        <v>Non-CARE 23</v>
      </c>
      <c r="D264">
        <v>74.7239</v>
      </c>
      <c r="E264">
        <v>1.401389</v>
      </c>
      <c r="F264">
        <v>1.335971</v>
      </c>
      <c r="G264">
        <v>1.3383510000000001</v>
      </c>
      <c r="H264">
        <v>45382</v>
      </c>
      <c r="I264">
        <v>7.2099E-3</v>
      </c>
      <c r="J264">
        <v>-6.3037800000000005E-2</v>
      </c>
      <c r="K264">
        <v>-7.2277599999999997E-2</v>
      </c>
      <c r="L264">
        <v>-6.6818699999999995E-2</v>
      </c>
      <c r="M264">
        <v>-6.3037800000000005E-2</v>
      </c>
      <c r="N264">
        <v>-5.9256999999999997E-2</v>
      </c>
      <c r="O264">
        <v>-5.3797999999999999E-2</v>
      </c>
    </row>
    <row r="265" spans="1:15" x14ac:dyDescent="0.25">
      <c r="A265" s="8" t="s">
        <v>62</v>
      </c>
      <c r="B265">
        <v>24</v>
      </c>
      <c r="C265" t="str">
        <f t="shared" si="6"/>
        <v>Non-CARE 24</v>
      </c>
      <c r="D265">
        <v>74.099699999999999</v>
      </c>
      <c r="E265">
        <v>1.181378</v>
      </c>
      <c r="F265">
        <v>1.1431629999999999</v>
      </c>
      <c r="G265">
        <v>1.1452</v>
      </c>
      <c r="H265">
        <v>45382</v>
      </c>
      <c r="I265">
        <v>6.4038999999999997E-3</v>
      </c>
      <c r="J265">
        <v>-3.6178700000000001E-2</v>
      </c>
      <c r="K265">
        <v>-4.4385500000000001E-2</v>
      </c>
      <c r="L265">
        <v>-3.9536799999999997E-2</v>
      </c>
      <c r="M265">
        <v>-3.6178700000000001E-2</v>
      </c>
      <c r="N265">
        <v>-3.2820500000000002E-2</v>
      </c>
      <c r="O265">
        <v>-2.7971800000000002E-2</v>
      </c>
    </row>
    <row r="266" spans="1:15" x14ac:dyDescent="0.25">
      <c r="A266" t="s">
        <v>3</v>
      </c>
      <c r="B266">
        <v>1</v>
      </c>
      <c r="C266" t="str">
        <f t="shared" si="6"/>
        <v>Text 1</v>
      </c>
      <c r="D266">
        <v>76.671400000000006</v>
      </c>
      <c r="E266">
        <v>1.23935</v>
      </c>
      <c r="F266">
        <v>1.146782</v>
      </c>
      <c r="G266">
        <v>1.129513</v>
      </c>
      <c r="H266">
        <v>9340</v>
      </c>
      <c r="I266">
        <v>1.46126E-2</v>
      </c>
      <c r="J266">
        <v>-0.109837</v>
      </c>
      <c r="K266">
        <v>-0.1285637</v>
      </c>
      <c r="L266">
        <v>-0.1174998</v>
      </c>
      <c r="M266">
        <v>-0.109837</v>
      </c>
      <c r="N266">
        <v>-0.1021741</v>
      </c>
      <c r="O266">
        <v>-9.1110200000000002E-2</v>
      </c>
    </row>
    <row r="267" spans="1:15" x14ac:dyDescent="0.25">
      <c r="A267" t="s">
        <v>3</v>
      </c>
      <c r="B267">
        <v>2</v>
      </c>
      <c r="C267" t="str">
        <f t="shared" si="6"/>
        <v>Text 2</v>
      </c>
      <c r="D267">
        <v>76.300200000000004</v>
      </c>
      <c r="E267">
        <v>1.083831</v>
      </c>
      <c r="F267">
        <v>1.024632</v>
      </c>
      <c r="G267">
        <v>1.0092019999999999</v>
      </c>
      <c r="H267">
        <v>9340</v>
      </c>
      <c r="I267">
        <v>1.32955E-2</v>
      </c>
      <c r="J267">
        <v>-7.4628399999999998E-2</v>
      </c>
      <c r="K267">
        <v>-9.1667200000000004E-2</v>
      </c>
      <c r="L267">
        <v>-8.1600500000000006E-2</v>
      </c>
      <c r="M267">
        <v>-7.4628399999999998E-2</v>
      </c>
      <c r="N267">
        <v>-6.76562E-2</v>
      </c>
      <c r="O267">
        <v>-5.7589500000000002E-2</v>
      </c>
    </row>
    <row r="268" spans="1:15" x14ac:dyDescent="0.25">
      <c r="A268" t="s">
        <v>3</v>
      </c>
      <c r="B268">
        <v>3</v>
      </c>
      <c r="C268" t="str">
        <f t="shared" si="6"/>
        <v>Text 3</v>
      </c>
      <c r="D268">
        <v>75.729900000000001</v>
      </c>
      <c r="E268">
        <v>0.96540159999999997</v>
      </c>
      <c r="F268">
        <v>0.92599980000000004</v>
      </c>
      <c r="G268">
        <v>0.91205530000000001</v>
      </c>
      <c r="H268">
        <v>9340</v>
      </c>
      <c r="I268">
        <v>1.2083099999999999E-2</v>
      </c>
      <c r="J268">
        <v>-5.3346299999999999E-2</v>
      </c>
      <c r="K268">
        <v>-6.8831400000000001E-2</v>
      </c>
      <c r="L268">
        <v>-5.9682699999999998E-2</v>
      </c>
      <c r="M268">
        <v>-5.3346299999999999E-2</v>
      </c>
      <c r="N268">
        <v>-4.70099E-2</v>
      </c>
      <c r="O268">
        <v>-3.7861100000000002E-2</v>
      </c>
    </row>
    <row r="269" spans="1:15" x14ac:dyDescent="0.25">
      <c r="A269" t="s">
        <v>3</v>
      </c>
      <c r="B269">
        <v>4</v>
      </c>
      <c r="C269" t="str">
        <f t="shared" si="6"/>
        <v>Text 4</v>
      </c>
      <c r="D269">
        <v>75.5441</v>
      </c>
      <c r="E269">
        <v>0.88809199999999999</v>
      </c>
      <c r="F269">
        <v>0.85885710000000004</v>
      </c>
      <c r="G269">
        <v>0.84592369999999995</v>
      </c>
      <c r="H269">
        <v>9340</v>
      </c>
      <c r="I269">
        <v>1.11982E-2</v>
      </c>
      <c r="J269">
        <v>-4.2168200000000003E-2</v>
      </c>
      <c r="K269">
        <v>-5.6519399999999997E-2</v>
      </c>
      <c r="L269">
        <v>-4.8040600000000003E-2</v>
      </c>
      <c r="M269">
        <v>-4.2168200000000003E-2</v>
      </c>
      <c r="N269">
        <v>-3.6295899999999999E-2</v>
      </c>
      <c r="O269">
        <v>-2.7817100000000001E-2</v>
      </c>
    </row>
    <row r="270" spans="1:15" x14ac:dyDescent="0.25">
      <c r="A270" t="s">
        <v>3</v>
      </c>
      <c r="B270">
        <v>5</v>
      </c>
      <c r="C270" t="str">
        <f t="shared" si="6"/>
        <v>Text 5</v>
      </c>
      <c r="D270">
        <v>74.664500000000004</v>
      </c>
      <c r="E270">
        <v>0.83520859999999997</v>
      </c>
      <c r="F270">
        <v>0.82062310000000005</v>
      </c>
      <c r="G270">
        <v>0.80826549999999997</v>
      </c>
      <c r="H270">
        <v>9340</v>
      </c>
      <c r="I270">
        <v>1.0264799999999999E-2</v>
      </c>
      <c r="J270">
        <v>-2.6943100000000001E-2</v>
      </c>
      <c r="K270">
        <v>-4.0098000000000002E-2</v>
      </c>
      <c r="L270">
        <v>-3.2325899999999998E-2</v>
      </c>
      <c r="M270">
        <v>-2.6943100000000001E-2</v>
      </c>
      <c r="N270">
        <v>-2.1560200000000002E-2</v>
      </c>
      <c r="O270">
        <v>-1.3788099999999999E-2</v>
      </c>
    </row>
    <row r="271" spans="1:15" x14ac:dyDescent="0.25">
      <c r="A271" t="s">
        <v>3</v>
      </c>
      <c r="B271">
        <v>6</v>
      </c>
      <c r="C271" t="str">
        <f t="shared" si="6"/>
        <v>Text 6</v>
      </c>
      <c r="D271">
        <v>74.226699999999994</v>
      </c>
      <c r="E271">
        <v>0.81820029999999999</v>
      </c>
      <c r="F271">
        <v>0.8069153</v>
      </c>
      <c r="G271">
        <v>0.79476409999999997</v>
      </c>
      <c r="H271">
        <v>9340</v>
      </c>
      <c r="I271">
        <v>9.9821000000000007E-3</v>
      </c>
      <c r="J271">
        <v>-2.3436200000000001E-2</v>
      </c>
      <c r="K271">
        <v>-3.6228799999999999E-2</v>
      </c>
      <c r="L271">
        <v>-2.86708E-2</v>
      </c>
      <c r="M271">
        <v>-2.3436200000000001E-2</v>
      </c>
      <c r="N271">
        <v>-1.8201599999999998E-2</v>
      </c>
      <c r="O271">
        <v>-1.0643700000000001E-2</v>
      </c>
    </row>
    <row r="272" spans="1:15" x14ac:dyDescent="0.25">
      <c r="A272" t="s">
        <v>3</v>
      </c>
      <c r="B272">
        <v>7</v>
      </c>
      <c r="C272" t="str">
        <f t="shared" si="6"/>
        <v>Text 7</v>
      </c>
      <c r="D272">
        <v>74.883499999999998</v>
      </c>
      <c r="E272">
        <v>0.83959360000000005</v>
      </c>
      <c r="F272">
        <v>0.82854410000000001</v>
      </c>
      <c r="G272">
        <v>0.81606719999999999</v>
      </c>
      <c r="H272">
        <v>9340</v>
      </c>
      <c r="I272">
        <v>1.01534E-2</v>
      </c>
      <c r="J272">
        <v>-2.3526399999999999E-2</v>
      </c>
      <c r="K272">
        <v>-3.6538500000000002E-2</v>
      </c>
      <c r="L272">
        <v>-2.8850799999999999E-2</v>
      </c>
      <c r="M272">
        <v>-2.3526399999999999E-2</v>
      </c>
      <c r="N272">
        <v>-1.82019E-2</v>
      </c>
      <c r="O272">
        <v>-1.05142E-2</v>
      </c>
    </row>
    <row r="273" spans="1:15" x14ac:dyDescent="0.25">
      <c r="A273" t="s">
        <v>3</v>
      </c>
      <c r="B273">
        <v>8</v>
      </c>
      <c r="C273" t="str">
        <f t="shared" si="6"/>
        <v>Text 8</v>
      </c>
      <c r="D273">
        <v>77.495800000000003</v>
      </c>
      <c r="E273">
        <v>0.93520749999999997</v>
      </c>
      <c r="F273">
        <v>0.90278970000000003</v>
      </c>
      <c r="G273">
        <v>0.88919479999999995</v>
      </c>
      <c r="H273">
        <v>9340</v>
      </c>
      <c r="I273">
        <v>1.09566E-2</v>
      </c>
      <c r="J273">
        <v>-4.6012699999999997E-2</v>
      </c>
      <c r="K273">
        <v>-6.0054200000000002E-2</v>
      </c>
      <c r="L273">
        <v>-5.1758400000000003E-2</v>
      </c>
      <c r="M273">
        <v>-4.6012699999999997E-2</v>
      </c>
      <c r="N273">
        <v>-4.0266999999999997E-2</v>
      </c>
      <c r="O273">
        <v>-3.1971199999999998E-2</v>
      </c>
    </row>
    <row r="274" spans="1:15" x14ac:dyDescent="0.25">
      <c r="A274" t="s">
        <v>3</v>
      </c>
      <c r="B274">
        <v>9</v>
      </c>
      <c r="C274" t="str">
        <f t="shared" si="6"/>
        <v>Text 9</v>
      </c>
      <c r="D274">
        <v>80.511399999999995</v>
      </c>
      <c r="E274">
        <v>1.0784020000000001</v>
      </c>
      <c r="F274">
        <v>1.041269</v>
      </c>
      <c r="G274">
        <v>1.0255890000000001</v>
      </c>
      <c r="H274">
        <v>9340</v>
      </c>
      <c r="I274">
        <v>1.23042E-2</v>
      </c>
      <c r="J274">
        <v>-5.2813800000000001E-2</v>
      </c>
      <c r="K274">
        <v>-6.8582400000000002E-2</v>
      </c>
      <c r="L274">
        <v>-5.9266199999999998E-2</v>
      </c>
      <c r="M274">
        <v>-5.2813800000000001E-2</v>
      </c>
      <c r="N274">
        <v>-4.63615E-2</v>
      </c>
      <c r="O274">
        <v>-3.7045300000000003E-2</v>
      </c>
    </row>
    <row r="275" spans="1:15" x14ac:dyDescent="0.25">
      <c r="A275" t="s">
        <v>3</v>
      </c>
      <c r="B275">
        <v>10</v>
      </c>
      <c r="C275" t="str">
        <f t="shared" si="6"/>
        <v>Text 10</v>
      </c>
      <c r="D275">
        <v>82.371700000000004</v>
      </c>
      <c r="E275">
        <v>1.237223</v>
      </c>
      <c r="F275">
        <v>1.207144</v>
      </c>
      <c r="G275">
        <v>1.188966</v>
      </c>
      <c r="H275">
        <v>9340</v>
      </c>
      <c r="I275">
        <v>1.45603E-2</v>
      </c>
      <c r="J275">
        <v>-4.8257000000000001E-2</v>
      </c>
      <c r="K275">
        <v>-6.6916799999999999E-2</v>
      </c>
      <c r="L275">
        <v>-5.5892499999999998E-2</v>
      </c>
      <c r="M275">
        <v>-4.8257000000000001E-2</v>
      </c>
      <c r="N275">
        <v>-4.0621600000000001E-2</v>
      </c>
      <c r="O275">
        <v>-2.9597200000000001E-2</v>
      </c>
    </row>
    <row r="276" spans="1:15" x14ac:dyDescent="0.25">
      <c r="A276" t="s">
        <v>3</v>
      </c>
      <c r="B276">
        <v>11</v>
      </c>
      <c r="C276" t="str">
        <f t="shared" si="6"/>
        <v>Text 11</v>
      </c>
      <c r="D276">
        <v>83.995599999999996</v>
      </c>
      <c r="E276">
        <v>1.3826270000000001</v>
      </c>
      <c r="F276">
        <v>1.3783620000000001</v>
      </c>
      <c r="G276">
        <v>1.3576060000000001</v>
      </c>
      <c r="H276">
        <v>9340</v>
      </c>
      <c r="I276">
        <v>1.6556600000000001E-2</v>
      </c>
      <c r="J276">
        <v>-2.5021000000000002E-2</v>
      </c>
      <c r="K276">
        <v>-4.6239000000000002E-2</v>
      </c>
      <c r="L276">
        <v>-3.3703200000000003E-2</v>
      </c>
      <c r="M276">
        <v>-2.5021000000000002E-2</v>
      </c>
      <c r="N276">
        <v>-1.6338700000000001E-2</v>
      </c>
      <c r="O276">
        <v>-3.8029000000000001E-3</v>
      </c>
    </row>
    <row r="277" spans="1:15" x14ac:dyDescent="0.25">
      <c r="A277" t="s">
        <v>3</v>
      </c>
      <c r="B277">
        <v>12</v>
      </c>
      <c r="C277" t="str">
        <f t="shared" si="6"/>
        <v>Text 12</v>
      </c>
      <c r="D277">
        <v>84.082400000000007</v>
      </c>
      <c r="E277">
        <v>1.4307110000000001</v>
      </c>
      <c r="F277">
        <v>1.502575</v>
      </c>
      <c r="G277">
        <v>1.479948</v>
      </c>
      <c r="H277">
        <v>9340</v>
      </c>
      <c r="I277">
        <v>1.7829600000000001E-2</v>
      </c>
      <c r="J277">
        <v>4.92369E-2</v>
      </c>
      <c r="K277">
        <v>2.6387500000000001E-2</v>
      </c>
      <c r="L277">
        <v>3.9887100000000002E-2</v>
      </c>
      <c r="M277">
        <v>4.92369E-2</v>
      </c>
      <c r="N277">
        <v>5.8586800000000001E-2</v>
      </c>
      <c r="O277">
        <v>7.2086399999999995E-2</v>
      </c>
    </row>
    <row r="278" spans="1:15" x14ac:dyDescent="0.25">
      <c r="A278" t="s">
        <v>3</v>
      </c>
      <c r="B278">
        <v>13</v>
      </c>
      <c r="C278" t="str">
        <f t="shared" si="6"/>
        <v>Text 13</v>
      </c>
      <c r="D278">
        <v>84.671800000000005</v>
      </c>
      <c r="E278">
        <v>1.474119</v>
      </c>
      <c r="F278">
        <v>1.6118030000000001</v>
      </c>
      <c r="G278">
        <v>1.587531</v>
      </c>
      <c r="H278">
        <v>9340</v>
      </c>
      <c r="I278">
        <v>1.88095E-2</v>
      </c>
      <c r="J278">
        <v>0.1134115</v>
      </c>
      <c r="K278">
        <v>8.9306099999999999E-2</v>
      </c>
      <c r="L278">
        <v>0.1035478</v>
      </c>
      <c r="M278">
        <v>0.1134115</v>
      </c>
      <c r="N278">
        <v>0.1232752</v>
      </c>
      <c r="O278">
        <v>0.13751679999999999</v>
      </c>
    </row>
    <row r="279" spans="1:15" x14ac:dyDescent="0.25">
      <c r="A279" t="s">
        <v>3</v>
      </c>
      <c r="B279">
        <v>14</v>
      </c>
      <c r="C279" t="str">
        <f t="shared" si="6"/>
        <v>Text 14</v>
      </c>
      <c r="D279">
        <v>84.986000000000004</v>
      </c>
      <c r="E279">
        <v>1.510462</v>
      </c>
      <c r="F279">
        <v>1.665467</v>
      </c>
      <c r="G279">
        <v>1.640387</v>
      </c>
      <c r="H279">
        <v>9340</v>
      </c>
      <c r="I279">
        <v>1.9672599999999998E-2</v>
      </c>
      <c r="J279">
        <v>0.1299246</v>
      </c>
      <c r="K279">
        <v>0.1047131</v>
      </c>
      <c r="L279">
        <v>0.1196083</v>
      </c>
      <c r="M279">
        <v>0.1299246</v>
      </c>
      <c r="N279">
        <v>0.1402409</v>
      </c>
      <c r="O279">
        <v>0.1551361</v>
      </c>
    </row>
    <row r="280" spans="1:15" x14ac:dyDescent="0.25">
      <c r="A280" t="s">
        <v>3</v>
      </c>
      <c r="B280">
        <v>15</v>
      </c>
      <c r="C280" t="str">
        <f t="shared" si="6"/>
        <v>Text 15</v>
      </c>
      <c r="D280">
        <v>85.060500000000005</v>
      </c>
      <c r="E280">
        <v>1.5597350000000001</v>
      </c>
      <c r="F280">
        <v>1.720207</v>
      </c>
      <c r="G280">
        <v>1.6943029999999999</v>
      </c>
      <c r="H280">
        <v>9340</v>
      </c>
      <c r="I280">
        <v>2.0167000000000001E-2</v>
      </c>
      <c r="J280">
        <v>0.1345681</v>
      </c>
      <c r="K280">
        <v>0.1087231</v>
      </c>
      <c r="L280">
        <v>0.12399259999999999</v>
      </c>
      <c r="M280">
        <v>0.1345681</v>
      </c>
      <c r="N280">
        <v>0.14514369999999999</v>
      </c>
      <c r="O280">
        <v>0.1604131</v>
      </c>
    </row>
    <row r="281" spans="1:15" x14ac:dyDescent="0.25">
      <c r="A281" t="s">
        <v>3</v>
      </c>
      <c r="B281">
        <v>16</v>
      </c>
      <c r="C281" t="str">
        <f t="shared" si="6"/>
        <v>Text 16</v>
      </c>
      <c r="D281">
        <v>84.814700000000002</v>
      </c>
      <c r="E281">
        <v>1.6276379999999999</v>
      </c>
      <c r="F281">
        <v>1.778162</v>
      </c>
      <c r="G281">
        <v>1.751385</v>
      </c>
      <c r="H281">
        <v>9340</v>
      </c>
      <c r="I281">
        <v>2.0408800000000001E-2</v>
      </c>
      <c r="J281">
        <v>0.1237463</v>
      </c>
      <c r="K281">
        <v>9.7591399999999995E-2</v>
      </c>
      <c r="L281">
        <v>0.1130439</v>
      </c>
      <c r="M281">
        <v>0.1237463</v>
      </c>
      <c r="N281">
        <v>0.1344487</v>
      </c>
      <c r="O281">
        <v>0.14990120000000001</v>
      </c>
    </row>
    <row r="282" spans="1:15" x14ac:dyDescent="0.25">
      <c r="A282" t="s">
        <v>3</v>
      </c>
      <c r="B282">
        <v>17</v>
      </c>
      <c r="C282" t="str">
        <f t="shared" si="6"/>
        <v>Text 17</v>
      </c>
      <c r="D282">
        <v>83.589200000000005</v>
      </c>
      <c r="E282">
        <v>1.668096</v>
      </c>
      <c r="F282">
        <v>1.8071710000000001</v>
      </c>
      <c r="G282">
        <v>1.7799579999999999</v>
      </c>
      <c r="H282">
        <v>9340</v>
      </c>
      <c r="I282">
        <v>2.02811E-2</v>
      </c>
      <c r="J282">
        <v>0.111862</v>
      </c>
      <c r="K282">
        <v>8.5870799999999997E-2</v>
      </c>
      <c r="L282">
        <v>0.1012266</v>
      </c>
      <c r="M282">
        <v>0.111862</v>
      </c>
      <c r="N282">
        <v>0.12249740000000001</v>
      </c>
      <c r="O282">
        <v>0.13785330000000001</v>
      </c>
    </row>
    <row r="283" spans="1:15" x14ac:dyDescent="0.25">
      <c r="A283" t="s">
        <v>3</v>
      </c>
      <c r="B283">
        <v>18</v>
      </c>
      <c r="C283" t="str">
        <f t="shared" ref="C283:C337" si="7">CONCATENATE(A283," ",B283)</f>
        <v>Text 18</v>
      </c>
      <c r="D283">
        <v>79.943600000000004</v>
      </c>
      <c r="E283">
        <v>1.665457</v>
      </c>
      <c r="F283">
        <v>1.7723819999999999</v>
      </c>
      <c r="G283">
        <v>1.745692</v>
      </c>
      <c r="H283">
        <v>9340</v>
      </c>
      <c r="I283">
        <v>1.95987E-2</v>
      </c>
      <c r="J283">
        <v>8.0234799999999995E-2</v>
      </c>
      <c r="K283">
        <v>5.5118100000000003E-2</v>
      </c>
      <c r="L283">
        <v>6.99573E-2</v>
      </c>
      <c r="M283">
        <v>8.0234799999999995E-2</v>
      </c>
      <c r="N283">
        <v>9.0512400000000007E-2</v>
      </c>
      <c r="O283">
        <v>0.1053515</v>
      </c>
    </row>
    <row r="284" spans="1:15" x14ac:dyDescent="0.25">
      <c r="A284" t="s">
        <v>3</v>
      </c>
      <c r="B284">
        <v>19</v>
      </c>
      <c r="C284" t="str">
        <f t="shared" si="7"/>
        <v>Text 19</v>
      </c>
      <c r="D284">
        <v>78.126999999999995</v>
      </c>
      <c r="E284">
        <v>1.631605</v>
      </c>
      <c r="F284">
        <v>1.6417930000000001</v>
      </c>
      <c r="G284">
        <v>1.61707</v>
      </c>
      <c r="H284">
        <v>9340</v>
      </c>
      <c r="I284">
        <v>1.8624100000000001E-2</v>
      </c>
      <c r="J284">
        <v>-1.45355E-2</v>
      </c>
      <c r="K284">
        <v>-3.8403300000000001E-2</v>
      </c>
      <c r="L284">
        <v>-2.4302000000000001E-2</v>
      </c>
      <c r="M284">
        <v>-1.45355E-2</v>
      </c>
      <c r="N284">
        <v>-4.7689999999999998E-3</v>
      </c>
      <c r="O284">
        <v>9.3323E-3</v>
      </c>
    </row>
    <row r="285" spans="1:15" x14ac:dyDescent="0.25">
      <c r="A285" t="s">
        <v>3</v>
      </c>
      <c r="B285">
        <v>20</v>
      </c>
      <c r="C285" t="str">
        <f t="shared" si="7"/>
        <v>Text 20</v>
      </c>
      <c r="D285">
        <v>76.156000000000006</v>
      </c>
      <c r="E285">
        <v>1.6276980000000001</v>
      </c>
      <c r="F285">
        <v>1.5831809999999999</v>
      </c>
      <c r="G285">
        <v>1.5593399999999999</v>
      </c>
      <c r="H285">
        <v>9340</v>
      </c>
      <c r="I285">
        <v>1.7997699999999998E-2</v>
      </c>
      <c r="J285">
        <v>-6.8358000000000002E-2</v>
      </c>
      <c r="K285">
        <v>-9.1423000000000004E-2</v>
      </c>
      <c r="L285">
        <v>-7.7796000000000004E-2</v>
      </c>
      <c r="M285">
        <v>-6.8358000000000002E-2</v>
      </c>
      <c r="N285">
        <v>-5.892E-2</v>
      </c>
      <c r="O285">
        <v>-4.5293E-2</v>
      </c>
    </row>
    <row r="286" spans="1:15" x14ac:dyDescent="0.25">
      <c r="A286" t="s">
        <v>3</v>
      </c>
      <c r="B286">
        <v>21</v>
      </c>
      <c r="C286" t="str">
        <f t="shared" si="7"/>
        <v>Text 21</v>
      </c>
      <c r="D286">
        <v>76.958600000000004</v>
      </c>
      <c r="E286">
        <v>1.63575</v>
      </c>
      <c r="F286">
        <v>1.591847</v>
      </c>
      <c r="G286">
        <v>1.567876</v>
      </c>
      <c r="H286">
        <v>9340</v>
      </c>
      <c r="I286">
        <v>1.7843999999999999E-2</v>
      </c>
      <c r="J286">
        <v>-6.7874100000000007E-2</v>
      </c>
      <c r="K286">
        <v>-9.0742000000000003E-2</v>
      </c>
      <c r="L286">
        <v>-7.7231400000000006E-2</v>
      </c>
      <c r="M286">
        <v>-6.7874100000000007E-2</v>
      </c>
      <c r="N286">
        <v>-5.8516699999999998E-2</v>
      </c>
      <c r="O286">
        <v>-4.50061E-2</v>
      </c>
    </row>
    <row r="287" spans="1:15" x14ac:dyDescent="0.25">
      <c r="A287" t="s">
        <v>3</v>
      </c>
      <c r="B287">
        <v>22</v>
      </c>
      <c r="C287" t="str">
        <f t="shared" si="7"/>
        <v>Text 22</v>
      </c>
      <c r="D287">
        <v>75.482200000000006</v>
      </c>
      <c r="E287">
        <v>1.5495939999999999</v>
      </c>
      <c r="F287">
        <v>1.49152</v>
      </c>
      <c r="G287">
        <v>1.4690589999999999</v>
      </c>
      <c r="H287">
        <v>9340</v>
      </c>
      <c r="I287">
        <v>1.68903E-2</v>
      </c>
      <c r="J287">
        <v>-8.0535099999999998E-2</v>
      </c>
      <c r="K287">
        <v>-0.10218090000000001</v>
      </c>
      <c r="L287">
        <v>-8.9392399999999997E-2</v>
      </c>
      <c r="M287">
        <v>-8.0535099999999998E-2</v>
      </c>
      <c r="N287">
        <v>-7.16778E-2</v>
      </c>
      <c r="O287">
        <v>-5.8889299999999999E-2</v>
      </c>
    </row>
    <row r="288" spans="1:15" x14ac:dyDescent="0.25">
      <c r="A288" t="s">
        <v>3</v>
      </c>
      <c r="B288">
        <v>23</v>
      </c>
      <c r="C288" t="str">
        <f t="shared" si="7"/>
        <v>Text 23</v>
      </c>
      <c r="D288">
        <v>74.691900000000004</v>
      </c>
      <c r="E288">
        <v>1.394533</v>
      </c>
      <c r="F288">
        <v>1.3325910000000001</v>
      </c>
      <c r="G288">
        <v>1.312524</v>
      </c>
      <c r="H288">
        <v>9340</v>
      </c>
      <c r="I288">
        <v>1.53682E-2</v>
      </c>
      <c r="J288">
        <v>-8.2009700000000005E-2</v>
      </c>
      <c r="K288">
        <v>-0.1017048</v>
      </c>
      <c r="L288">
        <v>-9.0068800000000004E-2</v>
      </c>
      <c r="M288">
        <v>-8.2009700000000005E-2</v>
      </c>
      <c r="N288">
        <v>-7.3950600000000005E-2</v>
      </c>
      <c r="O288">
        <v>-6.2314500000000002E-2</v>
      </c>
    </row>
    <row r="289" spans="1:15" x14ac:dyDescent="0.25">
      <c r="A289" t="s">
        <v>3</v>
      </c>
      <c r="B289">
        <v>24</v>
      </c>
      <c r="C289" t="str">
        <f t="shared" si="7"/>
        <v>Text 24</v>
      </c>
      <c r="D289">
        <v>74.033600000000007</v>
      </c>
      <c r="E289">
        <v>1.207319</v>
      </c>
      <c r="F289">
        <v>1.146871</v>
      </c>
      <c r="G289">
        <v>1.1296010000000001</v>
      </c>
      <c r="H289">
        <v>9340</v>
      </c>
      <c r="I289">
        <v>1.3709300000000001E-2</v>
      </c>
      <c r="J289">
        <v>-7.7718499999999996E-2</v>
      </c>
      <c r="K289">
        <v>-9.5287700000000003E-2</v>
      </c>
      <c r="L289">
        <v>-8.4907700000000003E-2</v>
      </c>
      <c r="M289">
        <v>-7.7718499999999996E-2</v>
      </c>
      <c r="N289">
        <v>-7.0529400000000006E-2</v>
      </c>
      <c r="O289">
        <v>-6.0149399999999999E-2</v>
      </c>
    </row>
    <row r="290" spans="1:15" x14ac:dyDescent="0.25">
      <c r="A290" t="s">
        <v>59</v>
      </c>
      <c r="B290">
        <v>1</v>
      </c>
      <c r="C290" t="str">
        <f t="shared" si="7"/>
        <v>Yes 1</v>
      </c>
      <c r="D290">
        <v>76.423299999999998</v>
      </c>
      <c r="E290">
        <v>1.5276069999999999</v>
      </c>
      <c r="F290">
        <v>1.354428</v>
      </c>
      <c r="G290">
        <v>1.3482209999999999</v>
      </c>
      <c r="H290">
        <v>3437</v>
      </c>
      <c r="I290">
        <v>3.0330800000000002E-2</v>
      </c>
      <c r="J290">
        <v>-0.1793862</v>
      </c>
      <c r="K290">
        <v>-0.2182566</v>
      </c>
      <c r="L290">
        <v>-0.19529160000000001</v>
      </c>
      <c r="M290">
        <v>-0.1793862</v>
      </c>
      <c r="N290">
        <v>-0.16348070000000001</v>
      </c>
      <c r="O290">
        <v>-0.14051569999999999</v>
      </c>
    </row>
    <row r="291" spans="1:15" x14ac:dyDescent="0.25">
      <c r="A291" t="s">
        <v>59</v>
      </c>
      <c r="B291">
        <v>2</v>
      </c>
      <c r="C291" t="str">
        <f t="shared" si="7"/>
        <v>Yes 2</v>
      </c>
      <c r="D291">
        <v>76.243499999999997</v>
      </c>
      <c r="E291">
        <v>1.3145610000000001</v>
      </c>
      <c r="F291">
        <v>1.1978880000000001</v>
      </c>
      <c r="G291">
        <v>1.1923980000000001</v>
      </c>
      <c r="H291">
        <v>3437</v>
      </c>
      <c r="I291">
        <v>2.7536100000000001E-2</v>
      </c>
      <c r="J291">
        <v>-0.1221628</v>
      </c>
      <c r="K291">
        <v>-0.1574517</v>
      </c>
      <c r="L291">
        <v>-0.1366028</v>
      </c>
      <c r="M291">
        <v>-0.1221628</v>
      </c>
      <c r="N291">
        <v>-0.1077229</v>
      </c>
      <c r="O291">
        <v>-8.6874000000000007E-2</v>
      </c>
    </row>
    <row r="292" spans="1:15" x14ac:dyDescent="0.25">
      <c r="A292" t="s">
        <v>59</v>
      </c>
      <c r="B292">
        <v>3</v>
      </c>
      <c r="C292" t="str">
        <f t="shared" si="7"/>
        <v>Yes 3</v>
      </c>
      <c r="D292">
        <v>75.578999999999994</v>
      </c>
      <c r="E292">
        <v>1.1462300000000001</v>
      </c>
      <c r="F292">
        <v>1.0794280000000001</v>
      </c>
      <c r="G292">
        <v>1.074481</v>
      </c>
      <c r="H292">
        <v>3437</v>
      </c>
      <c r="I292">
        <v>2.4250600000000001E-2</v>
      </c>
      <c r="J292">
        <v>-7.1749099999999996E-2</v>
      </c>
      <c r="K292">
        <v>-0.1028275</v>
      </c>
      <c r="L292">
        <v>-8.4466100000000002E-2</v>
      </c>
      <c r="M292">
        <v>-7.1749099999999996E-2</v>
      </c>
      <c r="N292">
        <v>-5.9032000000000001E-2</v>
      </c>
      <c r="O292">
        <v>-4.0670600000000001E-2</v>
      </c>
    </row>
    <row r="293" spans="1:15" x14ac:dyDescent="0.25">
      <c r="A293" t="s">
        <v>59</v>
      </c>
      <c r="B293">
        <v>4</v>
      </c>
      <c r="C293" t="str">
        <f t="shared" si="7"/>
        <v>Yes 4</v>
      </c>
      <c r="D293">
        <v>75.441699999999997</v>
      </c>
      <c r="E293">
        <v>1.032233</v>
      </c>
      <c r="F293">
        <v>0.98836630000000003</v>
      </c>
      <c r="G293">
        <v>0.98383670000000001</v>
      </c>
      <c r="H293">
        <v>3437</v>
      </c>
      <c r="I293">
        <v>2.1589199999999999E-2</v>
      </c>
      <c r="J293">
        <v>-4.8396700000000001E-2</v>
      </c>
      <c r="K293">
        <v>-7.6064400000000004E-2</v>
      </c>
      <c r="L293">
        <v>-5.9718100000000003E-2</v>
      </c>
      <c r="M293">
        <v>-4.8396700000000001E-2</v>
      </c>
      <c r="N293">
        <v>-3.7075299999999999E-2</v>
      </c>
      <c r="O293">
        <v>-2.0729000000000001E-2</v>
      </c>
    </row>
    <row r="294" spans="1:15" x14ac:dyDescent="0.25">
      <c r="A294" t="s">
        <v>59</v>
      </c>
      <c r="B294">
        <v>5</v>
      </c>
      <c r="C294" t="str">
        <f t="shared" si="7"/>
        <v>Yes 5</v>
      </c>
      <c r="D294">
        <v>74.633399999999995</v>
      </c>
      <c r="E294">
        <v>0.9623294</v>
      </c>
      <c r="F294">
        <v>0.92743240000000005</v>
      </c>
      <c r="G294">
        <v>0.92318199999999995</v>
      </c>
      <c r="H294">
        <v>3437</v>
      </c>
      <c r="I294">
        <v>1.9730299999999999E-2</v>
      </c>
      <c r="J294">
        <v>-3.9147300000000003E-2</v>
      </c>
      <c r="K294">
        <v>-6.4432799999999998E-2</v>
      </c>
      <c r="L294">
        <v>-4.94939E-2</v>
      </c>
      <c r="M294">
        <v>-3.9147300000000003E-2</v>
      </c>
      <c r="N294">
        <v>-2.8800800000000001E-2</v>
      </c>
      <c r="O294">
        <v>-1.38619E-2</v>
      </c>
    </row>
    <row r="295" spans="1:15" x14ac:dyDescent="0.25">
      <c r="A295" t="s">
        <v>59</v>
      </c>
      <c r="B295">
        <v>6</v>
      </c>
      <c r="C295" t="str">
        <f t="shared" si="7"/>
        <v>Yes 6</v>
      </c>
      <c r="D295">
        <v>74.171999999999997</v>
      </c>
      <c r="E295">
        <v>0.93635060000000003</v>
      </c>
      <c r="F295">
        <v>0.92806659999999996</v>
      </c>
      <c r="G295">
        <v>0.92381329999999995</v>
      </c>
      <c r="H295">
        <v>3437</v>
      </c>
      <c r="I295">
        <v>1.91862E-2</v>
      </c>
      <c r="J295">
        <v>-1.2537299999999999E-2</v>
      </c>
      <c r="K295">
        <v>-3.7125400000000003E-2</v>
      </c>
      <c r="L295">
        <v>-2.2598500000000001E-2</v>
      </c>
      <c r="M295">
        <v>-1.2537299999999999E-2</v>
      </c>
      <c r="N295">
        <v>-2.4759999999999999E-3</v>
      </c>
      <c r="O295">
        <v>1.20509E-2</v>
      </c>
    </row>
    <row r="296" spans="1:15" x14ac:dyDescent="0.25">
      <c r="A296" t="s">
        <v>59</v>
      </c>
      <c r="B296">
        <v>7</v>
      </c>
      <c r="C296" t="str">
        <f t="shared" si="7"/>
        <v>Yes 7</v>
      </c>
      <c r="D296">
        <v>74.918199999999999</v>
      </c>
      <c r="E296">
        <v>0.99405060000000001</v>
      </c>
      <c r="F296">
        <v>0.9479706</v>
      </c>
      <c r="G296">
        <v>0.94362610000000002</v>
      </c>
      <c r="H296">
        <v>3437</v>
      </c>
      <c r="I296">
        <v>1.92477E-2</v>
      </c>
      <c r="J296">
        <v>-5.0424499999999997E-2</v>
      </c>
      <c r="K296">
        <v>-7.5091500000000005E-2</v>
      </c>
      <c r="L296">
        <v>-6.0518000000000002E-2</v>
      </c>
      <c r="M296">
        <v>-5.0424499999999997E-2</v>
      </c>
      <c r="N296">
        <v>-4.0330999999999999E-2</v>
      </c>
      <c r="O296">
        <v>-2.5757599999999999E-2</v>
      </c>
    </row>
    <row r="297" spans="1:15" x14ac:dyDescent="0.25">
      <c r="A297" t="s">
        <v>59</v>
      </c>
      <c r="B297">
        <v>8</v>
      </c>
      <c r="C297" t="str">
        <f t="shared" si="7"/>
        <v>Yes 8</v>
      </c>
      <c r="D297">
        <v>77.652600000000007</v>
      </c>
      <c r="E297">
        <v>1.1657679999999999</v>
      </c>
      <c r="F297">
        <v>1.038586</v>
      </c>
      <c r="G297">
        <v>1.0338259999999999</v>
      </c>
      <c r="H297">
        <v>3437</v>
      </c>
      <c r="I297">
        <v>2.2551499999999999E-2</v>
      </c>
      <c r="J297">
        <v>-0.13194130000000001</v>
      </c>
      <c r="K297">
        <v>-0.16084219999999999</v>
      </c>
      <c r="L297">
        <v>-0.14376729999999999</v>
      </c>
      <c r="M297">
        <v>-0.13194130000000001</v>
      </c>
      <c r="N297">
        <v>-0.12011529999999999</v>
      </c>
      <c r="O297">
        <v>-0.1030404</v>
      </c>
    </row>
    <row r="298" spans="1:15" x14ac:dyDescent="0.25">
      <c r="A298" t="s">
        <v>59</v>
      </c>
      <c r="B298">
        <v>9</v>
      </c>
      <c r="C298" t="str">
        <f t="shared" si="7"/>
        <v>Yes 9</v>
      </c>
      <c r="D298">
        <v>80.934200000000004</v>
      </c>
      <c r="E298">
        <v>1.3477079999999999</v>
      </c>
      <c r="F298">
        <v>1.2156169999999999</v>
      </c>
      <c r="G298">
        <v>1.210046</v>
      </c>
      <c r="H298">
        <v>3437</v>
      </c>
      <c r="I298">
        <v>2.57574E-2</v>
      </c>
      <c r="J298">
        <v>-0.1376628</v>
      </c>
      <c r="K298">
        <v>-0.1706723</v>
      </c>
      <c r="L298">
        <v>-0.15117</v>
      </c>
      <c r="M298">
        <v>-0.1376628</v>
      </c>
      <c r="N298">
        <v>-0.1241556</v>
      </c>
      <c r="O298">
        <v>-0.1046533</v>
      </c>
    </row>
    <row r="299" spans="1:15" x14ac:dyDescent="0.25">
      <c r="A299" t="s">
        <v>59</v>
      </c>
      <c r="B299">
        <v>10</v>
      </c>
      <c r="C299" t="str">
        <f t="shared" si="7"/>
        <v>Yes 10</v>
      </c>
      <c r="D299">
        <v>82.752399999999994</v>
      </c>
      <c r="E299">
        <v>1.5290809999999999</v>
      </c>
      <c r="F299">
        <v>1.4160999999999999</v>
      </c>
      <c r="G299">
        <v>1.40961</v>
      </c>
      <c r="H299">
        <v>3437</v>
      </c>
      <c r="I299">
        <v>2.9379200000000001E-2</v>
      </c>
      <c r="J299">
        <v>-0.1194713</v>
      </c>
      <c r="K299">
        <v>-0.15712219999999999</v>
      </c>
      <c r="L299">
        <v>-0.13487769999999999</v>
      </c>
      <c r="M299">
        <v>-0.1194713</v>
      </c>
      <c r="N299">
        <v>-0.1040648</v>
      </c>
      <c r="O299">
        <v>-8.1820400000000001E-2</v>
      </c>
    </row>
    <row r="300" spans="1:15" x14ac:dyDescent="0.25">
      <c r="A300" t="s">
        <v>59</v>
      </c>
      <c r="B300">
        <v>11</v>
      </c>
      <c r="C300" t="str">
        <f t="shared" si="7"/>
        <v>Yes 11</v>
      </c>
      <c r="D300">
        <v>85.316000000000003</v>
      </c>
      <c r="E300">
        <v>1.7153700000000001</v>
      </c>
      <c r="F300">
        <v>1.637926</v>
      </c>
      <c r="G300">
        <v>1.6304190000000001</v>
      </c>
      <c r="H300">
        <v>3437</v>
      </c>
      <c r="I300">
        <v>3.3259900000000002E-2</v>
      </c>
      <c r="J300">
        <v>-8.4950499999999998E-2</v>
      </c>
      <c r="K300">
        <v>-0.12757470000000001</v>
      </c>
      <c r="L300">
        <v>-0.102392</v>
      </c>
      <c r="M300">
        <v>-8.4950499999999998E-2</v>
      </c>
      <c r="N300">
        <v>-6.7509E-2</v>
      </c>
      <c r="O300">
        <v>-4.2326200000000001E-2</v>
      </c>
    </row>
    <row r="301" spans="1:15" x14ac:dyDescent="0.25">
      <c r="A301" t="s">
        <v>59</v>
      </c>
      <c r="B301">
        <v>12</v>
      </c>
      <c r="C301" t="str">
        <f t="shared" si="7"/>
        <v>Yes 12</v>
      </c>
      <c r="D301">
        <v>86.075400000000002</v>
      </c>
      <c r="E301">
        <v>1.7287380000000001</v>
      </c>
      <c r="F301">
        <v>1.814478</v>
      </c>
      <c r="G301">
        <v>1.806162</v>
      </c>
      <c r="H301">
        <v>3437</v>
      </c>
      <c r="I301">
        <v>3.5487100000000001E-2</v>
      </c>
      <c r="J301">
        <v>7.7424000000000007E-2</v>
      </c>
      <c r="K301">
        <v>3.1945399999999999E-2</v>
      </c>
      <c r="L301">
        <v>5.8814499999999999E-2</v>
      </c>
      <c r="M301">
        <v>7.7424000000000007E-2</v>
      </c>
      <c r="N301">
        <v>9.6033400000000005E-2</v>
      </c>
      <c r="O301">
        <v>0.1229025</v>
      </c>
    </row>
    <row r="302" spans="1:15" x14ac:dyDescent="0.25">
      <c r="A302" t="s">
        <v>59</v>
      </c>
      <c r="B302">
        <v>13</v>
      </c>
      <c r="C302" t="str">
        <f t="shared" si="7"/>
        <v>Yes 13</v>
      </c>
      <c r="D302">
        <v>86.203100000000006</v>
      </c>
      <c r="E302">
        <v>1.7985610000000001</v>
      </c>
      <c r="F302">
        <v>1.9189849999999999</v>
      </c>
      <c r="G302">
        <v>1.9101900000000001</v>
      </c>
      <c r="H302">
        <v>3437</v>
      </c>
      <c r="I302">
        <v>3.7843799999999997E-2</v>
      </c>
      <c r="J302">
        <v>0.1116293</v>
      </c>
      <c r="K302">
        <v>6.3130500000000006E-2</v>
      </c>
      <c r="L302">
        <v>9.1784000000000004E-2</v>
      </c>
      <c r="M302">
        <v>0.1116293</v>
      </c>
      <c r="N302">
        <v>0.1314746</v>
      </c>
      <c r="O302">
        <v>0.1601281</v>
      </c>
    </row>
    <row r="303" spans="1:15" x14ac:dyDescent="0.25">
      <c r="A303" t="s">
        <v>59</v>
      </c>
      <c r="B303">
        <v>14</v>
      </c>
      <c r="C303" t="str">
        <f t="shared" si="7"/>
        <v>Yes 14</v>
      </c>
      <c r="D303">
        <v>86.035200000000003</v>
      </c>
      <c r="E303">
        <v>1.8406419999999999</v>
      </c>
      <c r="F303">
        <v>2.0088409999999999</v>
      </c>
      <c r="G303">
        <v>1.9996339999999999</v>
      </c>
      <c r="H303">
        <v>3437</v>
      </c>
      <c r="I303">
        <v>4.0515599999999999E-2</v>
      </c>
      <c r="J303">
        <v>0.15899199999999999</v>
      </c>
      <c r="K303">
        <v>0.1070692</v>
      </c>
      <c r="L303">
        <v>0.1377456</v>
      </c>
      <c r="M303">
        <v>0.15899199999999999</v>
      </c>
      <c r="N303">
        <v>0.18023839999999999</v>
      </c>
      <c r="O303">
        <v>0.21091480000000001</v>
      </c>
    </row>
    <row r="304" spans="1:15" x14ac:dyDescent="0.25">
      <c r="A304" t="s">
        <v>59</v>
      </c>
      <c r="B304">
        <v>15</v>
      </c>
      <c r="C304" t="str">
        <f t="shared" si="7"/>
        <v>Yes 15</v>
      </c>
      <c r="D304">
        <v>86.093699999999998</v>
      </c>
      <c r="E304">
        <v>1.916434</v>
      </c>
      <c r="F304">
        <v>2.1054439999999999</v>
      </c>
      <c r="G304">
        <v>2.0957949999999999</v>
      </c>
      <c r="H304">
        <v>3437</v>
      </c>
      <c r="I304">
        <v>4.1751499999999997E-2</v>
      </c>
      <c r="J304">
        <v>0.1793603</v>
      </c>
      <c r="K304">
        <v>0.12585360000000001</v>
      </c>
      <c r="L304">
        <v>0.15746579999999999</v>
      </c>
      <c r="M304">
        <v>0.1793603</v>
      </c>
      <c r="N304">
        <v>0.20125480000000001</v>
      </c>
      <c r="O304">
        <v>0.23286699999999999</v>
      </c>
    </row>
    <row r="305" spans="1:15" x14ac:dyDescent="0.25">
      <c r="A305" t="s">
        <v>59</v>
      </c>
      <c r="B305">
        <v>16</v>
      </c>
      <c r="C305" t="str">
        <f t="shared" si="7"/>
        <v>Yes 16</v>
      </c>
      <c r="D305">
        <v>85.949399999999997</v>
      </c>
      <c r="E305">
        <v>2.0198299999999998</v>
      </c>
      <c r="F305">
        <v>2.2117140000000002</v>
      </c>
      <c r="G305">
        <v>2.201578</v>
      </c>
      <c r="H305">
        <v>3437</v>
      </c>
      <c r="I305">
        <v>4.1638300000000003E-2</v>
      </c>
      <c r="J305">
        <v>0.18174789999999999</v>
      </c>
      <c r="K305">
        <v>0.12838620000000001</v>
      </c>
      <c r="L305">
        <v>0.15991269999999999</v>
      </c>
      <c r="M305">
        <v>0.18174789999999999</v>
      </c>
      <c r="N305">
        <v>0.20358299999999999</v>
      </c>
      <c r="O305">
        <v>0.2351095</v>
      </c>
    </row>
    <row r="306" spans="1:15" x14ac:dyDescent="0.25">
      <c r="A306" t="s">
        <v>59</v>
      </c>
      <c r="B306">
        <v>17</v>
      </c>
      <c r="C306" t="str">
        <f t="shared" si="7"/>
        <v>Yes 17</v>
      </c>
      <c r="D306">
        <v>84.758499999999998</v>
      </c>
      <c r="E306">
        <v>2.1125919999999998</v>
      </c>
      <c r="F306">
        <v>2.279334</v>
      </c>
      <c r="G306">
        <v>2.268888</v>
      </c>
      <c r="H306">
        <v>3437</v>
      </c>
      <c r="I306">
        <v>4.1381300000000003E-2</v>
      </c>
      <c r="J306">
        <v>0.15629570000000001</v>
      </c>
      <c r="K306">
        <v>0.10326349999999999</v>
      </c>
      <c r="L306">
        <v>0.1345953</v>
      </c>
      <c r="M306">
        <v>0.15629570000000001</v>
      </c>
      <c r="N306">
        <v>0.17799599999999999</v>
      </c>
      <c r="O306">
        <v>0.20932790000000001</v>
      </c>
    </row>
    <row r="307" spans="1:15" x14ac:dyDescent="0.25">
      <c r="A307" t="s">
        <v>59</v>
      </c>
      <c r="B307">
        <v>18</v>
      </c>
      <c r="C307" t="str">
        <f t="shared" si="7"/>
        <v>Yes 18</v>
      </c>
      <c r="D307">
        <v>80.741900000000001</v>
      </c>
      <c r="E307">
        <v>2.0924399999999999</v>
      </c>
      <c r="F307">
        <v>2.2462059999999999</v>
      </c>
      <c r="G307">
        <v>2.2359119999999999</v>
      </c>
      <c r="H307">
        <v>3437</v>
      </c>
      <c r="I307">
        <v>3.9928499999999999E-2</v>
      </c>
      <c r="J307">
        <v>0.14347190000000001</v>
      </c>
      <c r="K307">
        <v>9.2301499999999995E-2</v>
      </c>
      <c r="L307">
        <v>0.1225334</v>
      </c>
      <c r="M307">
        <v>0.14347190000000001</v>
      </c>
      <c r="N307">
        <v>0.16441049999999999</v>
      </c>
      <c r="O307">
        <v>0.19464239999999999</v>
      </c>
    </row>
    <row r="308" spans="1:15" x14ac:dyDescent="0.25">
      <c r="A308" t="s">
        <v>59</v>
      </c>
      <c r="B308">
        <v>19</v>
      </c>
      <c r="C308" t="str">
        <f t="shared" si="7"/>
        <v>Yes 19</v>
      </c>
      <c r="D308">
        <v>78.450400000000002</v>
      </c>
      <c r="E308">
        <v>2.0853009999999998</v>
      </c>
      <c r="F308">
        <v>2.0711650000000001</v>
      </c>
      <c r="G308">
        <v>2.0616729999999999</v>
      </c>
      <c r="H308">
        <v>3437</v>
      </c>
      <c r="I308">
        <v>3.7378300000000003E-2</v>
      </c>
      <c r="J308">
        <v>-2.3628300000000001E-2</v>
      </c>
      <c r="K308">
        <v>-7.1530499999999997E-2</v>
      </c>
      <c r="L308">
        <v>-4.3229499999999997E-2</v>
      </c>
      <c r="M308">
        <v>-2.3628300000000001E-2</v>
      </c>
      <c r="N308">
        <v>-4.0270000000000002E-3</v>
      </c>
      <c r="O308">
        <v>2.4274E-2</v>
      </c>
    </row>
    <row r="309" spans="1:15" x14ac:dyDescent="0.25">
      <c r="A309" t="s">
        <v>59</v>
      </c>
      <c r="B309">
        <v>20</v>
      </c>
      <c r="C309" t="str">
        <f t="shared" si="7"/>
        <v>Yes 20</v>
      </c>
      <c r="D309">
        <v>76.075599999999994</v>
      </c>
      <c r="E309">
        <v>2.0469870000000001</v>
      </c>
      <c r="F309">
        <v>1.9659340000000001</v>
      </c>
      <c r="G309">
        <v>1.9569240000000001</v>
      </c>
      <c r="H309">
        <v>3437</v>
      </c>
      <c r="I309">
        <v>3.5953699999999998E-2</v>
      </c>
      <c r="J309">
        <v>-9.0063000000000004E-2</v>
      </c>
      <c r="K309">
        <v>-0.1361396</v>
      </c>
      <c r="L309">
        <v>-0.10891720000000001</v>
      </c>
      <c r="M309">
        <v>-9.0063000000000004E-2</v>
      </c>
      <c r="N309">
        <v>-7.1208800000000003E-2</v>
      </c>
      <c r="O309">
        <v>-4.3986400000000002E-2</v>
      </c>
    </row>
    <row r="310" spans="1:15" x14ac:dyDescent="0.25">
      <c r="A310" t="s">
        <v>59</v>
      </c>
      <c r="B310">
        <v>21</v>
      </c>
      <c r="C310" t="str">
        <f t="shared" si="7"/>
        <v>Yes 21</v>
      </c>
      <c r="D310">
        <v>76.948499999999996</v>
      </c>
      <c r="E310">
        <v>2.0394800000000002</v>
      </c>
      <c r="F310">
        <v>1.9222049999999999</v>
      </c>
      <c r="G310">
        <v>1.9133960000000001</v>
      </c>
      <c r="H310">
        <v>3437</v>
      </c>
      <c r="I310">
        <v>3.5433600000000003E-2</v>
      </c>
      <c r="J310">
        <v>-0.1260841</v>
      </c>
      <c r="K310">
        <v>-0.17149410000000001</v>
      </c>
      <c r="L310">
        <v>-0.1446655</v>
      </c>
      <c r="M310">
        <v>-0.1260841</v>
      </c>
      <c r="N310">
        <v>-0.10750270000000001</v>
      </c>
      <c r="O310">
        <v>-8.0674099999999999E-2</v>
      </c>
    </row>
    <row r="311" spans="1:15" x14ac:dyDescent="0.25">
      <c r="A311" t="s">
        <v>59</v>
      </c>
      <c r="B311">
        <v>22</v>
      </c>
      <c r="C311" t="str">
        <f t="shared" si="7"/>
        <v>Yes 22</v>
      </c>
      <c r="D311">
        <v>75.326700000000002</v>
      </c>
      <c r="E311">
        <v>1.875653</v>
      </c>
      <c r="F311">
        <v>1.775871</v>
      </c>
      <c r="G311">
        <v>1.767733</v>
      </c>
      <c r="H311">
        <v>3437</v>
      </c>
      <c r="I311">
        <v>3.2595699999999998E-2</v>
      </c>
      <c r="J311">
        <v>-0.1079199</v>
      </c>
      <c r="K311">
        <v>-0.14969299999999999</v>
      </c>
      <c r="L311">
        <v>-0.12501309999999999</v>
      </c>
      <c r="M311">
        <v>-0.1079199</v>
      </c>
      <c r="N311">
        <v>-9.0826699999999996E-2</v>
      </c>
      <c r="O311">
        <v>-6.6146800000000006E-2</v>
      </c>
    </row>
    <row r="312" spans="1:15" x14ac:dyDescent="0.25">
      <c r="A312" t="s">
        <v>59</v>
      </c>
      <c r="B312">
        <v>23</v>
      </c>
      <c r="C312" t="str">
        <f t="shared" si="7"/>
        <v>Yes 23</v>
      </c>
      <c r="D312">
        <v>74.535899999999998</v>
      </c>
      <c r="E312">
        <v>1.6368640000000001</v>
      </c>
      <c r="F312">
        <v>1.5646230000000001</v>
      </c>
      <c r="G312">
        <v>1.557453</v>
      </c>
      <c r="H312">
        <v>3437</v>
      </c>
      <c r="I312">
        <v>3.0430100000000002E-2</v>
      </c>
      <c r="J312">
        <v>-7.9411200000000001E-2</v>
      </c>
      <c r="K312">
        <v>-0.1184089</v>
      </c>
      <c r="L312">
        <v>-9.5368700000000001E-2</v>
      </c>
      <c r="M312">
        <v>-7.9411200000000001E-2</v>
      </c>
      <c r="N312">
        <v>-6.3453599999999999E-2</v>
      </c>
      <c r="O312">
        <v>-4.0413400000000002E-2</v>
      </c>
    </row>
    <row r="313" spans="1:15" x14ac:dyDescent="0.25">
      <c r="A313" t="s">
        <v>59</v>
      </c>
      <c r="B313">
        <v>24</v>
      </c>
      <c r="C313" t="str">
        <f t="shared" si="7"/>
        <v>Yes 24</v>
      </c>
      <c r="D313">
        <v>74.036699999999996</v>
      </c>
      <c r="E313">
        <v>1.3636550000000001</v>
      </c>
      <c r="F313">
        <v>1.342905</v>
      </c>
      <c r="G313">
        <v>1.336751</v>
      </c>
      <c r="H313">
        <v>3437</v>
      </c>
      <c r="I313">
        <v>2.7357699999999999E-2</v>
      </c>
      <c r="J313">
        <v>-2.6904500000000001E-2</v>
      </c>
      <c r="K313">
        <v>-6.19648E-2</v>
      </c>
      <c r="L313">
        <v>-4.12509E-2</v>
      </c>
      <c r="M313">
        <v>-2.6904500000000001E-2</v>
      </c>
      <c r="N313">
        <v>-1.2558100000000001E-2</v>
      </c>
      <c r="O313">
        <v>8.1557999999999995E-3</v>
      </c>
    </row>
    <row r="314" spans="1:15" x14ac:dyDescent="0.25">
      <c r="A314" t="s">
        <v>39</v>
      </c>
      <c r="B314">
        <v>1</v>
      </c>
      <c r="C314" t="str">
        <f t="shared" si="7"/>
        <v>all 1</v>
      </c>
      <c r="D314">
        <v>76.751199999999997</v>
      </c>
      <c r="E314">
        <v>1.1532210000000001</v>
      </c>
      <c r="F314">
        <v>1.1225210000000001</v>
      </c>
      <c r="G314">
        <v>1.118609</v>
      </c>
      <c r="H314">
        <v>57586</v>
      </c>
      <c r="I314">
        <v>5.7936999999999997E-3</v>
      </c>
      <c r="J314">
        <v>-3.4611299999999998E-2</v>
      </c>
      <c r="K314">
        <v>-4.2036299999999999E-2</v>
      </c>
      <c r="L314">
        <v>-3.7649599999999998E-2</v>
      </c>
      <c r="M314">
        <v>-3.4611299999999998E-2</v>
      </c>
      <c r="N314">
        <v>-3.15731E-2</v>
      </c>
      <c r="O314">
        <v>-2.7186399999999999E-2</v>
      </c>
    </row>
    <row r="315" spans="1:15" x14ac:dyDescent="0.25">
      <c r="A315" t="s">
        <v>39</v>
      </c>
      <c r="B315">
        <v>2</v>
      </c>
      <c r="C315" t="str">
        <f t="shared" si="7"/>
        <v>all 2</v>
      </c>
      <c r="D315">
        <v>76.361099999999993</v>
      </c>
      <c r="E315">
        <v>1.0066520000000001</v>
      </c>
      <c r="F315">
        <v>0.99610169999999998</v>
      </c>
      <c r="G315">
        <v>0.99263089999999998</v>
      </c>
      <c r="H315">
        <v>57586</v>
      </c>
      <c r="I315">
        <v>5.2088999999999998E-3</v>
      </c>
      <c r="J315">
        <v>-1.4021E-2</v>
      </c>
      <c r="K315">
        <v>-2.06964E-2</v>
      </c>
      <c r="L315">
        <v>-1.67525E-2</v>
      </c>
      <c r="M315">
        <v>-1.4021E-2</v>
      </c>
      <c r="N315">
        <v>-1.1289499999999999E-2</v>
      </c>
      <c r="O315">
        <v>-7.3455999999999999E-3</v>
      </c>
    </row>
    <row r="316" spans="1:15" x14ac:dyDescent="0.25">
      <c r="A316" t="s">
        <v>39</v>
      </c>
      <c r="B316">
        <v>3</v>
      </c>
      <c r="C316" t="str">
        <f t="shared" si="7"/>
        <v>all 3</v>
      </c>
      <c r="D316">
        <v>75.777100000000004</v>
      </c>
      <c r="E316">
        <v>0.8992639</v>
      </c>
      <c r="F316">
        <v>0.90207040000000005</v>
      </c>
      <c r="G316">
        <v>0.89892729999999998</v>
      </c>
      <c r="H316">
        <v>57586</v>
      </c>
      <c r="I316">
        <v>4.7012E-3</v>
      </c>
      <c r="J316">
        <v>-3.366E-4</v>
      </c>
      <c r="K316">
        <v>-6.3615E-3</v>
      </c>
      <c r="L316">
        <v>-2.8019E-3</v>
      </c>
      <c r="M316">
        <v>-3.366E-4</v>
      </c>
      <c r="N316">
        <v>2.1286999999999999E-3</v>
      </c>
      <c r="O316">
        <v>5.6883000000000003E-3</v>
      </c>
    </row>
    <row r="317" spans="1:15" x14ac:dyDescent="0.25">
      <c r="A317" t="s">
        <v>39</v>
      </c>
      <c r="B317">
        <v>4</v>
      </c>
      <c r="C317" t="str">
        <f t="shared" si="7"/>
        <v>all 4</v>
      </c>
      <c r="D317">
        <v>75.612099999999998</v>
      </c>
      <c r="E317">
        <v>0.82818060000000004</v>
      </c>
      <c r="F317">
        <v>0.83728389999999997</v>
      </c>
      <c r="G317">
        <v>0.83436639999999995</v>
      </c>
      <c r="H317">
        <v>57586</v>
      </c>
      <c r="I317">
        <v>4.3021999999999999E-3</v>
      </c>
      <c r="J317">
        <v>6.1858E-3</v>
      </c>
      <c r="K317">
        <v>6.7230000000000002E-4</v>
      </c>
      <c r="L317">
        <v>3.9297000000000004E-3</v>
      </c>
      <c r="M317">
        <v>6.1858E-3</v>
      </c>
      <c r="N317">
        <v>8.4419000000000004E-3</v>
      </c>
      <c r="O317">
        <v>1.16994E-2</v>
      </c>
    </row>
    <row r="318" spans="1:15" x14ac:dyDescent="0.25">
      <c r="A318" t="s">
        <v>39</v>
      </c>
      <c r="B318">
        <v>5</v>
      </c>
      <c r="C318" t="str">
        <f t="shared" si="7"/>
        <v>all 5</v>
      </c>
      <c r="D318">
        <v>74.742900000000006</v>
      </c>
      <c r="E318">
        <v>0.78389260000000005</v>
      </c>
      <c r="F318">
        <v>0.79829859999999997</v>
      </c>
      <c r="G318">
        <v>0.79551709999999998</v>
      </c>
      <c r="H318">
        <v>57586</v>
      </c>
      <c r="I318">
        <v>3.9876E-3</v>
      </c>
      <c r="J318">
        <v>1.1624499999999999E-2</v>
      </c>
      <c r="K318">
        <v>6.5142000000000004E-3</v>
      </c>
      <c r="L318">
        <v>9.5333999999999992E-3</v>
      </c>
      <c r="M318">
        <v>1.1624499999999999E-2</v>
      </c>
      <c r="N318">
        <v>1.37156E-2</v>
      </c>
      <c r="O318">
        <v>1.6734800000000001E-2</v>
      </c>
    </row>
    <row r="319" spans="1:15" x14ac:dyDescent="0.25">
      <c r="A319" t="s">
        <v>39</v>
      </c>
      <c r="B319">
        <v>6</v>
      </c>
      <c r="C319" t="str">
        <f t="shared" si="7"/>
        <v>all 6</v>
      </c>
      <c r="D319">
        <v>74.304000000000002</v>
      </c>
      <c r="E319">
        <v>0.77100930000000001</v>
      </c>
      <c r="F319">
        <v>0.78505029999999998</v>
      </c>
      <c r="G319">
        <v>0.78231490000000004</v>
      </c>
      <c r="H319">
        <v>57586</v>
      </c>
      <c r="I319">
        <v>3.8528E-3</v>
      </c>
      <c r="J319">
        <v>1.1305600000000001E-2</v>
      </c>
      <c r="K319">
        <v>6.3680000000000004E-3</v>
      </c>
      <c r="L319">
        <v>9.2852000000000004E-3</v>
      </c>
      <c r="M319">
        <v>1.1305600000000001E-2</v>
      </c>
      <c r="N319">
        <v>1.3325999999999999E-2</v>
      </c>
      <c r="O319">
        <v>1.6243199999999999E-2</v>
      </c>
    </row>
    <row r="320" spans="1:15" x14ac:dyDescent="0.25">
      <c r="A320" t="s">
        <v>39</v>
      </c>
      <c r="B320">
        <v>7</v>
      </c>
      <c r="C320" t="str">
        <f t="shared" si="7"/>
        <v>all 7</v>
      </c>
      <c r="D320">
        <v>74.943200000000004</v>
      </c>
      <c r="E320">
        <v>0.80899299999999996</v>
      </c>
      <c r="F320">
        <v>0.80305479999999996</v>
      </c>
      <c r="G320">
        <v>0.80025670000000004</v>
      </c>
      <c r="H320">
        <v>57586</v>
      </c>
      <c r="I320">
        <v>3.895E-3</v>
      </c>
      <c r="J320">
        <v>-8.7363000000000007E-3</v>
      </c>
      <c r="K320">
        <v>-1.3728000000000001E-2</v>
      </c>
      <c r="L320">
        <v>-1.07788E-2</v>
      </c>
      <c r="M320">
        <v>-8.7363000000000007E-3</v>
      </c>
      <c r="N320">
        <v>-6.6937999999999998E-3</v>
      </c>
      <c r="O320">
        <v>-3.7445999999999998E-3</v>
      </c>
    </row>
    <row r="321" spans="1:15" x14ac:dyDescent="0.25">
      <c r="A321" t="s">
        <v>39</v>
      </c>
      <c r="B321">
        <v>8</v>
      </c>
      <c r="C321" t="str">
        <f t="shared" si="7"/>
        <v>all 8</v>
      </c>
      <c r="D321">
        <v>77.467200000000005</v>
      </c>
      <c r="E321">
        <v>0.90392300000000003</v>
      </c>
      <c r="F321">
        <v>0.87839959999999995</v>
      </c>
      <c r="G321">
        <v>0.87533890000000003</v>
      </c>
      <c r="H321">
        <v>57586</v>
      </c>
      <c r="I321">
        <v>4.3131000000000003E-3</v>
      </c>
      <c r="J321">
        <v>-2.8584100000000001E-2</v>
      </c>
      <c r="K321">
        <v>-3.4111500000000003E-2</v>
      </c>
      <c r="L321">
        <v>-3.0845899999999999E-2</v>
      </c>
      <c r="M321">
        <v>-2.8584100000000001E-2</v>
      </c>
      <c r="N321">
        <v>-2.63223E-2</v>
      </c>
      <c r="O321">
        <v>-2.3056699999999999E-2</v>
      </c>
    </row>
    <row r="322" spans="1:15" x14ac:dyDescent="0.25">
      <c r="A322" t="s">
        <v>39</v>
      </c>
      <c r="B322">
        <v>9</v>
      </c>
      <c r="C322" t="str">
        <f t="shared" si="7"/>
        <v>all 9</v>
      </c>
      <c r="D322">
        <v>80.509600000000006</v>
      </c>
      <c r="E322">
        <v>1.042222</v>
      </c>
      <c r="F322">
        <v>1.0125839999999999</v>
      </c>
      <c r="G322">
        <v>1.009056</v>
      </c>
      <c r="H322">
        <v>57586</v>
      </c>
      <c r="I322">
        <v>4.9950999999999997E-3</v>
      </c>
      <c r="J322">
        <v>-3.3165899999999998E-2</v>
      </c>
      <c r="K322">
        <v>-3.95673E-2</v>
      </c>
      <c r="L322">
        <v>-3.5785299999999999E-2</v>
      </c>
      <c r="M322">
        <v>-3.3165899999999998E-2</v>
      </c>
      <c r="N322">
        <v>-3.0546400000000001E-2</v>
      </c>
      <c r="O322">
        <v>-2.6764400000000001E-2</v>
      </c>
    </row>
    <row r="323" spans="1:15" x14ac:dyDescent="0.25">
      <c r="A323" t="s">
        <v>39</v>
      </c>
      <c r="B323">
        <v>10</v>
      </c>
      <c r="C323" t="str">
        <f t="shared" si="7"/>
        <v>all 10</v>
      </c>
      <c r="D323">
        <v>82.350200000000001</v>
      </c>
      <c r="E323">
        <v>1.1879759999999999</v>
      </c>
      <c r="F323">
        <v>1.168372</v>
      </c>
      <c r="G323">
        <v>1.164301</v>
      </c>
      <c r="H323">
        <v>57586</v>
      </c>
      <c r="I323">
        <v>5.8199000000000002E-3</v>
      </c>
      <c r="J323">
        <v>-2.3675399999999999E-2</v>
      </c>
      <c r="K323">
        <v>-3.1133899999999999E-2</v>
      </c>
      <c r="L323">
        <v>-2.6727399999999998E-2</v>
      </c>
      <c r="M323">
        <v>-2.3675399999999999E-2</v>
      </c>
      <c r="N323">
        <v>-2.0623499999999999E-2</v>
      </c>
      <c r="O323">
        <v>-1.6216899999999999E-2</v>
      </c>
    </row>
    <row r="324" spans="1:15" x14ac:dyDescent="0.25">
      <c r="A324" t="s">
        <v>39</v>
      </c>
      <c r="B324">
        <v>11</v>
      </c>
      <c r="C324" t="str">
        <f t="shared" si="7"/>
        <v>all 11</v>
      </c>
      <c r="D324">
        <v>83.984399999999994</v>
      </c>
      <c r="E324">
        <v>1.3133550000000001</v>
      </c>
      <c r="F324">
        <v>1.3162389999999999</v>
      </c>
      <c r="G324">
        <v>1.311652</v>
      </c>
      <c r="H324">
        <v>57586</v>
      </c>
      <c r="I324">
        <v>6.5836999999999996E-3</v>
      </c>
      <c r="J324">
        <v>-1.7022000000000001E-3</v>
      </c>
      <c r="K324">
        <v>-1.0139499999999999E-2</v>
      </c>
      <c r="L324">
        <v>-5.1546999999999999E-3</v>
      </c>
      <c r="M324">
        <v>-1.7022000000000001E-3</v>
      </c>
      <c r="N324">
        <v>1.7501999999999999E-3</v>
      </c>
      <c r="O324">
        <v>6.7350999999999999E-3</v>
      </c>
    </row>
    <row r="325" spans="1:15" x14ac:dyDescent="0.25">
      <c r="A325" t="s">
        <v>39</v>
      </c>
      <c r="B325">
        <v>12</v>
      </c>
      <c r="C325" t="str">
        <f t="shared" si="7"/>
        <v>all 12</v>
      </c>
      <c r="D325">
        <v>83.990600000000001</v>
      </c>
      <c r="E325">
        <v>1.3449990000000001</v>
      </c>
      <c r="F325">
        <v>1.435276</v>
      </c>
      <c r="G325">
        <v>1.430275</v>
      </c>
      <c r="H325">
        <v>57586</v>
      </c>
      <c r="I325">
        <v>7.0994999999999999E-3</v>
      </c>
      <c r="J325">
        <v>8.5276099999999994E-2</v>
      </c>
      <c r="K325">
        <v>7.6177700000000001E-2</v>
      </c>
      <c r="L325">
        <v>8.1553100000000003E-2</v>
      </c>
      <c r="M325">
        <v>8.5276099999999994E-2</v>
      </c>
      <c r="N325">
        <v>8.8998999999999995E-2</v>
      </c>
      <c r="O325">
        <v>9.4374399999999997E-2</v>
      </c>
    </row>
    <row r="326" spans="1:15" x14ac:dyDescent="0.25">
      <c r="A326" t="s">
        <v>39</v>
      </c>
      <c r="B326">
        <v>13</v>
      </c>
      <c r="C326" t="str">
        <f t="shared" si="7"/>
        <v>all 13</v>
      </c>
      <c r="D326">
        <v>84.613200000000006</v>
      </c>
      <c r="E326">
        <v>1.394541</v>
      </c>
      <c r="F326">
        <v>1.5185660000000001</v>
      </c>
      <c r="G326">
        <v>1.5132749999999999</v>
      </c>
      <c r="H326">
        <v>57586</v>
      </c>
      <c r="I326">
        <v>7.5078999999999996E-3</v>
      </c>
      <c r="J326">
        <v>0.1187342</v>
      </c>
      <c r="K326">
        <v>0.1091124</v>
      </c>
      <c r="L326">
        <v>0.114797</v>
      </c>
      <c r="M326">
        <v>0.1187342</v>
      </c>
      <c r="N326">
        <v>0.1226713</v>
      </c>
      <c r="O326">
        <v>0.12835589999999999</v>
      </c>
    </row>
    <row r="327" spans="1:15" x14ac:dyDescent="0.25">
      <c r="A327" t="s">
        <v>39</v>
      </c>
      <c r="B327">
        <v>14</v>
      </c>
      <c r="C327" t="str">
        <f t="shared" si="7"/>
        <v>all 14</v>
      </c>
      <c r="D327">
        <v>84.889499999999998</v>
      </c>
      <c r="E327">
        <v>1.438828</v>
      </c>
      <c r="F327">
        <v>1.57741</v>
      </c>
      <c r="G327">
        <v>1.5719129999999999</v>
      </c>
      <c r="H327">
        <v>57586</v>
      </c>
      <c r="I327">
        <v>7.8802000000000004E-3</v>
      </c>
      <c r="J327">
        <v>0.13308539999999999</v>
      </c>
      <c r="K327">
        <v>0.1229865</v>
      </c>
      <c r="L327">
        <v>0.12895300000000001</v>
      </c>
      <c r="M327">
        <v>0.13308539999999999</v>
      </c>
      <c r="N327">
        <v>0.1372178</v>
      </c>
      <c r="O327">
        <v>0.14318429999999999</v>
      </c>
    </row>
    <row r="328" spans="1:15" x14ac:dyDescent="0.25">
      <c r="A328" t="s">
        <v>39</v>
      </c>
      <c r="B328">
        <v>15</v>
      </c>
      <c r="C328" t="str">
        <f t="shared" si="7"/>
        <v>all 15</v>
      </c>
      <c r="D328">
        <v>85.0197</v>
      </c>
      <c r="E328">
        <v>1.4984360000000001</v>
      </c>
      <c r="F328">
        <v>1.640155</v>
      </c>
      <c r="G328">
        <v>1.6344399999999999</v>
      </c>
      <c r="H328">
        <v>57586</v>
      </c>
      <c r="I328">
        <v>8.0765999999999998E-3</v>
      </c>
      <c r="J328">
        <v>0.13600429999999999</v>
      </c>
      <c r="K328">
        <v>0.12565380000000001</v>
      </c>
      <c r="L328">
        <v>0.131769</v>
      </c>
      <c r="M328">
        <v>0.13600429999999999</v>
      </c>
      <c r="N328">
        <v>0.14023969999999999</v>
      </c>
      <c r="O328">
        <v>0.14635490000000001</v>
      </c>
    </row>
    <row r="329" spans="1:15" x14ac:dyDescent="0.25">
      <c r="A329" t="s">
        <v>39</v>
      </c>
      <c r="B329">
        <v>16</v>
      </c>
      <c r="C329" t="str">
        <f t="shared" si="7"/>
        <v>all 16</v>
      </c>
      <c r="D329">
        <v>84.792500000000004</v>
      </c>
      <c r="E329">
        <v>1.5690269999999999</v>
      </c>
      <c r="F329">
        <v>1.7060630000000001</v>
      </c>
      <c r="G329">
        <v>1.700118</v>
      </c>
      <c r="H329">
        <v>57586</v>
      </c>
      <c r="I329">
        <v>8.1878999999999997E-3</v>
      </c>
      <c r="J329">
        <v>0.13109100000000001</v>
      </c>
      <c r="K329">
        <v>0.1205978</v>
      </c>
      <c r="L329">
        <v>0.1267973</v>
      </c>
      <c r="M329">
        <v>0.13109100000000001</v>
      </c>
      <c r="N329">
        <v>0.1353848</v>
      </c>
      <c r="O329">
        <v>0.14158419999999999</v>
      </c>
    </row>
    <row r="330" spans="1:15" x14ac:dyDescent="0.25">
      <c r="A330" t="s">
        <v>39</v>
      </c>
      <c r="B330">
        <v>17</v>
      </c>
      <c r="C330" t="str">
        <f t="shared" si="7"/>
        <v>all 17</v>
      </c>
      <c r="D330">
        <v>83.611999999999995</v>
      </c>
      <c r="E330">
        <v>1.6294649999999999</v>
      </c>
      <c r="F330">
        <v>1.749568</v>
      </c>
      <c r="G330">
        <v>1.7434719999999999</v>
      </c>
      <c r="H330">
        <v>57586</v>
      </c>
      <c r="I330">
        <v>8.1872000000000004E-3</v>
      </c>
      <c r="J330">
        <v>0.11400689999999999</v>
      </c>
      <c r="K330">
        <v>0.1035145</v>
      </c>
      <c r="L330">
        <v>0.10971350000000001</v>
      </c>
      <c r="M330">
        <v>0.11400689999999999</v>
      </c>
      <c r="N330">
        <v>0.1183003</v>
      </c>
      <c r="O330">
        <v>0.1244992</v>
      </c>
    </row>
    <row r="331" spans="1:15" x14ac:dyDescent="0.25">
      <c r="A331" t="s">
        <v>39</v>
      </c>
      <c r="B331">
        <v>18</v>
      </c>
      <c r="C331" t="str">
        <f t="shared" si="7"/>
        <v>all 18</v>
      </c>
      <c r="D331">
        <v>79.915800000000004</v>
      </c>
      <c r="E331">
        <v>1.626698</v>
      </c>
      <c r="F331">
        <v>1.7237089999999999</v>
      </c>
      <c r="G331">
        <v>1.717703</v>
      </c>
      <c r="H331">
        <v>57586</v>
      </c>
      <c r="I331">
        <v>7.9225000000000007E-3</v>
      </c>
      <c r="J331">
        <v>9.10049E-2</v>
      </c>
      <c r="K331">
        <v>8.0851800000000001E-2</v>
      </c>
      <c r="L331">
        <v>8.6850300000000005E-2</v>
      </c>
      <c r="M331">
        <v>9.10049E-2</v>
      </c>
      <c r="N331">
        <v>9.5159499999999994E-2</v>
      </c>
      <c r="O331">
        <v>0.101158</v>
      </c>
    </row>
    <row r="332" spans="1:15" x14ac:dyDescent="0.25">
      <c r="A332" t="s">
        <v>39</v>
      </c>
      <c r="B332">
        <v>19</v>
      </c>
      <c r="C332" t="str">
        <f t="shared" si="7"/>
        <v>all 19</v>
      </c>
      <c r="D332">
        <v>78.091700000000003</v>
      </c>
      <c r="E332">
        <v>1.609386</v>
      </c>
      <c r="F332">
        <v>1.613988</v>
      </c>
      <c r="G332">
        <v>1.6083639999999999</v>
      </c>
      <c r="H332">
        <v>57586</v>
      </c>
      <c r="I332">
        <v>7.5294000000000003E-3</v>
      </c>
      <c r="J332">
        <v>-1.0221E-3</v>
      </c>
      <c r="K332">
        <v>-1.06715E-2</v>
      </c>
      <c r="L332">
        <v>-4.9705000000000001E-3</v>
      </c>
      <c r="M332">
        <v>-1.0221E-3</v>
      </c>
      <c r="N332">
        <v>2.9263000000000002E-3</v>
      </c>
      <c r="O332">
        <v>8.6272999999999992E-3</v>
      </c>
    </row>
    <row r="333" spans="1:15" x14ac:dyDescent="0.25">
      <c r="A333" t="s">
        <v>39</v>
      </c>
      <c r="B333">
        <v>20</v>
      </c>
      <c r="C333" t="str">
        <f t="shared" si="7"/>
        <v>all 20</v>
      </c>
      <c r="D333">
        <v>76.182699999999997</v>
      </c>
      <c r="E333">
        <v>1.6028659999999999</v>
      </c>
      <c r="F333">
        <v>1.5661780000000001</v>
      </c>
      <c r="G333">
        <v>1.5607200000000001</v>
      </c>
      <c r="H333">
        <v>57586</v>
      </c>
      <c r="I333">
        <v>7.2760000000000003E-3</v>
      </c>
      <c r="J333">
        <v>-4.2145700000000001E-2</v>
      </c>
      <c r="K333">
        <v>-5.1470299999999997E-2</v>
      </c>
      <c r="L333">
        <v>-4.5961200000000001E-2</v>
      </c>
      <c r="M333">
        <v>-4.2145700000000001E-2</v>
      </c>
      <c r="N333">
        <v>-3.8330200000000002E-2</v>
      </c>
      <c r="O333">
        <v>-3.2821099999999999E-2</v>
      </c>
    </row>
    <row r="334" spans="1:15" x14ac:dyDescent="0.25">
      <c r="A334" t="s">
        <v>39</v>
      </c>
      <c r="B334">
        <v>21</v>
      </c>
      <c r="C334" t="str">
        <f t="shared" si="7"/>
        <v>all 21</v>
      </c>
      <c r="D334">
        <v>76.925299999999993</v>
      </c>
      <c r="E334">
        <v>1.6076589999999999</v>
      </c>
      <c r="F334">
        <v>1.5590999999999999</v>
      </c>
      <c r="G334">
        <v>1.553668</v>
      </c>
      <c r="H334">
        <v>57586</v>
      </c>
      <c r="I334">
        <v>7.1742999999999998E-3</v>
      </c>
      <c r="J334">
        <v>-5.3991600000000001E-2</v>
      </c>
      <c r="K334">
        <v>-6.31858E-2</v>
      </c>
      <c r="L334">
        <v>-5.7753800000000001E-2</v>
      </c>
      <c r="M334">
        <v>-5.3991600000000001E-2</v>
      </c>
      <c r="N334">
        <v>-5.02294E-2</v>
      </c>
      <c r="O334">
        <v>-4.4797299999999998E-2</v>
      </c>
    </row>
    <row r="335" spans="1:15" x14ac:dyDescent="0.25">
      <c r="A335" t="s">
        <v>39</v>
      </c>
      <c r="B335">
        <v>22</v>
      </c>
      <c r="C335" t="str">
        <f t="shared" si="7"/>
        <v>all 22</v>
      </c>
      <c r="D335">
        <v>75.531400000000005</v>
      </c>
      <c r="E335">
        <v>1.5105789999999999</v>
      </c>
      <c r="F335">
        <v>1.464823</v>
      </c>
      <c r="G335">
        <v>1.459719</v>
      </c>
      <c r="H335">
        <v>57586</v>
      </c>
      <c r="I335">
        <v>6.7735E-3</v>
      </c>
      <c r="J335">
        <v>-5.08604E-2</v>
      </c>
      <c r="K335">
        <v>-5.9540999999999997E-2</v>
      </c>
      <c r="L335">
        <v>-5.44124E-2</v>
      </c>
      <c r="M335">
        <v>-5.08604E-2</v>
      </c>
      <c r="N335">
        <v>-4.73084E-2</v>
      </c>
      <c r="O335">
        <v>-4.2179800000000003E-2</v>
      </c>
    </row>
    <row r="336" spans="1:15" x14ac:dyDescent="0.25">
      <c r="A336" t="s">
        <v>39</v>
      </c>
      <c r="B336">
        <v>23</v>
      </c>
      <c r="C336" t="str">
        <f t="shared" si="7"/>
        <v>all 23</v>
      </c>
      <c r="D336">
        <v>74.707999999999998</v>
      </c>
      <c r="E336">
        <v>1.3503879999999999</v>
      </c>
      <c r="F336">
        <v>1.305053</v>
      </c>
      <c r="G336">
        <v>1.3005059999999999</v>
      </c>
      <c r="H336">
        <v>57586</v>
      </c>
      <c r="I336">
        <v>6.149E-3</v>
      </c>
      <c r="J336">
        <v>-4.98819E-2</v>
      </c>
      <c r="K336">
        <v>-5.7762099999999997E-2</v>
      </c>
      <c r="L336">
        <v>-5.3106399999999998E-2</v>
      </c>
      <c r="M336">
        <v>-4.98819E-2</v>
      </c>
      <c r="N336">
        <v>-4.6657400000000002E-2</v>
      </c>
      <c r="O336">
        <v>-4.2001700000000003E-2</v>
      </c>
    </row>
    <row r="337" spans="1:15" x14ac:dyDescent="0.25">
      <c r="A337" t="s">
        <v>39</v>
      </c>
      <c r="B337">
        <v>24</v>
      </c>
      <c r="C337" t="str">
        <f t="shared" si="7"/>
        <v>all 24</v>
      </c>
      <c r="D337">
        <v>74.067099999999996</v>
      </c>
      <c r="E337">
        <v>1.148946</v>
      </c>
      <c r="F337">
        <v>1.1209089999999999</v>
      </c>
      <c r="G337">
        <v>1.1170040000000001</v>
      </c>
      <c r="H337">
        <v>57586</v>
      </c>
      <c r="I337">
        <v>5.4891999999999996E-3</v>
      </c>
      <c r="J337">
        <v>-3.1942499999999999E-2</v>
      </c>
      <c r="K337">
        <v>-3.8977299999999999E-2</v>
      </c>
      <c r="L337">
        <v>-3.4821100000000001E-2</v>
      </c>
      <c r="M337">
        <v>-3.1942499999999999E-2</v>
      </c>
      <c r="N337">
        <v>-2.9064E-2</v>
      </c>
      <c r="O337">
        <v>-2.4907800000000001E-2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Input-Output</vt:lpstr>
      <vt:lpstr>Lookup</vt:lpstr>
      <vt:lpstr>Data</vt:lpstr>
      <vt:lpstr>acct</vt:lpstr>
      <vt:lpstr>cust</vt:lpstr>
      <vt:lpstr>custchar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Josh Schellenberg</cp:lastModifiedBy>
  <dcterms:created xsi:type="dcterms:W3CDTF">2013-12-10T19:35:35Z</dcterms:created>
  <dcterms:modified xsi:type="dcterms:W3CDTF">2014-03-17T22:15:29Z</dcterms:modified>
</cp:coreProperties>
</file>