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updateLinks="never" codeName="ThisWorkbook" defaultThemeVersion="124226"/>
  <mc:AlternateContent xmlns:mc="http://schemas.openxmlformats.org/markup-compatibility/2006">
    <mc:Choice Requires="x15">
      <x15ac:absPath xmlns:x15ac="http://schemas.microsoft.com/office/spreadsheetml/2010/11/ac" url="https://sempra.sharepoint.com/teams/sdgecustomerprograms/Policy and Support/Low Income ESA CARE FERA Policy and Support/2025/2024 Low Income Annual Report (Due 05.2025)/4. 2024 Low Income Annual Report Data Tables (documents for editing)/"/>
    </mc:Choice>
  </mc:AlternateContent>
  <xr:revisionPtr revIDLastSave="8" documentId="8_{3537CB4D-BD5B-44EA-AE2F-F548296FDECB}" xr6:coauthVersionLast="47" xr6:coauthVersionMax="47" xr10:uidLastSave="{B47C186F-3F62-4055-8DDC-9E90A5B5299E}"/>
  <workbookProtection lockStructure="1"/>
  <bookViews>
    <workbookView xWindow="28680" yWindow="-120" windowWidth="29040" windowHeight="15720" tabRatio="806" firstSheet="23" activeTab="23" xr2:uid="{E3EE61C7-5B6C-4333-A3FD-C22A961EBAC1}"/>
  </bookViews>
  <sheets>
    <sheet name="SUMMARY - Highlights " sheetId="74" r:id="rId1"/>
    <sheet name="ESA Summary Table 1" sheetId="75" r:id="rId2"/>
    <sheet name="ESA Table 1" sheetId="76" r:id="rId3"/>
    <sheet name="ESA Table 1A" sheetId="77" r:id="rId4"/>
    <sheet name="ESA Table 2 Main" sheetId="105" r:id="rId5"/>
    <sheet name="ESA Table 2A MFWB" sheetId="79" r:id="rId6"/>
    <sheet name="ESA Table 2B PP PD" sheetId="80" r:id="rId7"/>
    <sheet name="ESA Table 2C BE (SCE-Only)" sheetId="81" r:id="rId8"/>
    <sheet name="ESA Table 2D_CEH (SCE only)" sheetId="83" r:id="rId9"/>
    <sheet name="ESA Table 2E CSD" sheetId="84" r:id="rId10"/>
    <sheet name="ESA Table 3" sheetId="85" r:id="rId11"/>
    <sheet name="ESA Table 4" sheetId="86" r:id="rId12"/>
    <sheet name="ESA Table 5" sheetId="87" r:id="rId13"/>
    <sheet name="ESA Table 6" sheetId="88" r:id="rId14"/>
    <sheet name="ESA Table 7" sheetId="89" r:id="rId15"/>
    <sheet name="ESA Table 8" sheetId="90" r:id="rId16"/>
    <sheet name="ESA Table 9 SCE Only" sheetId="91" r:id="rId17"/>
    <sheet name="ESA Table 10" sheetId="92" r:id="rId18"/>
    <sheet name="ESA Table 11" sheetId="93" r:id="rId19"/>
    <sheet name="ESA Table 12" sheetId="94" r:id="rId20"/>
    <sheet name="ESA Table 13A" sheetId="95" r:id="rId21"/>
    <sheet name="ESA Table 13B" sheetId="96" r:id="rId22"/>
    <sheet name="ESA Table 14" sheetId="97" r:id="rId23"/>
    <sheet name="ESA Table 15" sheetId="98" r:id="rId24"/>
    <sheet name="ESA Table 16" sheetId="99" r:id="rId25"/>
    <sheet name="CARE- Table 1" sheetId="23" r:id="rId26"/>
    <sheet name="CARE-Table 2" sheetId="24" r:id="rId27"/>
    <sheet name="CARE -Table 3" sheetId="25" r:id="rId28"/>
    <sheet name="CARE-Table 4" sheetId="26" r:id="rId29"/>
    <sheet name="CARE-Table 5" sheetId="27" r:id="rId30"/>
    <sheet name="CARE-Table 6" sheetId="28" r:id="rId31"/>
    <sheet name="CARE-Table 7" sheetId="29" r:id="rId32"/>
    <sheet name="CARE-Table 8" sheetId="30" r:id="rId33"/>
    <sheet name="CARE-Table 9" sheetId="31" r:id="rId34"/>
    <sheet name="CARE-Table 10" sheetId="32" r:id="rId35"/>
    <sheet name="CARE-Table 11" sheetId="33" r:id="rId36"/>
    <sheet name="CARE-Table 12" sheetId="34" r:id="rId37"/>
    <sheet name="CARE-Table 13" sheetId="35" r:id="rId38"/>
    <sheet name="CARE-Table 14" sheetId="36" r:id="rId39"/>
    <sheet name="CARE-Table 15" sheetId="37" r:id="rId40"/>
    <sheet name="CARE-Table 16" sheetId="69" r:id="rId41"/>
    <sheet name="FERA-Table 1" sheetId="47" r:id="rId42"/>
    <sheet name="FERA-Table 2" sheetId="50" r:id="rId43"/>
    <sheet name="FERA-Table 3" sheetId="51" r:id="rId44"/>
    <sheet name="FERA - Table 4" sheetId="52" r:id="rId45"/>
    <sheet name="FERA-Table 5" sheetId="53" r:id="rId46"/>
    <sheet name="FERA-Table 6" sheetId="54" r:id="rId47"/>
    <sheet name="FERA-Table 7" sheetId="48" r:id="rId48"/>
    <sheet name="FERA-Table 8" sheetId="73" r:id="rId49"/>
  </sheets>
  <definedNames>
    <definedName name="\0" localSheetId="27">#REF!</definedName>
    <definedName name="\0" localSheetId="35">#REF!</definedName>
    <definedName name="\0" localSheetId="36">#REF!</definedName>
    <definedName name="\0" localSheetId="37">#REF!</definedName>
    <definedName name="\0" localSheetId="26">#REF!</definedName>
    <definedName name="\0" localSheetId="28">#REF!</definedName>
    <definedName name="\0" localSheetId="29">#REF!</definedName>
    <definedName name="\0" localSheetId="30">#REF!</definedName>
    <definedName name="\0" localSheetId="32">#REF!</definedName>
    <definedName name="\0" localSheetId="18">#REF!</definedName>
    <definedName name="\0" localSheetId="0">#REF!</definedName>
    <definedName name="\0">#REF!</definedName>
    <definedName name="\a" localSheetId="27">#REF!</definedName>
    <definedName name="\a" localSheetId="35">#REF!</definedName>
    <definedName name="\a" localSheetId="36">#REF!</definedName>
    <definedName name="\a" localSheetId="37">#REF!</definedName>
    <definedName name="\a" localSheetId="26">#REF!</definedName>
    <definedName name="\a" localSheetId="28">#REF!</definedName>
    <definedName name="\a" localSheetId="29">#REF!</definedName>
    <definedName name="\a" localSheetId="30">#REF!</definedName>
    <definedName name="\a" localSheetId="32">#REF!</definedName>
    <definedName name="\a" localSheetId="18">#REF!</definedName>
    <definedName name="\a" localSheetId="0">#REF!</definedName>
    <definedName name="\a">#REF!</definedName>
    <definedName name="\b" localSheetId="27">#REF!</definedName>
    <definedName name="\b" localSheetId="35">#REF!</definedName>
    <definedName name="\b" localSheetId="36">#REF!</definedName>
    <definedName name="\b" localSheetId="37">#REF!</definedName>
    <definedName name="\b" localSheetId="26">#REF!</definedName>
    <definedName name="\b" localSheetId="28">#REF!</definedName>
    <definedName name="\b" localSheetId="29">#REF!</definedName>
    <definedName name="\b" localSheetId="30">#REF!</definedName>
    <definedName name="\b" localSheetId="32">#REF!</definedName>
    <definedName name="\b" localSheetId="18">#REF!</definedName>
    <definedName name="\b" localSheetId="0">#REF!</definedName>
    <definedName name="\b">#REF!</definedName>
    <definedName name="\c" localSheetId="27">#REF!</definedName>
    <definedName name="\c" localSheetId="35">#REF!</definedName>
    <definedName name="\c" localSheetId="36">#REF!</definedName>
    <definedName name="\c" localSheetId="37">#REF!</definedName>
    <definedName name="\c" localSheetId="26">#REF!</definedName>
    <definedName name="\c" localSheetId="28">#REF!</definedName>
    <definedName name="\c" localSheetId="29">#REF!</definedName>
    <definedName name="\c" localSheetId="30">#REF!</definedName>
    <definedName name="\c" localSheetId="32">#REF!</definedName>
    <definedName name="\c" localSheetId="0">#REF!</definedName>
    <definedName name="\c">#REF!</definedName>
    <definedName name="\d" localSheetId="27">#REF!</definedName>
    <definedName name="\d" localSheetId="35">#REF!</definedName>
    <definedName name="\d" localSheetId="36">#REF!</definedName>
    <definedName name="\d" localSheetId="37">#REF!</definedName>
    <definedName name="\d" localSheetId="26">#REF!</definedName>
    <definedName name="\d" localSheetId="28">#REF!</definedName>
    <definedName name="\d" localSheetId="29">#REF!</definedName>
    <definedName name="\d" localSheetId="30">#REF!</definedName>
    <definedName name="\d" localSheetId="32">#REF!</definedName>
    <definedName name="\d" localSheetId="0">#REF!</definedName>
    <definedName name="\d">#REF!</definedName>
    <definedName name="\f" localSheetId="27">#REF!</definedName>
    <definedName name="\f" localSheetId="35">#REF!</definedName>
    <definedName name="\f" localSheetId="36">#REF!</definedName>
    <definedName name="\f" localSheetId="37">#REF!</definedName>
    <definedName name="\f" localSheetId="26">#REF!</definedName>
    <definedName name="\f" localSheetId="28">#REF!</definedName>
    <definedName name="\f" localSheetId="29">#REF!</definedName>
    <definedName name="\f" localSheetId="30">#REF!</definedName>
    <definedName name="\f" localSheetId="32">#REF!</definedName>
    <definedName name="\f" localSheetId="0">#REF!</definedName>
    <definedName name="\f">#REF!</definedName>
    <definedName name="\k" localSheetId="27">#REF!</definedName>
    <definedName name="\k" localSheetId="35">#REF!</definedName>
    <definedName name="\k" localSheetId="36">#REF!</definedName>
    <definedName name="\k" localSheetId="37">#REF!</definedName>
    <definedName name="\k" localSheetId="26">#REF!</definedName>
    <definedName name="\k" localSheetId="28">#REF!</definedName>
    <definedName name="\k" localSheetId="29">#REF!</definedName>
    <definedName name="\k" localSheetId="30">#REF!</definedName>
    <definedName name="\k" localSheetId="32">#REF!</definedName>
    <definedName name="\k" localSheetId="0">#REF!</definedName>
    <definedName name="\k">#REF!</definedName>
    <definedName name="\m" localSheetId="27">#REF!</definedName>
    <definedName name="\m" localSheetId="35">#REF!</definedName>
    <definedName name="\m" localSheetId="36">#REF!</definedName>
    <definedName name="\m" localSheetId="37">#REF!</definedName>
    <definedName name="\m" localSheetId="26">#REF!</definedName>
    <definedName name="\m" localSheetId="28">#REF!</definedName>
    <definedName name="\m" localSheetId="29">#REF!</definedName>
    <definedName name="\m" localSheetId="30">#REF!</definedName>
    <definedName name="\m" localSheetId="32">#REF!</definedName>
    <definedName name="\m" localSheetId="0">#REF!</definedName>
    <definedName name="\m">#REF!</definedName>
    <definedName name="\p" localSheetId="27">#REF!</definedName>
    <definedName name="\p" localSheetId="35">#REF!</definedName>
    <definedName name="\p" localSheetId="36">#REF!</definedName>
    <definedName name="\p" localSheetId="37">#REF!</definedName>
    <definedName name="\p" localSheetId="26">#REF!</definedName>
    <definedName name="\p" localSheetId="28">#REF!</definedName>
    <definedName name="\p" localSheetId="29">#REF!</definedName>
    <definedName name="\p" localSheetId="30">#REF!</definedName>
    <definedName name="\p" localSheetId="32">#REF!</definedName>
    <definedName name="\P" localSheetId="8">#REF!</definedName>
    <definedName name="\p" localSheetId="0">#REF!</definedName>
    <definedName name="\p">#REF!</definedName>
    <definedName name="\s" localSheetId="27">#REF!</definedName>
    <definedName name="\s" localSheetId="35">#REF!</definedName>
    <definedName name="\s" localSheetId="36">#REF!</definedName>
    <definedName name="\s" localSheetId="37">#REF!</definedName>
    <definedName name="\s" localSheetId="26">#REF!</definedName>
    <definedName name="\s" localSheetId="28">#REF!</definedName>
    <definedName name="\s" localSheetId="29">#REF!</definedName>
    <definedName name="\s" localSheetId="30">#REF!</definedName>
    <definedName name="\s" localSheetId="32">#REF!</definedName>
    <definedName name="\s" localSheetId="8">#REF!</definedName>
    <definedName name="\s" localSheetId="0">#REF!</definedName>
    <definedName name="\s">#REF!</definedName>
    <definedName name="\t" localSheetId="27">#REF!</definedName>
    <definedName name="\t" localSheetId="35">#REF!</definedName>
    <definedName name="\t" localSheetId="36">#REF!</definedName>
    <definedName name="\t" localSheetId="37">#REF!</definedName>
    <definedName name="\t" localSheetId="26">#REF!</definedName>
    <definedName name="\t" localSheetId="28">#REF!</definedName>
    <definedName name="\t" localSheetId="29">#REF!</definedName>
    <definedName name="\t" localSheetId="30">#REF!</definedName>
    <definedName name="\t" localSheetId="32">#REF!</definedName>
    <definedName name="\t" localSheetId="0">#REF!</definedName>
    <definedName name="\t">#REF!</definedName>
    <definedName name="\u" localSheetId="27">#REF!</definedName>
    <definedName name="\u" localSheetId="35">#REF!</definedName>
    <definedName name="\u" localSheetId="36">#REF!</definedName>
    <definedName name="\u" localSheetId="37">#REF!</definedName>
    <definedName name="\u" localSheetId="26">#REF!</definedName>
    <definedName name="\u" localSheetId="28">#REF!</definedName>
    <definedName name="\u" localSheetId="29">#REF!</definedName>
    <definedName name="\u" localSheetId="30">#REF!</definedName>
    <definedName name="\u" localSheetId="32">#REF!</definedName>
    <definedName name="\u" localSheetId="0">#REF!</definedName>
    <definedName name="\u">#REF!</definedName>
    <definedName name="\x" localSheetId="27">#REF!</definedName>
    <definedName name="\x" localSheetId="35">#REF!</definedName>
    <definedName name="\x" localSheetId="36">#REF!</definedName>
    <definedName name="\x" localSheetId="37">#REF!</definedName>
    <definedName name="\x" localSheetId="26">#REF!</definedName>
    <definedName name="\x" localSheetId="28">#REF!</definedName>
    <definedName name="\x" localSheetId="29">#REF!</definedName>
    <definedName name="\x" localSheetId="30">#REF!</definedName>
    <definedName name="\x" localSheetId="32">#REF!</definedName>
    <definedName name="\x" localSheetId="0">#REF!</definedName>
    <definedName name="\x">#REF!</definedName>
    <definedName name="\z" localSheetId="27">#REF!</definedName>
    <definedName name="\z" localSheetId="35">#REF!</definedName>
    <definedName name="\z" localSheetId="36">#REF!</definedName>
    <definedName name="\z" localSheetId="37">#REF!</definedName>
    <definedName name="\z" localSheetId="26">#REF!</definedName>
    <definedName name="\z" localSheetId="28">#REF!</definedName>
    <definedName name="\z" localSheetId="29">#REF!</definedName>
    <definedName name="\z" localSheetId="30">#REF!</definedName>
    <definedName name="\z" localSheetId="32">#REF!</definedName>
    <definedName name="\z" localSheetId="0">#REF!</definedName>
    <definedName name="\z">#REF!</definedName>
    <definedName name="_____May2007" localSheetId="18" hidden="1">{"2002Frcst","05Month",FALSE,"Frcst Format 2002"}</definedName>
    <definedName name="_____May2007" localSheetId="8" hidden="1">{"2002Frcst","05Month",FALSE,"Frcst Format 2002"}</definedName>
    <definedName name="_____May2007" hidden="1">{"2002Frcst","05Month",FALSE,"Frcst Format 2002"}</definedName>
    <definedName name="_____NPV2003">#REF!</definedName>
    <definedName name="_____NPV2004">#REF!</definedName>
    <definedName name="____May2007" localSheetId="18" hidden="1">{"2002Frcst","05Month",FALSE,"Frcst Format 2002"}</definedName>
    <definedName name="____May2007" localSheetId="8" hidden="1">{"2002Frcst","05Month",FALSE,"Frcst Format 2002"}</definedName>
    <definedName name="____May2007" hidden="1">{"2002Frcst","05Month",FALSE,"Frcst Format 2002"}</definedName>
    <definedName name="____NPV2003">#REF!</definedName>
    <definedName name="____NPV2004">#REF!</definedName>
    <definedName name="___Dec05" localSheetId="18" hidden="1">{"Page_1",#N/A,FALSE,"BAD4Q98";"Page_2",#N/A,FALSE,"BAD4Q98";"Page_3",#N/A,FALSE,"BAD4Q98";"Page_4",#N/A,FALSE,"BAD4Q98";"Page_5",#N/A,FALSE,"BAD4Q98";"Page_6",#N/A,FALSE,"BAD4Q98";"Input_1",#N/A,FALSE,"BAD4Q98";"Input_2",#N/A,FALSE,"BAD4Q98"}</definedName>
    <definedName name="___Dec05" localSheetId="8"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8"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8" hidden="1">{"2002Frcst","05Month",FALSE,"Frcst Format 2002"}</definedName>
    <definedName name="___May2007" localSheetId="8" hidden="1">{"2002Frcst","05Month",FALSE,"Frcst Format 2002"}</definedName>
    <definedName name="___May2007" hidden="1">{"2002Frcst","05Month",FALSE,"Frcst Format 2002"}</definedName>
    <definedName name="___NPV2003">#REF!</definedName>
    <definedName name="___NPV2004">#REF!</definedName>
    <definedName name="__123Graph_A" localSheetId="18" hidden="1">#REF!</definedName>
    <definedName name="__123Graph_A" hidden="1">#REF!</definedName>
    <definedName name="__123Graph_AGraph2" localSheetId="18" hidden="1">#REF!</definedName>
    <definedName name="__123Graph_AGraph2" hidden="1">#REF!</definedName>
    <definedName name="__123Graph_AGraph4" localSheetId="18" hidden="1">#REF!</definedName>
    <definedName name="__123Graph_AGraph4" hidden="1">#REF!</definedName>
    <definedName name="__123Graph_B" localSheetId="18" hidden="1">#REF!</definedName>
    <definedName name="__123Graph_B" hidden="1">#REF!</definedName>
    <definedName name="__123Graph_C" localSheetId="18" hidden="1">#REF!</definedName>
    <definedName name="__123Graph_C" hidden="1">#REF!</definedName>
    <definedName name="__123Graph_CCHART1" localSheetId="8" hidden="1">#REF!</definedName>
    <definedName name="__123Graph_CCHART1" hidden="1">#REF!</definedName>
    <definedName name="__123Graph_CCHART2" localSheetId="8" hidden="1">#REF!</definedName>
    <definedName name="__123Graph_CCHART2" hidden="1">#REF!</definedName>
    <definedName name="__123Graph_CCHART3" localSheetId="8" hidden="1">#REF!</definedName>
    <definedName name="__123Graph_CCHART3" hidden="1">#REF!</definedName>
    <definedName name="__123Graph_CCHART4" localSheetId="8" hidden="1">#REF!</definedName>
    <definedName name="__123Graph_CCHART4" hidden="1">#REF!</definedName>
    <definedName name="__123Graph_CCHART5" localSheetId="8" hidden="1">#REF!</definedName>
    <definedName name="__123Graph_CCHART5" hidden="1">#REF!</definedName>
    <definedName name="__123Graph_D" localSheetId="18" hidden="1">#REF!</definedName>
    <definedName name="__123Graph_D" hidden="1">#REF!</definedName>
    <definedName name="__123Graph_DCHART1" localSheetId="8" hidden="1">#REF!</definedName>
    <definedName name="__123Graph_DCHART1" hidden="1">#REF!</definedName>
    <definedName name="__123Graph_DCHART2" localSheetId="8" hidden="1">#REF!</definedName>
    <definedName name="__123Graph_DCHART2" hidden="1">#REF!</definedName>
    <definedName name="__123Graph_DCHART3" localSheetId="8" hidden="1">#REF!</definedName>
    <definedName name="__123Graph_DCHART3" hidden="1">#REF!</definedName>
    <definedName name="__123Graph_DCHART4" localSheetId="8" hidden="1">#REF!</definedName>
    <definedName name="__123Graph_DCHART4" hidden="1">#REF!</definedName>
    <definedName name="__123Graph_DCHART5" localSheetId="8" hidden="1">#REF!</definedName>
    <definedName name="__123Graph_DCHART5" hidden="1">#REF!</definedName>
    <definedName name="__123Graph_E" localSheetId="18" hidden="1">#REF!</definedName>
    <definedName name="__123Graph_E" hidden="1">#REF!</definedName>
    <definedName name="__123Graph_F" localSheetId="18" hidden="1">#REF!</definedName>
    <definedName name="__123Graph_F" hidden="1">#REF!</definedName>
    <definedName name="__123Graph_FCHART4" localSheetId="18" hidden="1">#REF!</definedName>
    <definedName name="__123Graph_FCHART4" hidden="1">#REF!</definedName>
    <definedName name="__123Graph_FCHART5" localSheetId="8" hidden="1">#REF!</definedName>
    <definedName name="__123Graph_FCHART5" hidden="1">#REF!</definedName>
    <definedName name="__123Graph_X" localSheetId="18" hidden="1">#REF!</definedName>
    <definedName name="__123Graph_X" hidden="1">#REF!</definedName>
    <definedName name="__Dec05" localSheetId="18" hidden="1">{"Page_1",#N/A,FALSE,"BAD4Q98";"Page_2",#N/A,FALSE,"BAD4Q98";"Page_3",#N/A,FALSE,"BAD4Q98";"Page_4",#N/A,FALSE,"BAD4Q98";"Page_5",#N/A,FALSE,"BAD4Q98";"Page_6",#N/A,FALSE,"BAD4Q98";"Input_1",#N/A,FALSE,"BAD4Q98";"Input_2",#N/A,FALSE,"BAD4Q98"}</definedName>
    <definedName name="__Dec05" localSheetId="8"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#REF!</definedName>
    <definedName name="__FDS_HYPERLINK_TOGGLE_STATE__" hidden="1">"ON"</definedName>
    <definedName name="__Jan09" localSheetId="18" hidden="1">{"Page_1",#N/A,FALSE,"BAD4Q98";"Page_2",#N/A,FALSE,"BAD4Q98";"Page_3",#N/A,FALSE,"BAD4Q98";"Page_4",#N/A,FALSE,"BAD4Q98";"Page_5",#N/A,FALSE,"BAD4Q98";"Page_6",#N/A,FALSE,"BAD4Q98";"Input_1",#N/A,FALSE,"BAD4Q98";"Input_2",#N/A,FALSE,"BAD4Q98"}</definedName>
    <definedName name="__Jan09" localSheetId="8"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8" hidden="1">{"2002Frcst","05Month",FALSE,"Frcst Format 2002"}</definedName>
    <definedName name="__May2007" localSheetId="8" hidden="1">{"2002Frcst","05Month",FALSE,"Frcst Format 2002"}</definedName>
    <definedName name="__May2007" hidden="1">{"2002Frcst","05Month",FALSE,"Frcst Format 2002"}</definedName>
    <definedName name="__NPV2003">#REF!</definedName>
    <definedName name="__NPV2004">#REF!</definedName>
    <definedName name="__retro_description" localSheetId="8">#REF!</definedName>
    <definedName name="__retro_description">#REF!</definedName>
    <definedName name="_1234Graph_B" localSheetId="8" hidden="1">#REF!</definedName>
    <definedName name="_1234Graph_B" hidden="1">#REF!</definedName>
    <definedName name="_123Graph_CHART3" localSheetId="8" hidden="1">#REF!</definedName>
    <definedName name="_123Graph_CHART3" hidden="1">#REF!</definedName>
    <definedName name="_1807" localSheetId="8">#REF!</definedName>
    <definedName name="_1807">#REF!</definedName>
    <definedName name="_1808" localSheetId="8">#REF!</definedName>
    <definedName name="_1808">#REF!</definedName>
    <definedName name="_1809" localSheetId="8">#REF!</definedName>
    <definedName name="_1809">#REF!</definedName>
    <definedName name="_1810" localSheetId="8">#REF!</definedName>
    <definedName name="_1810">#REF!</definedName>
    <definedName name="_1812" localSheetId="8">#REF!</definedName>
    <definedName name="_1812">#REF!</definedName>
    <definedName name="_1818" localSheetId="8">#REF!</definedName>
    <definedName name="_1818">#REF!</definedName>
    <definedName name="_1820" localSheetId="8">#REF!</definedName>
    <definedName name="_1820">#REF!</definedName>
    <definedName name="_1995_COSTS" localSheetId="27">#REF!</definedName>
    <definedName name="_1995_COSTS" localSheetId="35">#REF!</definedName>
    <definedName name="_1995_COSTS" localSheetId="36">#REF!</definedName>
    <definedName name="_1995_COSTS" localSheetId="37">#REF!</definedName>
    <definedName name="_1995_COSTS" localSheetId="26">#REF!</definedName>
    <definedName name="_1995_COSTS" localSheetId="28">#REF!</definedName>
    <definedName name="_1995_COSTS" localSheetId="29">#REF!</definedName>
    <definedName name="_1995_COSTS" localSheetId="30">#REF!</definedName>
    <definedName name="_1995_COSTS" localSheetId="32">#REF!</definedName>
    <definedName name="_1995_COSTS" localSheetId="18">#REF!</definedName>
    <definedName name="_1995_COSTS" localSheetId="0">#REF!</definedName>
    <definedName name="_1995_COSTS">#REF!</definedName>
    <definedName name="_1st_Year_PSA_Replacement_Cost_in_2000" localSheetId="8">#REF!</definedName>
    <definedName name="_1st_Year_PSA_Replacement_Cost_in_2000">#REF!</definedName>
    <definedName name="_9000" localSheetId="8">#REF!</definedName>
    <definedName name="_9000">#REF!</definedName>
    <definedName name="_9310" localSheetId="8">#REF!</definedName>
    <definedName name="_9310">#REF!</definedName>
    <definedName name="_9325" localSheetId="8">#REF!</definedName>
    <definedName name="_9325">#REF!</definedName>
    <definedName name="_9330" localSheetId="8">#REF!</definedName>
    <definedName name="_9330">#REF!</definedName>
    <definedName name="_ADJ2" localSheetId="27">#REF!</definedName>
    <definedName name="_ADJ2" localSheetId="35">#REF!</definedName>
    <definedName name="_ADJ2" localSheetId="36">#REF!</definedName>
    <definedName name="_ADJ2" localSheetId="37">#REF!</definedName>
    <definedName name="_ADJ2" localSheetId="26">#REF!</definedName>
    <definedName name="_ADJ2" localSheetId="28">#REF!</definedName>
    <definedName name="_ADJ2" localSheetId="29">#REF!</definedName>
    <definedName name="_ADJ2" localSheetId="30">#REF!</definedName>
    <definedName name="_ADJ2" localSheetId="32">#REF!</definedName>
    <definedName name="_ADJ2" localSheetId="18">#REF!</definedName>
    <definedName name="_ADJ2" localSheetId="0">#REF!</definedName>
    <definedName name="_ADJ2">#REF!</definedName>
    <definedName name="_AMO_UniqueIdentifier" hidden="1">"'5bb27919-8c0c-4c3d-8957-de6ffc3d7853'"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RD1" localSheetId="27">#REF!</definedName>
    <definedName name="_CRD1" localSheetId="35">#REF!</definedName>
    <definedName name="_CRD1" localSheetId="36">#REF!</definedName>
    <definedName name="_CRD1" localSheetId="37">#REF!</definedName>
    <definedName name="_CRD1" localSheetId="26">#REF!</definedName>
    <definedName name="_CRD1" localSheetId="28">#REF!</definedName>
    <definedName name="_CRD1" localSheetId="29">#REF!</definedName>
    <definedName name="_CRD1" localSheetId="30">#REF!</definedName>
    <definedName name="_CRD1" localSheetId="32">#REF!</definedName>
    <definedName name="_CRD1" localSheetId="0">#REF!</definedName>
    <definedName name="_CRD1">#REF!</definedName>
    <definedName name="_CRD2" localSheetId="27">#REF!</definedName>
    <definedName name="_CRD2" localSheetId="35">#REF!</definedName>
    <definedName name="_CRD2" localSheetId="36">#REF!</definedName>
    <definedName name="_CRD2" localSheetId="37">#REF!</definedName>
    <definedName name="_CRD2" localSheetId="26">#REF!</definedName>
    <definedName name="_CRD2" localSheetId="28">#REF!</definedName>
    <definedName name="_CRD2" localSheetId="29">#REF!</definedName>
    <definedName name="_CRD2" localSheetId="30">#REF!</definedName>
    <definedName name="_CRD2" localSheetId="32">#REF!</definedName>
    <definedName name="_CRD2" localSheetId="0">#REF!</definedName>
    <definedName name="_CRD2">#REF!</definedName>
    <definedName name="_CRD3" localSheetId="27">#REF!</definedName>
    <definedName name="_CRD3" localSheetId="35">#REF!</definedName>
    <definedName name="_CRD3" localSheetId="36">#REF!</definedName>
    <definedName name="_CRD3" localSheetId="37">#REF!</definedName>
    <definedName name="_CRD3" localSheetId="26">#REF!</definedName>
    <definedName name="_CRD3" localSheetId="28">#REF!</definedName>
    <definedName name="_CRD3" localSheetId="29">#REF!</definedName>
    <definedName name="_CRD3" localSheetId="30">#REF!</definedName>
    <definedName name="_CRD3" localSheetId="32">#REF!</definedName>
    <definedName name="_CRD3" localSheetId="0">#REF!</definedName>
    <definedName name="_CRD3">#REF!</definedName>
    <definedName name="_CRD4" localSheetId="27">#REF!</definedName>
    <definedName name="_CRD4" localSheetId="35">#REF!</definedName>
    <definedName name="_CRD4" localSheetId="36">#REF!</definedName>
    <definedName name="_CRD4" localSheetId="37">#REF!</definedName>
    <definedName name="_CRD4" localSheetId="26">#REF!</definedName>
    <definedName name="_CRD4" localSheetId="28">#REF!</definedName>
    <definedName name="_CRD4" localSheetId="29">#REF!</definedName>
    <definedName name="_CRD4" localSheetId="30">#REF!</definedName>
    <definedName name="_CRD4" localSheetId="32">#REF!</definedName>
    <definedName name="_CRD4" localSheetId="0">#REF!</definedName>
    <definedName name="_CRD4">#REF!</definedName>
    <definedName name="_CRD5" localSheetId="27">#REF!</definedName>
    <definedName name="_CRD5" localSheetId="35">#REF!</definedName>
    <definedName name="_CRD5" localSheetId="36">#REF!</definedName>
    <definedName name="_CRD5" localSheetId="37">#REF!</definedName>
    <definedName name="_CRD5" localSheetId="26">#REF!</definedName>
    <definedName name="_CRD5" localSheetId="28">#REF!</definedName>
    <definedName name="_CRD5" localSheetId="29">#REF!</definedName>
    <definedName name="_CRD5" localSheetId="30">#REF!</definedName>
    <definedName name="_CRD5" localSheetId="32">#REF!</definedName>
    <definedName name="_CRD5" localSheetId="0">#REF!</definedName>
    <definedName name="_CRD5">#REF!</definedName>
    <definedName name="_DAT1">#REF!</definedName>
    <definedName name="_DAT10">#REF!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localSheetId="18" hidden="1">{"Page_1",#N/A,FALSE,"BAD4Q98";"Page_2",#N/A,FALSE,"BAD4Q98";"Page_3",#N/A,FALSE,"BAD4Q98";"Page_4",#N/A,FALSE,"BAD4Q98";"Page_5",#N/A,FALSE,"BAD4Q98";"Page_6",#N/A,FALSE,"BAD4Q98";"Input_1",#N/A,FALSE,"BAD4Q98";"Input_2",#N/A,FALSE,"BAD4Q98"}</definedName>
    <definedName name="_Dec05" localSheetId="8"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1" localSheetId="27">#REF!</definedName>
    <definedName name="_E1" localSheetId="35">#REF!</definedName>
    <definedName name="_E1" localSheetId="36">#REF!</definedName>
    <definedName name="_E1" localSheetId="37">#REF!</definedName>
    <definedName name="_E1" localSheetId="26">#REF!</definedName>
    <definedName name="_E1" localSheetId="28">#REF!</definedName>
    <definedName name="_E1" localSheetId="29">#REF!</definedName>
    <definedName name="_E1" localSheetId="30">#REF!</definedName>
    <definedName name="_E1" localSheetId="32">#REF!</definedName>
    <definedName name="_E1" localSheetId="18">#REF!</definedName>
    <definedName name="_E1" localSheetId="0">#REF!</definedName>
    <definedName name="_E1">#REF!</definedName>
    <definedName name="_ERF415" localSheetId="8">#REF!</definedName>
    <definedName name="_ERF415">#REF!</definedName>
    <definedName name="_Fill" localSheetId="18" hidden="1">#REF!</definedName>
    <definedName name="_Fill" hidden="1">#REF!</definedName>
    <definedName name="_Gas1">#REF!</definedName>
    <definedName name="_gas2001">#REF!</definedName>
    <definedName name="_GRC1" localSheetId="27">#REF!</definedName>
    <definedName name="_GRC1" localSheetId="35">#REF!</definedName>
    <definedName name="_GRC1" localSheetId="36">#REF!</definedName>
    <definedName name="_GRC1" localSheetId="37">#REF!</definedName>
    <definedName name="_GRC1" localSheetId="26">#REF!</definedName>
    <definedName name="_GRC1" localSheetId="28">#REF!</definedName>
    <definedName name="_GRC1" localSheetId="29">#REF!</definedName>
    <definedName name="_GRC1" localSheetId="30">#REF!</definedName>
    <definedName name="_GRC1" localSheetId="32">#REF!</definedName>
    <definedName name="_GRC1" localSheetId="18">#REF!</definedName>
    <definedName name="_GRC1" localSheetId="0">#REF!</definedName>
    <definedName name="_GRC1">#REF!</definedName>
    <definedName name="_GS1" localSheetId="27">#REF!</definedName>
    <definedName name="_GS1" localSheetId="35">#REF!</definedName>
    <definedName name="_GS1" localSheetId="36">#REF!</definedName>
    <definedName name="_GS1" localSheetId="37">#REF!</definedName>
    <definedName name="_GS1" localSheetId="26">#REF!</definedName>
    <definedName name="_GS1" localSheetId="28">#REF!</definedName>
    <definedName name="_GS1" localSheetId="29">#REF!</definedName>
    <definedName name="_GS1" localSheetId="30">#REF!</definedName>
    <definedName name="_GS1" localSheetId="32">#REF!</definedName>
    <definedName name="_GS1" localSheetId="18">#REF!</definedName>
    <definedName name="_GS1" localSheetId="0">#REF!</definedName>
    <definedName name="_GS1">#REF!</definedName>
    <definedName name="_GS2" localSheetId="27">#REF!</definedName>
    <definedName name="_GS2" localSheetId="35">#REF!</definedName>
    <definedName name="_GS2" localSheetId="36">#REF!</definedName>
    <definedName name="_GS2" localSheetId="37">#REF!</definedName>
    <definedName name="_GS2" localSheetId="26">#REF!</definedName>
    <definedName name="_GS2" localSheetId="28">#REF!</definedName>
    <definedName name="_GS2" localSheetId="29">#REF!</definedName>
    <definedName name="_GS2" localSheetId="30">#REF!</definedName>
    <definedName name="_GS2" localSheetId="32">#REF!</definedName>
    <definedName name="_GS2" localSheetId="18">#REF!</definedName>
    <definedName name="_GS2" localSheetId="0">#REF!</definedName>
    <definedName name="_GS2">#REF!</definedName>
    <definedName name="_I6" localSheetId="27">#REF!</definedName>
    <definedName name="_I6" localSheetId="35">#REF!</definedName>
    <definedName name="_I6" localSheetId="36">#REF!</definedName>
    <definedName name="_I6" localSheetId="37">#REF!</definedName>
    <definedName name="_I6" localSheetId="26">#REF!</definedName>
    <definedName name="_I6" localSheetId="28">#REF!</definedName>
    <definedName name="_I6" localSheetId="29">#REF!</definedName>
    <definedName name="_I6" localSheetId="30">#REF!</definedName>
    <definedName name="_I6" localSheetId="32">#REF!</definedName>
    <definedName name="_I6" localSheetId="0">#REF!</definedName>
    <definedName name="_I6">#REF!</definedName>
    <definedName name="_Jan09" localSheetId="18" hidden="1">{"Page_1",#N/A,FALSE,"BAD4Q98";"Page_2",#N/A,FALSE,"BAD4Q98";"Page_3",#N/A,FALSE,"BAD4Q98";"Page_4",#N/A,FALSE,"BAD4Q98";"Page_5",#N/A,FALSE,"BAD4Q98";"Page_6",#N/A,FALSE,"BAD4Q98";"Input_1",#N/A,FALSE,"BAD4Q98";"Input_2",#N/A,FALSE,"BAD4Q98"}</definedName>
    <definedName name="_Jan09" localSheetId="8"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8" hidden="1">#REF!</definedName>
    <definedName name="_Key1" hidden="1">#REF!</definedName>
    <definedName name="_Key2" localSheetId="8" hidden="1">#REF!</definedName>
    <definedName name="_Key2" hidden="1">#REF!</definedName>
    <definedName name="_MatInverse_In" localSheetId="18" hidden="1">#REF!</definedName>
    <definedName name="_MatInverse_In" hidden="1">#REF!</definedName>
    <definedName name="_MatMult_A" localSheetId="18" hidden="1">#REF!</definedName>
    <definedName name="_MatMult_A" hidden="1">#REF!</definedName>
    <definedName name="_MatMult_AxB" localSheetId="18" hidden="1">#REF!</definedName>
    <definedName name="_MatMult_AxB" hidden="1">#REF!</definedName>
    <definedName name="_MatMult_B" hidden="1">#REF!</definedName>
    <definedName name="_May2007" localSheetId="18" hidden="1">{"2002Frcst","05Month",FALSE,"Frcst Format 2002"}</definedName>
    <definedName name="_May2007" localSheetId="8" hidden="1">{"2002Frcst","05Month",FALSE,"Frcst Format 2002"}</definedName>
    <definedName name="_May2007" hidden="1">{"2002Frcst","05Month",FALSE,"Frcst Format 2002"}</definedName>
    <definedName name="_NPV2003">#REF!</definedName>
    <definedName name="_NPV2004">#REF!</definedName>
    <definedName name="_Order1" hidden="1">255</definedName>
    <definedName name="_Order2" hidden="1">255</definedName>
    <definedName name="_Parse_In" localSheetId="18" hidden="1">#REF!</definedName>
    <definedName name="_Parse_In" hidden="1">#REF!</definedName>
    <definedName name="_Parse_Out" localSheetId="18" hidden="1">#REF!</definedName>
    <definedName name="_Parse_Out" hidden="1">#REF!</definedName>
    <definedName name="_PG1" localSheetId="18">#REF!</definedName>
    <definedName name="_PG1">#REF!</definedName>
    <definedName name="_REC90">#REF!</definedName>
    <definedName name="_REC92">#REF!</definedName>
    <definedName name="_Regression_Out" hidden="1">#REF!</definedName>
    <definedName name="_Regression_X" localSheetId="8" hidden="1">#REF!</definedName>
    <definedName name="_Regression_X" hidden="1">#REF!</definedName>
    <definedName name="_Regression_Y" localSheetId="18" hidden="1">#REF!</definedName>
    <definedName name="_Regression_Y" hidden="1">#REF!</definedName>
    <definedName name="_Sort" localSheetId="18" hidden="1">#REF!</definedName>
    <definedName name="_Sort" hidden="1">#REF!</definedName>
    <definedName name="_Table1_In1" localSheetId="18" hidden="1">#REF!</definedName>
    <definedName name="_Table1_In1" hidden="1">#REF!</definedName>
    <definedName name="_Table1_Out" localSheetId="18" hidden="1">#REF!</definedName>
    <definedName name="_Table1_Out" hidden="1">#REF!</definedName>
    <definedName name="_Table2_Out" localSheetId="18" hidden="1">#REF!</definedName>
    <definedName name="_Table2_Out" hidden="1">#REF!</definedName>
    <definedName name="_w2" localSheetId="18" hidden="1">{"SourcesUses",#N/A,TRUE,"CFMODEL";"TransOverview",#N/A,TRUE,"CFMODEL"}</definedName>
    <definedName name="_w2" localSheetId="8" hidden="1">{"SourcesUses",#N/A,TRUE,"CFMODEL";"TransOverview",#N/A,TRUE,"CFMODEL"}</definedName>
    <definedName name="_w2" hidden="1">{"SourcesUses",#N/A,TRUE,"CFMODEL";"TransOverview",#N/A,TRUE,"CFMODEL"}</definedName>
    <definedName name="a" localSheetId="18" hidden="1">{"Page_1",#N/A,FALSE,"BAD4Q98";"Page_2",#N/A,FALSE,"BAD4Q98";"Page_3",#N/A,FALSE,"BAD4Q98";"Page_4",#N/A,FALSE,"BAD4Q98";"Page_5",#N/A,FALSE,"BAD4Q98";"Page_6",#N/A,FALSE,"BAD4Q98";"Input_1",#N/A,FALSE,"BAD4Q98";"Input_2",#N/A,FALSE,"BAD4Q98"}</definedName>
    <definedName name="a" localSheetId="8"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8" hidden="1">{"Income Statement",#N/A,FALSE,"CFMODEL";"Balance Sheet",#N/A,FALSE,"CFMODEL"}</definedName>
    <definedName name="aaa" localSheetId="8" hidden="1">{"Income Statement",#N/A,FALSE,"CFMODEL";"Balance Sheet",#N/A,FALSE,"CFMODEL"}</definedName>
    <definedName name="aaa" hidden="1">{"Income Statement",#N/A,FALSE,"CFMODEL";"Balance Sheet",#N/A,FALSE,"CFMODEL"}</definedName>
    <definedName name="aaaa" localSheetId="18" hidden="1">{"SourcesUses",#N/A,TRUE,"FundsFlow";"TransOverview",#N/A,TRUE,"FundsFlow"}</definedName>
    <definedName name="aaaa" localSheetId="8" hidden="1">{"SourcesUses",#N/A,TRUE,"FundsFlow";"TransOverview",#N/A,TRUE,"FundsFlow"}</definedName>
    <definedName name="aaaa" hidden="1">{"SourcesUses",#N/A,TRUE,"FundsFlow";"TransOverview",#N/A,TRUE,"FundsFlow"}</definedName>
    <definedName name="aaaaaaaaaaaaa" localSheetId="18" hidden="1">{"SourcesUses",#N/A,TRUE,"CFMODEL";"TransOverview",#N/A,TRUE,"CFMODEL"}</definedName>
    <definedName name="aaaaaaaaaaaaa" localSheetId="8" hidden="1">{"SourcesUses",#N/A,TRUE,"CFMODEL";"TransOverview",#N/A,TRUE,"CFMODEL"}</definedName>
    <definedName name="aaaaaaaaaaaaa" hidden="1">{"SourcesUses",#N/A,TRUE,"CFMODEL";"TransOverview",#N/A,TRUE,"CFMODEL"}</definedName>
    <definedName name="abc" hidden="1">"3Q12KMQDU0T4XKGIPPUR4OEMV"</definedName>
    <definedName name="Account" localSheetId="8">#REF!</definedName>
    <definedName name="Account">#REF!</definedName>
    <definedName name="ACCOUNTS" localSheetId="27">#REF!</definedName>
    <definedName name="ACCOUNTS" localSheetId="35">#REF!</definedName>
    <definedName name="ACCOUNTS" localSheetId="36">#REF!</definedName>
    <definedName name="ACCOUNTS" localSheetId="37">#REF!</definedName>
    <definedName name="ACCOUNTS" localSheetId="26">#REF!</definedName>
    <definedName name="ACCOUNTS" localSheetId="28">#REF!</definedName>
    <definedName name="ACCOUNTS" localSheetId="29">#REF!</definedName>
    <definedName name="ACCOUNTS" localSheetId="30">#REF!</definedName>
    <definedName name="ACCOUNTS" localSheetId="32">#REF!</definedName>
    <definedName name="ACCOUNTS" localSheetId="18">#REF!</definedName>
    <definedName name="ACCOUNTS" localSheetId="0">#REF!</definedName>
    <definedName name="ACCOUNTS">#REF!</definedName>
    <definedName name="ACCRUAL" localSheetId="18">#REF!</definedName>
    <definedName name="ACCRUAL">#REF!</definedName>
    <definedName name="ad" localSheetId="18" hidden="1">{"var_page",#N/A,FALSE,"template"}</definedName>
    <definedName name="ad" localSheetId="8" hidden="1">{"var_page",#N/A,FALSE,"template"}</definedName>
    <definedName name="ad" hidden="1">{"var_page",#N/A,FALSE,"template"}</definedName>
    <definedName name="adafdadf" localSheetId="18" hidden="1">{"Var_page",#N/A,FALSE,"template"}</definedName>
    <definedName name="adafdadf" localSheetId="8" hidden="1">{"Var_page",#N/A,FALSE,"template"}</definedName>
    <definedName name="adafdadf" hidden="1">{"Var_page",#N/A,FALSE,"template"}</definedName>
    <definedName name="ADJUST6" localSheetId="27">#REF!</definedName>
    <definedName name="ADJUST6" localSheetId="35">#REF!</definedName>
    <definedName name="ADJUST6" localSheetId="36">#REF!</definedName>
    <definedName name="ADJUST6" localSheetId="37">#REF!</definedName>
    <definedName name="ADJUST6" localSheetId="26">#REF!</definedName>
    <definedName name="ADJUST6" localSheetId="28">#REF!</definedName>
    <definedName name="ADJUST6" localSheetId="29">#REF!</definedName>
    <definedName name="ADJUST6" localSheetId="30">#REF!</definedName>
    <definedName name="ADJUST6" localSheetId="32">#REF!</definedName>
    <definedName name="ADJUST6" localSheetId="18">#REF!</definedName>
    <definedName name="ADJUST6" localSheetId="0">#REF!</definedName>
    <definedName name="ADJUST6">#REF!</definedName>
    <definedName name="ADJUST7" localSheetId="27">#REF!</definedName>
    <definedName name="ADJUST7" localSheetId="35">#REF!</definedName>
    <definedName name="ADJUST7" localSheetId="36">#REF!</definedName>
    <definedName name="ADJUST7" localSheetId="37">#REF!</definedName>
    <definedName name="ADJUST7" localSheetId="26">#REF!</definedName>
    <definedName name="ADJUST7" localSheetId="28">#REF!</definedName>
    <definedName name="ADJUST7" localSheetId="29">#REF!</definedName>
    <definedName name="ADJUST7" localSheetId="30">#REF!</definedName>
    <definedName name="ADJUST7" localSheetId="32">#REF!</definedName>
    <definedName name="ADJUST7" localSheetId="18">#REF!</definedName>
    <definedName name="ADJUST7" localSheetId="0">#REF!</definedName>
    <definedName name="ADJUST7">#REF!</definedName>
    <definedName name="adjustments" localSheetId="27">#REF!</definedName>
    <definedName name="adjustments" localSheetId="35">#REF!</definedName>
    <definedName name="adjustments" localSheetId="36">#REF!</definedName>
    <definedName name="adjustments" localSheetId="37">#REF!</definedName>
    <definedName name="adjustments" localSheetId="26">#REF!</definedName>
    <definedName name="adjustments" localSheetId="28">#REF!</definedName>
    <definedName name="adjustments" localSheetId="29">#REF!</definedName>
    <definedName name="adjustments" localSheetId="30">#REF!</definedName>
    <definedName name="adjustments" localSheetId="32">#REF!</definedName>
    <definedName name="adjustments" localSheetId="18">#REF!</definedName>
    <definedName name="adjustments" localSheetId="0">#REF!</definedName>
    <definedName name="adjustments">#REF!</definedName>
    <definedName name="adsadasdasdadasd" localSheetId="18" hidden="1">{"Est_Pg1",#N/A,FALSE,"Estimate2003";"Est_Pg2",#N/A,FALSE,"Estimate2003";"Est_Pg3",#N/A,FALSE,"Estimate2003";"Escalation,",#N/A,FALSE,"Escalation"}</definedName>
    <definedName name="adsadasdasdadasd" localSheetId="8"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8" hidden="1">{"by_month",#N/A,TRUE,"template";"destec_month",#N/A,TRUE,"template";"by_quarter",#N/A,TRUE,"template";"destec_quarter",#N/A,TRUE,"template";"by_year",#N/A,TRUE,"template";"destec_annual",#N/A,TRUE,"template"}</definedName>
    <definedName name="afdadafa" localSheetId="8"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8" hidden="1">{"Page_1",#N/A,FALSE,"BAD4Q98";"Page_2",#N/A,FALSE,"BAD4Q98";"Page_3",#N/A,FALSE,"BAD4Q98";"Page_4",#N/A,FALSE,"BAD4Q98";"Page_5",#N/A,FALSE,"BAD4Q98";"Page_6",#N/A,FALSE,"BAD4Q98";"Input_1",#N/A,FALSE,"BAD4Q98";"Input_2",#N/A,FALSE,"BAD4Q98"}</definedName>
    <definedName name="ag" localSheetId="8"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 localSheetId="8">#REF!</definedName>
    <definedName name="amort">#REF!</definedName>
    <definedName name="AMORT1" localSheetId="8">#REF!</definedName>
    <definedName name="AMORT1">#REF!</definedName>
    <definedName name="ANALYSIS89" localSheetId="18">#REF!</definedName>
    <definedName name="ANALYSIS89">#REF!</definedName>
    <definedName name="Annual_Cash_Sweep_Amount" localSheetId="8">#REF!</definedName>
    <definedName name="Annual_Cash_Sweep_Amount">#REF!</definedName>
    <definedName name="Annual_Equity_Investment" localSheetId="8">#REF!</definedName>
    <definedName name="Annual_Equity_Investment">#REF!</definedName>
    <definedName name="Annual_Maintenance_Input" localSheetId="8">#REF!</definedName>
    <definedName name="Annual_Maintenance_Input">#REF!</definedName>
    <definedName name="anscount" hidden="1">2</definedName>
    <definedName name="application" localSheetId="8">#REF!</definedName>
    <definedName name="application">#REF!</definedName>
    <definedName name="Appropriate_IPP_Debt_Ratio" localSheetId="8">#REF!</definedName>
    <definedName name="Appropriate_IPP_Debt_Ratio">#REF!</definedName>
    <definedName name="April" localSheetId="8" hidden="1">#REF!</definedName>
    <definedName name="April" hidden="1">#REF!</definedName>
    <definedName name="AREA1" localSheetId="18">#REF!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8" hidden="1">#REF!</definedName>
    <definedName name="AS2StaticLS" hidden="1">#REF!</definedName>
    <definedName name="AS2SyncStepLS" hidden="1">0</definedName>
    <definedName name="AS2TickmarkLS" localSheetId="18" hidden="1">#REF!</definedName>
    <definedName name="AS2TickmarkLS" hidden="1">#REF!</definedName>
    <definedName name="AS2VersionLS" hidden="1">300</definedName>
    <definedName name="asian_meanreversion" localSheetId="18">#REF!</definedName>
    <definedName name="asian_meanreversion">#REF!</definedName>
    <definedName name="asian_model">#REF!</definedName>
    <definedName name="asian_volatility">#REF!</definedName>
    <definedName name="asset_codes" localSheetId="8">#REF!</definedName>
    <definedName name="asset_codes">#REF!</definedName>
    <definedName name="Assets" localSheetId="8">#REF!,#REF!,#REF!,#REF!,#REF!,#REF!,#REF!,#REF!,#REF!,#REF!,#REF!,#REF!,#REF!,#REF!</definedName>
    <definedName name="Assets">#REF!,#REF!,#REF!,#REF!,#REF!,#REF!,#REF!,#REF!,#REF!,#REF!,#REF!,#REF!,#REF!,#REF!</definedName>
    <definedName name="Athens_Minimum_PILOT_Payment" localSheetId="18">#REF!</definedName>
    <definedName name="Athens_Minimum_PILOT_Payment">#REF!</definedName>
    <definedName name="Athens_Percentage_of_PILOT_Payments" localSheetId="8">#REF!</definedName>
    <definedName name="Athens_Percentage_of_PILOT_Payments">#REF!</definedName>
    <definedName name="Athens_PILOT_Shortfall_Benchmark_Payment" localSheetId="8">#REF!</definedName>
    <definedName name="Athens_PILOT_Shortfall_Benchmark_Payment">#REF!</definedName>
    <definedName name="atticinsulation" localSheetId="18">#REF!</definedName>
    <definedName name="atticventing" localSheetId="27">#REF!</definedName>
    <definedName name="atticventing" localSheetId="35">#REF!</definedName>
    <definedName name="atticventing" localSheetId="36">#REF!</definedName>
    <definedName name="atticventing" localSheetId="37">#REF!</definedName>
    <definedName name="atticventing" localSheetId="26">#REF!</definedName>
    <definedName name="atticventing" localSheetId="28">#REF!</definedName>
    <definedName name="atticventing" localSheetId="29">#REF!</definedName>
    <definedName name="atticventing" localSheetId="30">#REF!</definedName>
    <definedName name="atticventing" localSheetId="32">#REF!</definedName>
    <definedName name="atticventing" localSheetId="18">#REF!</definedName>
    <definedName name="atticventing" localSheetId="0">#REF!</definedName>
    <definedName name="atticventing">#REF!</definedName>
    <definedName name="atticweatherstripping" localSheetId="18">#REF!</definedName>
    <definedName name="AuthBudget">#REF!</definedName>
    <definedName name="b" localSheetId="18" hidden="1">{"Page_1",#N/A,FALSE,"BAD4Q98";"Page_2",#N/A,FALSE,"BAD4Q98";"Page_3",#N/A,FALSE,"BAD4Q98";"Page_4",#N/A,FALSE,"BAD4Q98";"Page_5",#N/A,FALSE,"BAD4Q98";"Page_6",#N/A,FALSE,"BAD4Q98";"Input_1",#N/A,FALSE,"BAD4Q98";"Input_2",#N/A,FALSE,"BAD4Q98"}</definedName>
    <definedName name="b" localSheetId="8"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#REF!</definedName>
    <definedName name="barriercap_volatility">#REF!</definedName>
    <definedName name="barrieropt_volatility">#REF!</definedName>
    <definedName name="Base_Customers" localSheetId="18">#REF!</definedName>
    <definedName name="base_rate_annual" localSheetId="27">#REF!</definedName>
    <definedName name="base_rate_annual" localSheetId="35">#REF!</definedName>
    <definedName name="base_rate_annual" localSheetId="36">#REF!</definedName>
    <definedName name="base_rate_annual" localSheetId="37">#REF!</definedName>
    <definedName name="base_rate_annual" localSheetId="26">#REF!</definedName>
    <definedName name="base_rate_annual" localSheetId="28">#REF!</definedName>
    <definedName name="base_rate_annual" localSheetId="29">#REF!</definedName>
    <definedName name="base_rate_annual" localSheetId="30">#REF!</definedName>
    <definedName name="base_rate_annual" localSheetId="32">#REF!</definedName>
    <definedName name="base_rate_annual" localSheetId="18">#REF!</definedName>
    <definedName name="base_rate_annual" localSheetId="0">#REF!</definedName>
    <definedName name="base_rate_annual">#REF!</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COMP3" localSheetId="27">#REF!</definedName>
    <definedName name="BCOMP3" localSheetId="35">#REF!</definedName>
    <definedName name="BCOMP3" localSheetId="36">#REF!</definedName>
    <definedName name="BCOMP3" localSheetId="37">#REF!</definedName>
    <definedName name="BCOMP3" localSheetId="26">#REF!</definedName>
    <definedName name="BCOMP3" localSheetId="28">#REF!</definedName>
    <definedName name="BCOMP3" localSheetId="29">#REF!</definedName>
    <definedName name="BCOMP3" localSheetId="30">#REF!</definedName>
    <definedName name="BCOMP3" localSheetId="32">#REF!</definedName>
    <definedName name="BCOMP3" localSheetId="18">#REF!</definedName>
    <definedName name="BCOMP3" localSheetId="0">#REF!</definedName>
    <definedName name="BCOMP3">#REF!</definedName>
    <definedName name="BCOMP4" localSheetId="27">#REF!</definedName>
    <definedName name="BCOMP4" localSheetId="35">#REF!</definedName>
    <definedName name="BCOMP4" localSheetId="36">#REF!</definedName>
    <definedName name="BCOMP4" localSheetId="37">#REF!</definedName>
    <definedName name="BCOMP4" localSheetId="26">#REF!</definedName>
    <definedName name="BCOMP4" localSheetId="28">#REF!</definedName>
    <definedName name="BCOMP4" localSheetId="29">#REF!</definedName>
    <definedName name="BCOMP4" localSheetId="30">#REF!</definedName>
    <definedName name="BCOMP4" localSheetId="32">#REF!</definedName>
    <definedName name="BCOMP4" localSheetId="18">#REF!</definedName>
    <definedName name="BCOMP4" localSheetId="0">#REF!</definedName>
    <definedName name="BCOMP4">#REF!</definedName>
    <definedName name="bestof_meanreversion" localSheetId="18">#REF!</definedName>
    <definedName name="bestof_meanreversion">#REF!</definedName>
    <definedName name="bestof_meanreversion2" localSheetId="8">#REF!</definedName>
    <definedName name="bestof_meanreversion2">#REF!</definedName>
    <definedName name="bestof_meanreversion3" localSheetId="8">#REF!</definedName>
    <definedName name="bestof_meanreversion3">#REF!</definedName>
    <definedName name="bestof_meshpoints">#REF!</definedName>
    <definedName name="bestof_model">#REF!</definedName>
    <definedName name="bestof_volatility">#REF!</definedName>
    <definedName name="bestof_volatility2">#REF!</definedName>
    <definedName name="bestof_volatility3">#REF!</definedName>
    <definedName name="BG_Del" hidden="1">15</definedName>
    <definedName name="BG_Ins" hidden="1">4</definedName>
    <definedName name="BG_Mod" hidden="1">6</definedName>
    <definedName name="BlendedRate">#REF!</definedName>
    <definedName name="bond_meanreversion" localSheetId="18">#REF!</definedName>
    <definedName name="bond_meanreversion">#REF!</definedName>
    <definedName name="bond_model" localSheetId="18">#REF!</definedName>
    <definedName name="bond_model">#REF!</definedName>
    <definedName name="bond_volatility" localSheetId="18">#REF!</definedName>
    <definedName name="bond_volatility">#REF!</definedName>
    <definedName name="bondforward_meanreversion">#REF!</definedName>
    <definedName name="bondforward_model">#REF!</definedName>
    <definedName name="bondforward_volatility">#REF!</definedName>
    <definedName name="bondfutopt_meanreversion">#REF!</definedName>
    <definedName name="bondfutopt_model">#REF!</definedName>
    <definedName name="bondfutopt_volatility">#REF!</definedName>
    <definedName name="bondfuture_meanreversion">#REF!</definedName>
    <definedName name="bondfuture_model">#REF!</definedName>
    <definedName name="bondfuture_volatility">#REF!</definedName>
    <definedName name="bondoption_meanreversion">#REF!</definedName>
    <definedName name="bondoption_model">#REF!</definedName>
    <definedName name="bondoption_volatility">#REF!</definedName>
    <definedName name="BROKER" localSheetId="18">#REF!</definedName>
    <definedName name="BROKER">#REF!</definedName>
    <definedName name="BSAcct" localSheetId="18">#REF!</definedName>
    <definedName name="BSAcct">#REF!</definedName>
    <definedName name="BSBal" localSheetId="18">#REF!</definedName>
    <definedName name="BSBal">#REF!</definedName>
    <definedName name="BSDesc" localSheetId="18">#REF!</definedName>
    <definedName name="BSDesc">#REF!</definedName>
    <definedName name="bsentity">#REF!</definedName>
    <definedName name="Bsheet">#REF!</definedName>
    <definedName name="BUILD" localSheetId="8">#REF!</definedName>
    <definedName name="BUILD">#REF!</definedName>
    <definedName name="calspread_meanreversion" localSheetId="18">#REF!</definedName>
    <definedName name="calspread_meanreversion">#REF!</definedName>
    <definedName name="calspread_meshpoints" localSheetId="18">#REF!</definedName>
    <definedName name="calspread_meshpoints">#REF!</definedName>
    <definedName name="calspread_model" localSheetId="18">#REF!</definedName>
    <definedName name="calspread_model">#REF!</definedName>
    <definedName name="calspread_volatility">#REF!</definedName>
    <definedName name="calspread_volatility2">#REF!</definedName>
    <definedName name="capexentity">#REF!</definedName>
    <definedName name="capfloor_meanreversion">#REF!</definedName>
    <definedName name="capfloor_model">#REF!</definedName>
    <definedName name="capfloor_volatility">#REF!</definedName>
    <definedName name="carea">#REF!</definedName>
    <definedName name="CareSurchargeExemption">#REF!</definedName>
    <definedName name="Cash_Sweep_Switch" localSheetId="18">#REF!</definedName>
    <definedName name="Cash_Sweep_Switch">#REF!</definedName>
    <definedName name="category" localSheetId="18">#REF!</definedName>
    <definedName name="category">#REF!</definedName>
    <definedName name="caulking" localSheetId="18">#REF!</definedName>
    <definedName name="CBWorkbookPriority" hidden="1">-21190210</definedName>
    <definedName name="cc">#REF!</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8" hidden="1">{"variance_page",#N/A,FALSE,"template"}</definedName>
    <definedName name="cccc" localSheetId="8" hidden="1">{"variance_page",#N/A,FALSE,"template"}</definedName>
    <definedName name="cccc" hidden="1">{"variance_page",#N/A,FALSE,"template"}</definedName>
    <definedName name="ccccccc" localSheetId="18" hidden="1">{"SourcesUses",#N/A,TRUE,#N/A;"TransOverview",#N/A,TRUE,"CFMODEL"}</definedName>
    <definedName name="ccccccc" localSheetId="8" hidden="1">{"SourcesUses",#N/A,TRUE,#N/A;"TransOverview",#N/A,TRUE,"CFMODEL"}</definedName>
    <definedName name="ccccccc" hidden="1">{"SourcesUses",#N/A,TRUE,#N/A;"TransOverview",#N/A,TRUE,"CFMODEL"}</definedName>
    <definedName name="ccccccccccccccc" localSheetId="18" hidden="1">{"SourcesUses",#N/A,TRUE,"FundsFlow";"TransOverview",#N/A,TRUE,"FundsFlow"}</definedName>
    <definedName name="ccccccccccccccc" localSheetId="8" hidden="1">{"SourcesUses",#N/A,TRUE,"FundsFlow";"TransOverview",#N/A,TRUE,"FundsFlow"}</definedName>
    <definedName name="ccccccccccccccc" hidden="1">{"SourcesUses",#N/A,TRUE,"FundsFlow";"TransOverview",#N/A,TRUE,"FundsFlow"}</definedName>
    <definedName name="CCPlan">#REF!</definedName>
    <definedName name="ccyswapopt_meanreversion">#REF!</definedName>
    <definedName name="ccyswapopt_model">#REF!</definedName>
    <definedName name="ccyswapopt_volatility">#REF!</definedName>
    <definedName name="ccyswapopt_volatility2">#REF!</definedName>
    <definedName name="centralAC" localSheetId="18">#REF!</definedName>
    <definedName name="cfentity" localSheetId="18">#REF!</definedName>
    <definedName name="cfentity">#REF!</definedName>
    <definedName name="CFL" localSheetId="27">#REF!</definedName>
    <definedName name="CFL" localSheetId="35">#REF!</definedName>
    <definedName name="CFL" localSheetId="36">#REF!</definedName>
    <definedName name="CFL" localSheetId="37">#REF!</definedName>
    <definedName name="CFL" localSheetId="26">#REF!</definedName>
    <definedName name="CFL" localSheetId="28">#REF!</definedName>
    <definedName name="CFL" localSheetId="29">#REF!</definedName>
    <definedName name="CFL" localSheetId="30">#REF!</definedName>
    <definedName name="CFL" localSheetId="32">#REF!</definedName>
    <definedName name="CFL" localSheetId="18">#REF!</definedName>
    <definedName name="CFL" localSheetId="0">#REF!</definedName>
    <definedName name="CFL">#REF!</definedName>
    <definedName name="Chart">"Chart 3"</definedName>
    <definedName name="Class_Life_ADR" localSheetId="8">#REF!</definedName>
    <definedName name="Class_Life_ADR">#REF!</definedName>
    <definedName name="Class_Life_MACRS" localSheetId="8">#REF!</definedName>
    <definedName name="Class_Life_MACRS">#REF!</definedName>
    <definedName name="Commercial_Operation_Year" localSheetId="8">#REF!</definedName>
    <definedName name="Commercial_Operation_Year">#REF!</definedName>
    <definedName name="Commercial_Rev_Growth" localSheetId="8">#REF!</definedName>
    <definedName name="Commercial_Rev_Growth">#REF!</definedName>
    <definedName name="Component">#REF!</definedName>
    <definedName name="confidence" localSheetId="8">#REF!</definedName>
    <definedName name="confidence">#REF!</definedName>
    <definedName name="ConsolidatedRange" localSheetId="18">#REF!</definedName>
    <definedName name="ConsolidatedRange">#REF!</definedName>
    <definedName name="ConsolidationRange" localSheetId="18">#REF!</definedName>
    <definedName name="ConsolidationRange">#REF!</definedName>
    <definedName name="Construction_Facility_Balance_End_of_Month" localSheetId="18">#REF!</definedName>
    <definedName name="Construction_Facility_Balance_End_of_Month">#REF!</definedName>
    <definedName name="convertible_treesteps" localSheetId="18">#REF!</definedName>
    <definedName name="convertible_treesteps">#REF!</definedName>
    <definedName name="convertible_volatility" localSheetId="18">#REF!</definedName>
    <definedName name="convertible_volatility">#REF!</definedName>
    <definedName name="Corporate_Guarantee_Switch" localSheetId="18">#REF!</definedName>
    <definedName name="Corporate_Guarantee_Switch">#REF!</definedName>
    <definedName name="corr_data" localSheetId="8">#REF!</definedName>
    <definedName name="corr_data">#REF!</definedName>
    <definedName name="Cost_of_Corporate_Guarantee" localSheetId="8">#REF!</definedName>
    <definedName name="Cost_of_Corporate_Guarantee">#REF!</definedName>
    <definedName name="County___Town_Tax_Billing_Month" localSheetId="8">#REF!</definedName>
    <definedName name="County___Town_Tax_Billing_Month">#REF!</definedName>
    <definedName name="crack_meanreversion" localSheetId="18">#REF!</definedName>
    <definedName name="crack_meanreversion">#REF!</definedName>
    <definedName name="crack_meanreversion2" localSheetId="18">#REF!</definedName>
    <definedName name="crack_meanreversion2">#REF!</definedName>
    <definedName name="crack_meanreversion3" localSheetId="18">#REF!</definedName>
    <definedName name="crack_meanreversion3">#REF!</definedName>
    <definedName name="crack_meshpoints">#REF!</definedName>
    <definedName name="crack_model">#REF!</definedName>
    <definedName name="crack_volatility">#REF!</definedName>
    <definedName name="crack_volatility2">#REF!</definedName>
    <definedName name="crack_volatility3">#REF!</definedName>
    <definedName name="CREDITS" localSheetId="27">#REF!</definedName>
    <definedName name="CREDITS" localSheetId="35">#REF!</definedName>
    <definedName name="CREDITS" localSheetId="36">#REF!</definedName>
    <definedName name="CREDITS" localSheetId="37">#REF!</definedName>
    <definedName name="CREDITS" localSheetId="26">#REF!</definedName>
    <definedName name="CREDITS" localSheetId="28">#REF!</definedName>
    <definedName name="CREDITS" localSheetId="29">#REF!</definedName>
    <definedName name="CREDITS" localSheetId="30">#REF!</definedName>
    <definedName name="CREDITS" localSheetId="32">#REF!</definedName>
    <definedName name="CREDITS" localSheetId="0">#REF!</definedName>
    <definedName name="CREDITS">#REF!</definedName>
    <definedName name="CreditStats" hidden="1">#REF!</definedName>
    <definedName name="_xlnm.Criteria" localSheetId="8">#REF!</definedName>
    <definedName name="_xlnm.Criteria">#REF!</definedName>
    <definedName name="Criteria_MI" localSheetId="8">#REF!</definedName>
    <definedName name="Criteria_MI">#REF!</definedName>
    <definedName name="cross_corrs" localSheetId="8">#REF!</definedName>
    <definedName name="cross_corrs">#REF!</definedName>
    <definedName name="CTHRS" localSheetId="8">#REF!</definedName>
    <definedName name="CTHRS">#REF!</definedName>
    <definedName name="cumCOLA" localSheetId="8">#REF!</definedName>
    <definedName name="cumCOLA">#REF!</definedName>
    <definedName name="Cumulative_Cash_Flow" localSheetId="8">#REF!</definedName>
    <definedName name="Cumulative_Cash_Flow">#REF!</definedName>
    <definedName name="CURRENT" localSheetId="18">#REF!</definedName>
    <definedName name="CURRENT">#REF!</definedName>
    <definedName name="CurrentDimensionReference" localSheetId="8">#REF!</definedName>
    <definedName name="CurrentDimensionReference">#REF!</definedName>
    <definedName name="CurrentMo" localSheetId="8">#REF!,#REF!,#REF!,#REF!,#REF!,#REF!,#REF!,#REF!,#REF!,#REF!,#REF!,#REF!,#REF!,#REF!,#REF!,#REF!,#REF!,#REF!,#REF!</definedName>
    <definedName name="CurrentMo">#REF!,#REF!,#REF!,#REF!,#REF!,#REF!,#REF!,#REF!,#REF!,#REF!,#REF!,#REF!,#REF!,#REF!,#REF!,#REF!,#REF!,#REF!,#REF!</definedName>
    <definedName name="CurrentMonth" localSheetId="8">#REF!,#REF!,#REF!,#REF!,#REF!,#REF!,#REF!,#REF!,#REF!,#REF!,#REF!,#REF!,#REF!,#REF!,#REF!,#REF!,#REF!,#REF!,#REF!</definedName>
    <definedName name="CurrentMonth">#REF!,#REF!,#REF!,#REF!,#REF!,#REF!,#REF!,#REF!,#REF!,#REF!,#REF!,#REF!,#REF!,#REF!,#REF!,#REF!,#REF!,#REF!,#REF!</definedName>
    <definedName name="Customers" localSheetId="18">#REF!</definedName>
    <definedName name="Customers">#REF!</definedName>
    <definedName name="d" localSheetId="18" hidden="1">{"SourcesUses",#N/A,TRUE,#N/A;"TransOverview",#N/A,TRUE,"CFMODEL"}</definedName>
    <definedName name="d" localSheetId="8" hidden="1">{"SourcesUses",#N/A,TRUE,#N/A;"TransOverview",#N/A,TRUE,"CFMODEL"}</definedName>
    <definedName name="d" hidden="1">{"SourcesUses",#N/A,TRUE,#N/A;"TransOverview",#N/A,TRUE,"CFMODEL"}</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8"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 localSheetId="8">#REF!</definedName>
    <definedName name="DATA">#REF!</definedName>
    <definedName name="DATA1" localSheetId="18">#REF!</definedName>
    <definedName name="DATA1">#REF!</definedName>
    <definedName name="DATA10">#REF!</definedName>
    <definedName name="DATA11" localSheetId="18">#REF!</definedName>
    <definedName name="DATA11">#REF!</definedName>
    <definedName name="DATA12">#REF!</definedName>
    <definedName name="DATA13" localSheetId="18">#REF!</definedName>
    <definedName name="DATA13">#REF!</definedName>
    <definedName name="DATA14">#REF!</definedName>
    <definedName name="DATA15">#REF!</definedName>
    <definedName name="DATA16">#REF!</definedName>
    <definedName name="DATA17">#REF!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_Table" localSheetId="8">#REF!</definedName>
    <definedName name="Date_Table">#REF!</definedName>
    <definedName name="dateorder" localSheetId="18">#REF!</definedName>
    <definedName name="dateorder">#REF!</definedName>
    <definedName name="DCHART4" localSheetId="18" hidden="1">#REF!</definedName>
    <definedName name="DCHART4" hidden="1">#REF!</definedName>
    <definedName name="dd" localSheetId="18" hidden="1">{"Income Statement",#N/A,FALSE,"CFMODEL";"Balance Sheet",#N/A,FALSE,"CFMODEL"}</definedName>
    <definedName name="dd" localSheetId="8" hidden="1">{"Income Statement",#N/A,FALSE,"CFMODEL";"Balance Sheet",#N/A,FALSE,"CFMODEL"}</definedName>
    <definedName name="dd" hidden="1">{"Income Statement",#N/A,FALSE,"CFMODEL";"Balance Sheet",#N/A,FALSE,"CFMODEL"}</definedName>
    <definedName name="ddd" localSheetId="18" hidden="1">{"SourcesUses",#N/A,TRUE,#N/A;"TransOverview",#N/A,TRUE,"CFMODEL"}</definedName>
    <definedName name="ddd" localSheetId="8" hidden="1">{"SourcesUses",#N/A,TRUE,#N/A;"TransOverview",#N/A,TRUE,"CFMODEL"}</definedName>
    <definedName name="ddd" hidden="1">{"SourcesUses",#N/A,TRUE,#N/A;"TransOverview",#N/A,TRUE,"CFMODEL"}</definedName>
    <definedName name="dddd" localSheetId="8" hidden="1">{"SourcesUses",#N/A,TRUE,"CFMODEL";"TransOverview",#N/A,TRUE,"CFMODEL"}</definedName>
    <definedName name="dddd">#REF!</definedName>
    <definedName name="ddddddd" localSheetId="18">#REF!</definedName>
    <definedName name="ddddddd">#REF!</definedName>
    <definedName name="dddddddd" localSheetId="18" hidden="1">{"Income Statement",#N/A,FALSE,"CFMODEL";"Balance Sheet",#N/A,FALSE,"CFMODEL"}</definedName>
    <definedName name="dddddddd" localSheetId="8" hidden="1">{"Income Statement",#N/A,FALSE,"CFMODEL";"Balance Sheet",#N/A,FALSE,"CFMODEL"}</definedName>
    <definedName name="dddddddd" hidden="1">{"Income Statement",#N/A,FALSE,"CFMODEL";"Balance Sheet",#N/A,FALSE,"CFMODEL"}</definedName>
    <definedName name="ddddddddddddddd" localSheetId="18" hidden="1">{"SourcesUses",#N/A,TRUE,"CFMODEL";"TransOverview",#N/A,TRUE,"CFMODEL"}</definedName>
    <definedName name="ddddddddddddddd" localSheetId="8" hidden="1">{"SourcesUses",#N/A,TRUE,"CFMODEL";"TransOverview",#N/A,TRUE,"CFMODEL"}</definedName>
    <definedName name="ddddddddddddddd" hidden="1">{"SourcesUses",#N/A,TRUE,"CFMODEL";"TransOverview",#N/A,TRUE,"CFMODEL"}</definedName>
    <definedName name="dddddddddddddddddd" localSheetId="18" hidden="1">{"SourcesUses",#N/A,TRUE,#N/A;"TransOverview",#N/A,TRUE,"CFMODEL"}</definedName>
    <definedName name="dddddddddddddddddd" localSheetId="8" hidden="1">{"SourcesUses",#N/A,TRUE,#N/A;"TransOverview",#N/A,TRUE,"CFMODEL"}</definedName>
    <definedName name="dddddddddddddddddd" hidden="1">{"SourcesUses",#N/A,TRUE,#N/A;"TransOverview",#N/A,TRUE,"CFMODEL"}</definedName>
    <definedName name="ddddddddddddddddddddd" localSheetId="18" hidden="1">{"SourcesUses",#N/A,TRUE,"FundsFlow";"TransOverview",#N/A,TRUE,"FundsFlow"}</definedName>
    <definedName name="ddddddddddddddddddddd" localSheetId="8" hidden="1">{"SourcesUses",#N/A,TRUE,"FundsFlow";"TransOverview",#N/A,TRUE,"FundsFlow"}</definedName>
    <definedName name="ddddddddddddddddddddd" hidden="1">{"SourcesUses",#N/A,TRUE,"FundsFlow";"TransOverview",#N/A,TRUE,"FundsFlow"}</definedName>
    <definedName name="ddddddddddddddddddddddd" localSheetId="18" hidden="1">{"SourcesUses",#N/A,TRUE,#N/A;"TransOverview",#N/A,TRUE,"CFMODEL"}</definedName>
    <definedName name="ddddddddddddddddddddddd" localSheetId="8" hidden="1">{"SourcesUses",#N/A,TRUE,#N/A;"TransOverview",#N/A,TRUE,"CFMODEL"}</definedName>
    <definedName name="ddddddddddddddddddddddd" hidden="1">{"SourcesUses",#N/A,TRUE,#N/A;"TransOverview",#N/A,TRUE,"CFMODEL"}</definedName>
    <definedName name="ddf" localSheetId="18" hidden="1">{"2002Frcst","06Month",FALSE,"Frcst Format 2002"}</definedName>
    <definedName name="ddf" localSheetId="8" hidden="1">{"2002Frcst","06Month",FALSE,"Frcst Format 2002"}</definedName>
    <definedName name="ddf" hidden="1">{"2002Frcst","06Month",FALSE,"Frcst Format 2002"}</definedName>
    <definedName name="Debt_Service_Reserve_Drawn_Spread_year_1_to_5" localSheetId="8">#REF!</definedName>
    <definedName name="Debt_Service_Reserve_Drawn_Spread_year_1_to_5">#REF!</definedName>
    <definedName name="Debt_Service_Reserve_Drawn_Spread_year_6_plus" localSheetId="8">#REF!</definedName>
    <definedName name="Debt_Service_Reserve_Drawn_Spread_year_6_plus">#REF!</definedName>
    <definedName name="Debt_Service_Reserve_Fund" localSheetId="8">#REF!</definedName>
    <definedName name="Debt_Service_Reserve_Fund">#REF!</definedName>
    <definedName name="Debt_Service_Reserve_Fund_Change" localSheetId="8">#REF!</definedName>
    <definedName name="Debt_Service_Reserve_Fund_Change">#REF!</definedName>
    <definedName name="Debt_Service_Reserve_Fund_Initial_Capitalization" localSheetId="8">#REF!</definedName>
    <definedName name="Debt_Service_Reserve_Fund_Initial_Capitalization">#REF!</definedName>
    <definedName name="Debt_Service_Reserve_Fund_Initital_Capitalization" localSheetId="8">#REF!</definedName>
    <definedName name="Debt_Service_Reserve_Fund_Initital_Capitalization">#REF!</definedName>
    <definedName name="Debt_Service_Reserve_Fund_Interest" localSheetId="8">#REF!</definedName>
    <definedName name="Debt_Service_Reserve_Fund_Interest">#REF!</definedName>
    <definedName name="Debt_Service_Reserve_LOC_Fee_Rate_year_1_to_5" localSheetId="8">#REF!</definedName>
    <definedName name="Debt_Service_Reserve_LOC_Fee_Rate_year_1_to_5">#REF!</definedName>
    <definedName name="Debt_Service_Reserve_LOC_Fee_Rate_year_6_plus" localSheetId="8">#REF!</definedName>
    <definedName name="Debt_Service_Reserve_LOC_Fee_Rate_year_6_plus">#REF!</definedName>
    <definedName name="Debt_Service_Reserve_LOC_Loan_Spread" localSheetId="8">#REF!</definedName>
    <definedName name="Debt_Service_Reserve_LOC_Loan_Spread">#REF!</definedName>
    <definedName name="Debt_Service_Reserve_LOC_Spread" localSheetId="8">#REF!</definedName>
    <definedName name="Debt_Service_Reserve_LOC_Spread">#REF!</definedName>
    <definedName name="Debt_Service_Reserve_Switch" localSheetId="8">#REF!</definedName>
    <definedName name="Debt_Service_Reserve_Switch">#REF!</definedName>
    <definedName name="decimalsep" localSheetId="18">#REF!</definedName>
    <definedName name="decimalsep">#REF!</definedName>
    <definedName name="DEFTO65FACTOR" localSheetId="18">#REF!</definedName>
    <definedName name="DEFTO65FACTOR">#REF!</definedName>
    <definedName name="DELICIAS_operating_exp" localSheetId="18">#REF!</definedName>
    <definedName name="DELICIAS_operating_exp">#REF!</definedName>
    <definedName name="DELTA">#REF!</definedName>
    <definedName name="Depreciable_Life" localSheetId="8">#REF!</definedName>
    <definedName name="Depreciable_Life">#REF!</definedName>
    <definedName name="Desktop" localSheetId="18">#REF!</definedName>
    <definedName name="Desktop">#REF!</definedName>
    <definedName name="dfdfd" localSheetId="18" hidden="1">{"Page_1",#N/A,FALSE,"BAD4Q98";"Page_2",#N/A,FALSE,"BAD4Q98";"Page_3",#N/A,FALSE,"BAD4Q98";"Page_4",#N/A,FALSE,"BAD4Q98";"Page_5",#N/A,FALSE,"BAD4Q98";"Page_6",#N/A,FALSE,"BAD4Q98";"Input_1",#N/A,FALSE,"BAD4Q98";"Input_2",#N/A,FALSE,"BAD4Q98"}</definedName>
    <definedName name="dfdfd" localSheetId="8"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8"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 localSheetId="8">#REF!</definedName>
    <definedName name="disc_date">#REF!</definedName>
    <definedName name="disc_month" localSheetId="18">#REF!</definedName>
    <definedName name="disc_month">#REF!</definedName>
    <definedName name="disc_year" localSheetId="8">#REF!</definedName>
    <definedName name="disc_year">#REF!</definedName>
    <definedName name="Discount" localSheetId="18">#REF!</definedName>
    <definedName name="Discount_Rate" localSheetId="27">#REF!</definedName>
    <definedName name="Discount_Rate" localSheetId="35">#REF!</definedName>
    <definedName name="Discount_Rate" localSheetId="36">#REF!</definedName>
    <definedName name="Discount_Rate" localSheetId="37">#REF!</definedName>
    <definedName name="Discount_Rate" localSheetId="26">#REF!</definedName>
    <definedName name="Discount_Rate" localSheetId="28">#REF!</definedName>
    <definedName name="Discount_Rate" localSheetId="29">#REF!</definedName>
    <definedName name="Discount_Rate" localSheetId="30">#REF!</definedName>
    <definedName name="Discount_Rate" localSheetId="31">#REF!</definedName>
    <definedName name="Discount_Rate" localSheetId="32">#REF!</definedName>
    <definedName name="Discount_Rate" localSheetId="18">#REF!</definedName>
    <definedName name="Discount_Rate" localSheetId="0">#REF!</definedName>
    <definedName name="Discount_Rate">#REF!</definedName>
    <definedName name="Discount_Year" localSheetId="8">#REF!</definedName>
    <definedName name="Discount_Year">#REF!</definedName>
    <definedName name="distribution_portanl" localSheetId="8">#REF!</definedName>
    <definedName name="distribution_portanl">#REF!</definedName>
    <definedName name="Dixcount_Rate" localSheetId="27">#REF!</definedName>
    <definedName name="Dixcount_Rate" localSheetId="35">#REF!</definedName>
    <definedName name="Dixcount_Rate" localSheetId="36">#REF!</definedName>
    <definedName name="Dixcount_Rate" localSheetId="37">#REF!</definedName>
    <definedName name="Dixcount_Rate" localSheetId="26">#REF!</definedName>
    <definedName name="Dixcount_Rate" localSheetId="28">#REF!</definedName>
    <definedName name="Dixcount_Rate" localSheetId="29">#REF!</definedName>
    <definedName name="Dixcount_Rate" localSheetId="30">#REF!</definedName>
    <definedName name="Dixcount_Rate" localSheetId="31">#REF!</definedName>
    <definedName name="Dixcount_Rate" localSheetId="32">#REF!</definedName>
    <definedName name="Dixcount_Rate" localSheetId="18">#REF!</definedName>
    <definedName name="Dixcount_Rate" localSheetId="0">#REF!</definedName>
    <definedName name="Dixcount_Rate">#REF!</definedName>
    <definedName name="Diycount_Rate" localSheetId="27">#REF!</definedName>
    <definedName name="Diycount_Rate" localSheetId="35">#REF!</definedName>
    <definedName name="Diycount_Rate" localSheetId="36">#REF!</definedName>
    <definedName name="Diycount_Rate" localSheetId="37">#REF!</definedName>
    <definedName name="Diycount_Rate" localSheetId="26">#REF!</definedName>
    <definedName name="Diycount_Rate" localSheetId="28">#REF!</definedName>
    <definedName name="Diycount_Rate" localSheetId="29">#REF!</definedName>
    <definedName name="Diycount_Rate" localSheetId="30">#REF!</definedName>
    <definedName name="Diycount_Rate" localSheetId="31">#REF!</definedName>
    <definedName name="Diycount_Rate" localSheetId="32">#REF!</definedName>
    <definedName name="Diycount_Rate" localSheetId="18">#REF!</definedName>
    <definedName name="Diycount_Rate" localSheetId="0">#REF!</definedName>
    <definedName name="Diycount_Rate">#REF!</definedName>
    <definedName name="DOM" localSheetId="27">#REF!</definedName>
    <definedName name="DOM" localSheetId="35">#REF!</definedName>
    <definedName name="DOM" localSheetId="36">#REF!</definedName>
    <definedName name="DOM" localSheetId="37">#REF!</definedName>
    <definedName name="DOM" localSheetId="26">#REF!</definedName>
    <definedName name="DOM" localSheetId="28">#REF!</definedName>
    <definedName name="DOM" localSheetId="29">#REF!</definedName>
    <definedName name="DOM" localSheetId="30">#REF!</definedName>
    <definedName name="DOM" localSheetId="32">#REF!</definedName>
    <definedName name="DOM" localSheetId="18">#REF!</definedName>
    <definedName name="DOM" localSheetId="0">#REF!</definedName>
    <definedName name="DOM">#REF!</definedName>
    <definedName name="DOMRD" localSheetId="27">#REF!</definedName>
    <definedName name="DOMRD" localSheetId="35">#REF!</definedName>
    <definedName name="DOMRD" localSheetId="36">#REF!</definedName>
    <definedName name="DOMRD" localSheetId="37">#REF!</definedName>
    <definedName name="DOMRD" localSheetId="26">#REF!</definedName>
    <definedName name="DOMRD" localSheetId="28">#REF!</definedName>
    <definedName name="DOMRD" localSheetId="29">#REF!</definedName>
    <definedName name="DOMRD" localSheetId="30">#REF!</definedName>
    <definedName name="DOMRD" localSheetId="32">#REF!</definedName>
    <definedName name="DOMRD" localSheetId="0">#REF!</definedName>
    <definedName name="DOMRD">#REF!</definedName>
    <definedName name="doorweatherstripping" localSheetId="18">#REF!</definedName>
    <definedName name="Double?">#REF!</definedName>
    <definedName name="Double1">#REF!</definedName>
    <definedName name="DP1287TB1" localSheetId="18">#REF!</definedName>
    <definedName name="DP1287TB1">#REF!</definedName>
    <definedName name="DR" localSheetId="18">#REF!+#REF!</definedName>
    <definedName name="DR">#REF!+#REF!</definedName>
    <definedName name="dual_treesteps" localSheetId="18">#REF!</definedName>
    <definedName name="dual_treesteps">#REF!</definedName>
    <definedName name="dual_volatility">#REF!</definedName>
    <definedName name="dual_volatility2">#REF!</definedName>
    <definedName name="ductrepair" localSheetId="27">#REF!</definedName>
    <definedName name="ductrepair" localSheetId="35">#REF!</definedName>
    <definedName name="ductrepair" localSheetId="36">#REF!</definedName>
    <definedName name="ductrepair" localSheetId="37">#REF!</definedName>
    <definedName name="ductrepair" localSheetId="26">#REF!</definedName>
    <definedName name="ductrepair" localSheetId="28">#REF!</definedName>
    <definedName name="ductrepair" localSheetId="29">#REF!</definedName>
    <definedName name="ductrepair" localSheetId="30">#REF!</definedName>
    <definedName name="ductrepair" localSheetId="31">#REF!</definedName>
    <definedName name="ductrepair" localSheetId="32">#REF!</definedName>
    <definedName name="ductrepair" localSheetId="18">#REF!</definedName>
    <definedName name="ductrepair" localSheetId="0">#REF!</definedName>
    <definedName name="ductrepair">#REF!</definedName>
    <definedName name="ductsealandrepair" localSheetId="18">#REF!</definedName>
    <definedName name="dupper12" localSheetId="8">#REF!</definedName>
    <definedName name="dupper12">#REF!</definedName>
    <definedName name="DWL" localSheetId="27">#REF!</definedName>
    <definedName name="DWL" localSheetId="35">#REF!</definedName>
    <definedName name="DWL" localSheetId="36">#REF!</definedName>
    <definedName name="DWL" localSheetId="37">#REF!</definedName>
    <definedName name="DWL" localSheetId="26">#REF!</definedName>
    <definedName name="DWL" localSheetId="28">#REF!</definedName>
    <definedName name="DWL" localSheetId="29">#REF!</definedName>
    <definedName name="DWL" localSheetId="30">#REF!</definedName>
    <definedName name="DWL" localSheetId="32">#REF!</definedName>
    <definedName name="DWL" localSheetId="18">#REF!</definedName>
    <definedName name="DWL" localSheetId="0">#REF!</definedName>
    <definedName name="DWL">#REF!</definedName>
    <definedName name="DZ.IndSpec_Left" localSheetId="18" hidden="1">#REF!</definedName>
    <definedName name="DZ.IndSpec_Left" hidden="1">#REF!</definedName>
    <definedName name="DZ.IndSpec_Right" hidden="1">#REF!</definedName>
    <definedName name="E.R.">2.15</definedName>
    <definedName name="E_Data">#REF!</definedName>
    <definedName name="ecabf_summer" localSheetId="27">#REF!</definedName>
    <definedName name="ecabf_summer" localSheetId="35">#REF!</definedName>
    <definedName name="ecabf_summer" localSheetId="36">#REF!</definedName>
    <definedName name="ecabf_summer" localSheetId="37">#REF!</definedName>
    <definedName name="ecabf_summer" localSheetId="26">#REF!</definedName>
    <definedName name="ecabf_summer" localSheetId="28">#REF!</definedName>
    <definedName name="ecabf_summer" localSheetId="29">#REF!</definedName>
    <definedName name="ecabf_summer" localSheetId="30">#REF!</definedName>
    <definedName name="ecabf_summer" localSheetId="32">#REF!</definedName>
    <definedName name="ecabf_summer" localSheetId="18">#REF!</definedName>
    <definedName name="ecabf_summer" localSheetId="0">#REF!</definedName>
    <definedName name="ecabf_summer">#REF!</definedName>
    <definedName name="ecabf_winter" localSheetId="27">#REF!</definedName>
    <definedName name="ecabf_winter" localSheetId="35">#REF!</definedName>
    <definedName name="ecabf_winter" localSheetId="36">#REF!</definedName>
    <definedName name="ecabf_winter" localSheetId="37">#REF!</definedName>
    <definedName name="ecabf_winter" localSheetId="26">#REF!</definedName>
    <definedName name="ecabf_winter" localSheetId="28">#REF!</definedName>
    <definedName name="ecabf_winter" localSheetId="29">#REF!</definedName>
    <definedName name="ecabf_winter" localSheetId="30">#REF!</definedName>
    <definedName name="ecabf_winter" localSheetId="32">#REF!</definedName>
    <definedName name="ecabf_winter" localSheetId="18">#REF!</definedName>
    <definedName name="ecabf_winter" localSheetId="0">#REF!</definedName>
    <definedName name="ecabf_winter">#REF!</definedName>
    <definedName name="educworkshop" localSheetId="18">#REF!</definedName>
    <definedName name="eeeeeeeeeee" localSheetId="18" hidden="1">{"SourcesUses",#N/A,TRUE,#N/A;"TransOverview",#N/A,TRUE,"CFMODEL"}</definedName>
    <definedName name="eeeeeeeeeee" localSheetId="8" hidden="1">{"SourcesUses",#N/A,TRUE,#N/A;"TransOverview",#N/A,TRUE,"CFMODEL"}</definedName>
    <definedName name="eeeeeeeeeee" hidden="1">{"SourcesUses",#N/A,TRUE,#N/A;"TransOverview",#N/A,TRUE,"CFMODEL"}</definedName>
    <definedName name="eeeeeeeeeeeeeeeeee" localSheetId="18" hidden="1">{"SourcesUses",#N/A,TRUE,"FundsFlow";"TransOverview",#N/A,TRUE,"FundsFlow"}</definedName>
    <definedName name="eeeeeeeeeeeeeeeeee" localSheetId="8" hidden="1">{"SourcesUses",#N/A,TRUE,"FundsFlow";"TransOverview",#N/A,TRUE,"FundsFlow"}</definedName>
    <definedName name="eeeeeeeeeeeeeeeeee" hidden="1">{"SourcesUses",#N/A,TRUE,"FundsFlow";"TransOverview",#N/A,TRUE,"FundsFlow"}</definedName>
    <definedName name="effective_date" localSheetId="8">#REF!</definedName>
    <definedName name="effective_date">#REF!</definedName>
    <definedName name="eighty_seven" localSheetId="8">#REF!</definedName>
    <definedName name="eighty_seven">#REF!</definedName>
    <definedName name="elasticity" localSheetId="27">#REF!</definedName>
    <definedName name="elasticity" localSheetId="35">#REF!</definedName>
    <definedName name="elasticity" localSheetId="36">#REF!</definedName>
    <definedName name="elasticity" localSheetId="37">#REF!</definedName>
    <definedName name="elasticity" localSheetId="26">#REF!</definedName>
    <definedName name="elasticity" localSheetId="28">#REF!</definedName>
    <definedName name="elasticity" localSheetId="29">#REF!</definedName>
    <definedName name="elasticity" localSheetId="30">#REF!</definedName>
    <definedName name="elasticity" localSheetId="32">#REF!</definedName>
    <definedName name="elasticity" localSheetId="18">#REF!</definedName>
    <definedName name="elasticity" localSheetId="0">#REF!</definedName>
    <definedName name="elasticity">#REF!</definedName>
    <definedName name="electric" localSheetId="18">#REF!</definedName>
    <definedName name="electric">#REF!</definedName>
    <definedName name="electric1">#REF!</definedName>
    <definedName name="electric2001">#REF!</definedName>
    <definedName name="electricfurnacerepair" localSheetId="18">#REF!</definedName>
    <definedName name="electricfurnacereplacement" localSheetId="18">#REF!</definedName>
    <definedName name="electricwaterheaterreplacement" localSheetId="18">#REF!</definedName>
    <definedName name="EnergyServices_Rev_Growth" localSheetId="8">#REF!</definedName>
    <definedName name="EnergyServices_Rev_Growth">#REF!</definedName>
    <definedName name="Enterprise" localSheetId="18">#REF!</definedName>
    <definedName name="Enterprise">#REF!</definedName>
    <definedName name="entity" localSheetId="18">#REF!</definedName>
    <definedName name="entity">#REF!</definedName>
    <definedName name="entity1" localSheetId="18">#REF!</definedName>
    <definedName name="entity1">#REF!</definedName>
    <definedName name="EPMC1" localSheetId="27">#REF!</definedName>
    <definedName name="EPMC1" localSheetId="35">#REF!</definedName>
    <definedName name="EPMC1" localSheetId="36">#REF!</definedName>
    <definedName name="EPMC1" localSheetId="37">#REF!</definedName>
    <definedName name="EPMC1" localSheetId="26">#REF!</definedName>
    <definedName name="EPMC1" localSheetId="28">#REF!</definedName>
    <definedName name="EPMC1" localSheetId="29">#REF!</definedName>
    <definedName name="EPMC1" localSheetId="30">#REF!</definedName>
    <definedName name="EPMC1" localSheetId="32">#REF!</definedName>
    <definedName name="EPMC1" localSheetId="0">#REF!</definedName>
    <definedName name="EPMC1">#REF!</definedName>
    <definedName name="EPMC2" localSheetId="27">#REF!</definedName>
    <definedName name="EPMC2" localSheetId="35">#REF!</definedName>
    <definedName name="EPMC2" localSheetId="36">#REF!</definedName>
    <definedName name="EPMC2" localSheetId="37">#REF!</definedName>
    <definedName name="EPMC2" localSheetId="26">#REF!</definedName>
    <definedName name="EPMC2" localSheetId="28">#REF!</definedName>
    <definedName name="EPMC2" localSheetId="29">#REF!</definedName>
    <definedName name="EPMC2" localSheetId="30">#REF!</definedName>
    <definedName name="EPMC2" localSheetId="32">#REF!</definedName>
    <definedName name="EPMC2" localSheetId="0">#REF!</definedName>
    <definedName name="EPMC2">#REF!</definedName>
    <definedName name="EPMC3" localSheetId="27">#REF!</definedName>
    <definedName name="EPMC3" localSheetId="35">#REF!</definedName>
    <definedName name="EPMC3" localSheetId="36">#REF!</definedName>
    <definedName name="EPMC3" localSheetId="37">#REF!</definedName>
    <definedName name="EPMC3" localSheetId="26">#REF!</definedName>
    <definedName name="EPMC3" localSheetId="28">#REF!</definedName>
    <definedName name="EPMC3" localSheetId="29">#REF!</definedName>
    <definedName name="EPMC3" localSheetId="30">#REF!</definedName>
    <definedName name="EPMC3" localSheetId="32">#REF!</definedName>
    <definedName name="EPMC3" localSheetId="0">#REF!</definedName>
    <definedName name="EPMC3">#REF!</definedName>
    <definedName name="EPMC4" localSheetId="27">#REF!</definedName>
    <definedName name="EPMC4" localSheetId="35">#REF!</definedName>
    <definedName name="EPMC4" localSheetId="36">#REF!</definedName>
    <definedName name="EPMC4" localSheetId="37">#REF!</definedName>
    <definedName name="EPMC4" localSheetId="26">#REF!</definedName>
    <definedName name="EPMC4" localSheetId="28">#REF!</definedName>
    <definedName name="EPMC4" localSheetId="29">#REF!</definedName>
    <definedName name="EPMC4" localSheetId="30">#REF!</definedName>
    <definedName name="EPMC4" localSheetId="32">#REF!</definedName>
    <definedName name="EPMC4" localSheetId="0">#REF!</definedName>
    <definedName name="EPMC4">#REF!</definedName>
    <definedName name="Equity_Bridge_Loan_Interest_Expense_Lease" localSheetId="8">#REF!</definedName>
    <definedName name="Equity_Bridge_Loan_Interest_Expense_Lease">#REF!</definedName>
    <definedName name="equityapo_volatility" localSheetId="18">#REF!</definedName>
    <definedName name="equityapo_volatility">#REF!</definedName>
    <definedName name="equityoption_treesteps" localSheetId="18">#REF!</definedName>
    <definedName name="equityoption_treesteps">#REF!</definedName>
    <definedName name="equityoption_volatility" localSheetId="18">#REF!</definedName>
    <definedName name="equityoption_volatility">#REF!</definedName>
    <definedName name="Escalation_2001_2004">#REF!</definedName>
    <definedName name="Escalation_2004_2006">#REF!</definedName>
    <definedName name="EssAliasTable">"Default"</definedName>
    <definedName name="essbase_are">#REF!</definedName>
    <definedName name="ESSBASE_AREA" localSheetId="18">#REF!</definedName>
    <definedName name="ESSBASE_AREA">#REF!</definedName>
    <definedName name="Estimated_Month" localSheetId="27">#REF!</definedName>
    <definedName name="Estimated_Month" localSheetId="35">#REF!</definedName>
    <definedName name="Estimated_Month" localSheetId="36">#REF!</definedName>
    <definedName name="Estimated_Month" localSheetId="37">#REF!</definedName>
    <definedName name="Estimated_Month" localSheetId="26">#REF!</definedName>
    <definedName name="Estimated_Month" localSheetId="28">#REF!</definedName>
    <definedName name="Estimated_Month" localSheetId="29">#REF!</definedName>
    <definedName name="Estimated_Month" localSheetId="30">#REF!</definedName>
    <definedName name="Estimated_Month" localSheetId="31">#REF!</definedName>
    <definedName name="Estimated_Month" localSheetId="32">#REF!</definedName>
    <definedName name="Estimated_Month" localSheetId="18">#REF!</definedName>
    <definedName name="Estimated_Month" localSheetId="0">#REF!</definedName>
    <definedName name="Estimated_Month">#REF!</definedName>
    <definedName name="EstimatedMonth" localSheetId="27">#REF!</definedName>
    <definedName name="EstimatedMonth" localSheetId="35">#REF!</definedName>
    <definedName name="EstimatedMonth" localSheetId="36">#REF!</definedName>
    <definedName name="EstimatedMonth" localSheetId="37">#REF!</definedName>
    <definedName name="EstimatedMonth" localSheetId="26">#REF!</definedName>
    <definedName name="EstimatedMonth" localSheetId="28">#REF!</definedName>
    <definedName name="EstimatedMonth" localSheetId="29">#REF!</definedName>
    <definedName name="EstimatedMonth" localSheetId="30">#REF!</definedName>
    <definedName name="EstimatedMonth" localSheetId="32">#REF!</definedName>
    <definedName name="EstimatedMonth" localSheetId="18">#REF!</definedName>
    <definedName name="EstimatedMonth" localSheetId="0">#REF!</definedName>
    <definedName name="EstimatedMonth">#REF!</definedName>
    <definedName name="EUL" localSheetId="27">#REF!</definedName>
    <definedName name="EUL" localSheetId="35">#REF!</definedName>
    <definedName name="EUL" localSheetId="36">#REF!</definedName>
    <definedName name="EUL" localSheetId="37">#REF!</definedName>
    <definedName name="EUL" localSheetId="26">#REF!</definedName>
    <definedName name="EUL" localSheetId="28">#REF!</definedName>
    <definedName name="EUL" localSheetId="29">#REF!</definedName>
    <definedName name="EUL" localSheetId="30">#REF!</definedName>
    <definedName name="EUL" localSheetId="32">#REF!</definedName>
    <definedName name="EUL" localSheetId="18">#REF!</definedName>
    <definedName name="EUL" localSheetId="0">#REF!</definedName>
    <definedName name="EUL">#REF!</definedName>
    <definedName name="eurofutopt_meanreversion" localSheetId="18">#REF!</definedName>
    <definedName name="eurofutopt_meanreversion">#REF!</definedName>
    <definedName name="eurofutopt_model" localSheetId="18">#REF!</definedName>
    <definedName name="eurofutopt_model">#REF!</definedName>
    <definedName name="eurofutopt_volatility">#REF!</definedName>
    <definedName name="ev.Calculation" hidden="1">-4105</definedName>
    <definedName name="ev.Initialized" hidden="1">FALSE</definedName>
    <definedName name="evap">#REF!</definedName>
    <definedName name="evapcoolercover" localSheetId="18">#REF!</definedName>
    <definedName name="evapcoolermaintenance" localSheetId="18">#REF!</definedName>
    <definedName name="EXA" localSheetId="18">#REF!</definedName>
    <definedName name="EXA">#REF!</definedName>
    <definedName name="Excess_Dividend_Tax_Amount_Unlevered" localSheetId="18">#REF!</definedName>
    <definedName name="Excess_Dividend_Tax_Amount_Unlevered">#REF!</definedName>
    <definedName name="Excess_Dividends_Tax_Amount" localSheetId="18">#REF!</definedName>
    <definedName name="Excess_Dividends_Tax_Amount">#REF!</definedName>
    <definedName name="exchange_rates" localSheetId="8">#REF!</definedName>
    <definedName name="exchange_rates">#REF!</definedName>
    <definedName name="EXHIBIT" localSheetId="27">#REF!</definedName>
    <definedName name="EXHIBIT" localSheetId="35">#REF!</definedName>
    <definedName name="EXHIBIT" localSheetId="36">#REF!</definedName>
    <definedName name="EXHIBIT" localSheetId="37">#REF!</definedName>
    <definedName name="EXHIBIT" localSheetId="26">#REF!</definedName>
    <definedName name="EXHIBIT" localSheetId="28">#REF!</definedName>
    <definedName name="EXHIBIT" localSheetId="29">#REF!</definedName>
    <definedName name="EXHIBIT" localSheetId="30">#REF!</definedName>
    <definedName name="EXHIBIT" localSheetId="32">#REF!</definedName>
    <definedName name="EXHIBIT" localSheetId="18">#REF!</definedName>
    <definedName name="EXHIBIT" localSheetId="0">#REF!</definedName>
    <definedName name="EXHIBIT">#REF!</definedName>
    <definedName name="existing" localSheetId="18">#REF!</definedName>
    <definedName name="existing">#REF!</definedName>
    <definedName name="existing_table" localSheetId="18">#REF!</definedName>
    <definedName name="existing_table">#REF!</definedName>
    <definedName name="f" localSheetId="18" hidden="1">{"Page_1",#N/A,FALSE,"BAD4Q98";"Page_2",#N/A,FALSE,"BAD4Q98";"Page_3",#N/A,FALSE,"BAD4Q98";"Page_4",#N/A,FALSE,"BAD4Q98";"Page_5",#N/A,FALSE,"BAD4Q98";"Page_6",#N/A,FALSE,"BAD4Q98";"Input_1",#N/A,FALSE,"BAD4Q98";"Input_2",#N/A,FALSE,"BAD4Q98"}</definedName>
    <definedName name="f" localSheetId="8"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 localSheetId="8">#REF!</definedName>
    <definedName name="FACT">#REF!</definedName>
    <definedName name="faucetaerator" localSheetId="18">#REF!</definedName>
    <definedName name="fdasdfdsadf" localSheetId="18">#REF!</definedName>
    <definedName name="fdasdfdsadf">#REF!</definedName>
    <definedName name="fdfdfdfd" localSheetId="18">#REF!</definedName>
    <definedName name="fdfdfdfd">#REF!</definedName>
    <definedName name="fdfdfdfdfd" localSheetId="18">#REF!</definedName>
    <definedName name="fdfdfdfdfd">#REF!</definedName>
    <definedName name="FEDELEC">#REF!</definedName>
    <definedName name="Federal_Income_Tax_Amount">#REF!</definedName>
    <definedName name="Federal_Income_Tax_Amount_Unlevered">#REF!</definedName>
    <definedName name="FEDGAS">#REF!</definedName>
    <definedName name="fedopt_volatility">#REF!</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#REF!</definedName>
    <definedName name="Fin_Plan_1293">#REF!</definedName>
    <definedName name="Final___5_yr_TDBU_Capital_Budget" localSheetId="27">#REF!</definedName>
    <definedName name="Final___5_yr_TDBU_Capital_Budget" localSheetId="35">#REF!</definedName>
    <definedName name="Final___5_yr_TDBU_Capital_Budget" localSheetId="36">#REF!</definedName>
    <definedName name="Final___5_yr_TDBU_Capital_Budget" localSheetId="37">#REF!</definedName>
    <definedName name="Final___5_yr_TDBU_Capital_Budget" localSheetId="26">#REF!</definedName>
    <definedName name="Final___5_yr_TDBU_Capital_Budget" localSheetId="28">#REF!</definedName>
    <definedName name="Final___5_yr_TDBU_Capital_Budget" localSheetId="29">#REF!</definedName>
    <definedName name="Final___5_yr_TDBU_Capital_Budget" localSheetId="30">#REF!</definedName>
    <definedName name="Final___5_yr_TDBU_Capital_Budget" localSheetId="32">#REF!</definedName>
    <definedName name="Final___5_yr_TDBU_Capital_Budget" localSheetId="0">#REF!</definedName>
    <definedName name="Final___5_yr_TDBU_Capital_Budget">#REF!</definedName>
    <definedName name="Fire_District_Payment_Base_Year" localSheetId="8">#REF!</definedName>
    <definedName name="Fire_District_Payment_Base_Year">#REF!</definedName>
    <definedName name="Fire_District_Payment_Input" localSheetId="8">#REF!</definedName>
    <definedName name="Fire_District_Payment_Input">#REF!</definedName>
    <definedName name="FirstOne" localSheetId="8">#REF!</definedName>
    <definedName name="FirstOne">#REF!</definedName>
    <definedName name="Fletes" localSheetId="18" hidden="1">{#N/A,#N/A,FALSE,"Aging Summary";#N/A,#N/A,FALSE,"Ratio Analysis";#N/A,#N/A,FALSE,"Test 120 Day Accts";#N/A,#N/A,FALSE,"Tickmarks"}</definedName>
    <definedName name="Fletes" localSheetId="8" hidden="1">{#N/A,#N/A,FALSE,"Aging Summary";#N/A,#N/A,FALSE,"Ratio Analysis";#N/A,#N/A,FALSE,"Test 120 Day Accts";#N/A,#N/A,FALSE,"Tickmarks"}</definedName>
    <definedName name="Fletes" hidden="1">{#N/A,#N/A,FALSE,"Aging Summary";#N/A,#N/A,FALSE,"Ratio Analysis";#N/A,#N/A,FALSE,"Test 120 Day Accts";#N/A,#N/A,FALSE,"Tickmarks"}</definedName>
    <definedName name="FOOTNOTES" localSheetId="27">#REF!</definedName>
    <definedName name="FOOTNOTES" localSheetId="35">#REF!</definedName>
    <definedName name="FOOTNOTES" localSheetId="36">#REF!</definedName>
    <definedName name="FOOTNOTES" localSheetId="37">#REF!</definedName>
    <definedName name="FOOTNOTES" localSheetId="26">#REF!</definedName>
    <definedName name="FOOTNOTES" localSheetId="28">#REF!</definedName>
    <definedName name="FOOTNOTES" localSheetId="29">#REF!</definedName>
    <definedName name="FOOTNOTES" localSheetId="30">#REF!</definedName>
    <definedName name="FOOTNOTES" localSheetId="32">#REF!</definedName>
    <definedName name="FOOTNOTES" localSheetId="18">#REF!</definedName>
    <definedName name="FOOTNOTES" localSheetId="0">#REF!</definedName>
    <definedName name="FOOTNOTES">#REF!</definedName>
    <definedName name="Fringe_Rate_1995" localSheetId="8">#REF!</definedName>
    <definedName name="Fringe_Rate_1995">#REF!</definedName>
    <definedName name="Fringe_Rate_1996" localSheetId="8">#REF!</definedName>
    <definedName name="Fringe_Rate_1996">#REF!</definedName>
    <definedName name="Fringe_Rate_1997" localSheetId="8">#REF!</definedName>
    <definedName name="Fringe_Rate_1997">#REF!</definedName>
    <definedName name="Fringe_Rate_1998" localSheetId="8">#REF!</definedName>
    <definedName name="Fringe_Rate_1998">#REF!</definedName>
    <definedName name="Fringe_Rate_1999" localSheetId="8">#REF!</definedName>
    <definedName name="Fringe_Rate_1999">#REF!</definedName>
    <definedName name="Fringe_Rate_2000" localSheetId="8">#REF!</definedName>
    <definedName name="Fringe_Rate_2000">#REF!</definedName>
    <definedName name="FUN" localSheetId="8">#REF!</definedName>
    <definedName name="FUN">#REF!</definedName>
    <definedName name="furnacefilter" localSheetId="18">#REF!</definedName>
    <definedName name="FutDates" localSheetId="8">#REF!</definedName>
    <definedName name="FutDates">#REF!</definedName>
    <definedName name="FutMTM" localSheetId="8">#REF!</definedName>
    <definedName name="FutMTM">#REF!</definedName>
    <definedName name="FutVol" localSheetId="8">#REF!</definedName>
    <definedName name="FutVol">#REF!</definedName>
    <definedName name="fwdopt_meanreversion" localSheetId="18">#REF!</definedName>
    <definedName name="fwdopt_meanreversion">#REF!</definedName>
    <definedName name="fwdopt_meshpoints" localSheetId="18">#REF!</definedName>
    <definedName name="fwdopt_meshpoints">#REF!</definedName>
    <definedName name="fwdopt_model" localSheetId="18">#REF!</definedName>
    <definedName name="fwdopt_model">#REF!</definedName>
    <definedName name="FYE" localSheetId="8">#REF!</definedName>
    <definedName name="FYE">#REF!</definedName>
    <definedName name="g" localSheetId="18" hidden="1">{"SourcesUses",#N/A,TRUE,#N/A;"TransOverview",#N/A,TRUE,"CFMODEL"}</definedName>
    <definedName name="g" localSheetId="8" hidden="1">{"SourcesUses",#N/A,TRUE,#N/A;"TransOverview",#N/A,TRUE,"CFMODEL"}</definedName>
    <definedName name="g" hidden="1">{"SourcesUses",#N/A,TRUE,#N/A;"TransOverview",#N/A,TRUE,"CFMODEL"}</definedName>
    <definedName name="gas">#REF!</definedName>
    <definedName name="gasfurnacerepair" localSheetId="18">#REF!</definedName>
    <definedName name="gasfurnacereplacement" localSheetId="18">#REF!</definedName>
    <definedName name="gaskets" localSheetId="18">#REF!</definedName>
    <definedName name="GasServicesDates" localSheetId="8">#REF!</definedName>
    <definedName name="GasServicesDates">#REF!</definedName>
    <definedName name="GasServicesMTM" localSheetId="8">#REF!</definedName>
    <definedName name="GasServicesMTM">#REF!</definedName>
    <definedName name="GasServicesVol" localSheetId="8">#REF!</definedName>
    <definedName name="GasServicesVol">#REF!</definedName>
    <definedName name="Gastos_a_prorratear" localSheetId="18">#REF!</definedName>
    <definedName name="Gastos_a_prorratear">#REF!</definedName>
    <definedName name="gaswaterheaterreplacement" localSheetId="18">#REF!</definedName>
    <definedName name="gatt" localSheetId="8">#REF!</definedName>
    <definedName name="gatt">#REF!</definedName>
    <definedName name="Gen.plant_loading_factor">#REF!</definedName>
    <definedName name="gfdg" localSheetId="18" hidden="1">{"Page_1",#N/A,FALSE,"BAD4Q98";"Page_2",#N/A,FALSE,"BAD4Q98";"Page_3",#N/A,FALSE,"BAD4Q98";"Page_4",#N/A,FALSE,"BAD4Q98";"Page_5",#N/A,FALSE,"BAD4Q98";"Page_6",#N/A,FALSE,"BAD4Q98";"Input_1",#N/A,FALSE,"BAD4Q98";"Input_2",#N/A,FALSE,"BAD4Q98"}</definedName>
    <definedName name="gfdg" localSheetId="8"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8">#REF!</definedName>
    <definedName name="gfgfgf">#REF!</definedName>
    <definedName name="gggg" localSheetId="18" hidden="1">{"SourcesUses",#N/A,TRUE,#N/A;"TransOverview",#N/A,TRUE,"CFMODEL"}</definedName>
    <definedName name="gggg" localSheetId="8" hidden="1">{"SourcesUses",#N/A,TRUE,#N/A;"TransOverview",#N/A,TRUE,"CFMODEL"}</definedName>
    <definedName name="gggg" hidden="1">{"SourcesUses",#N/A,TRUE,#N/A;"TransOverview",#N/A,TRUE,"CFMODEL"}</definedName>
    <definedName name="GRC" localSheetId="27">#REF!</definedName>
    <definedName name="GRC" localSheetId="35">#REF!</definedName>
    <definedName name="GRC" localSheetId="36">#REF!</definedName>
    <definedName name="GRC" localSheetId="37">#REF!</definedName>
    <definedName name="GRC" localSheetId="26">#REF!</definedName>
    <definedName name="GRC" localSheetId="28">#REF!</definedName>
    <definedName name="GRC" localSheetId="29">#REF!</definedName>
    <definedName name="GRC" localSheetId="30">#REF!</definedName>
    <definedName name="GRC" localSheetId="32">#REF!</definedName>
    <definedName name="GRC" localSheetId="18">#REF!</definedName>
    <definedName name="GRC" localSheetId="0">#REF!</definedName>
    <definedName name="GRC">#REF!</definedName>
    <definedName name="Gross_Earnings_Tax_Amount" localSheetId="18">#REF!</definedName>
    <definedName name="Gross_Earnings_Tax_Amount">#REF!</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4">IF('ESA Table 2 Main'!Values_Entered,Header_Row+'ESA Table 2 Main'!Number_of_Payments,Header_Row)</definedName>
    <definedName name="HELP" localSheetId="8">IF(Values_Entered,Header_Row+Number_of_Payments,Header_Row)</definedName>
    <definedName name="HELP">IF(Values_Entered,Header_Row+Number_of_Payments,Header_Row)</definedName>
    <definedName name="hhhh" localSheetId="18" hidden="1">{"SourcesUses",#N/A,TRUE,#N/A;"TransOverview",#N/A,TRUE,"CFMODEL"}</definedName>
    <definedName name="hhhh" localSheetId="8" hidden="1">{"SourcesUses",#N/A,TRUE,#N/A;"TransOverview",#N/A,TRUE,"CFMODEL"}</definedName>
    <definedName name="hhhh" hidden="1">{"SourcesUses",#N/A,TRUE,#N/A;"TransOverview",#N/A,TRUE,"CFMODEL"}</definedName>
    <definedName name="hkjhkhkjhkh">#REF!</definedName>
    <definedName name="hn._I006" localSheetId="18" hidden="1">#REF!</definedName>
    <definedName name="hn._I006" hidden="1">#REF!</definedName>
    <definedName name="hn._I018" localSheetId="18"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localSheetId="8" hidden="1">#REF!,#REF!,#REF!,#REF!,#REF!,#REF!,#REF!,#REF!,#REF!,#REF!</definedName>
    <definedName name="hn.ConvertZero1" hidden="1">#REF!,#REF!,#REF!,#REF!,#REF!,#REF!,#REF!,#REF!,#REF!,#REF!</definedName>
    <definedName name="hn.ConvertZero2" localSheetId="8" hidden="1">#REF!,#REF!,#REF!,#REF!,#REF!,#REF!,#REF!,#REF!</definedName>
    <definedName name="hn.ConvertZero2" hidden="1">#REF!,#REF!,#REF!,#REF!,#REF!,#REF!,#REF!,#REF!</definedName>
    <definedName name="hn.ConvertZero3" localSheetId="8" hidden="1">#REF!,#REF!,#REF!,#REF!,#REF!</definedName>
    <definedName name="hn.ConvertZero3" hidden="1">#REF!,#REF!,#REF!,#REF!,#REF!</definedName>
    <definedName name="hn.ConvertZero4" localSheetId="8" hidden="1">#REF!,#REF!,#REF!,#REF!,#REF!,#REF!,#REF!,#REF!</definedName>
    <definedName name="hn.ConvertZero4" hidden="1">#REF!,#REF!,#REF!,#REF!,#REF!,#REF!,#REF!,#REF!</definedName>
    <definedName name="hn.ConvertZeroUnhide1" localSheetId="8" hidden="1">#REF!,#REF!,#REF!</definedName>
    <definedName name="hn.ConvertZeroUnhide1" hidden="1">#REF!,#REF!,#REF!</definedName>
    <definedName name="hn.Delete015" localSheetId="18" hidden="1">#REF!,#REF!,#REF!,#REF!</definedName>
    <definedName name="hn.Delete015" hidden="1">#REF!,#REF!,#REF!,#REF!</definedName>
    <definedName name="hn.domestic" localSheetId="18" hidden="1">#REF!</definedName>
    <definedName name="hn.domestic" hidden="1">#REF!</definedName>
    <definedName name="hn.DZ_MultByFXRates" localSheetId="8" hidden="1">#REF!,#REF!,#REF!,#REF!</definedName>
    <definedName name="hn.DZ_MultByFXRates" hidden="1">#REF!,#REF!,#REF!,#REF!</definedName>
    <definedName name="hn.ExtDb" hidden="1">FALSE</definedName>
    <definedName name="hn.Global" localSheetId="18" hidden="1">#REF!</definedName>
    <definedName name="hn.Global" hidden="1">#REF!</definedName>
    <definedName name="hn.LTM_MultByFXRates" localSheetId="8" hidden="1">#REF!,#REF!,#REF!,#REF!,#REF!,#REF!,#REF!</definedName>
    <definedName name="hn.LTM_MultByFXRates" hidden="1">#REF!,#REF!,#REF!,#REF!,#REF!,#REF!,#REF!</definedName>
    <definedName name="hn.ModelType" hidden="1">"DEAL"</definedName>
    <definedName name="hn.ModelVersion" hidden="1">1</definedName>
    <definedName name="hn.MultbyFXRates" localSheetId="8" hidden="1">#REF!,#REF!,#REF!,#REF!,#REF!,#REF!,#REF!</definedName>
    <definedName name="hn.MultbyFXRates" hidden="1">#REF!,#REF!,#REF!,#REF!,#REF!,#REF!,#REF!</definedName>
    <definedName name="hn.MultByFXRates1" localSheetId="8" hidden="1">#REF!,#REF!,#REF!,#REF!,#REF!</definedName>
    <definedName name="hn.MultByFXRates1" hidden="1">#REF!,#REF!,#REF!,#REF!,#REF!</definedName>
    <definedName name="hn.MultByFXRates2" localSheetId="8" hidden="1">#REF!,#REF!,#REF!,#REF!,#REF!</definedName>
    <definedName name="hn.MultByFXRates2" hidden="1">#REF!,#REF!,#REF!,#REF!,#REF!</definedName>
    <definedName name="hn.MultByFXRates3" localSheetId="8" hidden="1">#REF!,#REF!,#REF!,#REF!,#REF!</definedName>
    <definedName name="hn.MultByFXRates3" hidden="1">#REF!,#REF!,#REF!,#REF!,#REF!</definedName>
    <definedName name="hn.MultbyFxrates4" localSheetId="8" hidden="1">#REF!,#REF!,#REF!,#REF!,#REF!,#REF!,#REF!</definedName>
    <definedName name="hn.MultbyFxrates4" hidden="1">#REF!,#REF!,#REF!,#REF!,#REF!,#REF!,#REF!</definedName>
    <definedName name="hn.multbyfxrates5" localSheetId="8" hidden="1">#REF!,#REF!,#REF!,#REF!,#REF!</definedName>
    <definedName name="hn.multbyfxrates5" hidden="1">#REF!,#REF!,#REF!,#REF!,#REF!</definedName>
    <definedName name="hn.multbyfxrates6" localSheetId="8" hidden="1">#REF!,#REF!,#REF!,#REF!,#REF!</definedName>
    <definedName name="hn.multbyfxrates6" hidden="1">#REF!,#REF!,#REF!,#REF!,#REF!</definedName>
    <definedName name="hn.multbyfxrates7" localSheetId="8" hidden="1">#REF!,#REF!,#REF!,#REF!,#REF!</definedName>
    <definedName name="hn.multbyfxrates7" hidden="1">#REF!,#REF!,#REF!,#REF!,#REF!</definedName>
    <definedName name="hn.MultByFXRatesBot1" localSheetId="8" hidden="1">#REF!,#REF!,#REF!,#REF!,#REF!,#REF!,#REF!,#REF!,#REF!,#REF!,#REF!,#REF!</definedName>
    <definedName name="hn.MultByFXRatesBot1" hidden="1">#REF!,#REF!,#REF!,#REF!,#REF!,#REF!,#REF!,#REF!,#REF!,#REF!,#REF!,#REF!</definedName>
    <definedName name="hn.MultByFXRatesBot2" localSheetId="8" hidden="1">#REF!,#REF!,#REF!,#REF!,#REF!,#REF!,#REF!,#REF!,#REF!,#REF!,#REF!,#REF!</definedName>
    <definedName name="hn.MultByFXRatesBot2" hidden="1">#REF!,#REF!,#REF!,#REF!,#REF!,#REF!,#REF!,#REF!,#REF!,#REF!,#REF!,#REF!</definedName>
    <definedName name="hn.MultByFXRatesBot3" localSheetId="8" hidden="1">#REF!,#REF!,#REF!,#REF!,#REF!,#REF!,#REF!,#REF!,#REF!,#REF!,#REF!,#REF!</definedName>
    <definedName name="hn.MultByFXRatesBot3" hidden="1">#REF!,#REF!,#REF!,#REF!,#REF!,#REF!,#REF!,#REF!,#REF!,#REF!,#REF!,#REF!</definedName>
    <definedName name="hn.MultByFXRatesBot4" localSheetId="8" hidden="1">#REF!,#REF!,#REF!,#REF!,#REF!,#REF!,#REF!,#REF!,#REF!,#REF!,#REF!,#REF!,#REF!</definedName>
    <definedName name="hn.MultByFXRatesBot4" hidden="1">#REF!,#REF!,#REF!,#REF!,#REF!,#REF!,#REF!,#REF!,#REF!,#REF!,#REF!,#REF!,#REF!</definedName>
    <definedName name="hn.MultByFXRatesBot5" localSheetId="8" hidden="1">#REF!,#REF!,#REF!,#REF!,#REF!,#REF!,#REF!,#REF!,#REF!,#REF!,#REF!</definedName>
    <definedName name="hn.MultByFXRatesBot5" hidden="1">#REF!,#REF!,#REF!,#REF!,#REF!,#REF!,#REF!,#REF!,#REF!,#REF!,#REF!</definedName>
    <definedName name="hn.MultByFXRatesBot6" localSheetId="8" hidden="1">#REF!,#REF!,#REF!,#REF!,#REF!,#REF!,#REF!,#REF!,#REF!,#REF!,#REF!</definedName>
    <definedName name="hn.MultByFXRatesBot6" hidden="1">#REF!,#REF!,#REF!,#REF!,#REF!,#REF!,#REF!,#REF!,#REF!,#REF!,#REF!</definedName>
    <definedName name="hn.MultByFXRatesBot7" localSheetId="8" hidden="1">#REF!,#REF!,#REF!,#REF!,#REF!,#REF!,#REF!,#REF!,#REF!,#REF!,#REF!</definedName>
    <definedName name="hn.MultByFXRatesBot7" hidden="1">#REF!,#REF!,#REF!,#REF!,#REF!,#REF!,#REF!,#REF!,#REF!,#REF!,#REF!</definedName>
    <definedName name="hn.MultByFXRatesTop1" localSheetId="8" hidden="1">#REF!,#REF!,#REF!,#REF!,#REF!,#REF!,#REF!,#REF!,#REF!,#REF!,#REF!,#REF!</definedName>
    <definedName name="hn.MultByFXRatesTop1" hidden="1">#REF!,#REF!,#REF!,#REF!,#REF!,#REF!,#REF!,#REF!,#REF!,#REF!,#REF!,#REF!</definedName>
    <definedName name="hn.MultByFXRatesTop2" localSheetId="8" hidden="1">#REF!,#REF!,#REF!,#REF!,#REF!,#REF!,#REF!,#REF!,#REF!,#REF!,#REF!,#REF!,#REF!,#REF!,#REF!</definedName>
    <definedName name="hn.MultByFXRatesTop2" hidden="1">#REF!,#REF!,#REF!,#REF!,#REF!,#REF!,#REF!,#REF!,#REF!,#REF!,#REF!,#REF!,#REF!,#REF!,#REF!</definedName>
    <definedName name="hn.MultByFXRatesTop3" localSheetId="8" hidden="1">#REF!,#REF!,#REF!,#REF!,#REF!,#REF!,#REF!,#REF!,#REF!,#REF!,#REF!,#REF!,#REF!,#REF!,#REF!</definedName>
    <definedName name="hn.MultByFXRatesTop3" hidden="1">#REF!,#REF!,#REF!,#REF!,#REF!,#REF!,#REF!,#REF!,#REF!,#REF!,#REF!,#REF!,#REF!,#REF!,#REF!</definedName>
    <definedName name="hn.MultByFXRatesTop4" localSheetId="8" hidden="1">#REF!,#REF!,#REF!,#REF!,#REF!,#REF!,#REF!,#REF!,#REF!,#REF!,#REF!,#REF!,#REF!,#REF!,#REF!</definedName>
    <definedName name="hn.MultByFXRatesTop4" hidden="1">#REF!,#REF!,#REF!,#REF!,#REF!,#REF!,#REF!,#REF!,#REF!,#REF!,#REF!,#REF!,#REF!,#REF!,#REF!</definedName>
    <definedName name="hn.MultByFXRatesTop5" localSheetId="8" hidden="1">#REF!,#REF!,#REF!,#REF!,#REF!,#REF!,#REF!,#REF!,#REF!,#REF!,#REF!,#REF!</definedName>
    <definedName name="hn.MultByFXRatesTop5" hidden="1">#REF!,#REF!,#REF!,#REF!,#REF!,#REF!,#REF!,#REF!,#REF!,#REF!,#REF!,#REF!</definedName>
    <definedName name="hn.MultByFXRatesTop6" localSheetId="8" hidden="1">#REF!,#REF!,#REF!,#REF!,#REF!,#REF!,#REF!,#REF!,#REF!,#REF!,#REF!,#REF!,#REF!,#REF!,#REF!</definedName>
    <definedName name="hn.MultByFXRatesTop6" hidden="1">#REF!,#REF!,#REF!,#REF!,#REF!,#REF!,#REF!,#REF!,#REF!,#REF!,#REF!,#REF!,#REF!,#REF!,#REF!</definedName>
    <definedName name="hn.MultByFXRatesTop7" localSheetId="8"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localSheetId="18" hidden="1">#REF!</definedName>
    <definedName name="hn.YearLabel" hidden="1">#REF!</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 localSheetId="8">#REF!</definedName>
    <definedName name="home_ccy">#REF!</definedName>
    <definedName name="horizon" localSheetId="8">#REF!</definedName>
    <definedName name="horizon">#REF!</definedName>
    <definedName name="HTML_CodePage" hidden="1">1252</definedName>
    <definedName name="HTML_Control" localSheetId="18" hidden="1">{"'Attachment'!$A$1:$L$49"}</definedName>
    <definedName name="HTML_Control" localSheetId="8" hidden="1">{"'Attachment'!$A$1:$L$49"}</definedName>
    <definedName name="HTML_Control" hidden="1">{"'Attachment'!$A$1:$L$49"}</definedName>
    <definedName name="HTML_Control1" localSheetId="18" hidden="1">{"'Attachment'!$A$1:$L$49"}</definedName>
    <definedName name="HTML_Control1" localSheetId="8" hidden="1">{"'Attachment'!$A$1:$L$49"}</definedName>
    <definedName name="HTML_Control1" hidden="1">{"'Attachment'!$A$1:$L$49"}</definedName>
    <definedName name="HTML_Control2" localSheetId="18" hidden="1">{"'Attachment'!$A$1:$L$49"}</definedName>
    <definedName name="HTML_Control2" localSheetId="8" hidden="1">{"'Attachment'!$A$1:$L$49"}</definedName>
    <definedName name="HTML_Control2" hidden="1">{"'Attachment'!$A$1:$L$49"}</definedName>
    <definedName name="HTML_Control3" localSheetId="18" hidden="1">{"'Attachment'!$A$1:$L$49"}</definedName>
    <definedName name="HTML_Control3" localSheetId="8"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8" hidden="1">{"Page_1",#N/A,FALSE,"BAD4Q98";"Page_2",#N/A,FALSE,"BAD4Q98";"Page_3",#N/A,FALSE,"BAD4Q98";"Page_4",#N/A,FALSE,"BAD4Q98";"Page_5",#N/A,FALSE,"BAD4Q98";"Page_6",#N/A,FALSE,"BAD4Q98";"Input_1",#N/A,FALSE,"BAD4Q98";"Input_2",#N/A,FALSE,"BAD4Q98"}</definedName>
    <definedName name="iklhj" localSheetId="8"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8" hidden="1">{#N/A,#N/A,FALSE,"RECAP";#N/A,#N/A,FALSE,"MATBYCLS";#N/A,#N/A,FALSE,"STATUS";#N/A,#N/A,FALSE,"OP-ACT";#N/A,#N/A,FALSE,"W_O"}</definedName>
    <definedName name="IMPAC2004" localSheetId="8" hidden="1">{#N/A,#N/A,FALSE,"RECAP";#N/A,#N/A,FALSE,"MATBYCLS";#N/A,#N/A,FALSE,"STATUS";#N/A,#N/A,FALSE,"OP-ACT";#N/A,#N/A,FALSE,"W_O"}</definedName>
    <definedName name="IMPAC2004" hidden="1">{#N/A,#N/A,FALSE,"RECAP";#N/A,#N/A,FALSE,"MATBYCLS";#N/A,#N/A,FALSE,"STATUS";#N/A,#N/A,FALSE,"OP-ACT";#N/A,#N/A,FALSE,"W_O"}</definedName>
    <definedName name="imputent">#REF!</definedName>
    <definedName name="Inc">#REF!</definedName>
    <definedName name="IncAcct">#REF!</definedName>
    <definedName name="IncDesc">#REF!</definedName>
    <definedName name="index">#REF!</definedName>
    <definedName name="Industrial_Rev_Growth" localSheetId="8">#REF!</definedName>
    <definedName name="Industrial_Rev_Growth">#REF!</definedName>
    <definedName name="Infl2002" localSheetId="8">#REF!</definedName>
    <definedName name="Infl2002">#REF!</definedName>
    <definedName name="Infl2003" localSheetId="8">#REF!</definedName>
    <definedName name="Infl2003">#REF!</definedName>
    <definedName name="Infl2004" localSheetId="8">#REF!</definedName>
    <definedName name="Infl2004">#REF!</definedName>
    <definedName name="Infl2005" localSheetId="8">#REF!</definedName>
    <definedName name="Infl2005">#REF!</definedName>
    <definedName name="Infl2006" localSheetId="8">#REF!</definedName>
    <definedName name="Infl2006">#REF!</definedName>
    <definedName name="Inflation_1996" localSheetId="8">#REF!</definedName>
    <definedName name="Inflation_1996">#REF!</definedName>
    <definedName name="Inflation_1997" localSheetId="8">#REF!</definedName>
    <definedName name="Inflation_1997">#REF!</definedName>
    <definedName name="Inflation_1998" localSheetId="8">#REF!</definedName>
    <definedName name="Inflation_1998">#REF!</definedName>
    <definedName name="Inflation_1999" localSheetId="8">#REF!</definedName>
    <definedName name="Inflation_1999">#REF!</definedName>
    <definedName name="Inflation_2000" localSheetId="8">#REF!</definedName>
    <definedName name="Inflation_2000">#REF!</definedName>
    <definedName name="inhomeeduc" localSheetId="18">#REF!</definedName>
    <definedName name="initexp" localSheetId="8">#REF!</definedName>
    <definedName name="initexp">#REF!</definedName>
    <definedName name="Initial_Cash_Flow_Quarter" localSheetId="18">#REF!</definedName>
    <definedName name="Initial_Cash_Flow_Quarter">#REF!</definedName>
    <definedName name="Initial_Operating_Period_Working_Capital_Percentage" localSheetId="8">#REF!</definedName>
    <definedName name="Initial_Operating_Period_Working_Capital_Percentage">#REF!</definedName>
    <definedName name="Initial_Working_Capital_Calculation" localSheetId="18">#REF!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8">#REF!</definedName>
    <definedName name="Insurance_Cost_in_1999">#REF!</definedName>
    <definedName name="INT" localSheetId="18">#REF!</definedName>
    <definedName name="INT">#REF!</definedName>
    <definedName name="Interco2001" localSheetId="8">#REF!</definedName>
    <definedName name="Interco2001">#REF!</definedName>
    <definedName name="Interco2002" localSheetId="8">#REF!</definedName>
    <definedName name="Interco2002">#REF!</definedName>
    <definedName name="Interco2003" localSheetId="8">#REF!</definedName>
    <definedName name="Interco2003">#REF!</definedName>
    <definedName name="Interco2004" localSheetId="8">#REF!</definedName>
    <definedName name="Interco2004">#REF!</definedName>
    <definedName name="Interco2005" localSheetId="8">#REF!</definedName>
    <definedName name="Interco2005">#REF!</definedName>
    <definedName name="Interco2006" localSheetId="8">#REF!</definedName>
    <definedName name="Interco2006">#REF!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T.land">#REF!,#REF!</definedName>
    <definedName name="ISO_Fees_Base_Year" localSheetId="18">#REF!</definedName>
    <definedName name="ISO_Fees_Base_Year">#REF!</definedName>
    <definedName name="ISO_Fees_Input" localSheetId="8">#REF!</definedName>
    <definedName name="ISO_Fees_Input">#REF!</definedName>
    <definedName name="istat" localSheetId="18">#REF!</definedName>
    <definedName name="istat">#REF!</definedName>
    <definedName name="JANBS" localSheetId="18">#REF!</definedName>
    <definedName name="JANBS">#REF!</definedName>
    <definedName name="JE" localSheetId="18">#REF!</definedName>
    <definedName name="JE">#REF!</definedName>
    <definedName name="JETSET" localSheetId="27">#REF!</definedName>
    <definedName name="JETSET" localSheetId="35">#REF!</definedName>
    <definedName name="JETSET" localSheetId="36">#REF!</definedName>
    <definedName name="JETSET" localSheetId="37">#REF!</definedName>
    <definedName name="JETSET" localSheetId="26">#REF!</definedName>
    <definedName name="JETSET" localSheetId="28">#REF!</definedName>
    <definedName name="JETSET" localSheetId="29">#REF!</definedName>
    <definedName name="JETSET" localSheetId="30">#REF!</definedName>
    <definedName name="JETSET" localSheetId="32">#REF!</definedName>
    <definedName name="JETSET" localSheetId="0">#REF!</definedName>
    <definedName name="JETSET">#REF!</definedName>
    <definedName name="jkhhkl" localSheetId="18" hidden="1">{"Page_1",#N/A,FALSE,"BAD4Q98";"Page_2",#N/A,FALSE,"BAD4Q98";"Page_3",#N/A,FALSE,"BAD4Q98";"Page_4",#N/A,FALSE,"BAD4Q98";"Page_5",#N/A,FALSE,"BAD4Q98";"Page_6",#N/A,FALSE,"BAD4Q98";"Input_1",#N/A,FALSE,"BAD4Q98";"Input_2",#N/A,FALSE,"BAD4Q98"}</definedName>
    <definedName name="jkhhkl" localSheetId="8"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8" hidden="1">{"2002Frcst","06Month",FALSE,"Frcst Format 2002"}</definedName>
    <definedName name="July2007" localSheetId="8" hidden="1">{"2002Frcst","06Month",FALSE,"Frcst Format 2002"}</definedName>
    <definedName name="July2007" hidden="1">{"2002Frcst","06Month",FALSE,"Frcst Format 2002"}</definedName>
    <definedName name="June" localSheetId="18" hidden="1">{"Page_1",#N/A,FALSE,"BAD4Q98";"Page_2",#N/A,FALSE,"BAD4Q98";"Page_3",#N/A,FALSE,"BAD4Q98";"Page_4",#N/A,FALSE,"BAD4Q98";"Page_5",#N/A,FALSE,"BAD4Q98";"Page_6",#N/A,FALSE,"BAD4Q98";"Input_1",#N/A,FALSE,"BAD4Q98";"Input_2",#N/A,FALSE,"BAD4Q98"}</definedName>
    <definedName name="June" localSheetId="8"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8" hidden="1">#REF!</definedName>
    <definedName name="jutf" hidden="1">#REF!</definedName>
    <definedName name="JWSActualDiscBonus2006" localSheetId="18" hidden="1">#REF!</definedName>
    <definedName name="JWSActualDiscBonus2006" hidden="1">#REF!</definedName>
    <definedName name="JWSBase2005" localSheetId="18" hidden="1">#REF!</definedName>
    <definedName name="JWSBase2005" hidden="1">#REF!</definedName>
    <definedName name="JWSBase2006" localSheetId="18" hidden="1">#REF!</definedName>
    <definedName name="JWSBase2006" hidden="1">#REF!</definedName>
    <definedName name="JWSBase2007" hidden="1">#REF!</definedName>
    <definedName name="JWSBonusPool" hidden="1">#REF!</definedName>
    <definedName name="JWSBonusReceived2006" hidden="1">#REF!</definedName>
    <definedName name="JWSBonusSacr2006" hidden="1">#REF!</definedName>
    <definedName name="JWSBusinessArea" hidden="1">#REF!</definedName>
    <definedName name="JWSCostCentre" hidden="1">#REF!</definedName>
    <definedName name="JWSCountry" hidden="1">#REF!</definedName>
    <definedName name="JWSCurrency" hidden="1">#REF!</definedName>
    <definedName name="JWSDataArea" hidden="1">#REF!</definedName>
    <definedName name="JWSDepartment" hidden="1">#REF!</definedName>
    <definedName name="JWSDiscBonus2006" hidden="1">#REF!</definedName>
    <definedName name="JWSEmpID" hidden="1">#REF!</definedName>
    <definedName name="JWSEmpName" hidden="1">#REF!</definedName>
    <definedName name="JWSFTE" hidden="1">#REF!</definedName>
    <definedName name="JWSG1_Base_M" hidden="1">#REF!</definedName>
    <definedName name="JWSG1_Base_UQ" hidden="1">#REF!</definedName>
    <definedName name="JWSG1_JobCode" hidden="1">#REF!</definedName>
    <definedName name="JWSG1_MarketDesc" hidden="1">#REF!</definedName>
    <definedName name="JWSG1_SurveyCode" hidden="1">#REF!</definedName>
    <definedName name="JWSG1_TotalComp_M" hidden="1">#REF!</definedName>
    <definedName name="JWSG1_TotalComp_UQ" hidden="1">#REF!</definedName>
    <definedName name="JWSG2_Base_M" hidden="1">#REF!</definedName>
    <definedName name="JWSG2_Base_UQ" hidden="1">#REF!</definedName>
    <definedName name="JWSG2_JobCode" hidden="1">#REF!</definedName>
    <definedName name="JWSG2_MarketDesc" hidden="1">#REF!</definedName>
    <definedName name="JWSG2_SurveyCode" hidden="1">#REF!</definedName>
    <definedName name="JWSG2_TotalComp_M" hidden="1">#REF!</definedName>
    <definedName name="JWSG2_TotalComp_UQ" hidden="1">#REF!</definedName>
    <definedName name="JWSGender" hidden="1">#REF!</definedName>
    <definedName name="JWSGuarBonus2006" hidden="1">#REF!</definedName>
    <definedName name="JWSHireDate" hidden="1">#REF!</definedName>
    <definedName name="JWSIntAssign" hidden="1">#REF!</definedName>
    <definedName name="JWSJobTitle" hidden="1">#REF!</definedName>
    <definedName name="JWSManagerLevel" hidden="1">#REF!</definedName>
    <definedName name="JWSOffshorePen2006" hidden="1">#REF!</definedName>
    <definedName name="JWSPerChangeSalary" hidden="1">#REF!</definedName>
    <definedName name="JWSPerChangeTotalComp" hidden="1">#REF!</definedName>
    <definedName name="JWSPerformGuar2006" hidden="1">#REF!</definedName>
    <definedName name="JWSProductLine" hidden="1">#REF!</definedName>
    <definedName name="JWSProfitSharing2006" hidden="1">#REF!</definedName>
    <definedName name="JWSPromotionFlag" hidden="1">#REF!</definedName>
    <definedName name="JWSPropJobTitle" hidden="1">#REF!</definedName>
    <definedName name="JWSPropManagerLevel" hidden="1">#REF!</definedName>
    <definedName name="JWSRating2004" hidden="1">#REF!</definedName>
    <definedName name="JWSRating2005" hidden="1">#REF!</definedName>
    <definedName name="JWSRating2006" hidden="1">#REF!</definedName>
    <definedName name="JWSRational" hidden="1">#REF!</definedName>
    <definedName name="JWSRegion" hidden="1">#REF!</definedName>
    <definedName name="JWSSalesCommQ42006" hidden="1">#REF!</definedName>
    <definedName name="JWSTotalBonus2005" hidden="1">#REF!</definedName>
    <definedName name="JWSTotalBonus2006" hidden="1">#REF!</definedName>
    <definedName name="JWSTotalComp2004" hidden="1">#REF!</definedName>
    <definedName name="JWSTotalComp2005" hidden="1">#REF!</definedName>
    <definedName name="JWSTotalComp2006" hidden="1">#REF!</definedName>
    <definedName name="JWSValueAccount2006" hidden="1">#REF!</definedName>
    <definedName name="JWSValueAccount2007" hidden="1">#REF!</definedName>
    <definedName name="JWSVAMarker" hidden="1">#REF!</definedName>
    <definedName name="k" localSheetId="8" hidden="1">#REF!</definedName>
    <definedName name="k" hidden="1">#REF!</definedName>
    <definedName name="kenerr" localSheetId="18" hidden="1">{"by_month",#N/A,TRUE,"template";"Destec_month",#N/A,TRUE,"template";"by_quarter",#N/A,TRUE,"template";"destec_quarter",#N/A,TRUE,"template";"by_year",#N/A,TRUE,"template";"Destec_annual",#N/A,TRUE,"template"}</definedName>
    <definedName name="kenerr" localSheetId="8"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8">#REF!</definedName>
    <definedName name="kjkj">#REF!</definedName>
    <definedName name="ksjfjJJJJ" localSheetId="18" hidden="1">{"Sch.L_MaterialIssue",#N/A,FALSE,"Sch.L"}</definedName>
    <definedName name="ksjfjJJJJ" localSheetId="8" hidden="1">{"Sch.L_MaterialIssue",#N/A,FALSE,"Sch.L"}</definedName>
    <definedName name="ksjfjJJJJ" hidden="1">{"Sch.L_MaterialIssue",#N/A,FALSE,"Sch.L"}</definedName>
    <definedName name="kWh" localSheetId="18">#REF!</definedName>
    <definedName name="LAHRS" localSheetId="8">#REF!</definedName>
    <definedName name="LAHRS">#REF!</definedName>
    <definedName name="Land_Purchase_Option_Pmts" localSheetId="8">#REF!</definedName>
    <definedName name="Land_Purchase_Option_Pmts">#REF!</definedName>
    <definedName name="Land_Trust_Funding_Input" localSheetId="8">#REF!</definedName>
    <definedName name="Land_Trust_Funding_Input">#REF!</definedName>
    <definedName name="Land_Trust_Funding_Period" localSheetId="8">#REF!</definedName>
    <definedName name="Land_Trust_Funding_Period">#REF!</definedName>
    <definedName name="landlordcentralac" localSheetId="18">#REF!</definedName>
    <definedName name="landlordrefrigerator" localSheetId="18">#REF!</definedName>
    <definedName name="landlordwindowac" localSheetId="18">#REF!</definedName>
    <definedName name="LARR" localSheetId="8">#REF!</definedName>
    <definedName name="LARR">#REF!</definedName>
    <definedName name="Last_Row" localSheetId="18">IF('ESA Table 11'!Values_Entered,Header_Row+'ESA Table 11'!Number_of_Payments,Header_Row)</definedName>
    <definedName name="Last_Row" localSheetId="4">IF('ESA Table 2 Main'!Values_Entered,Header_Row+'ESA Table 2 Main'!Number_of_Payments,Header_Row)</definedName>
    <definedName name="Last_Row" localSheetId="8">IF('ESA Table 2D_CEH (SCE only)'!Values_Entered,Header_Row+'ESA Table 2D_CEH (SCE only)'!Number_of_Payments,Header_Row)</definedName>
    <definedName name="Last_Row">IF(Values_Entered,Header_Row+Number_of_Payments,Header_Row)</definedName>
    <definedName name="Last_Row_Pref" localSheetId="18">IF('ESA Table 11'!Values_Entered_Pref,Header_Row_Pref+'ESA Table 11'!No_of_Pamts_Pref,Header_Row_Pref)</definedName>
    <definedName name="Last_Row_Pref" localSheetId="4">IF('ESA Table 2 Main'!Values_Entered_Pref,Header_Row_Pref+'ESA Table 2 Main'!No_of_Pamts_Pref,Header_Row_Pref)</definedName>
    <definedName name="Last_Row_Pref" localSheetId="8">IF('ESA Table 2D_CEH (SCE only)'!Values_Entered_Pref,Header_Row_Pref+'ESA Table 2D_CEH (SCE only)'!No_of_Pamts_Pref,Header_Row_Pref)</definedName>
    <definedName name="Last_Row_Pref">IF(Values_Entered_Pref,Header_Row_Pref+No_of_Pamts_Pref,Header_Row_Pref)</definedName>
    <definedName name="LC_Arrangement_Fee_Rate" localSheetId="18">#REF!</definedName>
    <definedName name="LC_Arrangement_Fee_Rate">#REF!</definedName>
    <definedName name="LC_Commitment_Fee_Rate" localSheetId="8">#REF!</definedName>
    <definedName name="LC_Commitment_Fee_Rate">#REF!</definedName>
    <definedName name="LCM" localSheetId="18">#REF!</definedName>
    <definedName name="LCM">#REF!</definedName>
    <definedName name="LDs_EPC_Contractor" localSheetId="8">#REF!</definedName>
    <definedName name="LDs_EPC_Contractor">#REF!</definedName>
    <definedName name="LDs_Turbine_Supplier" localSheetId="8">#REF!</definedName>
    <definedName name="LDs_Turbine_Supplier">#REF!</definedName>
    <definedName name="Leveraged_Results_Print_Range" localSheetId="18">#REF!</definedName>
    <definedName name="Leveraged_Results_Print_Range">#REF!</definedName>
    <definedName name="LiabDate" localSheetId="18">#REF!</definedName>
    <definedName name="LiabDate">#REF!</definedName>
    <definedName name="Liabilities" localSheetId="8">#REF!,#REF!,#REF!,#REF!,#REF!,#REF!,#REF!,#REF!,#REF!,#REF!,#REF!,#REF!,#REF!,#REF!,#REF!,#REF!,#REF!,#REF!,#REF!,#REF!</definedName>
    <definedName name="Liabilities">#REF!,#REF!,#REF!,#REF!,#REF!,#REF!,#REF!,#REF!,#REF!,#REF!,#REF!,#REF!,#REF!,#REF!,#REF!,#REF!,#REF!,#REF!,#REF!,#REF!</definedName>
    <definedName name="LIBOR_12_year_Fwd_Swap_Tranche_B" localSheetId="18">#REF!</definedName>
    <definedName name="LIBOR_12_year_Fwd_Swap_Tranche_B">#REF!</definedName>
    <definedName name="LIBOR_2_year_Swap" localSheetId="8">#REF!</definedName>
    <definedName name="LIBOR_2_year_Swap">#REF!</definedName>
    <definedName name="LIBOR_2_year_Swap__Tranche_A_B_C" localSheetId="8">#REF!</definedName>
    <definedName name="LIBOR_2_year_Swap__Tranche_A_B_C">#REF!</definedName>
    <definedName name="LIBOR_3_year_Fwd_Swap__Tranche_A" localSheetId="8">#REF!</definedName>
    <definedName name="LIBOR_3_year_Fwd_Swap__Tranche_A">#REF!</definedName>
    <definedName name="LIBOR_3_year_Fwd_Swap_Tranche_B_C" localSheetId="8">#REF!</definedName>
    <definedName name="LIBOR_3_year_Fwd_Swap_Tranche_B_C">#REF!</definedName>
    <definedName name="LIGB">#REF!</definedName>
    <definedName name="limcount" hidden="1">1</definedName>
    <definedName name="LLC_Debt_Service_Coverage_Ratio_List" localSheetId="8">#REF!</definedName>
    <definedName name="LLC_Debt_Service_Coverage_Ratio_List">#REF!</definedName>
    <definedName name="Loan_Balance_End_of_Month" localSheetId="8">#REF!</definedName>
    <definedName name="Loan_Balance_End_of_Month">#REF!</definedName>
    <definedName name="Loan_Facility_Amount" localSheetId="8">#REF!</definedName>
    <definedName name="Loan_Facility_Amount">#REF!</definedName>
    <definedName name="LOCTTLHRS" localSheetId="8">#REF!</definedName>
    <definedName name="LOCTTLHRS">#REF!</definedName>
    <definedName name="low_income_discount_Baseline" localSheetId="27">#REF!</definedName>
    <definedName name="low_income_discount_Baseline" localSheetId="35">#REF!</definedName>
    <definedName name="low_income_discount_Baseline" localSheetId="36">#REF!</definedName>
    <definedName name="low_income_discount_Baseline" localSheetId="37">#REF!</definedName>
    <definedName name="low_income_discount_Baseline" localSheetId="26">#REF!</definedName>
    <definedName name="low_income_discount_Baseline" localSheetId="28">#REF!</definedName>
    <definedName name="low_income_discount_Baseline" localSheetId="29">#REF!</definedName>
    <definedName name="low_income_discount_Baseline" localSheetId="30">#REF!</definedName>
    <definedName name="low_income_discount_Baseline" localSheetId="32">#REF!</definedName>
    <definedName name="low_income_discount_Baseline" localSheetId="18">#REF!</definedName>
    <definedName name="low_income_discount_Baseline" localSheetId="0">#REF!</definedName>
    <definedName name="low_income_discount_Baseline">#REF!</definedName>
    <definedName name="lowflowshowerhead" localSheetId="18">#REF!</definedName>
    <definedName name="LS_1_allnight" localSheetId="27">#REF!</definedName>
    <definedName name="LS_1_allnight" localSheetId="35">#REF!</definedName>
    <definedName name="LS_1_allnight" localSheetId="36">#REF!</definedName>
    <definedName name="LS_1_allnight" localSheetId="37">#REF!</definedName>
    <definedName name="LS_1_allnight" localSheetId="26">#REF!</definedName>
    <definedName name="LS_1_allnight" localSheetId="28">#REF!</definedName>
    <definedName name="LS_1_allnight" localSheetId="29">#REF!</definedName>
    <definedName name="LS_1_allnight" localSheetId="30">#REF!</definedName>
    <definedName name="LS_1_allnight" localSheetId="32">#REF!</definedName>
    <definedName name="LS_1_allnight" localSheetId="18">#REF!</definedName>
    <definedName name="LS_1_allnight" localSheetId="0">#REF!</definedName>
    <definedName name="LS_1_allnight">#REF!</definedName>
    <definedName name="LS_1_midnight" localSheetId="27">#REF!</definedName>
    <definedName name="LS_1_midnight" localSheetId="35">#REF!</definedName>
    <definedName name="LS_1_midnight" localSheetId="36">#REF!</definedName>
    <definedName name="LS_1_midnight" localSheetId="37">#REF!</definedName>
    <definedName name="LS_1_midnight" localSheetId="26">#REF!</definedName>
    <definedName name="LS_1_midnight" localSheetId="28">#REF!</definedName>
    <definedName name="LS_1_midnight" localSheetId="29">#REF!</definedName>
    <definedName name="LS_1_midnight" localSheetId="30">#REF!</definedName>
    <definedName name="LS_1_midnight" localSheetId="32">#REF!</definedName>
    <definedName name="LS_1_midnight" localSheetId="18">#REF!</definedName>
    <definedName name="LS_1_midnight" localSheetId="0">#REF!</definedName>
    <definedName name="LS_1_midnight">#REF!</definedName>
    <definedName name="LS_2_allnight" localSheetId="27">#REF!</definedName>
    <definedName name="LS_2_allnight" localSheetId="35">#REF!</definedName>
    <definedName name="LS_2_allnight" localSheetId="36">#REF!</definedName>
    <definedName name="LS_2_allnight" localSheetId="37">#REF!</definedName>
    <definedName name="LS_2_allnight" localSheetId="26">#REF!</definedName>
    <definedName name="LS_2_allnight" localSheetId="28">#REF!</definedName>
    <definedName name="LS_2_allnight" localSheetId="29">#REF!</definedName>
    <definedName name="LS_2_allnight" localSheetId="30">#REF!</definedName>
    <definedName name="LS_2_allnight" localSheetId="32">#REF!</definedName>
    <definedName name="LS_2_allnight" localSheetId="18">#REF!</definedName>
    <definedName name="LS_2_allnight" localSheetId="0">#REF!</definedName>
    <definedName name="LS_2_allnight">#REF!</definedName>
    <definedName name="LS_2_midnight" localSheetId="27">#REF!</definedName>
    <definedName name="LS_2_midnight" localSheetId="35">#REF!</definedName>
    <definedName name="LS_2_midnight" localSheetId="36">#REF!</definedName>
    <definedName name="LS_2_midnight" localSheetId="37">#REF!</definedName>
    <definedName name="LS_2_midnight" localSheetId="26">#REF!</definedName>
    <definedName name="LS_2_midnight" localSheetId="28">#REF!</definedName>
    <definedName name="LS_2_midnight" localSheetId="29">#REF!</definedName>
    <definedName name="LS_2_midnight" localSheetId="30">#REF!</definedName>
    <definedName name="LS_2_midnight" localSheetId="32">#REF!</definedName>
    <definedName name="LS_2_midnight" localSheetId="18">#REF!</definedName>
    <definedName name="LS_2_midnight" localSheetId="0">#REF!</definedName>
    <definedName name="LS_2_midnight">#REF!</definedName>
    <definedName name="LS_3" localSheetId="27">#REF!</definedName>
    <definedName name="LS_3" localSheetId="35">#REF!</definedName>
    <definedName name="LS_3" localSheetId="36">#REF!</definedName>
    <definedName name="LS_3" localSheetId="37">#REF!</definedName>
    <definedName name="LS_3" localSheetId="26">#REF!</definedName>
    <definedName name="LS_3" localSheetId="28">#REF!</definedName>
    <definedName name="LS_3" localSheetId="29">#REF!</definedName>
    <definedName name="LS_3" localSheetId="30">#REF!</definedName>
    <definedName name="LS_3" localSheetId="32">#REF!</definedName>
    <definedName name="LS_3" localSheetId="18">#REF!</definedName>
    <definedName name="LS_3" localSheetId="0">#REF!</definedName>
    <definedName name="LS_3">#REF!</definedName>
    <definedName name="ls5per" localSheetId="18">#REF!</definedName>
    <definedName name="ls5per">#REF!</definedName>
    <definedName name="lssdge" localSheetId="18">#REF!</definedName>
    <definedName name="lssdge">#REF!</definedName>
    <definedName name="LUNCH" localSheetId="18">#REF!</definedName>
    <definedName name="LUNCH">#REF!</definedName>
    <definedName name="Major_Maintenance_BOP_Base_Year" localSheetId="18">#REF!</definedName>
    <definedName name="Major_Maintenance_BOP_Base_Year">#REF!</definedName>
    <definedName name="Major_Maintenance_BOP_Book" localSheetId="18">#REF!</definedName>
    <definedName name="Major_Maintenance_BOP_Book">#REF!</definedName>
    <definedName name="Major_Maintenance_BOP_Cash" localSheetId="18">#REF!</definedName>
    <definedName name="Major_Maintenance_BOP_Cash">#REF!</definedName>
    <definedName name="Major_Maintenance_BOP_Escalation_Factor" localSheetId="18">#REF!</definedName>
    <definedName name="Major_Maintenance_BOP_Escalation_Factor">#REF!</definedName>
    <definedName name="Major_Maintenance_Smoothing_Threshold" localSheetId="8">#REF!</definedName>
    <definedName name="Major_Maintenance_Smoothing_Threshold">#REF!</definedName>
    <definedName name="Major_Maintenance_Table" localSheetId="8">#REF!</definedName>
    <definedName name="Major_Maintenance_Table">#REF!</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8" hidden="1">{"Page_1",#N/A,FALSE,"BAD4Q98";"Page_2",#N/A,FALSE,"BAD4Q98";"Page_3",#N/A,FALSE,"BAD4Q98";"Page_4",#N/A,FALSE,"BAD4Q98";"Page_5",#N/A,FALSE,"BAD4Q98";"Page_6",#N/A,FALSE,"BAD4Q98";"Input_1",#N/A,FALSE,"BAD4Q98";"Input_2",#N/A,FALSE,"BAD4Q98"}</definedName>
    <definedName name="Mayfdsdfd" localSheetId="8"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__T_Land" localSheetId="27">#REF!</definedName>
    <definedName name="MC__T_Land" localSheetId="35">#REF!</definedName>
    <definedName name="MC__T_Land" localSheetId="36">#REF!</definedName>
    <definedName name="MC__T_Land" localSheetId="37">#REF!</definedName>
    <definedName name="MC__T_Land" localSheetId="26">#REF!</definedName>
    <definedName name="MC__T_Land" localSheetId="28">#REF!</definedName>
    <definedName name="MC__T_Land" localSheetId="29">#REF!</definedName>
    <definedName name="MC__T_Land" localSheetId="30">#REF!</definedName>
    <definedName name="MC__T_Land" localSheetId="32">#REF!</definedName>
    <definedName name="MC__T_Land" localSheetId="18">#REF!</definedName>
    <definedName name="MC__T_Land" localSheetId="0">#REF!</definedName>
    <definedName name="MC__T_Land">#REF!</definedName>
    <definedName name="mc_dist_circuits" localSheetId="27">#REF!</definedName>
    <definedName name="mc_dist_circuits" localSheetId="35">#REF!</definedName>
    <definedName name="mc_dist_circuits" localSheetId="36">#REF!</definedName>
    <definedName name="mc_dist_circuits" localSheetId="37">#REF!</definedName>
    <definedName name="mc_dist_circuits" localSheetId="26">#REF!</definedName>
    <definedName name="mc_dist_circuits" localSheetId="28">#REF!</definedName>
    <definedName name="mc_dist_circuits" localSheetId="29">#REF!</definedName>
    <definedName name="mc_dist_circuits" localSheetId="30">#REF!</definedName>
    <definedName name="mc_dist_circuits" localSheetId="32">#REF!</definedName>
    <definedName name="mc_dist_circuits" localSheetId="18">#REF!</definedName>
    <definedName name="mc_dist_circuits" localSheetId="0">#REF!</definedName>
    <definedName name="mc_dist_circuits">#REF!</definedName>
    <definedName name="mc_dist_land" localSheetId="27">#REF!</definedName>
    <definedName name="mc_dist_land" localSheetId="35">#REF!</definedName>
    <definedName name="mc_dist_land" localSheetId="36">#REF!</definedName>
    <definedName name="mc_dist_land" localSheetId="37">#REF!</definedName>
    <definedName name="mc_dist_land" localSheetId="26">#REF!</definedName>
    <definedName name="mc_dist_land" localSheetId="28">#REF!</definedName>
    <definedName name="mc_dist_land" localSheetId="29">#REF!</definedName>
    <definedName name="mc_dist_land" localSheetId="30">#REF!</definedName>
    <definedName name="mc_dist_land" localSheetId="32">#REF!</definedName>
    <definedName name="mc_dist_land" localSheetId="0">#REF!</definedName>
    <definedName name="mc_dist_land">#REF!</definedName>
    <definedName name="mc_dist_station" localSheetId="27">#REF!</definedName>
    <definedName name="mc_dist_station" localSheetId="35">#REF!</definedName>
    <definedName name="mc_dist_station" localSheetId="36">#REF!</definedName>
    <definedName name="mc_dist_station" localSheetId="37">#REF!</definedName>
    <definedName name="mc_dist_station" localSheetId="26">#REF!</definedName>
    <definedName name="mc_dist_station" localSheetId="28">#REF!</definedName>
    <definedName name="mc_dist_station" localSheetId="29">#REF!</definedName>
    <definedName name="mc_dist_station" localSheetId="30">#REF!</definedName>
    <definedName name="mc_dist_station" localSheetId="32">#REF!</definedName>
    <definedName name="mc_dist_station" localSheetId="0">#REF!</definedName>
    <definedName name="mc_dist_station">#REF!</definedName>
    <definedName name="mc_non_iso_t_circuits" localSheetId="27">#REF!</definedName>
    <definedName name="mc_non_iso_t_circuits" localSheetId="35">#REF!</definedName>
    <definedName name="mc_non_iso_t_circuits" localSheetId="36">#REF!</definedName>
    <definedName name="mc_non_iso_t_circuits" localSheetId="37">#REF!</definedName>
    <definedName name="mc_non_iso_t_circuits" localSheetId="26">#REF!</definedName>
    <definedName name="mc_non_iso_t_circuits" localSheetId="28">#REF!</definedName>
    <definedName name="mc_non_iso_t_circuits" localSheetId="29">#REF!</definedName>
    <definedName name="mc_non_iso_t_circuits" localSheetId="30">#REF!</definedName>
    <definedName name="mc_non_iso_t_circuits" localSheetId="32">#REF!</definedName>
    <definedName name="mc_non_iso_t_circuits" localSheetId="0">#REF!</definedName>
    <definedName name="mc_non_iso_t_circuits">#REF!</definedName>
    <definedName name="MC_non_iso_T_Land" localSheetId="27">#REF!</definedName>
    <definedName name="MC_non_iso_T_Land" localSheetId="35">#REF!</definedName>
    <definedName name="MC_non_iso_T_Land" localSheetId="36">#REF!</definedName>
    <definedName name="MC_non_iso_T_Land" localSheetId="37">#REF!</definedName>
    <definedName name="MC_non_iso_T_Land" localSheetId="26">#REF!</definedName>
    <definedName name="MC_non_iso_T_Land" localSheetId="28">#REF!</definedName>
    <definedName name="MC_non_iso_T_Land" localSheetId="29">#REF!</definedName>
    <definedName name="MC_non_iso_T_Land" localSheetId="30">#REF!</definedName>
    <definedName name="MC_non_iso_T_Land" localSheetId="32">#REF!</definedName>
    <definedName name="MC_non_iso_T_Land" localSheetId="0">#REF!</definedName>
    <definedName name="MC_non_iso_T_Land">#REF!</definedName>
    <definedName name="MC_non_iso_t_station" localSheetId="27">#REF!</definedName>
    <definedName name="MC_non_iso_t_station" localSheetId="35">#REF!</definedName>
    <definedName name="MC_non_iso_t_station" localSheetId="36">#REF!</definedName>
    <definedName name="MC_non_iso_t_station" localSheetId="37">#REF!</definedName>
    <definedName name="MC_non_iso_t_station" localSheetId="26">#REF!</definedName>
    <definedName name="MC_non_iso_t_station" localSheetId="28">#REF!</definedName>
    <definedName name="MC_non_iso_t_station" localSheetId="29">#REF!</definedName>
    <definedName name="MC_non_iso_t_station" localSheetId="30">#REF!</definedName>
    <definedName name="MC_non_iso_t_station" localSheetId="32">#REF!</definedName>
    <definedName name="MC_non_iso_t_station" localSheetId="0">#REF!</definedName>
    <definedName name="MC_non_iso_t_station">#REF!</definedName>
    <definedName name="mc_t_circuits" localSheetId="27">#REF!</definedName>
    <definedName name="mc_t_circuits" localSheetId="35">#REF!</definedName>
    <definedName name="mc_t_circuits" localSheetId="36">#REF!</definedName>
    <definedName name="mc_t_circuits" localSheetId="37">#REF!</definedName>
    <definedName name="mc_t_circuits" localSheetId="26">#REF!</definedName>
    <definedName name="mc_t_circuits" localSheetId="28">#REF!</definedName>
    <definedName name="mc_t_circuits" localSheetId="29">#REF!</definedName>
    <definedName name="mc_t_circuits" localSheetId="30">#REF!</definedName>
    <definedName name="mc_t_circuits" localSheetId="32">#REF!</definedName>
    <definedName name="mc_t_circuits" localSheetId="0">#REF!</definedName>
    <definedName name="mc_t_circuits">#REF!</definedName>
    <definedName name="MC_T_Land" localSheetId="27">#REF!</definedName>
    <definedName name="MC_T_Land" localSheetId="35">#REF!</definedName>
    <definedName name="MC_T_Land" localSheetId="36">#REF!</definedName>
    <definedName name="MC_T_Land" localSheetId="37">#REF!</definedName>
    <definedName name="MC_T_Land" localSheetId="26">#REF!</definedName>
    <definedName name="MC_T_Land" localSheetId="28">#REF!</definedName>
    <definedName name="MC_T_Land" localSheetId="29">#REF!</definedName>
    <definedName name="MC_T_Land" localSheetId="30">#REF!</definedName>
    <definedName name="MC_T_Land" localSheetId="32">#REF!</definedName>
    <definedName name="MC_T_Land" localSheetId="0">#REF!</definedName>
    <definedName name="MC_T_Land">#REF!</definedName>
    <definedName name="MC_t_station" localSheetId="27">#REF!</definedName>
    <definedName name="MC_t_station" localSheetId="35">#REF!</definedName>
    <definedName name="MC_t_station" localSheetId="36">#REF!</definedName>
    <definedName name="MC_t_station" localSheetId="37">#REF!</definedName>
    <definedName name="MC_t_station" localSheetId="26">#REF!</definedName>
    <definedName name="MC_t_station" localSheetId="28">#REF!</definedName>
    <definedName name="MC_t_station" localSheetId="29">#REF!</definedName>
    <definedName name="MC_t_station" localSheetId="30">#REF!</definedName>
    <definedName name="MC_t_station" localSheetId="32">#REF!</definedName>
    <definedName name="MC_t_station" localSheetId="0">#REF!</definedName>
    <definedName name="MC_t_station">#REF!</definedName>
    <definedName name="McKittrick_School_District_Donation_Input" localSheetId="8">#REF!</definedName>
    <definedName name="McKittrick_School_District_Donation_Input">#REF!</definedName>
    <definedName name="MCRR_22" localSheetId="27">#REF!</definedName>
    <definedName name="MCRR_22" localSheetId="35">#REF!</definedName>
    <definedName name="MCRR_22" localSheetId="36">#REF!</definedName>
    <definedName name="MCRR_22" localSheetId="37">#REF!</definedName>
    <definedName name="MCRR_22" localSheetId="26">#REF!</definedName>
    <definedName name="MCRR_22" localSheetId="28">#REF!</definedName>
    <definedName name="MCRR_22" localSheetId="29">#REF!</definedName>
    <definedName name="MCRR_22" localSheetId="30">#REF!</definedName>
    <definedName name="MCRR_22" localSheetId="32">#REF!</definedName>
    <definedName name="MCRR_22" localSheetId="18">#REF!</definedName>
    <definedName name="MCRR_22" localSheetId="0">#REF!</definedName>
    <definedName name="MCRR_22">#REF!</definedName>
    <definedName name="MCRR_TABLE" localSheetId="27">#REF!</definedName>
    <definedName name="MCRR_TABLE" localSheetId="35">#REF!</definedName>
    <definedName name="MCRR_TABLE" localSheetId="36">#REF!</definedName>
    <definedName name="MCRR_TABLE" localSheetId="37">#REF!</definedName>
    <definedName name="MCRR_TABLE" localSheetId="26">#REF!</definedName>
    <definedName name="MCRR_TABLE" localSheetId="28">#REF!</definedName>
    <definedName name="MCRR_TABLE" localSheetId="29">#REF!</definedName>
    <definedName name="MCRR_TABLE" localSheetId="30">#REF!</definedName>
    <definedName name="MCRR_TABLE" localSheetId="32">#REF!</definedName>
    <definedName name="MCRR_TABLE" localSheetId="18">#REF!</definedName>
    <definedName name="MCRR_TABLE" localSheetId="0">#REF!</definedName>
    <definedName name="MCRR_TABLE">#REF!</definedName>
    <definedName name="MCRR_TABLE_W_RD" localSheetId="27">#REF!</definedName>
    <definedName name="MCRR_TABLE_W_RD" localSheetId="35">#REF!</definedName>
    <definedName name="MCRR_TABLE_W_RD" localSheetId="36">#REF!</definedName>
    <definedName name="MCRR_TABLE_W_RD" localSheetId="37">#REF!</definedName>
    <definedName name="MCRR_TABLE_W_RD" localSheetId="26">#REF!</definedName>
    <definedName name="MCRR_TABLE_W_RD" localSheetId="28">#REF!</definedName>
    <definedName name="MCRR_TABLE_W_RD" localSheetId="29">#REF!</definedName>
    <definedName name="MCRR_TABLE_W_RD" localSheetId="30">#REF!</definedName>
    <definedName name="MCRR_TABLE_W_RD" localSheetId="32">#REF!</definedName>
    <definedName name="MCRR_TABLE_W_RD" localSheetId="18">#REF!</definedName>
    <definedName name="MCRR_TABLE_W_RD" localSheetId="0">#REF!</definedName>
    <definedName name="MCRR_TABLE_W_RD">#REF!</definedName>
    <definedName name="MDD_Sector_1" localSheetId="27">#REF!</definedName>
    <definedName name="MDD_Sector_1" localSheetId="35">#REF!</definedName>
    <definedName name="MDD_Sector_1" localSheetId="36">#REF!</definedName>
    <definedName name="MDD_Sector_1" localSheetId="37">#REF!</definedName>
    <definedName name="MDD_Sector_1" localSheetId="26">#REF!</definedName>
    <definedName name="MDD_Sector_1" localSheetId="28">#REF!</definedName>
    <definedName name="MDD_Sector_1" localSheetId="29">#REF!</definedName>
    <definedName name="MDD_Sector_1" localSheetId="30">#REF!</definedName>
    <definedName name="MDD_Sector_1" localSheetId="32">#REF!</definedName>
    <definedName name="MDD_Sector_1" localSheetId="0">#REF!</definedName>
    <definedName name="MDD_Sector_1">#REF!</definedName>
    <definedName name="MDD_Sector_2" localSheetId="27">#REF!</definedName>
    <definedName name="MDD_Sector_2" localSheetId="35">#REF!</definedName>
    <definedName name="MDD_Sector_2" localSheetId="36">#REF!</definedName>
    <definedName name="MDD_Sector_2" localSheetId="37">#REF!</definedName>
    <definedName name="MDD_Sector_2" localSheetId="26">#REF!</definedName>
    <definedName name="MDD_Sector_2" localSheetId="28">#REF!</definedName>
    <definedName name="MDD_Sector_2" localSheetId="29">#REF!</definedName>
    <definedName name="MDD_Sector_2" localSheetId="30">#REF!</definedName>
    <definedName name="MDD_Sector_2" localSheetId="32">#REF!</definedName>
    <definedName name="MDD_Sector_2" localSheetId="0">#REF!</definedName>
    <definedName name="MDD_Sector_2">#REF!</definedName>
    <definedName name="MED_MTR">2</definedName>
    <definedName name="Merch_Cum_Escalation_Factor" localSheetId="8">#REF!</definedName>
    <definedName name="Merch_Cum_Escalation_Factor">#REF!</definedName>
    <definedName name="Merch_Fuel_Doll_KW" localSheetId="8">#REF!</definedName>
    <definedName name="Merch_Fuel_Doll_KW">#REF!</definedName>
    <definedName name="Merch_margin_Doll_KW" localSheetId="8">#REF!</definedName>
    <definedName name="Merch_margin_Doll_KW">#REF!</definedName>
    <definedName name="Merch_Months_partial_Year_Factor" localSheetId="8">#REF!</definedName>
    <definedName name="Merch_Months_partial_Year_Factor">#REF!</definedName>
    <definedName name="Michelle" localSheetId="18">#REF!</definedName>
    <definedName name="Michelle">#REF!</definedName>
    <definedName name="Minimum_Debt_Service_Coverage" localSheetId="8">#REF!</definedName>
    <definedName name="Minimum_Debt_Service_Coverage">#REF!</definedName>
    <definedName name="minorhomerepair" localSheetId="18">#REF!</definedName>
    <definedName name="misc" localSheetId="18">#REF!</definedName>
    <definedName name="Mobilization_Months" localSheetId="8">#REF!</definedName>
    <definedName name="Mobilization_Months">#REF!</definedName>
    <definedName name="MODEL" localSheetId="18">#REF!</definedName>
    <definedName name="MODEL">#REF!</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 localSheetId="18">#REF!</definedName>
    <definedName name="Month1" localSheetId="18">#REF!</definedName>
    <definedName name="Month1">#REF!</definedName>
    <definedName name="Month2" localSheetId="18">#REF!</definedName>
    <definedName name="Month2">#REF!</definedName>
    <definedName name="Month3" localSheetId="18">#REF!</definedName>
    <definedName name="Month3">#REF!</definedName>
    <definedName name="MONTHLYREC" localSheetId="18">#REF!</definedName>
    <definedName name="MONTHLYREC">#REF!</definedName>
    <definedName name="Months" localSheetId="8">#REF!</definedName>
    <definedName name="Months">#REF!</definedName>
    <definedName name="Months_of_Debt_Service_Reserve" localSheetId="8">#REF!</definedName>
    <definedName name="Months_of_Debt_Service_Reserve">#REF!</definedName>
    <definedName name="Months_Per_Year" localSheetId="8">#REF!</definedName>
    <definedName name="Months_Per_Year">#REF!</definedName>
    <definedName name="MSA_Fee" localSheetId="8">#REF!</definedName>
    <definedName name="MSA_Fee">#REF!</definedName>
    <definedName name="MSA_Fee_Base_Year" localSheetId="8">#REF!</definedName>
    <definedName name="MSA_Fee_Base_Year">#REF!</definedName>
    <definedName name="MSA_Fee_Input_per_Year" localSheetId="8">#REF!</definedName>
    <definedName name="MSA_Fee_Input_per_Year">#REF!</definedName>
    <definedName name="MthAvg" localSheetId="18">#REF!</definedName>
    <definedName name="MthAvg">#REF!</definedName>
    <definedName name="N_A" localSheetId="8">#REF!</definedName>
    <definedName name="N_A">#REF!</definedName>
    <definedName name="Name" localSheetId="27">#REF!</definedName>
    <definedName name="Name" localSheetId="35">#REF!</definedName>
    <definedName name="Name" localSheetId="36">#REF!</definedName>
    <definedName name="Name" localSheetId="37">#REF!</definedName>
    <definedName name="Name" localSheetId="26">#REF!</definedName>
    <definedName name="Name" localSheetId="28">#REF!</definedName>
    <definedName name="Name" localSheetId="29">#REF!</definedName>
    <definedName name="Name" localSheetId="30">#REF!</definedName>
    <definedName name="Name" localSheetId="32">#REF!</definedName>
    <definedName name="Name" localSheetId="18">#REF!</definedName>
    <definedName name="Name" localSheetId="0">#REF!</definedName>
    <definedName name="Name">#REF!</definedName>
    <definedName name="Name1" localSheetId="27">#REF!</definedName>
    <definedName name="Name1" localSheetId="35">#REF!</definedName>
    <definedName name="Name1" localSheetId="36">#REF!</definedName>
    <definedName name="Name1" localSheetId="37">#REF!</definedName>
    <definedName name="Name1" localSheetId="26">#REF!</definedName>
    <definedName name="Name1" localSheetId="28">#REF!</definedName>
    <definedName name="Name1" localSheetId="29">#REF!</definedName>
    <definedName name="Name1" localSheetId="30">#REF!</definedName>
    <definedName name="Name1" localSheetId="32">#REF!</definedName>
    <definedName name="Name1" localSheetId="18">#REF!</definedName>
    <definedName name="Name1" localSheetId="0">#REF!</definedName>
    <definedName name="Name1">#REF!</definedName>
    <definedName name="Net_Cash_Flow" localSheetId="8">#REF!</definedName>
    <definedName name="Net_Cash_Flow">#REF!</definedName>
    <definedName name="Net_Fixed_Assets" localSheetId="18">#REF!</definedName>
    <definedName name="Net_Fixed_Assets">#REF!</definedName>
    <definedName name="Net_Gain_on_Sale_of_Assets" localSheetId="18">#REF!</definedName>
    <definedName name="Net_Gain_on_Sale_of_Assets">#REF!</definedName>
    <definedName name="Net_Payments_on_Fire_Truck_during_Construction_Input" localSheetId="18">#REF!</definedName>
    <definedName name="Net_Payments_on_Fire_Truck_during_Construction_Input">#REF!</definedName>
    <definedName name="Net_Start_Up_Revenues" localSheetId="18">#REF!</definedName>
    <definedName name="Net_Start_Up_Revenues">#REF!</definedName>
    <definedName name="new" localSheetId="18" hidden="1">{"Page_1",#N/A,FALSE,"BAD4Q98";"Page_2",#N/A,FALSE,"BAD4Q98";"Page_3",#N/A,FALSE,"BAD4Q98";"Page_4",#N/A,FALSE,"BAD4Q98";"Page_5",#N/A,FALSE,"BAD4Q98";"Page_6",#N/A,FALSE,"BAD4Q98";"Input_1",#N/A,FALSE,"BAD4Q98";"Input_2",#N/A,FALSE,"BAD4Q98"}</definedName>
    <definedName name="new" localSheetId="8"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8" hidden="1">{#N/A,#N/A,TRUE,"SDGE";#N/A,#N/A,TRUE,"GBU";#N/A,#N/A,TRUE,"TBU";#N/A,#N/A,TRUE,"EDBU";#N/A,#N/A,TRUE,"ExclCC"}</definedName>
    <definedName name="newwrev" localSheetId="8" hidden="1">{#N/A,#N/A,TRUE,"SDGE";#N/A,#N/A,TRUE,"GBU";#N/A,#N/A,TRUE,"TBU";#N/A,#N/A,TRUE,"EDBU";#N/A,#N/A,TRUE,"ExclCC"}</definedName>
    <definedName name="newwrev" hidden="1">{#N/A,#N/A,TRUE,"SDGE";#N/A,#N/A,TRUE,"GBU";#N/A,#N/A,TRUE,"TBU";#N/A,#N/A,TRUE,"EDBU";#N/A,#N/A,TRUE,"ExclCC"}</definedName>
    <definedName name="nine" localSheetId="8">#REF!</definedName>
    <definedName name="nine">#REF!</definedName>
    <definedName name="NO" localSheetId="4">IF('ESA Table 2 Main'!Values_Entered_Pref,Header_Row_Pref+'ESA Table 2 Main'!No_of_Pamts_Pref,Header_Row_Pref)</definedName>
    <definedName name="NO" localSheetId="8">IF(Values_Entered_Pref,Header_Row_Pref+No_of_Pamts_Pref,Header_Row_Pref)</definedName>
    <definedName name="NO">IF(Values_Entered_Pref,Header_Row_Pref+No_of_Pamts_Pref,Header_Row_Pref)</definedName>
    <definedName name="No_of_Pamts_Pref" localSheetId="18">MATCH(0.01,End_Bal_Pref,-1)+1</definedName>
    <definedName name="No_of_Pamts_Pref" localSheetId="4">MATCH(0.01,End_Bal_Pref,-1)+1</definedName>
    <definedName name="No_of_Pamts_Pref" localSheetId="8">MATCH(0.01,End_Bal_Pref,-1)+1</definedName>
    <definedName name="No_of_Pamts_Pref">MATCH(0.01,End_Bal_Pref,-1)+1</definedName>
    <definedName name="non.iso.T.land">#REF!,#REF!</definedName>
    <definedName name="Non_Recourse_CP_Conduit_LIBOR_Spread" localSheetId="18">#REF!</definedName>
    <definedName name="Non_Recourse_CP_Conduit_LIBOR_Spread">#REF!</definedName>
    <definedName name="Non_Recourse_Facility_CP_adder" localSheetId="8">#REF!</definedName>
    <definedName name="Non_Recourse_Facility_CP_adder">#REF!</definedName>
    <definedName name="none" localSheetId="18" hidden="1">#REF!</definedName>
    <definedName name="none" hidden="1">#REF!</definedName>
    <definedName name="none2" localSheetId="18" hidden="1">#REF!</definedName>
    <definedName name="none2" hidden="1">#REF!</definedName>
    <definedName name="nopremort" localSheetId="18">#REF!</definedName>
    <definedName name="nopremort">#REF!</definedName>
    <definedName name="NOx_Allowances__Nominal___ton" localSheetId="18">#REF!</definedName>
    <definedName name="NOx_Allowances__Nominal___ton">#REF!</definedName>
    <definedName name="Nox_Allowances_in_1999" localSheetId="18">#REF!</definedName>
    <definedName name="Nox_Allowances_in_1999">#REF!</definedName>
    <definedName name="NOx_Emissions_Rate__lb_hr" localSheetId="18">#REF!</definedName>
    <definedName name="NOx_Emissions_Rate__lb_hr">#REF!</definedName>
    <definedName name="NOx_Offsets" localSheetId="18">#REF!</definedName>
    <definedName name="NOx_Offsets">#REF!</definedName>
    <definedName name="NOx_Offsets_Calculation_Factor__lb_MMBtu" localSheetId="8">#REF!</definedName>
    <definedName name="NOx_Offsets_Calculation_Factor__lb_MMBtu">#REF!</definedName>
    <definedName name="NOx_Offsets_Construction" localSheetId="8">#REF!</definedName>
    <definedName name="NOx_Offsets_Construction">#REF!</definedName>
    <definedName name="NPV_20_Year_12_Percent_Quarterly" localSheetId="18">#REF!</definedName>
    <definedName name="NPV_20_Year_12_Percent_Quarterly">#REF!</definedName>
    <definedName name="NPV_20_Year_13_Percent_Quarterly" localSheetId="18">#REF!</definedName>
    <definedName name="NPV_20_Year_13_Percent_Quarterly">#REF!</definedName>
    <definedName name="NPV_20_Year_14_Percent_Quarterly" localSheetId="18">#REF!</definedName>
    <definedName name="NPV_20_Year_14_Percent_Quarterly">#REF!</definedName>
    <definedName name="NQInd">#REF!</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8">MATCH(0.01,End_Bal,-1)+1</definedName>
    <definedName name="Number_of_Payments" localSheetId="4">MATCH(0.01,End_Bal,-1)+1</definedName>
    <definedName name="Number_of_Payments" localSheetId="8">MATCH(0.01,End_Bal,-1)+1</definedName>
    <definedName name="Number_of_Payments">MATCH(0.01,End_Bal,-1)+1</definedName>
    <definedName name="Number_of_Units" localSheetId="8">#REF!</definedName>
    <definedName name="Number_of_Units">#REF!</definedName>
    <definedName name="Number_of_Years_to_Payback" localSheetId="18">#REF!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8">#REF!</definedName>
    <definedName name="NY_State_Dividend_Allowance_Rate">#REF!</definedName>
    <definedName name="NY_State_Excess_Dividends_Tax" localSheetId="8">#REF!</definedName>
    <definedName name="NY_State_Excess_Dividends_Tax">#REF!</definedName>
    <definedName name="NY_State_Gross_Earnings_Tax" localSheetId="8">#REF!</definedName>
    <definedName name="NY_State_Gross_Earnings_Tax">#REF!</definedName>
    <definedName name="NY_State_Gross_Receipts_Tax" localSheetId="8">#REF!</definedName>
    <definedName name="NY_State_Gross_Receipts_Tax">#REF!</definedName>
    <definedName name="NY_State_Income_Tax_Switch" localSheetId="8">#REF!</definedName>
    <definedName name="NY_State_Income_Tax_Switch">#REF!</definedName>
    <definedName name="o">#REF!</definedName>
    <definedName name="O_M_Mobilization" localSheetId="18">#REF!</definedName>
    <definedName name="O_M_Mobilization">#REF!</definedName>
    <definedName name="O_M_Mobilization___Labor" localSheetId="18">#REF!</definedName>
    <definedName name="O_M_Mobilization___Labor">#REF!</definedName>
    <definedName name="Off_Peak_Hours" localSheetId="8">#REF!</definedName>
    <definedName name="Off_Peak_Hours">#REF!</definedName>
    <definedName name="Off_Peak_Percent" localSheetId="8">#REF!</definedName>
    <definedName name="Off_Peak_Percent">#REF!</definedName>
    <definedName name="Offsite_Work_Road_Paving" localSheetId="8">#REF!</definedName>
    <definedName name="Offsite_Work_Road_Paving">#REF!</definedName>
    <definedName name="okay" localSheetId="18" hidden="1">{"Page_1",#N/A,FALSE,"BAD4Q98";"Page_2",#N/A,FALSE,"BAD4Q98";"Page_3",#N/A,FALSE,"BAD4Q98";"Page_4",#N/A,FALSE,"BAD4Q98";"Page_5",#N/A,FALSE,"BAD4Q98";"Page_6",#N/A,FALSE,"BAD4Q98";"Input_1",#N/A,FALSE,"BAD4Q98";"Input_2",#N/A,FALSE,"BAD4Q98"}</definedName>
    <definedName name="okay" localSheetId="8"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L_1_Allnight" localSheetId="27">#REF!</definedName>
    <definedName name="OL_1_Allnight" localSheetId="35">#REF!</definedName>
    <definedName name="OL_1_Allnight" localSheetId="36">#REF!</definedName>
    <definedName name="OL_1_Allnight" localSheetId="37">#REF!</definedName>
    <definedName name="OL_1_Allnight" localSheetId="26">#REF!</definedName>
    <definedName name="OL_1_Allnight" localSheetId="28">#REF!</definedName>
    <definedName name="OL_1_Allnight" localSheetId="29">#REF!</definedName>
    <definedName name="OL_1_Allnight" localSheetId="30">#REF!</definedName>
    <definedName name="OL_1_Allnight" localSheetId="32">#REF!</definedName>
    <definedName name="OL_1_Allnight" localSheetId="18">#REF!</definedName>
    <definedName name="OL_1_Allnight" localSheetId="0">#REF!</definedName>
    <definedName name="OL_1_Allnight">#REF!</definedName>
    <definedName name="OL_1_Midnight" localSheetId="27">#REF!</definedName>
    <definedName name="OL_1_Midnight" localSheetId="35">#REF!</definedName>
    <definedName name="OL_1_Midnight" localSheetId="36">#REF!</definedName>
    <definedName name="OL_1_Midnight" localSheetId="37">#REF!</definedName>
    <definedName name="OL_1_Midnight" localSheetId="26">#REF!</definedName>
    <definedName name="OL_1_Midnight" localSheetId="28">#REF!</definedName>
    <definedName name="OL_1_Midnight" localSheetId="29">#REF!</definedName>
    <definedName name="OL_1_Midnight" localSheetId="30">#REF!</definedName>
    <definedName name="OL_1_Midnight" localSheetId="32">#REF!</definedName>
    <definedName name="OL_1_Midnight" localSheetId="18">#REF!</definedName>
    <definedName name="OL_1_Midnight" localSheetId="0">#REF!</definedName>
    <definedName name="OL_1_Midnight">#REF!</definedName>
    <definedName name="On_Peak_Hours" localSheetId="8">#REF!</definedName>
    <definedName name="On_Peak_Hours">#REF!</definedName>
    <definedName name="On_Peak_Percent" localSheetId="8">#REF!</definedName>
    <definedName name="On_Peak_Percent">#REF!</definedName>
    <definedName name="Open_Click" localSheetId="8">#REF!</definedName>
    <definedName name="Open_Click">#REF!</definedName>
    <definedName name="Operator_Fee_during_Mobilization" localSheetId="8">#REF!</definedName>
    <definedName name="Operator_Fee_during_Mobilization">#REF!</definedName>
    <definedName name="Opt_Discrate" localSheetId="18">#REF!</definedName>
    <definedName name="Opt_Discrate">#REF!</definedName>
    <definedName name="Opt_DR" localSheetId="18">#REF!</definedName>
    <definedName name="Opt_DR">#REF!</definedName>
    <definedName name="optindexswap_meanreversion" localSheetId="18">#REF!</definedName>
    <definedName name="optindexswap_meanreversion">#REF!</definedName>
    <definedName name="optindexswap_model">#REF!</definedName>
    <definedName name="optindexswap_treesteps">#REF!</definedName>
    <definedName name="optindexswap_volatility">#REF!</definedName>
    <definedName name="option_treesteps">#REF!</definedName>
    <definedName name="option_volatility">#REF!</definedName>
    <definedName name="Other_EPC_Scope_Items_Non_Bechtel" localSheetId="8">#REF!</definedName>
    <definedName name="Other_EPC_Scope_Items_Non_Bechtel">#REF!</definedName>
    <definedName name="Other_offsets" localSheetId="27">#REF!</definedName>
    <definedName name="Other_offsets" localSheetId="35">#REF!</definedName>
    <definedName name="Other_offsets" localSheetId="36">#REF!</definedName>
    <definedName name="Other_offsets" localSheetId="37">#REF!</definedName>
    <definedName name="Other_offsets" localSheetId="26">#REF!</definedName>
    <definedName name="Other_offsets" localSheetId="28">#REF!</definedName>
    <definedName name="Other_offsets" localSheetId="29">#REF!</definedName>
    <definedName name="Other_offsets" localSheetId="30">#REF!</definedName>
    <definedName name="Other_offsets" localSheetId="32">#REF!</definedName>
    <definedName name="Other_offsets" localSheetId="18">#REF!</definedName>
    <definedName name="Other_offsets" localSheetId="0">#REF!</definedName>
    <definedName name="Other_offsets">#REF!</definedName>
    <definedName name="OTHERHRS" localSheetId="8">#REF!</definedName>
    <definedName name="OTHERHRS">#REF!</definedName>
    <definedName name="otherrev" localSheetId="18" hidden="1">{#N/A,#N/A,TRUE,"SDGE";#N/A,#N/A,TRUE,"GBU";#N/A,#N/A,TRUE,"TBU";#N/A,#N/A,TRUE,"EDBU";#N/A,#N/A,TRUE,"ExclCC"}</definedName>
    <definedName name="otherrev" localSheetId="8" hidden="1">{#N/A,#N/A,TRUE,"SDGE";#N/A,#N/A,TRUE,"GBU";#N/A,#N/A,TRUE,"TBU";#N/A,#N/A,TRUE,"EDBU";#N/A,#N/A,TRUE,"ExclCC"}</definedName>
    <definedName name="otherrev" hidden="1">{#N/A,#N/A,TRUE,"SDGE";#N/A,#N/A,TRUE,"GBU";#N/A,#N/A,TRUE,"TBU";#N/A,#N/A,TRUE,"EDBU";#N/A,#N/A,TRUE,"ExclCC"}</definedName>
    <definedName name="outreachassess" localSheetId="27">#REF!</definedName>
    <definedName name="outreachassess" localSheetId="35">#REF!</definedName>
    <definedName name="outreachassess" localSheetId="36">#REF!</definedName>
    <definedName name="outreachassess" localSheetId="37">#REF!</definedName>
    <definedName name="outreachassess" localSheetId="26">#REF!</definedName>
    <definedName name="outreachassess" localSheetId="28">#REF!</definedName>
    <definedName name="outreachassess" localSheetId="29">#REF!</definedName>
    <definedName name="outreachassess" localSheetId="30">#REF!</definedName>
    <definedName name="outreachassess" localSheetId="32">#REF!</definedName>
    <definedName name="outreachassess" localSheetId="18">#REF!</definedName>
    <definedName name="outreachassess" localSheetId="0">#REF!</definedName>
    <definedName name="outreachassess">#REF!</definedName>
    <definedName name="Ozone_Season_Factor" localSheetId="18">#REF!</definedName>
    <definedName name="Ozone_Season_Factor">#REF!</definedName>
    <definedName name="p.Covenants" localSheetId="18" hidden="1">#REF!</definedName>
    <definedName name="p.Covenants" hidden="1">#REF!</definedName>
    <definedName name="p.Covenants_Titles" localSheetId="18" hidden="1">#REF!</definedName>
    <definedName name="p.Covenants_Titles" hidden="1">#REF!</definedName>
    <definedName name="p.CreditStats" localSheetId="18"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8">#REF!</definedName>
    <definedName name="PAGE1">#REF!</definedName>
    <definedName name="PAGE1.1_MCRR_21" localSheetId="27">#REF!</definedName>
    <definedName name="PAGE1.1_MCRR_21" localSheetId="35">#REF!</definedName>
    <definedName name="PAGE1.1_MCRR_21" localSheetId="36">#REF!</definedName>
    <definedName name="PAGE1.1_MCRR_21" localSheetId="37">#REF!</definedName>
    <definedName name="PAGE1.1_MCRR_21" localSheetId="26">#REF!</definedName>
    <definedName name="PAGE1.1_MCRR_21" localSheetId="28">#REF!</definedName>
    <definedName name="PAGE1.1_MCRR_21" localSheetId="29">#REF!</definedName>
    <definedName name="PAGE1.1_MCRR_21" localSheetId="30">#REF!</definedName>
    <definedName name="PAGE1.1_MCRR_21" localSheetId="32">#REF!</definedName>
    <definedName name="PAGE1.1_MCRR_21" localSheetId="18">#REF!</definedName>
    <definedName name="PAGE1.1_MCRR_21" localSheetId="0">#REF!</definedName>
    <definedName name="PAGE1.1_MCRR_21">#REF!</definedName>
    <definedName name="PAGE1_MCRR_16" localSheetId="27">#REF!</definedName>
    <definedName name="PAGE1_MCRR_16" localSheetId="35">#REF!</definedName>
    <definedName name="PAGE1_MCRR_16" localSheetId="36">#REF!</definedName>
    <definedName name="PAGE1_MCRR_16" localSheetId="37">#REF!</definedName>
    <definedName name="PAGE1_MCRR_16" localSheetId="26">#REF!</definedName>
    <definedName name="PAGE1_MCRR_16" localSheetId="28">#REF!</definedName>
    <definedName name="PAGE1_MCRR_16" localSheetId="29">#REF!</definedName>
    <definedName name="PAGE1_MCRR_16" localSheetId="30">#REF!</definedName>
    <definedName name="PAGE1_MCRR_16" localSheetId="32">#REF!</definedName>
    <definedName name="PAGE1_MCRR_16" localSheetId="18">#REF!</definedName>
    <definedName name="PAGE1_MCRR_16" localSheetId="0">#REF!</definedName>
    <definedName name="PAGE1_MCRR_16">#REF!</definedName>
    <definedName name="PAGE1_MCRR_21" localSheetId="27">#REF!</definedName>
    <definedName name="PAGE1_MCRR_21" localSheetId="35">#REF!</definedName>
    <definedName name="PAGE1_MCRR_21" localSheetId="36">#REF!</definedName>
    <definedName name="PAGE1_MCRR_21" localSheetId="37">#REF!</definedName>
    <definedName name="PAGE1_MCRR_21" localSheetId="26">#REF!</definedName>
    <definedName name="PAGE1_MCRR_21" localSheetId="28">#REF!</definedName>
    <definedName name="PAGE1_MCRR_21" localSheetId="29">#REF!</definedName>
    <definedName name="PAGE1_MCRR_21" localSheetId="30">#REF!</definedName>
    <definedName name="PAGE1_MCRR_21" localSheetId="32">#REF!</definedName>
    <definedName name="PAGE1_MCRR_21" localSheetId="18">#REF!</definedName>
    <definedName name="PAGE1_MCRR_21" localSheetId="0">#REF!</definedName>
    <definedName name="PAGE1_MCRR_21">#REF!</definedName>
    <definedName name="PAGE1_MCRR_30" localSheetId="27">#REF!</definedName>
    <definedName name="PAGE1_MCRR_30" localSheetId="35">#REF!</definedName>
    <definedName name="PAGE1_MCRR_30" localSheetId="36">#REF!</definedName>
    <definedName name="PAGE1_MCRR_30" localSheetId="37">#REF!</definedName>
    <definedName name="PAGE1_MCRR_30" localSheetId="26">#REF!</definedName>
    <definedName name="PAGE1_MCRR_30" localSheetId="28">#REF!</definedName>
    <definedName name="PAGE1_MCRR_30" localSheetId="29">#REF!</definedName>
    <definedName name="PAGE1_MCRR_30" localSheetId="30">#REF!</definedName>
    <definedName name="PAGE1_MCRR_30" localSheetId="32">#REF!</definedName>
    <definedName name="PAGE1_MCRR_30" localSheetId="0">#REF!</definedName>
    <definedName name="PAGE1_MCRR_30">#REF!</definedName>
    <definedName name="page1997" localSheetId="8">#REF!</definedName>
    <definedName name="page1997">#REF!</definedName>
    <definedName name="PAGE2" localSheetId="18">#REF!</definedName>
    <definedName name="PAGE2">#REF!</definedName>
    <definedName name="PAGE2.1_MCRR_21" localSheetId="27">#REF!</definedName>
    <definedName name="PAGE2.1_MCRR_21" localSheetId="35">#REF!</definedName>
    <definedName name="PAGE2.1_MCRR_21" localSheetId="36">#REF!</definedName>
    <definedName name="PAGE2.1_MCRR_21" localSheetId="37">#REF!</definedName>
    <definedName name="PAGE2.1_MCRR_21" localSheetId="26">#REF!</definedName>
    <definedName name="PAGE2.1_MCRR_21" localSheetId="28">#REF!</definedName>
    <definedName name="PAGE2.1_MCRR_21" localSheetId="29">#REF!</definedName>
    <definedName name="PAGE2.1_MCRR_21" localSheetId="30">#REF!</definedName>
    <definedName name="PAGE2.1_MCRR_21" localSheetId="32">#REF!</definedName>
    <definedName name="PAGE2.1_MCRR_21" localSheetId="18">#REF!</definedName>
    <definedName name="PAGE2.1_MCRR_21" localSheetId="0">#REF!</definedName>
    <definedName name="PAGE2.1_MCRR_21">#REF!</definedName>
    <definedName name="PAGE2_MCRR_16" localSheetId="27">#REF!</definedName>
    <definedName name="PAGE2_MCRR_16" localSheetId="35">#REF!</definedName>
    <definedName name="PAGE2_MCRR_16" localSheetId="36">#REF!</definedName>
    <definedName name="PAGE2_MCRR_16" localSheetId="37">#REF!</definedName>
    <definedName name="PAGE2_MCRR_16" localSheetId="26">#REF!</definedName>
    <definedName name="PAGE2_MCRR_16" localSheetId="28">#REF!</definedName>
    <definedName name="PAGE2_MCRR_16" localSheetId="29">#REF!</definedName>
    <definedName name="PAGE2_MCRR_16" localSheetId="30">#REF!</definedName>
    <definedName name="PAGE2_MCRR_16" localSheetId="32">#REF!</definedName>
    <definedName name="PAGE2_MCRR_16" localSheetId="18">#REF!</definedName>
    <definedName name="PAGE2_MCRR_16" localSheetId="0">#REF!</definedName>
    <definedName name="PAGE2_MCRR_16">#REF!</definedName>
    <definedName name="PAGE2_MCRR_21" localSheetId="27">#REF!</definedName>
    <definedName name="PAGE2_MCRR_21" localSheetId="35">#REF!</definedName>
    <definedName name="PAGE2_MCRR_21" localSheetId="36">#REF!</definedName>
    <definedName name="PAGE2_MCRR_21" localSheetId="37">#REF!</definedName>
    <definedName name="PAGE2_MCRR_21" localSheetId="26">#REF!</definedName>
    <definedName name="PAGE2_MCRR_21" localSheetId="28">#REF!</definedName>
    <definedName name="PAGE2_MCRR_21" localSheetId="29">#REF!</definedName>
    <definedName name="PAGE2_MCRR_21" localSheetId="30">#REF!</definedName>
    <definedName name="PAGE2_MCRR_21" localSheetId="32">#REF!</definedName>
    <definedName name="PAGE2_MCRR_21" localSheetId="18">#REF!</definedName>
    <definedName name="PAGE2_MCRR_21" localSheetId="0">#REF!</definedName>
    <definedName name="PAGE2_MCRR_21">#REF!</definedName>
    <definedName name="PAGE2_MCRR_30" localSheetId="27">#REF!</definedName>
    <definedName name="PAGE2_MCRR_30" localSheetId="35">#REF!</definedName>
    <definedName name="PAGE2_MCRR_30" localSheetId="36">#REF!</definedName>
    <definedName name="PAGE2_MCRR_30" localSheetId="37">#REF!</definedName>
    <definedName name="PAGE2_MCRR_30" localSheetId="26">#REF!</definedName>
    <definedName name="PAGE2_MCRR_30" localSheetId="28">#REF!</definedName>
    <definedName name="PAGE2_MCRR_30" localSheetId="29">#REF!</definedName>
    <definedName name="PAGE2_MCRR_30" localSheetId="30">#REF!</definedName>
    <definedName name="PAGE2_MCRR_30" localSheetId="32">#REF!</definedName>
    <definedName name="PAGE2_MCRR_30" localSheetId="0">#REF!</definedName>
    <definedName name="PAGE2_MCRR_30">#REF!</definedName>
    <definedName name="PAGE3.1_MCRR_21" localSheetId="27">#REF!</definedName>
    <definedName name="PAGE3.1_MCRR_21" localSheetId="35">#REF!</definedName>
    <definedName name="PAGE3.1_MCRR_21" localSheetId="36">#REF!</definedName>
    <definedName name="PAGE3.1_MCRR_21" localSheetId="37">#REF!</definedName>
    <definedName name="PAGE3.1_MCRR_21" localSheetId="26">#REF!</definedName>
    <definedName name="PAGE3.1_MCRR_21" localSheetId="28">#REF!</definedName>
    <definedName name="PAGE3.1_MCRR_21" localSheetId="29">#REF!</definedName>
    <definedName name="PAGE3.1_MCRR_21" localSheetId="30">#REF!</definedName>
    <definedName name="PAGE3.1_MCRR_21" localSheetId="32">#REF!</definedName>
    <definedName name="PAGE3.1_MCRR_21" localSheetId="0">#REF!</definedName>
    <definedName name="PAGE3.1_MCRR_21">#REF!</definedName>
    <definedName name="PAGE3_MCRR_16" localSheetId="27">#REF!</definedName>
    <definedName name="PAGE3_MCRR_16" localSheetId="35">#REF!</definedName>
    <definedName name="PAGE3_MCRR_16" localSheetId="36">#REF!</definedName>
    <definedName name="PAGE3_MCRR_16" localSheetId="37">#REF!</definedName>
    <definedName name="PAGE3_MCRR_16" localSheetId="26">#REF!</definedName>
    <definedName name="PAGE3_MCRR_16" localSheetId="28">#REF!</definedName>
    <definedName name="PAGE3_MCRR_16" localSheetId="29">#REF!</definedName>
    <definedName name="PAGE3_MCRR_16" localSheetId="30">#REF!</definedName>
    <definedName name="PAGE3_MCRR_16" localSheetId="32">#REF!</definedName>
    <definedName name="PAGE3_MCRR_16" localSheetId="0">#REF!</definedName>
    <definedName name="PAGE3_MCRR_16">#REF!</definedName>
    <definedName name="PAGE3_MCRR_21" localSheetId="27">#REF!</definedName>
    <definedName name="PAGE3_MCRR_21" localSheetId="35">#REF!</definedName>
    <definedName name="PAGE3_MCRR_21" localSheetId="36">#REF!</definedName>
    <definedName name="PAGE3_MCRR_21" localSheetId="37">#REF!</definedName>
    <definedName name="PAGE3_MCRR_21" localSheetId="26">#REF!</definedName>
    <definedName name="PAGE3_MCRR_21" localSheetId="28">#REF!</definedName>
    <definedName name="PAGE3_MCRR_21" localSheetId="29">#REF!</definedName>
    <definedName name="PAGE3_MCRR_21" localSheetId="30">#REF!</definedName>
    <definedName name="PAGE3_MCRR_21" localSheetId="32">#REF!</definedName>
    <definedName name="PAGE3_MCRR_21" localSheetId="0">#REF!</definedName>
    <definedName name="PAGE3_MCRR_21">#REF!</definedName>
    <definedName name="PAGE3_MCRR_30" localSheetId="27">#REF!</definedName>
    <definedName name="PAGE3_MCRR_30" localSheetId="35">#REF!</definedName>
    <definedName name="PAGE3_MCRR_30" localSheetId="36">#REF!</definedName>
    <definedName name="PAGE3_MCRR_30" localSheetId="37">#REF!</definedName>
    <definedName name="PAGE3_MCRR_30" localSheetId="26">#REF!</definedName>
    <definedName name="PAGE3_MCRR_30" localSheetId="28">#REF!</definedName>
    <definedName name="PAGE3_MCRR_30" localSheetId="29">#REF!</definedName>
    <definedName name="PAGE3_MCRR_30" localSheetId="30">#REF!</definedName>
    <definedName name="PAGE3_MCRR_30" localSheetId="32">#REF!</definedName>
    <definedName name="PAGE3_MCRR_30" localSheetId="0">#REF!</definedName>
    <definedName name="PAGE3_MCRR_30">#REF!</definedName>
    <definedName name="PAGE4_MCRR_16" localSheetId="27">#REF!</definedName>
    <definedName name="PAGE4_MCRR_16" localSheetId="35">#REF!</definedName>
    <definedName name="PAGE4_MCRR_16" localSheetId="36">#REF!</definedName>
    <definedName name="PAGE4_MCRR_16" localSheetId="37">#REF!</definedName>
    <definedName name="PAGE4_MCRR_16" localSheetId="26">#REF!</definedName>
    <definedName name="PAGE4_MCRR_16" localSheetId="28">#REF!</definedName>
    <definedName name="PAGE4_MCRR_16" localSheetId="29">#REF!</definedName>
    <definedName name="PAGE4_MCRR_16" localSheetId="30">#REF!</definedName>
    <definedName name="PAGE4_MCRR_16" localSheetId="32">#REF!</definedName>
    <definedName name="PAGE4_MCRR_16" localSheetId="0">#REF!</definedName>
    <definedName name="PAGE4_MCRR_16">#REF!</definedName>
    <definedName name="PAGE4_MCRR_21" localSheetId="27">#REF!</definedName>
    <definedName name="PAGE4_MCRR_21" localSheetId="35">#REF!</definedName>
    <definedName name="PAGE4_MCRR_21" localSheetId="36">#REF!</definedName>
    <definedName name="PAGE4_MCRR_21" localSheetId="37">#REF!</definedName>
    <definedName name="PAGE4_MCRR_21" localSheetId="26">#REF!</definedName>
    <definedName name="PAGE4_MCRR_21" localSheetId="28">#REF!</definedName>
    <definedName name="PAGE4_MCRR_21" localSheetId="29">#REF!</definedName>
    <definedName name="PAGE4_MCRR_21" localSheetId="30">#REF!</definedName>
    <definedName name="PAGE4_MCRR_21" localSheetId="32">#REF!</definedName>
    <definedName name="PAGE4_MCRR_21" localSheetId="0">#REF!</definedName>
    <definedName name="PAGE4_MCRR_21">#REF!</definedName>
    <definedName name="PAGE4_MCRR_30" localSheetId="27">#REF!</definedName>
    <definedName name="PAGE4_MCRR_30" localSheetId="35">#REF!</definedName>
    <definedName name="PAGE4_MCRR_30" localSheetId="36">#REF!</definedName>
    <definedName name="PAGE4_MCRR_30" localSheetId="37">#REF!</definedName>
    <definedName name="PAGE4_MCRR_30" localSheetId="26">#REF!</definedName>
    <definedName name="PAGE4_MCRR_30" localSheetId="28">#REF!</definedName>
    <definedName name="PAGE4_MCRR_30" localSheetId="29">#REF!</definedName>
    <definedName name="PAGE4_MCRR_30" localSheetId="30">#REF!</definedName>
    <definedName name="PAGE4_MCRR_30" localSheetId="32">#REF!</definedName>
    <definedName name="PAGE4_MCRR_30" localSheetId="0">#REF!</definedName>
    <definedName name="PAGE4_MCRR_30">#REF!</definedName>
    <definedName name="PAGE5_MCRR_16" localSheetId="27">#REF!</definedName>
    <definedName name="PAGE5_MCRR_16" localSheetId="35">#REF!</definedName>
    <definedName name="PAGE5_MCRR_16" localSheetId="36">#REF!</definedName>
    <definedName name="PAGE5_MCRR_16" localSheetId="37">#REF!</definedName>
    <definedName name="PAGE5_MCRR_16" localSheetId="26">#REF!</definedName>
    <definedName name="PAGE5_MCRR_16" localSheetId="28">#REF!</definedName>
    <definedName name="PAGE5_MCRR_16" localSheetId="29">#REF!</definedName>
    <definedName name="PAGE5_MCRR_16" localSheetId="30">#REF!</definedName>
    <definedName name="PAGE5_MCRR_16" localSheetId="32">#REF!</definedName>
    <definedName name="PAGE5_MCRR_16" localSheetId="0">#REF!</definedName>
    <definedName name="PAGE5_MCRR_16">#REF!</definedName>
    <definedName name="PAGE6.1_MCRR_16" localSheetId="27">#REF!</definedName>
    <definedName name="PAGE6.1_MCRR_16" localSheetId="35">#REF!</definedName>
    <definedName name="PAGE6.1_MCRR_16" localSheetId="36">#REF!</definedName>
    <definedName name="PAGE6.1_MCRR_16" localSheetId="37">#REF!</definedName>
    <definedName name="PAGE6.1_MCRR_16" localSheetId="26">#REF!</definedName>
    <definedName name="PAGE6.1_MCRR_16" localSheetId="28">#REF!</definedName>
    <definedName name="PAGE6.1_MCRR_16" localSheetId="29">#REF!</definedName>
    <definedName name="PAGE6.1_MCRR_16" localSheetId="30">#REF!</definedName>
    <definedName name="PAGE6.1_MCRR_16" localSheetId="32">#REF!</definedName>
    <definedName name="PAGE6.1_MCRR_16" localSheetId="0">#REF!</definedName>
    <definedName name="PAGE6.1_MCRR_16">#REF!</definedName>
    <definedName name="PAGE6_MCRR_16" localSheetId="27">#REF!</definedName>
    <definedName name="PAGE6_MCRR_16" localSheetId="35">#REF!</definedName>
    <definedName name="PAGE6_MCRR_16" localSheetId="36">#REF!</definedName>
    <definedName name="PAGE6_MCRR_16" localSheetId="37">#REF!</definedName>
    <definedName name="PAGE6_MCRR_16" localSheetId="26">#REF!</definedName>
    <definedName name="PAGE6_MCRR_16" localSheetId="28">#REF!</definedName>
    <definedName name="PAGE6_MCRR_16" localSheetId="29">#REF!</definedName>
    <definedName name="PAGE6_MCRR_16" localSheetId="30">#REF!</definedName>
    <definedName name="PAGE6_MCRR_16" localSheetId="32">#REF!</definedName>
    <definedName name="PAGE6_MCRR_16" localSheetId="0">#REF!</definedName>
    <definedName name="PAGE6_MCRR_16">#REF!</definedName>
    <definedName name="PAGE7.1_MCRR_16">#N/A</definedName>
    <definedName name="PAGE7_MCRR_16" localSheetId="27">#REF!</definedName>
    <definedName name="PAGE7_MCRR_16" localSheetId="35">#REF!</definedName>
    <definedName name="PAGE7_MCRR_16" localSheetId="36">#REF!</definedName>
    <definedName name="PAGE7_MCRR_16" localSheetId="37">#REF!</definedName>
    <definedName name="PAGE7_MCRR_16" localSheetId="26">#REF!</definedName>
    <definedName name="PAGE7_MCRR_16" localSheetId="28">#REF!</definedName>
    <definedName name="PAGE7_MCRR_16" localSheetId="29">#REF!</definedName>
    <definedName name="PAGE7_MCRR_16" localSheetId="30">#REF!</definedName>
    <definedName name="PAGE7_MCRR_16" localSheetId="32">#REF!</definedName>
    <definedName name="PAGE7_MCRR_16" localSheetId="18">#REF!</definedName>
    <definedName name="PAGE7_MCRR_16" localSheetId="0">#REF!</definedName>
    <definedName name="PAGE7_MCRR_16">#REF!</definedName>
    <definedName name="PAGE8_MCRR_16">#N/A</definedName>
    <definedName name="Pal_Workbook_GUID" hidden="1">"1YDJKL1A3MNKIMXTGKJS3UTZ"</definedName>
    <definedName name="Partial_Year_Factor_Synthetic_Lease" localSheetId="8">#REF!</definedName>
    <definedName name="Partial_Year_Factor_Synthetic_Lease">#REF!</definedName>
    <definedName name="Percent_AC" localSheetId="27">#REF!</definedName>
    <definedName name="Percent_AC" localSheetId="35">#REF!</definedName>
    <definedName name="Percent_AC" localSheetId="36">#REF!</definedName>
    <definedName name="Percent_AC" localSheetId="37">#REF!</definedName>
    <definedName name="Percent_AC" localSheetId="26">#REF!</definedName>
    <definedName name="Percent_AC" localSheetId="28">#REF!</definedName>
    <definedName name="Percent_AC" localSheetId="29">#REF!</definedName>
    <definedName name="Percent_AC" localSheetId="30">#REF!</definedName>
    <definedName name="Percent_AC" localSheetId="32">#REF!</definedName>
    <definedName name="Percent_AC" localSheetId="18">#REF!</definedName>
    <definedName name="Percent_AC" localSheetId="0">#REF!</definedName>
    <definedName name="Percent_AC">#REF!</definedName>
    <definedName name="Percent_Elec_Water" localSheetId="27">#REF!</definedName>
    <definedName name="Percent_Elec_Water" localSheetId="35">#REF!</definedName>
    <definedName name="Percent_Elec_Water" localSheetId="36">#REF!</definedName>
    <definedName name="Percent_Elec_Water" localSheetId="37">#REF!</definedName>
    <definedName name="Percent_Elec_Water" localSheetId="26">#REF!</definedName>
    <definedName name="Percent_Elec_Water" localSheetId="28">#REF!</definedName>
    <definedName name="Percent_Elec_Water" localSheetId="29">#REF!</definedName>
    <definedName name="Percent_Elec_Water" localSheetId="30">#REF!</definedName>
    <definedName name="Percent_Elec_Water" localSheetId="32">#REF!</definedName>
    <definedName name="Percent_Elec_Water" localSheetId="18">#REF!</definedName>
    <definedName name="Percent_Elec_Water" localSheetId="0">#REF!</definedName>
    <definedName name="Percent_Elec_Water">#REF!</definedName>
    <definedName name="Percent_Gas_Heat" localSheetId="18">#REF!</definedName>
    <definedName name="Percent_Gas_Water" localSheetId="18">#REF!</definedName>
    <definedName name="Percent_SH" localSheetId="27">#REF!</definedName>
    <definedName name="Percent_SH" localSheetId="35">#REF!</definedName>
    <definedName name="Percent_SH" localSheetId="36">#REF!</definedName>
    <definedName name="Percent_SH" localSheetId="37">#REF!</definedName>
    <definedName name="Percent_SH" localSheetId="26">#REF!</definedName>
    <definedName name="Percent_SH" localSheetId="28">#REF!</definedName>
    <definedName name="Percent_SH" localSheetId="29">#REF!</definedName>
    <definedName name="Percent_SH" localSheetId="30">#REF!</definedName>
    <definedName name="Percent_SH" localSheetId="32">#REF!</definedName>
    <definedName name="Percent_SH" localSheetId="18">#REF!</definedName>
    <definedName name="Percent_SH" localSheetId="0">#REF!</definedName>
    <definedName name="Percent_SH">#REF!</definedName>
    <definedName name="period" localSheetId="18">#REF!</definedName>
    <definedName name="period">#REF!</definedName>
    <definedName name="Period_1_Coverage_Threshold" localSheetId="18">#REF!</definedName>
    <definedName name="Period_1_Coverage_Threshold">#REF!</definedName>
    <definedName name="Period_1_Distributable_Cash" localSheetId="18">#REF!</definedName>
    <definedName name="Period_1_Distributable_Cash">#REF!</definedName>
    <definedName name="Period_2_Adjusted_Distributable_Cash" localSheetId="18">#REF!</definedName>
    <definedName name="Period_2_Adjusted_Distributable_Cash">#REF!</definedName>
    <definedName name="permanentevapcooler" localSheetId="18">#REF!</definedName>
    <definedName name="PFYE" localSheetId="8">#REF!</definedName>
    <definedName name="PFYE">#REF!</definedName>
    <definedName name="PHILIPS" localSheetId="18" hidden="1">{#N/A,#N/A,FALSE,"RECAP";#N/A,#N/A,FALSE,"MATBYCLS";#N/A,#N/A,FALSE,"STATUS";#N/A,#N/A,FALSE,"OP-ACT";#N/A,#N/A,FALSE,"W_O"}</definedName>
    <definedName name="PHILIPS" localSheetId="8" hidden="1">{#N/A,#N/A,FALSE,"RECAP";#N/A,#N/A,FALSE,"MATBYCLS";#N/A,#N/A,FALSE,"STATUS";#N/A,#N/A,FALSE,"OP-ACT";#N/A,#N/A,FALSE,"W_O"}</definedName>
    <definedName name="PHILIPS" hidden="1">{#N/A,#N/A,FALSE,"RECAP";#N/A,#N/A,FALSE,"MATBYCLS";#N/A,#N/A,FALSE,"STATUS";#N/A,#N/A,FALSE,"OP-ACT";#N/A,#N/A,FALSE,"W_O"}</definedName>
    <definedName name="PhyGasTermDates" localSheetId="8">#REF!</definedName>
    <definedName name="PhyGasTermDates">#REF!</definedName>
    <definedName name="PhyGasTermMTM" localSheetId="8">#REF!</definedName>
    <definedName name="PhyGasTermMTM">#REF!</definedName>
    <definedName name="PhyGasTermVol" localSheetId="8">#REF!</definedName>
    <definedName name="PhyGasTermVol">#REF!</definedName>
    <definedName name="Physical" localSheetId="8">#REF!</definedName>
    <definedName name="Physical">#REF!</definedName>
    <definedName name="PILOT_Escalation_Ceiling" localSheetId="8">#REF!</definedName>
    <definedName name="PILOT_Escalation_Ceiling">#REF!</definedName>
    <definedName name="PILOT_Escalation_Floor" localSheetId="8">#REF!</definedName>
    <definedName name="PILOT_Escalation_Floor">#REF!</definedName>
    <definedName name="PILOT_Portion_to_County" localSheetId="8">#REF!</definedName>
    <definedName name="PILOT_Portion_to_County">#REF!</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8">#REF!</definedName>
    <definedName name="Plant_Capacity">#REF!</definedName>
    <definedName name="pmcat" localSheetId="18">#REF!</definedName>
    <definedName name="pmcat">#REF!</definedName>
    <definedName name="pmper" localSheetId="18">#REF!</definedName>
    <definedName name="pmper">#REF!</definedName>
    <definedName name="portableevapcooler" localSheetId="18">#REF!</definedName>
    <definedName name="portfolio" localSheetId="8">#REF!</definedName>
    <definedName name="portfolio">#REF!</definedName>
    <definedName name="Post_Commercial_Operations_Construction_G_A_Total__2002" localSheetId="8">#REF!</definedName>
    <definedName name="Post_Commercial_Operations_Construction_G_A_Total__2002">#REF!</definedName>
    <definedName name="Post_Lease_Term_Loan_Amortization_Partial_Year_Factor" localSheetId="8">#REF!</definedName>
    <definedName name="Post_Lease_Term_Loan_Amortization_Partial_Year_Factor">#REF!</definedName>
    <definedName name="Post_Lease_Term_Loan_Term" localSheetId="8">#REF!</definedName>
    <definedName name="Post_Lease_Term_Loan_Term">#REF!</definedName>
    <definedName name="Post_Lease_Term_Refinanced_Principal_Amount" localSheetId="8">#REF!</definedName>
    <definedName name="Post_Lease_Term_Refinanced_Principal_Amount">#REF!</definedName>
    <definedName name="POVM_Fuel_Partial_Year_Factor" localSheetId="8">#REF!</definedName>
    <definedName name="POVM_Fuel_Partial_Year_Factor">#REF!</definedName>
    <definedName name="POVM_Margin_Partial_Year_Factor" localSheetId="8">#REF!</definedName>
    <definedName name="POVM_Margin_Partial_Year_Factor">#REF!</definedName>
    <definedName name="Power_Island_Extended_Warranty" localSheetId="8">#REF!</definedName>
    <definedName name="Power_Island_Extended_Warranty">#REF!</definedName>
    <definedName name="Power_Pool_Fees_Input" localSheetId="8">#REF!</definedName>
    <definedName name="Power_Pool_Fees_Input">#REF!</definedName>
    <definedName name="Power_Pool_Fees_Input_Base_Year" localSheetId="8">#REF!</definedName>
    <definedName name="Power_Pool_Fees_Input_Base_Year">#REF!</definedName>
    <definedName name="Pre_Engineering_Payments" localSheetId="8">#REF!</definedName>
    <definedName name="Pre_Engineering_Payments">#REF!</definedName>
    <definedName name="Pre_Tax_Income__Toolling_Book" localSheetId="18">#REF!</definedName>
    <definedName name="Pre_Tax_Income__Toolling_Book">#REF!</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8"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 localSheetId="8">#REF!</definedName>
    <definedName name="preserve_var">#REF!</definedName>
    <definedName name="PreviousDimensionReference" localSheetId="8">#REF!</definedName>
    <definedName name="PreviousDimensionReference">#REF!</definedName>
    <definedName name="Print" localSheetId="18">#REF!</definedName>
    <definedName name="Print">#REF!</definedName>
    <definedName name="_xlnm.Print_Area" localSheetId="25">'CARE- Table 1'!$A$1:$H$26</definedName>
    <definedName name="_xlnm.Print_Area" localSheetId="27">'CARE -Table 3'!$A$1:$L$84</definedName>
    <definedName name="_xlnm.Print_Area" localSheetId="34">'CARE-Table 10'!$A$1:$F$28</definedName>
    <definedName name="_xlnm.Print_Area" localSheetId="35">'CARE-Table 11'!$A$1:$F$33</definedName>
    <definedName name="_xlnm.Print_Area" localSheetId="36">'CARE-Table 12'!$A$1:$H$35</definedName>
    <definedName name="_xlnm.Print_Area" localSheetId="37">'CARE-Table 13'!$A$1:$J$13</definedName>
    <definedName name="_xlnm.Print_Area" localSheetId="38">'CARE-Table 14'!$A$1:$I$10</definedName>
    <definedName name="_xlnm.Print_Area" localSheetId="39">'CARE-Table 15'!$A$1:$B$19</definedName>
    <definedName name="_xlnm.Print_Area" localSheetId="40">'CARE-Table 16'!$A$1:$E$22</definedName>
    <definedName name="_xlnm.Print_Area" localSheetId="26">'CARE-Table 2'!$A$1:$AB$25</definedName>
    <definedName name="_xlnm.Print_Area" localSheetId="28">'CARE-Table 4'!$A$1:$G$9</definedName>
    <definedName name="_xlnm.Print_Area" localSheetId="29">'CARE-Table 5'!$A$1:$J$12</definedName>
    <definedName name="_xlnm.Print_Area" localSheetId="30">'CARE-Table 6'!$A$1:$H$23</definedName>
    <definedName name="_xlnm.Print_Area" localSheetId="31">'CARE-Table 7'!$A$1:$I$33</definedName>
    <definedName name="_xlnm.Print_Area" localSheetId="32">'CARE-Table 8'!$A$1:$H$19</definedName>
    <definedName name="_xlnm.Print_Area" localSheetId="33">'CARE-Table 9'!$A$1:$E$25</definedName>
    <definedName name="_xlnm.Print_Area" localSheetId="2">'ESA Table 1'!$A$1:$J$44</definedName>
    <definedName name="_xlnm.Print_Area" localSheetId="17">'ESA Table 10'!$A$1:$L$39</definedName>
    <definedName name="_xlnm.Print_Area" localSheetId="18">'ESA Table 11'!$A$1:$Y$66</definedName>
    <definedName name="_xlnm.Print_Area" localSheetId="19">'ESA Table 12'!$A$1:$E$49</definedName>
    <definedName name="_xlnm.Print_Area" localSheetId="20">'ESA Table 13A'!$A$1:$K$49</definedName>
    <definedName name="_xlnm.Print_Area" localSheetId="21">'ESA Table 13B'!$A$1:$G$23</definedName>
    <definedName name="_xlnm.Print_Area" localSheetId="22">'ESA Table 14'!$A$1:$M$22</definedName>
    <definedName name="_xlnm.Print_Area" localSheetId="3">'ESA Table 1A'!$A$1:$J$55</definedName>
    <definedName name="_xlnm.Print_Area" localSheetId="4">'ESA Table 2 Main'!$A$1:$L$127</definedName>
    <definedName name="_xlnm.Print_Area" localSheetId="5">'ESA Table 2A MFWB'!$A$1:$Z$165</definedName>
    <definedName name="_xlnm.Print_Area" localSheetId="6">'ESA Table 2B PP PD'!$A$1:$U$91</definedName>
    <definedName name="_xlnm.Print_Area" localSheetId="8">'ESA Table 2D_CEH (SCE only)'!$A$1:$I$41</definedName>
    <definedName name="_xlnm.Print_Area" localSheetId="9">'ESA Table 2E CSD'!$A$1:$K$111</definedName>
    <definedName name="_xlnm.Print_Area" localSheetId="10">'ESA Table 3'!$A$1:$I$17</definedName>
    <definedName name="_xlnm.Print_Area" localSheetId="11">'ESA Table 4'!$A$1:$G$52</definedName>
    <definedName name="_xlnm.Print_Area" localSheetId="12">'ESA Table 5'!$A$1:$G$14</definedName>
    <definedName name="_xlnm.Print_Area" localSheetId="13">'ESA Table 6'!$A$1:$S$79</definedName>
    <definedName name="_xlnm.Print_Area" localSheetId="14">'ESA Table 7'!$A$1:$E$66</definedName>
    <definedName name="_xlnm.Print_Area" localSheetId="15">'ESA Table 8'!$A$1:$H$20</definedName>
    <definedName name="_xlnm.Print_Area" localSheetId="16">'ESA Table 9 SCE Only'!$A$1:$G$31</definedName>
    <definedName name="_xlnm.Print_Area" localSheetId="44">'FERA - Table 4'!$A$1:$G$20</definedName>
    <definedName name="_xlnm.Print_Area" localSheetId="41">'FERA-Table 1'!$A$1:$H$26</definedName>
    <definedName name="_xlnm.Print_Area" localSheetId="43">'FERA-Table 3'!$A$1:$K$83</definedName>
    <definedName name="_xlnm.Print_Area" localSheetId="47">'FERA-Table 7'!$A$1:$I$35</definedName>
    <definedName name="_xlnm.Print_Area" localSheetId="48">'FERA-Table 8'!$A$1:$D$21</definedName>
    <definedName name="_xlnm.Print_Area" localSheetId="0">'SUMMARY - Highlights '!$A$1:$D$49</definedName>
    <definedName name="_xlnm.Print_Area">#REF!</definedName>
    <definedName name="Print_Area_2" localSheetId="35">#REF!</definedName>
    <definedName name="Print_Area_2" localSheetId="36">#REF!</definedName>
    <definedName name="Print_Area_2" localSheetId="37">#REF!</definedName>
    <definedName name="Print_Area_2" localSheetId="29">#REF!</definedName>
    <definedName name="Print_Area_2" localSheetId="30">#REF!</definedName>
    <definedName name="Print_Area_2" localSheetId="32">#REF!</definedName>
    <definedName name="Print_Area_2" localSheetId="18">#REF!</definedName>
    <definedName name="Print_Area_2" localSheetId="0">#REF!</definedName>
    <definedName name="Print_Area_2">#REF!</definedName>
    <definedName name="PRINT_AREA_MI" localSheetId="27">#REF!</definedName>
    <definedName name="PRINT_AREA_MI" localSheetId="35">#REF!</definedName>
    <definedName name="PRINT_AREA_MI" localSheetId="36">#REF!</definedName>
    <definedName name="PRINT_AREA_MI" localSheetId="37">#REF!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2">#REF!</definedName>
    <definedName name="PRINT_AREA_MI" localSheetId="18">#REF!</definedName>
    <definedName name="Print_Area_MI" localSheetId="8">#REF!</definedName>
    <definedName name="PRINT_AREA_MI" localSheetId="0">#REF!</definedName>
    <definedName name="PRINT_AREA_MI">#REF!</definedName>
    <definedName name="Print_Table" localSheetId="8">#REF!</definedName>
    <definedName name="Print_Table">#REF!</definedName>
    <definedName name="problem" localSheetId="18" hidden="1">{#N/A,#N/A,FALSE,"trates"}</definedName>
    <definedName name="problem" localSheetId="8" hidden="1">{#N/A,#N/A,FALSE,"trates"}</definedName>
    <definedName name="problem" hidden="1">{#N/A,#N/A,FALSE,"trates"}</definedName>
    <definedName name="Product_2">#REF!</definedName>
    <definedName name="Product_5">#REF!</definedName>
    <definedName name="Product_6">#REF!</definedName>
    <definedName name="Product_7a">#REF!</definedName>
    <definedName name="Product_7b">#REF!</definedName>
    <definedName name="Project" localSheetId="8">#REF!</definedName>
    <definedName name="Project">#REF!</definedName>
    <definedName name="Project_Starts_Operations_in_Quarter" localSheetId="18">#REF!</definedName>
    <definedName name="Project_Starts_Operations_in_Quarter">#REF!</definedName>
    <definedName name="Property__Plant___Equipment" localSheetId="18">#REF!</definedName>
    <definedName name="Property__Plant___Equipment">#REF!</definedName>
    <definedName name="Property_Tax_Assessment_Value_for_Jan1_Start" localSheetId="18">#REF!</definedName>
    <definedName name="Property_Tax_Assessment_Value_for_Jan1_Start">#REF!</definedName>
    <definedName name="Property_Tax_Base_Year" localSheetId="18">#REF!</definedName>
    <definedName name="Property_Tax_Base_Year">#REF!</definedName>
    <definedName name="Property_Tax_Dec_2000" localSheetId="18">#REF!</definedName>
    <definedName name="Property_Tax_Dec_2000">#REF!</definedName>
    <definedName name="Property_Tax_Input_Delayed_One_Year" localSheetId="18">#REF!</definedName>
    <definedName name="Property_Tax_Input_Delayed_One_Year">#REF!</definedName>
    <definedName name="Property_Taxes___Book" localSheetId="18">#REF!</definedName>
    <definedName name="Property_Taxes___Book">#REF!</definedName>
    <definedName name="Property_Taxes__Cash" localSheetId="8">#REF!</definedName>
    <definedName name="Property_Taxes__Cash">#REF!</definedName>
    <definedName name="PSA_Line_Loss_Factor" localSheetId="8">#REF!</definedName>
    <definedName name="PSA_Line_Loss_Factor">#REF!</definedName>
    <definedName name="PSA_Off_Peak_Delivered_MWh" localSheetId="8">#REF!</definedName>
    <definedName name="PSA_Off_Peak_Delivered_MWh">#REF!</definedName>
    <definedName name="PSA_On_Peak_Delivered_MWh" localSheetId="8">#REF!</definedName>
    <definedName name="PSA_On_Peak_Delivered_MWh">#REF!</definedName>
    <definedName name="PSA_Replacement_MWh_Cost" localSheetId="8">#REF!</definedName>
    <definedName name="PSA_Replacement_MWh_Cost">#REF!</definedName>
    <definedName name="PST" localSheetId="18">#REF!</definedName>
    <definedName name="PST">#REF!</definedName>
    <definedName name="PSTAIR" localSheetId="18">#REF!</definedName>
    <definedName name="PSTAIR">#REF!</definedName>
    <definedName name="pv" localSheetId="8">#REF!</definedName>
    <definedName name="pv">#REF!</definedName>
    <definedName name="PV_of_1st_Quarter_Cash_Flows" localSheetId="18">#REF!</definedName>
    <definedName name="PV_of_1st_Quarter_Cash_Flows">#REF!</definedName>
    <definedName name="PV_of_2nd_Quarter_Cash_Flows" localSheetId="18">#REF!</definedName>
    <definedName name="PV_of_2nd_Quarter_Cash_Flows">#REF!</definedName>
    <definedName name="PV_of_3rd_Quarter_Cash_Flows" localSheetId="18">#REF!</definedName>
    <definedName name="PV_of_3rd_Quarter_Cash_Flows">#REF!</definedName>
    <definedName name="PV_of_4th_Quarter_Cash_Flows">#REF!</definedName>
    <definedName name="PV_Project_Cash_Flows">#REF!</definedName>
    <definedName name="pyeper">#REF!</definedName>
    <definedName name="qqqqqqq" localSheetId="18" hidden="1">{"SourcesUses",#N/A,TRUE,"CFMODEL";"TransOverview",#N/A,TRUE,"CFMODEL"}</definedName>
    <definedName name="qqqqqqq" localSheetId="8" hidden="1">{"SourcesUses",#N/A,TRUE,"CFMODEL";"TransOverview",#N/A,TRUE,"CFMODEL"}</definedName>
    <definedName name="qqqqqqq" hidden="1">{"SourcesUses",#N/A,TRUE,"CFMODEL";"TransOverview",#N/A,TRUE,"CFMODEL"}</definedName>
    <definedName name="qqqqqqqqqqqqqqqqqq" localSheetId="18" hidden="1">{"Income Statement",#N/A,FALSE,"CFMODEL";"Balance Sheet",#N/A,FALSE,"CFMODEL"}</definedName>
    <definedName name="qqqqqqqqqqqqqqqqqq" localSheetId="8" hidden="1">{"Income Statement",#N/A,FALSE,"CFMODEL";"Balance Sheet",#N/A,FALSE,"CFMODEL"}</definedName>
    <definedName name="qqqqqqqqqqqqqqqqqq" hidden="1">{"Income Statement",#N/A,FALSE,"CFMODEL";"Balance Sheet",#N/A,FALSE,"CFMODEL"}</definedName>
    <definedName name="r.CashFlow" localSheetId="18" hidden="1">#REF!</definedName>
    <definedName name="r.CashFlow" hidden="1">#REF!</definedName>
    <definedName name="r.Leverage" localSheetId="18" hidden="1">#REF!</definedName>
    <definedName name="r.Leverage" hidden="1">#REF!</definedName>
    <definedName name="r.Liquidity" localSheetId="18" hidden="1">#REF!</definedName>
    <definedName name="r.Liquidity" hidden="1">#REF!</definedName>
    <definedName name="r.Market" hidden="1">#REF!</definedName>
    <definedName name="r.Profitability" hidden="1">#REF!</definedName>
    <definedName name="r.Summary" hidden="1">#REF!</definedName>
    <definedName name="ra">#REF!</definedName>
    <definedName name="RateCase">#REF!</definedName>
    <definedName name="RCN_sector_1" localSheetId="27">#REF!</definedName>
    <definedName name="RCN_sector_1" localSheetId="35">#REF!</definedName>
    <definedName name="RCN_sector_1" localSheetId="36">#REF!</definedName>
    <definedName name="RCN_sector_1" localSheetId="37">#REF!</definedName>
    <definedName name="RCN_sector_1" localSheetId="26">#REF!</definedName>
    <definedName name="RCN_sector_1" localSheetId="28">#REF!</definedName>
    <definedName name="RCN_sector_1" localSheetId="29">#REF!</definedName>
    <definedName name="RCN_sector_1" localSheetId="30">#REF!</definedName>
    <definedName name="RCN_sector_1" localSheetId="32">#REF!</definedName>
    <definedName name="RCN_sector_1" localSheetId="0">#REF!</definedName>
    <definedName name="RCN_sector_1">#REF!</definedName>
    <definedName name="RCN_sector_2" localSheetId="27">#REF!</definedName>
    <definedName name="RCN_sector_2" localSheetId="35">#REF!</definedName>
    <definedName name="RCN_sector_2" localSheetId="36">#REF!</definedName>
    <definedName name="RCN_sector_2" localSheetId="37">#REF!</definedName>
    <definedName name="RCN_sector_2" localSheetId="26">#REF!</definedName>
    <definedName name="RCN_sector_2" localSheetId="28">#REF!</definedName>
    <definedName name="RCN_sector_2" localSheetId="29">#REF!</definedName>
    <definedName name="RCN_sector_2" localSheetId="30">#REF!</definedName>
    <definedName name="RCN_sector_2" localSheetId="32">#REF!</definedName>
    <definedName name="RCN_sector_2" localSheetId="0">#REF!</definedName>
    <definedName name="RCN_sector_2">#REF!</definedName>
    <definedName name="Re_Fi_Term_Loan_Maturity_Year" localSheetId="8">#REF!</definedName>
    <definedName name="Re_Fi_Term_Loan_Maturity_Year">#REF!</definedName>
    <definedName name="REC" localSheetId="18">#REF!</definedName>
    <definedName name="REC">#REF!</definedName>
    <definedName name="reference3" localSheetId="18" hidden="1">{"SourcesUses",#N/A,TRUE,"CFMODEL";"TransOverview",#N/A,TRUE,"CFMODEL"}</definedName>
    <definedName name="reference3" localSheetId="8" hidden="1">{"SourcesUses",#N/A,TRUE,"CFMODEL";"TransOverview",#N/A,TRUE,"CFMODEL"}</definedName>
    <definedName name="reference3" hidden="1">{"SourcesUses",#N/A,TRUE,"CFMODEL";"TransOverview",#N/A,TRUE,"CFMODEL"}</definedName>
    <definedName name="reference32" localSheetId="18" hidden="1">{"SourcesUses",#N/A,TRUE,"CFMODEL";"TransOverview",#N/A,TRUE,"CFMODEL"}</definedName>
    <definedName name="reference32" localSheetId="8" hidden="1">{"SourcesUses",#N/A,TRUE,"CFMODEL";"TransOverview",#N/A,TRUE,"CFMODEL"}</definedName>
    <definedName name="reference32" hidden="1">{"SourcesUses",#N/A,TRUE,"CFMODEL";"TransOverview",#N/A,TRUE,"CFMODEL"}</definedName>
    <definedName name="Refi_Debt_Service_Coverage_Ratio_List" localSheetId="8">#REF!</definedName>
    <definedName name="Refi_Debt_Service_Coverage_Ratio_List">#REF!</definedName>
    <definedName name="Refi_DSCR_Criteria" localSheetId="8">#REF!</definedName>
    <definedName name="Refi_DSCR_Criteria">#REF!</definedName>
    <definedName name="Refinancing_Amortization_Schedule" localSheetId="8">#REF!</definedName>
    <definedName name="Refinancing_Amortization_Schedule">#REF!</definedName>
    <definedName name="refrigerator" localSheetId="18">#REF!</definedName>
    <definedName name="Reggie" localSheetId="18">#REF!</definedName>
    <definedName name="Reggie">#REF!</definedName>
    <definedName name="Reggie1" localSheetId="18">#REF!</definedName>
    <definedName name="Reggie1">#REF!</definedName>
    <definedName name="RELAMP" localSheetId="27">#REF!</definedName>
    <definedName name="RELAMP" localSheetId="35">#REF!</definedName>
    <definedName name="RELAMP" localSheetId="36">#REF!</definedName>
    <definedName name="RELAMP" localSheetId="37">#REF!</definedName>
    <definedName name="RELAMP" localSheetId="26">#REF!</definedName>
    <definedName name="RELAMP" localSheetId="28">#REF!</definedName>
    <definedName name="RELAMP" localSheetId="29">#REF!</definedName>
    <definedName name="RELAMP" localSheetId="30">#REF!</definedName>
    <definedName name="RELAMP" localSheetId="32">#REF!</definedName>
    <definedName name="RELAMP" localSheetId="18">#REF!</definedName>
    <definedName name="RELAMP" localSheetId="0">#REF!</definedName>
    <definedName name="RELAMP">#REF!</definedName>
    <definedName name="Repairs_Discount_Factor">#REF!</definedName>
    <definedName name="repo_meanreversion">#REF!</definedName>
    <definedName name="repo_model">#REF!</definedName>
    <definedName name="repo_volatility">#REF!</definedName>
    <definedName name="ReportingMonth">#REF!</definedName>
    <definedName name="ReportingYear">#REF!</definedName>
    <definedName name="rert" localSheetId="18" hidden="1">{"'Attachment'!$A$1:$L$49"}</definedName>
    <definedName name="rert" localSheetId="8" hidden="1">{"'Attachment'!$A$1:$L$49"}</definedName>
    <definedName name="rert" hidden="1">{"'Attachment'!$A$1:$L$49"}</definedName>
    <definedName name="RES_MTR">1.8</definedName>
    <definedName name="Residual_Credit_Enhancement_LOC_Amount" localSheetId="8">#REF!</definedName>
    <definedName name="Residual_Credit_Enhancement_LOC_Amount">#REF!</definedName>
    <definedName name="Residual_Credit_Enhancement_LOC_Arrangement_Fee" localSheetId="8">#REF!</definedName>
    <definedName name="Residual_Credit_Enhancement_LOC_Arrangement_Fee">#REF!</definedName>
    <definedName name="Residual_Credit_Enhancement_LOC_Arrangement_Fee_Rate" localSheetId="8">#REF!</definedName>
    <definedName name="Residual_Credit_Enhancement_LOC_Arrangement_Fee_Rate">#REF!</definedName>
    <definedName name="Residual_Credit_Enhancement_LOC_Commitment_Fee_Rate" localSheetId="8">#REF!</definedName>
    <definedName name="Residual_Credit_Enhancement_LOC_Commitment_Fee_Rate">#REF!</definedName>
    <definedName name="Residual_Credit_Enhancement_LOC_Fee" localSheetId="8">#REF!</definedName>
    <definedName name="Residual_Credit_Enhancement_LOC_Fee">#REF!</definedName>
    <definedName name="Residual_Credit_Enhancement_LOC_Fee_Operation" localSheetId="8">#REF!</definedName>
    <definedName name="Residual_Credit_Enhancement_LOC_Fee_Operation">#REF!</definedName>
    <definedName name="Residual_Credit_Enhancement_LOC_Fee_Rate" localSheetId="8">#REF!</definedName>
    <definedName name="Residual_Credit_Enhancement_LOC_Fee_Rate">#REF!</definedName>
    <definedName name="Residual_Credit_Enhancement_LOC_Percentage" localSheetId="8">#REF!</definedName>
    <definedName name="Residual_Credit_Enhancement_LOC_Percentage">#REF!</definedName>
    <definedName name="Residual_Credit_Enhancement_LOC_Upfront_Fee" localSheetId="8">#REF!</definedName>
    <definedName name="Residual_Credit_Enhancement_LOC_Upfront_Fee">#REF!</definedName>
    <definedName name="Residual_Credit_Enhancement_LOC_Upfront_Fee_Rate" localSheetId="8">#REF!</definedName>
    <definedName name="Residual_Credit_Enhancement_LOC_Upfront_Fee_Rate">#REF!</definedName>
    <definedName name="Restricted_Construction_Contingency_Amount" localSheetId="8">#REF!</definedName>
    <definedName name="Restricted_Construction_Contingency_Amount">#REF!</definedName>
    <definedName name="RETADD" localSheetId="18">#REF!</definedName>
    <definedName name="RETADD">#REF!</definedName>
    <definedName name="retro_table" localSheetId="18">#REF!</definedName>
    <definedName name="retro_table">#REF!</definedName>
    <definedName name="RevenueDataTable">#REF!</definedName>
    <definedName name="Revolver_Related_Costs___Closing" localSheetId="18">#REF!</definedName>
    <definedName name="Revolver_Related_Costs___Closing">#REF!</definedName>
    <definedName name="Right_of_Way_Base_Year" localSheetId="18">#REF!</definedName>
    <definedName name="Right_of_Way_Base_Year">#REF!</definedName>
    <definedName name="Right_of_Way_Escalation_Factor" localSheetId="18">#REF!</definedName>
    <definedName name="Right_of_Way_Escalation_Factor">#REF!</definedName>
    <definedName name="Right_of_Way_Inputs_per_Year" localSheetId="18">#REF!</definedName>
    <definedName name="Right_of_Way_Inputs_per_Year">#REF!</definedName>
    <definedName name="Right_of_Way_Payments" localSheetId="8">#REF!</definedName>
    <definedName name="Right_of_Way_Payments">#REF!</definedName>
    <definedName name="Right_of_Way_Payments_in_1999" localSheetId="8">#REF!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#REF!</definedName>
    <definedName name="ROE_Quarterly_Calculation_20_Years">#REF!</definedName>
    <definedName name="rough" localSheetId="18">IF('ESA Table 11'!Values_Entered,Header_Row+'ESA Table 11'!Number_of_Payments,Header_Row)</definedName>
    <definedName name="rough" localSheetId="4">IF('ESA Table 2 Main'!Values_Entered,Header_Row+'ESA Table 2 Main'!Number_of_Payments,Header_Row)</definedName>
    <definedName name="rough" localSheetId="8">IF('ESA Table 2D_CEH (SCE only)'!Values_Entered,Header_Row+'ESA Table 2D_CEH (SCE only)'!Number_of_Payments,Header_Row)</definedName>
    <definedName name="rough">IF(Values_Entered,Header_Row+Number_of_Payments,Header_Row)</definedName>
    <definedName name="rrrrr" localSheetId="18" hidden="1">{"SourcesUses",#N/A,TRUE,#N/A;"TransOverview",#N/A,TRUE,"CFMODEL"}</definedName>
    <definedName name="rrrrr" localSheetId="8" hidden="1">{"SourcesUses",#N/A,TRUE,#N/A;"TransOverview",#N/A,TRUE,"CFMODEL"}</definedName>
    <definedName name="rrrrr" hidden="1">{"SourcesUses",#N/A,TRUE,#N/A;"TransOverview",#N/A,TRUE,"CFMODEL"}</definedName>
    <definedName name="rrrrrr" localSheetId="18" hidden="1">{"SourcesUses",#N/A,TRUE,"FundsFlow";"TransOverview",#N/A,TRUE,"FundsFlow"}</definedName>
    <definedName name="rrrrrr" localSheetId="8" hidden="1">{"SourcesUses",#N/A,TRUE,"FundsFlow";"TransOverview",#N/A,TRUE,"FundsFlow"}</definedName>
    <definedName name="rrrrrr" hidden="1">{"SourcesUses",#N/A,TRUE,"FundsFlow";"TransOverview",#N/A,TRUE,"FundsFlow"}</definedName>
    <definedName name="rrrrrr2" localSheetId="18" hidden="1">{"SourcesUses",#N/A,TRUE,"FundsFlow";"TransOverview",#N/A,TRUE,"FundsFlow"}</definedName>
    <definedName name="rrrrrr2" localSheetId="8" hidden="1">{"SourcesUses",#N/A,TRUE,"FundsFlow";"TransOverview",#N/A,TRUE,"FundsFlow"}</definedName>
    <definedName name="rrrrrr2" hidden="1">{"SourcesUses",#N/A,TRUE,"FundsFlow";"TransOverview",#N/A,TRUE,"FundsFlow"}</definedName>
    <definedName name="Run_Mkt_Shares" localSheetId="8">#REF!</definedName>
    <definedName name="Run_Mkt_Shares">#REF!</definedName>
    <definedName name="Run_Year" localSheetId="8">#REF!</definedName>
    <definedName name="Run_Year">#REF!</definedName>
    <definedName name="Salary_Escalation_1996" localSheetId="8">#REF!</definedName>
    <definedName name="Salary_Escalation_1996">#REF!</definedName>
    <definedName name="Salary_Escalation_1997" localSheetId="8">#REF!</definedName>
    <definedName name="Salary_Escalation_1997">#REF!</definedName>
    <definedName name="Salary_Escalation_1998" localSheetId="8">#REF!</definedName>
    <definedName name="Salary_Escalation_1998">#REF!</definedName>
    <definedName name="Salary_Escalation_1999" localSheetId="8">#REF!</definedName>
    <definedName name="Salary_Escalation_1999">#REF!</definedName>
    <definedName name="Salary_Escalation_2000" localSheetId="8">#REF!</definedName>
    <definedName name="Salary_Escalation_2000">#REF!</definedName>
    <definedName name="Sale_of_Assets_Year" localSheetId="8">#REF!</definedName>
    <definedName name="Sale_of_Assets_Year">#REF!</definedName>
    <definedName name="Sale_Price_of_Assets_Input" localSheetId="8">#REF!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 localSheetId="8">#REF!</definedName>
    <definedName name="Scenario_Name">#REF!</definedName>
    <definedName name="scgbs" localSheetId="18">#REF!</definedName>
    <definedName name="scgbs">#REF!</definedName>
    <definedName name="scgpl" localSheetId="18">#REF!</definedName>
    <definedName name="scgpl">#REF!</definedName>
    <definedName name="sdafsadf" localSheetId="18" hidden="1">{#N/A,#N/A,FALSE,"Aging Summary";#N/A,#N/A,FALSE,"Ratio Analysis";#N/A,#N/A,FALSE,"Test 120 Day Accts";#N/A,#N/A,FALSE,"Tickmarks"}</definedName>
    <definedName name="sdafsadf" localSheetId="8" hidden="1">{#N/A,#N/A,FALSE,"Aging Summary";#N/A,#N/A,FALSE,"Ratio Analysis";#N/A,#N/A,FALSE,"Test 120 Day Accts";#N/A,#N/A,FALSE,"Tickmarks"}</definedName>
    <definedName name="sdafsadf" hidden="1">{#N/A,#N/A,FALSE,"Aging Summary";#N/A,#N/A,FALSE,"Ratio Analysis";#N/A,#N/A,FALSE,"Test 120 Day Accts";#N/A,#N/A,FALSE,"Tickmarks"}</definedName>
    <definedName name="sdf" localSheetId="8">#REF!</definedName>
    <definedName name="sdf">#REF!</definedName>
    <definedName name="sdge" hidden="1">12</definedName>
    <definedName name="SDHRS" localSheetId="8">#REF!</definedName>
    <definedName name="SDHRS">#REF!</definedName>
    <definedName name="Sempra" localSheetId="18">#REF!</definedName>
    <definedName name="Sempra">#REF!</definedName>
    <definedName name="sencount" hidden="1">1</definedName>
    <definedName name="Sensitivity_Switch" localSheetId="8">#REF!</definedName>
    <definedName name="Sensitivity_Switch">#REF!</definedName>
    <definedName name="Sensor" localSheetId="18">#REF!</definedName>
    <definedName name="Sensor">#REF!</definedName>
    <definedName name="Servicios_DGN_prorrateo" localSheetId="18">#REF!</definedName>
    <definedName name="Servicios_DGN_prorrateo">#REF!</definedName>
    <definedName name="setbackthermostat" localSheetId="18">#REF!</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8" hidden="1">#REF!</definedName>
    <definedName name="skfskfksk" hidden="1">#REF!</definedName>
    <definedName name="SL_Conversion_Date" localSheetId="8">#REF!</definedName>
    <definedName name="SL_Conversion_Date">#REF!</definedName>
    <definedName name="SL_Conversion_Month" localSheetId="8">#REF!</definedName>
    <definedName name="SL_Conversion_Month">#REF!</definedName>
    <definedName name="SL_Conversion_Year" localSheetId="8">#REF!</definedName>
    <definedName name="SL_Conversion_Year">#REF!</definedName>
    <definedName name="SL_Maturity_Date" localSheetId="8">#REF!</definedName>
    <definedName name="SL_Maturity_Date">#REF!</definedName>
    <definedName name="SL_Maturity_Year" localSheetId="8">#REF!</definedName>
    <definedName name="SL_Maturity_Year">#REF!</definedName>
    <definedName name="SL_Tranche_A_Interest_Expense_Construction" localSheetId="8">#REF!</definedName>
    <definedName name="SL_Tranche_A_Interest_Expense_Construction">#REF!</definedName>
    <definedName name="SL_Tranche_A_Notes_Interest_Expense" localSheetId="8">#REF!</definedName>
    <definedName name="SL_Tranche_A_Notes_Interest_Expense">#REF!</definedName>
    <definedName name="SL_Tranche_A_Notes_Principal_Payments" localSheetId="8">#REF!</definedName>
    <definedName name="SL_Tranche_A_Notes_Principal_Payments">#REF!</definedName>
    <definedName name="SL_Tranche_C_Certificates_Principal_Payments" localSheetId="8">#REF!</definedName>
    <definedName name="SL_Tranche_C_Certificates_Principal_Payments">#REF!</definedName>
    <definedName name="Sleepy_Hollow_Payment" localSheetId="8">#REF!</definedName>
    <definedName name="Sleepy_Hollow_Payment">#REF!</definedName>
    <definedName name="smll_mtr">1.85</definedName>
    <definedName name="SpotDates" localSheetId="8">#REF!</definedName>
    <definedName name="SpotDates">#REF!</definedName>
    <definedName name="SpotMTM" localSheetId="8">#REF!</definedName>
    <definedName name="SpotMTM">#REF!</definedName>
    <definedName name="SpotVol" localSheetId="8">#REF!</definedName>
    <definedName name="SpotVol">#REF!</definedName>
    <definedName name="Spread" localSheetId="18">#REF!</definedName>
    <definedName name="Spread">#REF!</definedName>
    <definedName name="spread_meanreversion" localSheetId="18">#REF!</definedName>
    <definedName name="spread_meanreversion">#REF!</definedName>
    <definedName name="spread_meanreversion2" localSheetId="18">#REF!</definedName>
    <definedName name="spread_meanreversion2">#REF!</definedName>
    <definedName name="spread_meshpoints">#REF!</definedName>
    <definedName name="spread_model">#REF!</definedName>
    <definedName name="spread_volatility">#REF!</definedName>
    <definedName name="spread_volatility2">#REF!</definedName>
    <definedName name="SPWS_WBID">"2FFB1B3F-8871-4190-9222-8139C9167BAF"</definedName>
    <definedName name="ssnra">#REF!</definedName>
    <definedName name="sss" localSheetId="18" hidden="1">{"SourcesUses",#N/A,TRUE,#N/A;"TransOverview",#N/A,TRUE,"CFMODEL"}</definedName>
    <definedName name="sss" localSheetId="8" hidden="1">{"SourcesUses",#N/A,TRUE,#N/A;"TransOverview",#N/A,TRUE,"CFMODEL"}</definedName>
    <definedName name="sss" hidden="1">{"SourcesUses",#N/A,TRUE,#N/A;"TransOverview",#N/A,TRUE,"CFMODEL"}</definedName>
    <definedName name="sssssssssssssssss" localSheetId="18" hidden="1">{"Income Statement",#N/A,FALSE,"CFMODEL";"Balance Sheet",#N/A,FALSE,"CFMODEL"}</definedName>
    <definedName name="sssssssssssssssss" localSheetId="8" hidden="1">{"Income Statement",#N/A,FALSE,"CFMODEL";"Balance Sheet",#N/A,FALSE,"CFMODEL"}</definedName>
    <definedName name="sssssssssssssssss" hidden="1">{"Income Statement",#N/A,FALSE,"CFMODEL";"Balance Sheet",#N/A,FALSE,"CFMODEL"}</definedName>
    <definedName name="sssssssssssssssssss" localSheetId="18" hidden="1">{"Income Statement",#N/A,FALSE,"CFMODEL";"Balance Sheet",#N/A,FALSE,"CFMODEL"}</definedName>
    <definedName name="sssssssssssssssssss" localSheetId="8" hidden="1">{"Income Statement",#N/A,FALSE,"CFMODEL";"Balance Sheet",#N/A,FALSE,"CFMODEL"}</definedName>
    <definedName name="sssssssssssssssssss" hidden="1">{"Income Statement",#N/A,FALSE,"CFMODEL";"Balance Sheet",#N/A,FALSE,"CFMODEL"}</definedName>
    <definedName name="Staged_Online_Incremental_Net_Cash_Flow_in_Year_1" localSheetId="8">#REF!</definedName>
    <definedName name="Staged_Online_Incremental_Net_Cash_Flow_in_Year_1">#REF!</definedName>
    <definedName name="STATEGAS" localSheetId="18">#REF!</definedName>
    <definedName name="STATEGAS">#REF!</definedName>
    <definedName name="STATELEC" localSheetId="18">#REF!</definedName>
    <definedName name="STATELEC">#REF!</definedName>
    <definedName name="SUMM_1" localSheetId="27">#REF!</definedName>
    <definedName name="SUMM_1" localSheetId="35">#REF!</definedName>
    <definedName name="SUMM_1" localSheetId="36">#REF!</definedName>
    <definedName name="SUMM_1" localSheetId="37">#REF!</definedName>
    <definedName name="SUMM_1" localSheetId="26">#REF!</definedName>
    <definedName name="SUMM_1" localSheetId="28">#REF!</definedName>
    <definedName name="SUMM_1" localSheetId="29">#REF!</definedName>
    <definedName name="SUMM_1" localSheetId="30">#REF!</definedName>
    <definedName name="SUMM_1" localSheetId="32">#REF!</definedName>
    <definedName name="SUMM_1" localSheetId="18">#REF!</definedName>
    <definedName name="SUMM_1" localSheetId="0">#REF!</definedName>
    <definedName name="SUMM_1">#REF!</definedName>
    <definedName name="summary">#REF!</definedName>
    <definedName name="swap_meanreversion">#REF!</definedName>
    <definedName name="swap_model">#REF!</definedName>
    <definedName name="swap_volatility">#REF!</definedName>
    <definedName name="SwapBasisDates" localSheetId="8">#REF!</definedName>
    <definedName name="SwapBasisDates">#REF!</definedName>
    <definedName name="SwapBasisMTM" localSheetId="8">#REF!</definedName>
    <definedName name="SwapBasisMTM">#REF!</definedName>
    <definedName name="SwapBasisVol" localSheetId="8">#REF!</definedName>
    <definedName name="SwapBasisVol">#REF!</definedName>
    <definedName name="SwapFFDates" localSheetId="8">#REF!</definedName>
    <definedName name="SwapFFDates">#REF!</definedName>
    <definedName name="SwapFFMTM" localSheetId="8">#REF!</definedName>
    <definedName name="SwapFFMTM">#REF!</definedName>
    <definedName name="SwapFFVol" localSheetId="8">#REF!</definedName>
    <definedName name="SwapFFVol">#REF!</definedName>
    <definedName name="swaption_meanreversion" localSheetId="18">#REF!</definedName>
    <definedName name="swaption_meanreversion">#REF!</definedName>
    <definedName name="swaption_model" localSheetId="18">#REF!</definedName>
    <definedName name="swaption_model">#REF!</definedName>
    <definedName name="swaption_volatility" localSheetId="18">#REF!</definedName>
    <definedName name="swaption_volatility">#REF!</definedName>
    <definedName name="SWPC_Mgmt_Fee_Base_year" localSheetId="8">#REF!</definedName>
    <definedName name="SWPC_Mgmt_Fee_Base_year">#REF!</definedName>
    <definedName name="Synthetic_Lease_Financial_Partial_Year_Factor" localSheetId="8">#REF!</definedName>
    <definedName name="Synthetic_Lease_Financial_Partial_Year_Factor">#REF!</definedName>
    <definedName name="Synthetic_Lease_Tranche_A_Interest_Expense" localSheetId="8">#REF!</definedName>
    <definedName name="Synthetic_Lease_Tranche_A_Interest_Expense">#REF!</definedName>
    <definedName name="Synthetic_Lease_Tranche_C_Interest_Expense" localSheetId="8">#REF!</definedName>
    <definedName name="Synthetic_Lease_Tranche_C_Interest_Expense">#REF!</definedName>
    <definedName name="SYS_ADJ2" localSheetId="27">#REF!</definedName>
    <definedName name="SYS_ADJ2" localSheetId="35">#REF!</definedName>
    <definedName name="SYS_ADJ2" localSheetId="36">#REF!</definedName>
    <definedName name="SYS_ADJ2" localSheetId="37">#REF!</definedName>
    <definedName name="SYS_ADJ2" localSheetId="26">#REF!</definedName>
    <definedName name="SYS_ADJ2" localSheetId="28">#REF!</definedName>
    <definedName name="SYS_ADJ2" localSheetId="29">#REF!</definedName>
    <definedName name="SYS_ADJ2" localSheetId="30">#REF!</definedName>
    <definedName name="SYS_ADJ2" localSheetId="32">#REF!</definedName>
    <definedName name="SYS_ADJ2" localSheetId="18">#REF!</definedName>
    <definedName name="SYS_ADJ2" localSheetId="0">#REF!</definedName>
    <definedName name="SYS_ADJ2">#REF!</definedName>
    <definedName name="t" localSheetId="18">#REF!</definedName>
    <definedName name="T_CREDIT">0.00017</definedName>
    <definedName name="table" localSheetId="18">#REF!</definedName>
    <definedName name="Table1" localSheetId="18">#REF!</definedName>
    <definedName name="Table1">#REF!</definedName>
    <definedName name="Table1_list" localSheetId="18">#REF!</definedName>
    <definedName name="Table1_list">#REF!</definedName>
    <definedName name="table29">#REF!</definedName>
    <definedName name="table29a">#REF!</definedName>
    <definedName name="TableName">"Dummy"</definedName>
    <definedName name="Tax_Rate" localSheetId="8">#REF!</definedName>
    <definedName name="Tax_Rate">#REF!</definedName>
    <definedName name="TaxReturn1992" localSheetId="18">#REF!</definedName>
    <definedName name="TaxReturn1992">#REF!</definedName>
    <definedName name="TaxReturn1993" localSheetId="18">#REF!</definedName>
    <definedName name="TaxReturn1993">#REF!</definedName>
    <definedName name="TBal" localSheetId="18">#REF!</definedName>
    <definedName name="TBal">#REF!</definedName>
    <definedName name="tbale" localSheetId="18">#REF!</definedName>
    <definedName name="tblChgCodes" localSheetId="18">#REF!</definedName>
    <definedName name="tblChgCodes">#REF!</definedName>
    <definedName name="TblConsTypes" localSheetId="18">#REF!</definedName>
    <definedName name="TblConsTypes">#REF!</definedName>
    <definedName name="tblRates" localSheetId="18">#REF!</definedName>
    <definedName name="tblRates">#REF!</definedName>
    <definedName name="tblrptrate">#REF!</definedName>
    <definedName name="TC_1" localSheetId="27">#REF!</definedName>
    <definedName name="TC_1" localSheetId="35">#REF!</definedName>
    <definedName name="TC_1" localSheetId="36">#REF!</definedName>
    <definedName name="TC_1" localSheetId="37">#REF!</definedName>
    <definedName name="TC_1" localSheetId="26">#REF!</definedName>
    <definedName name="TC_1" localSheetId="28">#REF!</definedName>
    <definedName name="TC_1" localSheetId="29">#REF!</definedName>
    <definedName name="TC_1" localSheetId="30">#REF!</definedName>
    <definedName name="TC_1" localSheetId="32">#REF!</definedName>
    <definedName name="TC_1" localSheetId="0">#REF!</definedName>
    <definedName name="TC_1">#REF!</definedName>
    <definedName name="TDM" localSheetId="18" hidden="1">{#N/A,#N/A,FALSE,"Aging Summary";#N/A,#N/A,FALSE,"Ratio Analysis";#N/A,#N/A,FALSE,"Test 120 Day Accts";#N/A,#N/A,FALSE,"Tickmarks"}</definedName>
    <definedName name="TDM" localSheetId="8"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8" hidden="1">{"by_month",#N/A,TRUE,"template";"destec_month",#N/A,TRUE,"template";"by_quarter",#N/A,TRUE,"template";"destec_quarter",#N/A,TRUE,"template";"by_year",#N/A,TRUE,"template";"destec_annual",#N/A,TRUE,"template"}</definedName>
    <definedName name="template2" localSheetId="8"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8" hidden="1">{"Page_1",#N/A,FALSE,"BAD4Q98";"Page_2",#N/A,FALSE,"BAD4Q98";"Page_3",#N/A,FALSE,"BAD4Q98";"Page_4",#N/A,FALSE,"BAD4Q98";"Page_5",#N/A,FALSE,"BAD4Q98";"Page_6",#N/A,FALSE,"BAD4Q98";"Input_1",#N/A,FALSE,"BAD4Q98";"Input_2",#N/A,FALSE,"BAD4Q98"}</definedName>
    <definedName name="terst2" localSheetId="8"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8"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8" hidden="1">{"Control_DataContact",#N/A,FALSE,"Control"}</definedName>
    <definedName name="test_1" localSheetId="8" hidden="1">{"Control_DataContact",#N/A,FALSE,"Control"}</definedName>
    <definedName name="test_1" hidden="1">{"Control_DataContact",#N/A,FALSE,"Control"}</definedName>
    <definedName name="TEST0">#REF!</definedName>
    <definedName name="TEST1">#REF!</definedName>
    <definedName name="test1_1" localSheetId="18" hidden="1">{"Sch.D_P_1Gas",#N/A,FALSE,"Sch.D";"Sch.D_P_2Elec",#N/A,FALSE,"Sch.D"}</definedName>
    <definedName name="test1_1" localSheetId="8" hidden="1">{"Sch.D_P_1Gas",#N/A,FALSE,"Sch.D";"Sch.D_P_2Elec",#N/A,FALSE,"Sch.D"}</definedName>
    <definedName name="test1_1" hidden="1">{"Sch.D_P_1Gas",#N/A,FALSE,"Sch.D";"Sch.D_P_2Elec",#N/A,FALSE,"Sch.D"}</definedName>
    <definedName name="TEST2">#REF!</definedName>
    <definedName name="test2006" localSheetId="18" hidden="1">{"SourcesUses",#N/A,TRUE,#N/A;"TransOverview",#N/A,TRUE,"CFMODEL"}</definedName>
    <definedName name="test2006" localSheetId="8" hidden="1">{"SourcesUses",#N/A,TRUE,#N/A;"TransOverview",#N/A,TRUE,"CFMODEL"}</definedName>
    <definedName name="test2006" hidden="1">{"SourcesUses",#N/A,TRUE,#N/A;"TransOverview",#N/A,TRUE,"CFMODEL"}</definedName>
    <definedName name="TEST3">#REF!</definedName>
    <definedName name="test3_1" localSheetId="18" hidden="1">{"Sch.E_PayrollExp",#N/A,TRUE,"Sch.E,F,G,H";"Sch.F_PayrollTaxes",#N/A,TRUE,"Sch.E,F,G,H";"Sch.G_IncentComp",#N/A,TRUE,"Sch.E,F,G,H";"Sch.H_P1_EmplBeneSum",#N/A,TRUE,"Sch.E,F,G,H"}</definedName>
    <definedName name="test3_1" localSheetId="8"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#REF!</definedName>
    <definedName name="TESTKEYS">#REF!</definedName>
    <definedName name="TESTVKEY">#REF!</definedName>
    <definedName name="TextRefCopyRangeCount" hidden="1">39</definedName>
    <definedName name="Therm" localSheetId="18">#REF!</definedName>
    <definedName name="Ticker">"EFTC"</definedName>
    <definedName name="Total_Ancillary_Service_Revenues">#REF!</definedName>
    <definedName name="Total_Annual_Capacity_Revenues">#REF!</definedName>
    <definedName name="Total_Base_Plant_Delivered_MWh" localSheetId="8">#REF!</definedName>
    <definedName name="Total_Base_Plant_Delivered_MWh">#REF!</definedName>
    <definedName name="Total_Draws" localSheetId="8">#REF!</definedName>
    <definedName name="Total_Draws">#REF!</definedName>
    <definedName name="Total_Gas_Cost" localSheetId="18">#REF!</definedName>
    <definedName name="Total_Gas_Cost">#REF!</definedName>
    <definedName name="Total_Market_Delivered_MWh" localSheetId="8">#REF!</definedName>
    <definedName name="Total_Market_Delivered_MWh">#REF!</definedName>
    <definedName name="total_offsets_summer" localSheetId="27">#REF!</definedName>
    <definedName name="total_offsets_summer" localSheetId="35">#REF!</definedName>
    <definedName name="total_offsets_summer" localSheetId="36">#REF!</definedName>
    <definedName name="total_offsets_summer" localSheetId="37">#REF!</definedName>
    <definedName name="total_offsets_summer" localSheetId="26">#REF!</definedName>
    <definedName name="total_offsets_summer" localSheetId="28">#REF!</definedName>
    <definedName name="total_offsets_summer" localSheetId="29">#REF!</definedName>
    <definedName name="total_offsets_summer" localSheetId="30">#REF!</definedName>
    <definedName name="total_offsets_summer" localSheetId="32">#REF!</definedName>
    <definedName name="total_offsets_summer" localSheetId="18">#REF!</definedName>
    <definedName name="total_offsets_summer" localSheetId="0">#REF!</definedName>
    <definedName name="total_offsets_summer">#REF!</definedName>
    <definedName name="Total_offsets_winter" localSheetId="27">#REF!</definedName>
    <definedName name="Total_offsets_winter" localSheetId="35">#REF!</definedName>
    <definedName name="Total_offsets_winter" localSheetId="36">#REF!</definedName>
    <definedName name="Total_offsets_winter" localSheetId="37">#REF!</definedName>
    <definedName name="Total_offsets_winter" localSheetId="26">#REF!</definedName>
    <definedName name="Total_offsets_winter" localSheetId="28">#REF!</definedName>
    <definedName name="Total_offsets_winter" localSheetId="29">#REF!</definedName>
    <definedName name="Total_offsets_winter" localSheetId="30">#REF!</definedName>
    <definedName name="Total_offsets_winter" localSheetId="32">#REF!</definedName>
    <definedName name="Total_offsets_winter" localSheetId="18">#REF!</definedName>
    <definedName name="Total_offsets_winter" localSheetId="0">#REF!</definedName>
    <definedName name="Total_offsets_winter">#REF!</definedName>
    <definedName name="Total_Project_Cost" localSheetId="18">#REF!</definedName>
    <definedName name="Total_Project_Cost">#REF!</definedName>
    <definedName name="Total_PSA_Delivered_MWh" localSheetId="18">#REF!</definedName>
    <definedName name="Total_PSA_Delivered_MWh">#REF!</definedName>
    <definedName name="total_rates_summer" localSheetId="27">#REF!</definedName>
    <definedName name="total_rates_summer" localSheetId="35">#REF!</definedName>
    <definedName name="total_rates_summer" localSheetId="36">#REF!</definedName>
    <definedName name="total_rates_summer" localSheetId="37">#REF!</definedName>
    <definedName name="total_rates_summer" localSheetId="26">#REF!</definedName>
    <definedName name="total_rates_summer" localSheetId="28">#REF!</definedName>
    <definedName name="total_rates_summer" localSheetId="29">#REF!</definedName>
    <definedName name="total_rates_summer" localSheetId="30">#REF!</definedName>
    <definedName name="total_rates_summer" localSheetId="32">#REF!</definedName>
    <definedName name="total_rates_summer" localSheetId="18">#REF!</definedName>
    <definedName name="total_rates_summer" localSheetId="0">#REF!</definedName>
    <definedName name="total_rates_summer">#REF!</definedName>
    <definedName name="total_rates_winter" localSheetId="27">#REF!</definedName>
    <definedName name="total_rates_winter" localSheetId="35">#REF!</definedName>
    <definedName name="total_rates_winter" localSheetId="36">#REF!</definedName>
    <definedName name="total_rates_winter" localSheetId="37">#REF!</definedName>
    <definedName name="total_rates_winter" localSheetId="26">#REF!</definedName>
    <definedName name="total_rates_winter" localSheetId="28">#REF!</definedName>
    <definedName name="total_rates_winter" localSheetId="29">#REF!</definedName>
    <definedName name="total_rates_winter" localSheetId="30">#REF!</definedName>
    <definedName name="total_rates_winter" localSheetId="32">#REF!</definedName>
    <definedName name="total_rates_winter" localSheetId="18">#REF!</definedName>
    <definedName name="total_rates_winter" localSheetId="0">#REF!</definedName>
    <definedName name="total_rates_winter">#REF!</definedName>
    <definedName name="Total_Variable_Energy_Revenues" localSheetId="18">#REF!</definedName>
    <definedName name="Total_Variable_Energy_Revenues">#REF!</definedName>
    <definedName name="TOU_HEADER" localSheetId="27">#REF!</definedName>
    <definedName name="TOU_HEADER" localSheetId="35">#REF!</definedName>
    <definedName name="TOU_HEADER" localSheetId="36">#REF!</definedName>
    <definedName name="TOU_HEADER" localSheetId="37">#REF!</definedName>
    <definedName name="TOU_HEADER" localSheetId="26">#REF!</definedName>
    <definedName name="TOU_HEADER" localSheetId="28">#REF!</definedName>
    <definedName name="TOU_HEADER" localSheetId="29">#REF!</definedName>
    <definedName name="TOU_HEADER" localSheetId="30">#REF!</definedName>
    <definedName name="TOU_HEADER" localSheetId="32">#REF!</definedName>
    <definedName name="TOU_HEADER" localSheetId="18">#REF!</definedName>
    <definedName name="TOU_HEADER" localSheetId="0">#REF!</definedName>
    <definedName name="TOU_HEADER">#REF!</definedName>
    <definedName name="TOU_PA_5_1" localSheetId="27">#REF!</definedName>
    <definedName name="TOU_PA_5_1" localSheetId="35">#REF!</definedName>
    <definedName name="TOU_PA_5_1" localSheetId="36">#REF!</definedName>
    <definedName name="TOU_PA_5_1" localSheetId="37">#REF!</definedName>
    <definedName name="TOU_PA_5_1" localSheetId="26">#REF!</definedName>
    <definedName name="TOU_PA_5_1" localSheetId="28">#REF!</definedName>
    <definedName name="TOU_PA_5_1" localSheetId="29">#REF!</definedName>
    <definedName name="TOU_PA_5_1" localSheetId="30">#REF!</definedName>
    <definedName name="TOU_PA_5_1" localSheetId="32">#REF!</definedName>
    <definedName name="TOU_PA_5_1" localSheetId="18">#REF!</definedName>
    <definedName name="TOU_PA_5_1" localSheetId="0">#REF!</definedName>
    <definedName name="TOU_PA_5_1">#REF!</definedName>
    <definedName name="TOU_PA_5_2" localSheetId="27">#REF!</definedName>
    <definedName name="TOU_PA_5_2" localSheetId="35">#REF!</definedName>
    <definedName name="TOU_PA_5_2" localSheetId="36">#REF!</definedName>
    <definedName name="TOU_PA_5_2" localSheetId="37">#REF!</definedName>
    <definedName name="TOU_PA_5_2" localSheetId="26">#REF!</definedName>
    <definedName name="TOU_PA_5_2" localSheetId="28">#REF!</definedName>
    <definedName name="TOU_PA_5_2" localSheetId="29">#REF!</definedName>
    <definedName name="TOU_PA_5_2" localSheetId="30">#REF!</definedName>
    <definedName name="TOU_PA_5_2" localSheetId="32">#REF!</definedName>
    <definedName name="TOU_PA_5_2" localSheetId="18">#REF!</definedName>
    <definedName name="TOU_PA_5_2" localSheetId="0">#REF!</definedName>
    <definedName name="TOU_PA_5_2">#REF!</definedName>
    <definedName name="TownCode" localSheetId="18">#REF!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 localSheetId="8">#REF!</definedName>
    <definedName name="Tranche_A_Notes_Pct_Construction">#REF!</definedName>
    <definedName name="Tranche_B_Notes_Pct_Construction" localSheetId="8">#REF!</definedName>
    <definedName name="Tranche_B_Notes_Pct_Construction">#REF!</definedName>
    <definedName name="TUCU" localSheetId="18" hidden="1">#REF!</definedName>
    <definedName name="TUCU" hidden="1">#REF!</definedName>
    <definedName name="turnover" localSheetId="18">#REF!</definedName>
    <definedName name="turnover">#REF!</definedName>
    <definedName name="tytyt" localSheetId="18">#REF!</definedName>
    <definedName name="tytyt">#REF!</definedName>
    <definedName name="uguuu" localSheetId="18">#REF!</definedName>
    <definedName name="uguuu">#REF!</definedName>
    <definedName name="UMC_PAGE1" localSheetId="27">#REF!</definedName>
    <definedName name="UMC_PAGE1" localSheetId="35">#REF!</definedName>
    <definedName name="UMC_PAGE1" localSheetId="36">#REF!</definedName>
    <definedName name="UMC_PAGE1" localSheetId="37">#REF!</definedName>
    <definedName name="UMC_PAGE1" localSheetId="26">#REF!</definedName>
    <definedName name="UMC_PAGE1" localSheetId="28">#REF!</definedName>
    <definedName name="UMC_PAGE1" localSheetId="29">#REF!</definedName>
    <definedName name="UMC_PAGE1" localSheetId="30">#REF!</definedName>
    <definedName name="UMC_PAGE1" localSheetId="32">#REF!</definedName>
    <definedName name="UMC_PAGE1" localSheetId="18">#REF!</definedName>
    <definedName name="UMC_PAGE1" localSheetId="0">#REF!</definedName>
    <definedName name="UMC_PAGE1">#REF!</definedName>
    <definedName name="UMC_PAGE2" localSheetId="27">#REF!</definedName>
    <definedName name="UMC_PAGE2" localSheetId="35">#REF!</definedName>
    <definedName name="UMC_PAGE2" localSheetId="36">#REF!</definedName>
    <definedName name="UMC_PAGE2" localSheetId="37">#REF!</definedName>
    <definedName name="UMC_PAGE2" localSheetId="26">#REF!</definedName>
    <definedName name="UMC_PAGE2" localSheetId="28">#REF!</definedName>
    <definedName name="UMC_PAGE2" localSheetId="29">#REF!</definedName>
    <definedName name="UMC_PAGE2" localSheetId="30">#REF!</definedName>
    <definedName name="UMC_PAGE2" localSheetId="32">#REF!</definedName>
    <definedName name="UMC_PAGE2" localSheetId="18">#REF!</definedName>
    <definedName name="UMC_PAGE2" localSheetId="0">#REF!</definedName>
    <definedName name="UMC_PAGE2">#REF!</definedName>
    <definedName name="UMC_PAGE3" localSheetId="27">#REF!</definedName>
    <definedName name="UMC_PAGE3" localSheetId="35">#REF!</definedName>
    <definedName name="UMC_PAGE3" localSheetId="36">#REF!</definedName>
    <definedName name="UMC_PAGE3" localSheetId="37">#REF!</definedName>
    <definedName name="UMC_PAGE3" localSheetId="26">#REF!</definedName>
    <definedName name="UMC_PAGE3" localSheetId="28">#REF!</definedName>
    <definedName name="UMC_PAGE3" localSheetId="29">#REF!</definedName>
    <definedName name="UMC_PAGE3" localSheetId="30">#REF!</definedName>
    <definedName name="UMC_PAGE3" localSheetId="32">#REF!</definedName>
    <definedName name="UMC_PAGE3" localSheetId="0">#REF!</definedName>
    <definedName name="UMC_PAGE3">#REF!</definedName>
    <definedName name="UMC_PAGE4" localSheetId="27">#REF!</definedName>
    <definedName name="UMC_PAGE4" localSheetId="35">#REF!</definedName>
    <definedName name="UMC_PAGE4" localSheetId="36">#REF!</definedName>
    <definedName name="UMC_PAGE4" localSheetId="37">#REF!</definedName>
    <definedName name="UMC_PAGE4" localSheetId="26">#REF!</definedName>
    <definedName name="UMC_PAGE4" localSheetId="28">#REF!</definedName>
    <definedName name="UMC_PAGE4" localSheetId="29">#REF!</definedName>
    <definedName name="UMC_PAGE4" localSheetId="30">#REF!</definedName>
    <definedName name="UMC_PAGE4" localSheetId="32">#REF!</definedName>
    <definedName name="UMC_PAGE4" localSheetId="0">#REF!</definedName>
    <definedName name="UMC_PAGE4">#REF!</definedName>
    <definedName name="UMC_PAGE4.1" localSheetId="27">#REF!</definedName>
    <definedName name="UMC_PAGE4.1" localSheetId="35">#REF!</definedName>
    <definedName name="UMC_PAGE4.1" localSheetId="36">#REF!</definedName>
    <definedName name="UMC_PAGE4.1" localSheetId="37">#REF!</definedName>
    <definedName name="UMC_PAGE4.1" localSheetId="26">#REF!</definedName>
    <definedName name="UMC_PAGE4.1" localSheetId="28">#REF!</definedName>
    <definedName name="UMC_PAGE4.1" localSheetId="29">#REF!</definedName>
    <definedName name="UMC_PAGE4.1" localSheetId="30">#REF!</definedName>
    <definedName name="UMC_PAGE4.1" localSheetId="32">#REF!</definedName>
    <definedName name="UMC_PAGE4.1" localSheetId="0">#REF!</definedName>
    <definedName name="UMC_PAGE4.1">#REF!</definedName>
    <definedName name="UMC_PAGE5" localSheetId="27">#REF!</definedName>
    <definedName name="UMC_PAGE5" localSheetId="35">#REF!</definedName>
    <definedName name="UMC_PAGE5" localSheetId="36">#REF!</definedName>
    <definedName name="UMC_PAGE5" localSheetId="37">#REF!</definedName>
    <definedName name="UMC_PAGE5" localSheetId="26">#REF!</definedName>
    <definedName name="UMC_PAGE5" localSheetId="28">#REF!</definedName>
    <definedName name="UMC_PAGE5" localSheetId="29">#REF!</definedName>
    <definedName name="UMC_PAGE5" localSheetId="30">#REF!</definedName>
    <definedName name="UMC_PAGE5" localSheetId="32">#REF!</definedName>
    <definedName name="UMC_PAGE5" localSheetId="0">#REF!</definedName>
    <definedName name="UMC_PAGE5">#REF!</definedName>
    <definedName name="UMC_PAGE6" localSheetId="27">#REF!</definedName>
    <definedName name="UMC_PAGE6" localSheetId="35">#REF!</definedName>
    <definedName name="UMC_PAGE6" localSheetId="36">#REF!</definedName>
    <definedName name="UMC_PAGE6" localSheetId="37">#REF!</definedName>
    <definedName name="UMC_PAGE6" localSheetId="26">#REF!</definedName>
    <definedName name="UMC_PAGE6" localSheetId="28">#REF!</definedName>
    <definedName name="UMC_PAGE6" localSheetId="29">#REF!</definedName>
    <definedName name="UMC_PAGE6" localSheetId="30">#REF!</definedName>
    <definedName name="UMC_PAGE6" localSheetId="32">#REF!</definedName>
    <definedName name="UMC_PAGE6" localSheetId="0">#REF!</definedName>
    <definedName name="UMC_PAGE6">#REF!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#REF!</definedName>
    <definedName name="Unused_Commitment" localSheetId="8">#REF!</definedName>
    <definedName name="Unused_Commitment">#REF!</definedName>
    <definedName name="USGenLLC_Taxes" localSheetId="8">#REF!</definedName>
    <definedName name="USGenLLC_Taxes">#REF!</definedName>
    <definedName name="Utility" localSheetId="8">#REF!</definedName>
    <definedName name="Utility">#REF!</definedName>
    <definedName name="v" localSheetId="8">#REF!</definedName>
    <definedName name="v">#REF!</definedName>
    <definedName name="val" localSheetId="8">#REF!</definedName>
    <definedName name="val">#REF!</definedName>
    <definedName name="Validation" localSheetId="18">#REF!</definedName>
    <definedName name="Validation">#REF!</definedName>
    <definedName name="Values_Entered" localSheetId="18">IF(Loan_Amount*Interest_Rate*Loan_Years*Loan_Start&gt;0,1,0)</definedName>
    <definedName name="Values_Entered" localSheetId="4">IF(Loan_Amount*Interest_Rate*Loan_Years*Loan_Start&gt;0,1,0)</definedName>
    <definedName name="Values_Entered" localSheetId="8">IF(Loan_Amount*Interest_Rate*Loan_Years*Loan_Start&gt;0,1,0)</definedName>
    <definedName name="Values_Entered">IF(Loan_Amount*Interest_Rate*Loan_Years*Loan_Start&gt;0,1,0)</definedName>
    <definedName name="Values_Entered_Pref" localSheetId="18">IF(Loan_Amount_Pref*Interest_Rate_Pref*Loan_Years_Pref*Loan_Start_Pref&gt;0,1,0)</definedName>
    <definedName name="Values_Entered_Pref" localSheetId="4">IF(Loan_Amount_Pref*Interest_Rate_Pref*Loan_Years_Pref*Loan_Start_Pref&gt;0,1,0)</definedName>
    <definedName name="Values_Entered_Pref" localSheetId="8">IF(Loan_Amount_Pref*Interest_Rate_Pref*Loan_Years_Pref*Loan_Start_Pref&gt;0,1,0)</definedName>
    <definedName name="Values_Entered_Pref">IF(Loan_Amount_Pref*Interest_Rate_Pref*Loan_Years_Pref*Loan_Start_Pref&gt;0,1,0)</definedName>
    <definedName name="vol_data" localSheetId="8">#REF!</definedName>
    <definedName name="vol_data">#REF!</definedName>
    <definedName name="w" localSheetId="18" hidden="1">{"SourcesUses",#N/A,TRUE,"CFMODEL";"TransOverview",#N/A,TRUE,"CFMODEL"}</definedName>
    <definedName name="w" localSheetId="8" hidden="1">{"SourcesUses",#N/A,TRUE,"CFMODEL";"TransOverview",#N/A,TRUE,"CFMODEL"}</definedName>
    <definedName name="w" hidden="1">{"SourcesUses",#N/A,TRUE,"CFMODEL";"TransOverview",#N/A,TRUE,"CFMODEL"}</definedName>
    <definedName name="W_NWC_NCashAP">#REF!</definedName>
    <definedName name="W_NWC_NCashAR">#REF!</definedName>
    <definedName name="W_NWC_NCashComNPurch">#REF!</definedName>
    <definedName name="W_NWC_NCashCustDep">#REF!</definedName>
    <definedName name="W_NWC_NCashDivPay">#REF!</definedName>
    <definedName name="W_NWC_NCashEnergyAssets">#REF!</definedName>
    <definedName name="W_NWC_NCashEnergyLiabilities">#REF!</definedName>
    <definedName name="W_NWC_NCashIntPay">#REF!</definedName>
    <definedName name="W_NWC_NCashInventory">#REF!</definedName>
    <definedName name="W_NWC_NCashNP">#REF!</definedName>
    <definedName name="W_NWC_NCashNR">#REF!</definedName>
    <definedName name="W_NWC_NCashOthAssets">#REF!</definedName>
    <definedName name="W_NWC_NCashOthLiabilities">#REF!</definedName>
    <definedName name="W_NWC_NCashRegAssets">#REF!</definedName>
    <definedName name="W_NWC_NCashRegLiabilities">#REF!</definedName>
    <definedName name="W_NWC_NCashRepurchaseObligations">#REF!</definedName>
    <definedName name="W_NWC_NCashResaleAgreements">#REF!</definedName>
    <definedName name="W_NWC_NCashTAX">#REF!</definedName>
    <definedName name="Wage_Escalation_Rate" localSheetId="8">#REF!</definedName>
    <definedName name="Wage_Escalation_Rate">#REF!</definedName>
    <definedName name="waterheaterblanket" localSheetId="18">#REF!</definedName>
    <definedName name="waterheaterpipewrap" localSheetId="18">#REF!</definedName>
    <definedName name="what?" localSheetId="18" hidden="1">{"phase 1 ecm table",#N/A,FALSE,"ECM Matrix";"total ecm table",#N/A,FALSE,"ECM Matrix"}</definedName>
    <definedName name="what?" localSheetId="8" hidden="1">{"phase 1 ecm table",#N/A,FALSE,"ECM Matrix";"total ecm table",#N/A,FALSE,"ECM Matrix"}</definedName>
    <definedName name="what?" hidden="1">{"phase 1 ecm table",#N/A,FALSE,"ECM Matrix";"total ecm table",#N/A,FALSE,"ECM Matrix"}</definedName>
    <definedName name="what??" localSheetId="18" hidden="1">{"okte1",#N/A,FALSE,"OKTE GAS CONV";"okte2",#N/A,FALSE,"OKTE GAS CONV";"okte3",#N/A,FALSE,"OKTE GAS CONV";"okte4",#N/A,FALSE,"OKTE GAS CONV"}</definedName>
    <definedName name="what??" localSheetId="8"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8"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8"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8" hidden="1">{"okte1",#N/A,FALSE,"OKTE GAS CONV";"okte2",#N/A,FALSE,"OKTE GAS CONV";"okte3",#N/A,FALSE,"OKTE GAS CONV";"okte4",#N/A,FALSE,"OKTE GAS CONV"}</definedName>
    <definedName name="what??1" localSheetId="8"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8" hidden="1">{"phase 1 ecm table",#N/A,FALSE,"ECM Matrix";"total ecm table",#N/A,FALSE,"ECM Matrix"}</definedName>
    <definedName name="what1" localSheetId="8" hidden="1">{"phase 1 ecm table",#N/A,FALSE,"ECM Matrix";"total ecm table",#N/A,FALSE,"ECM Matrix"}</definedName>
    <definedName name="what1" hidden="1">{"phase 1 ecm table",#N/A,FALSE,"ECM Matrix";"total ecm table",#N/A,FALSE,"ECM Matrix"}</definedName>
    <definedName name="whatth" localSheetId="18" hidden="1">{"Page_1",#N/A,FALSE,"BAD4Q98";"Page_2",#N/A,FALSE,"BAD4Q98";"Page_3",#N/A,FALSE,"BAD4Q98";"Page_4",#N/A,FALSE,"BAD4Q98";"Page_5",#N/A,FALSE,"BAD4Q98";"Page_6",#N/A,FALSE,"BAD4Q98";"Input_1",#N/A,FALSE,"BAD4Q98";"Input_2",#N/A,FALSE,"BAD4Q98"}</definedName>
    <definedName name="whatth" localSheetId="8"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8" hidden="1">{"phase 1 ecm table",#N/A,FALSE,"ECM Matrix";"total ecm table",#N/A,FALSE,"ECM Matrix"}</definedName>
    <definedName name="who" localSheetId="8" hidden="1">{"phase 1 ecm table",#N/A,FALSE,"ECM Matrix";"total ecm table",#N/A,FALSE,"ECM Matrix"}</definedName>
    <definedName name="who" hidden="1">{"phase 1 ecm table",#N/A,FALSE,"ECM Matrix";"total ecm table",#N/A,FALSE,"ECM Matrix"}</definedName>
    <definedName name="whoa" localSheetId="18" hidden="1">{"okte1",#N/A,FALSE,"OKTE GAS CONV";"okte2",#N/A,FALSE,"OKTE GAS CONV";"okte3",#N/A,FALSE,"OKTE GAS CONV";"okte4",#N/A,FALSE,"OKTE GAS CONV"}</definedName>
    <definedName name="whoa" localSheetId="8" hidden="1">{"okte1",#N/A,FALSE,"OKTE GAS CONV";"okte2",#N/A,FALSE,"OKTE GAS CONV";"okte3",#N/A,FALSE,"OKTE GAS CONV";"okte4",#N/A,FALSE,"OKTE GAS CONV"}</definedName>
    <definedName name="whoa" hidden="1">{"okte1",#N/A,FALSE,"OKTE GAS CONV";"okte2",#N/A,FALSE,"OKTE GAS CONV";"okte3",#N/A,FALSE,"OKTE GAS CONV";"okte4",#N/A,FALSE,"OKTE GAS CONV"}</definedName>
    <definedName name="wholehousefan" localSheetId="18">#REF!</definedName>
    <definedName name="windowAC" localSheetId="18">#REF!</definedName>
    <definedName name="Working_Capital_Facility_Commitment_Fee_Rate_year_6_plus" localSheetId="8">#REF!</definedName>
    <definedName name="Working_Capital_Facility_Commitment_Fee_Rate_year_6_plus">#REF!</definedName>
    <definedName name="Working_Capital_Facility_Spread_year_6_plus" localSheetId="8">#REF!</definedName>
    <definedName name="Working_Capital_Facility_Spread_year_6_plus">#REF!</definedName>
    <definedName name="working_capital_factor">#REF!</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8"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{"ecm (CES Inputs)",#N/A,FALSE,"CES Inputs";"finmod (CES Inputs)",#N/A,FALSE,"CES Inputs";"buyout (Buyout)",#N/A,FALSE,"CES Inputs";"hillpay (CES Inputs)",#N/A,FALSE,"CES Inputs";"psc (PSC Output)",#N/A,FALSE,"PSC Output"}</definedName>
    <definedName name="wrn.All." localSheetId="8"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8" hidden="1">{#N/A,#N/A,FALSE,"trates"}</definedName>
    <definedName name="wrn.BL." localSheetId="8" hidden="1">{#N/A,#N/A,FALSE,"trates"}</definedName>
    <definedName name="wrn.BL." hidden="1">{#N/A,#N/A,FALSE,"trates"}</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8" hidden="1">{#N/A,#N/A,TRUE,"SDGE";#N/A,#N/A,TRUE,"GBU";#N/A,#N/A,TRUE,"TBU";#N/A,#N/A,TRUE,"EDBU";#N/A,#N/A,TRUE,"ExclCC"}</definedName>
    <definedName name="wrn.busum." localSheetId="8" hidden="1">{#N/A,#N/A,TRUE,"SDGE";#N/A,#N/A,TRUE,"GBU";#N/A,#N/A,TRUE,"TBU";#N/A,#N/A,TRUE,"EDBU";#N/A,#N/A,TRUE,"ExclCC"}</definedName>
    <definedName name="wrn.busum." hidden="1">{#N/A,#N/A,TRUE,"SDGE";#N/A,#N/A,TRUE,"GBU";#N/A,#N/A,TRUE,"TBU";#N/A,#N/A,TRUE,"EDBU";#N/A,#N/A,TRUE,"ExclCC"}</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8" hidden="1">{"Control_P1",#N/A,FALSE,"Control";"Control_P2",#N/A,FALSE,"Control";"Control_P3",#N/A,FALSE,"Control";"Control_P4",#N/A,FALSE,"Control"}</definedName>
    <definedName name="wrn.ControlSheets." localSheetId="8"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8"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8" hidden="1">{#N/A,#N/A,FALSE,"RECAP";#N/A,#N/A,FALSE,"MATBYCLS";#N/A,#N/A,FALSE,"STATUS";#N/A,#N/A,FALSE,"OP-ACT";#N/A,#N/A,FALSE,"W_O"}</definedName>
    <definedName name="wrn.COSTOS." localSheetId="8" hidden="1">{#N/A,#N/A,FALSE,"RECAP";#N/A,#N/A,FALSE,"MATBYCLS";#N/A,#N/A,FALSE,"STATUS";#N/A,#N/A,FALSE,"OP-ACT";#N/A,#N/A,FALSE,"W_O"}</definedName>
    <definedName name="wrn.COSTOS." hidden="1">{#N/A,#N/A,FALSE,"RECAP";#N/A,#N/A,FALSE,"MATBYCLS";#N/A,#N/A,FALSE,"STATUS";#N/A,#N/A,FALSE,"OP-ACT";#N/A,#N/A,FALSE,"W_O"}</definedName>
    <definedName name="wrn.Data." localSheetId="18" hidden="1">{#N/A,#N/A,FALSE,"3 Year Plan"}</definedName>
    <definedName name="wrn.Data." localSheetId="8" hidden="1">{#N/A,#N/A,FALSE,"3 Year Plan"}</definedName>
    <definedName name="wrn.Data." hidden="1">{#N/A,#N/A,FALSE,"3 Year Plan"}</definedName>
    <definedName name="wrn.Data_Contact." localSheetId="18" hidden="1">{"Control_DataContact",#N/A,FALSE,"Control"}</definedName>
    <definedName name="wrn.Data_Contact." localSheetId="8" hidden="1">{"Control_DataContact",#N/A,FALSE,"Control"}</definedName>
    <definedName name="wrn.Data_Contact." hidden="1">{"Control_DataContact",#N/A,FALSE,"Control"}</definedName>
    <definedName name="wrn.Data_Contact._1" localSheetId="18" hidden="1">{"Control_DataContact",#N/A,FALSE,"Control"}</definedName>
    <definedName name="wrn.Data_Contact._1" localSheetId="8" hidden="1">{"Control_DataContact",#N/A,FALSE,"Control"}</definedName>
    <definedName name="wrn.Data_Contact._1" hidden="1">{"Control_DataContact",#N/A,FALSE,"Control"}</definedName>
    <definedName name="wrn.Est_2003." localSheetId="18" hidden="1">{"Est_Pg1",#N/A,FALSE,"Estimate2003";"Est_Pg2",#N/A,FALSE,"Estimate2003";"Est_Pg3",#N/A,FALSE,"Estimate2003";"Escalation,",#N/A,FALSE,"Escalation"}</definedName>
    <definedName name="wrn.Est_2003." localSheetId="8"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8"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8" hidden="1">{"b1",#N/A,TRUE,"B-1";"b2",#N/A,TRUE,"B-2";"b3",#N/A,TRUE,"B-3";"b4",#N/A,TRUE,"B-4";"b5",#N/A,TRUE,"B-5"}</definedName>
    <definedName name="wrn.fermie." localSheetId="8" hidden="1">{"b1",#N/A,TRUE,"B-1";"b2",#N/A,TRUE,"B-2";"b3",#N/A,TRUE,"B-3";"b4",#N/A,TRUE,"B-4";"b5",#N/A,TRUE,"B-5"}</definedName>
    <definedName name="wrn.fermie." hidden="1">{"b1",#N/A,TRUE,"B-1";"b2",#N/A,TRUE,"B-2";"b3",#N/A,TRUE,"B-3";"b4",#N/A,TRUE,"B-4";"b5",#N/A,TRUE,"B-5"}</definedName>
    <definedName name="wrn.FTEs." localSheetId="18" hidden="1">{#N/A,#N/A,FALSE,"94 FTE";#N/A,#N/A,FALSE,"95 FTE";#N/A,#N/A,FALSE,"96 FTE"}</definedName>
    <definedName name="wrn.FTEs." localSheetId="8" hidden="1">{#N/A,#N/A,FALSE,"94 FTE";#N/A,#N/A,FALSE,"95 FTE";#N/A,#N/A,FALSE,"96 FTE"}</definedName>
    <definedName name="wrn.FTEs." hidden="1">{#N/A,#N/A,FALSE,"94 FTE";#N/A,#N/A,FALSE,"95 FTE";#N/A,#N/A,FALSE,"96 FTE"}</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8" hidden="1">{#N/A,#N/A,FALSE,"A"}</definedName>
    <definedName name="wrn.input." localSheetId="8" hidden="1">{#N/A,#N/A,FALSE,"A"}</definedName>
    <definedName name="wrn.input." hidden="1">{#N/A,#N/A,FALSE,"A"}</definedName>
    <definedName name="wrn.Inputs." localSheetId="18" hidden="1">{"[Cost of Service] COS Inputs Sch 1",#N/A,FALSE,"Cost of Service Model"}</definedName>
    <definedName name="wrn.Inputs." localSheetId="8" hidden="1">{"[Cost of Service] COS Inputs Sch 1",#N/A,FALSE,"Cost of Service Model"}</definedName>
    <definedName name="wrn.Inputs." hidden="1">{"[Cost of Service] COS Inputs Sch 1",#N/A,FALSE,"Cost of Service Model"}</definedName>
    <definedName name="wrn.June2002." localSheetId="18" hidden="1">{"2002Frcst","06Month",FALSE,"Frcst Format 2002"}</definedName>
    <definedName name="wrn.June2002." localSheetId="8" hidden="1">{"2002Frcst","06Month",FALSE,"Frcst Format 2002"}</definedName>
    <definedName name="wrn.June2002." hidden="1">{"2002Frcst","06Month",FALSE,"Frcst Format 2002"}</definedName>
    <definedName name="wrn.JVREPORT." localSheetId="18" hidden="1">{#N/A,#N/A,FALSE,"202";#N/A,#N/A,FALSE,"203";#N/A,#N/A,FALSE,"204";#N/A,#N/A,FALSE,"205";#N/A,#N/A,FALSE,"205A"}</definedName>
    <definedName name="wrn.JVREPORT." localSheetId="8" hidden="1">{#N/A,#N/A,FALSE,"202";#N/A,#N/A,FALSE,"203";#N/A,#N/A,FALSE,"204";#N/A,#N/A,FALSE,"205";#N/A,#N/A,FALSE,"205A"}</definedName>
    <definedName name="wrn.JVREPORT." hidden="1">{#N/A,#N/A,FALSE,"202";#N/A,#N/A,FALSE,"203";#N/A,#N/A,FALSE,"204";#N/A,#N/A,FALSE,"205";#N/A,#N/A,FALSE,"205A"}</definedName>
    <definedName name="wrn.May2002." localSheetId="18" hidden="1">{"2002Frcst","05Month",FALSE,"Frcst Format 2002"}</definedName>
    <definedName name="wrn.May2002." localSheetId="8" hidden="1">{"2002Frcst","05Month",FALSE,"Frcst Format 2002"}</definedName>
    <definedName name="wrn.May2002." hidden="1">{"2002Frcst","05Month",FALSE,"Frcst Format 2002"}</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8" hidden="1">{"Equipment",#N/A,FALSE,"A";"Summary",#N/A,FALSE,"B"}</definedName>
    <definedName name="wrn.My._.estimate._.report." localSheetId="8" hidden="1">{"Equipment",#N/A,FALSE,"A";"Summary",#N/A,FALSE,"B"}</definedName>
    <definedName name="wrn.My._.estimate._.report." hidden="1">{"Equipment",#N/A,FALSE,"A";"Summary",#N/A,FALSE,"B"}</definedName>
    <definedName name="wrn.MyTestReport." localSheetId="18" hidden="1">{"Alberta",#N/A,FALSE,"Pivot Data";#N/A,#N/A,FALSE,"Pivot Data";"HiddenColumns",#N/A,FALSE,"Pivot Data"}</definedName>
    <definedName name="wrn.MyTestReport." localSheetId="8" hidden="1">{"Alberta",#N/A,FALSE,"Pivot Data";#N/A,#N/A,FALSE,"Pivot Data";"HiddenColumns",#N/A,FALSE,"Pivot Data"}</definedName>
    <definedName name="wrn.MyTestReport." hidden="1">{"Alberta",#N/A,FALSE,"Pivot Data";#N/A,#N/A,FALSE,"Pivot Data";"HiddenColumns",#N/A,FALSE,"Pivot Data"}</definedName>
    <definedName name="wrn.Overhauls." localSheetId="18" hidden="1">{"Overhauls Calculations",#N/A,FALSE,"PROFORMA"}</definedName>
    <definedName name="wrn.Overhauls." localSheetId="8" hidden="1">{"Overhauls Calculations",#N/A,FALSE,"PROFORMA"}</definedName>
    <definedName name="wrn.Overhauls." hidden="1">{"Overhauls Calculations",#N/A,FALSE,"PROFORMA"}</definedName>
    <definedName name="wrn.Overhaulsb." localSheetId="18" hidden="1">{"Overhauls Calculations",#N/A,FALSE,"PROFORMA"}</definedName>
    <definedName name="wrn.Overhaulsb." localSheetId="8" hidden="1">{"Overhauls Calculations",#N/A,FALSE,"PROFORMA"}</definedName>
    <definedName name="wrn.Overhaulsb." hidden="1">{"Overhauls Calculations",#N/A,FALSE,"PROFORMA"}</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8"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8"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8"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8"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8" hidden="1">{"Var_page",#N/A,FALSE,"template"}</definedName>
    <definedName name="wrn.Print_Var_Page." localSheetId="8" hidden="1">{"Var_page",#N/A,FALSE,"template"}</definedName>
    <definedName name="wrn.Print_Var_Page." hidden="1">{"Var_page",#N/A,FALSE,"template"}</definedName>
    <definedName name="wrn.Print_Variance." localSheetId="18" hidden="1">{"month_variance",#N/A,FALSE,"template"}</definedName>
    <definedName name="wrn.Print_Variance." localSheetId="8" hidden="1">{"month_variance",#N/A,FALSE,"template"}</definedName>
    <definedName name="wrn.Print_Variance." hidden="1">{"month_variance",#N/A,FALSE,"template"}</definedName>
    <definedName name="wrn.Print_Variance_Page." localSheetId="18" hidden="1">{"variance_page",#N/A,FALSE,"template"}</definedName>
    <definedName name="wrn.Print_Variance_Page." localSheetId="8" hidden="1">{"variance_page",#N/A,FALSE,"template"}</definedName>
    <definedName name="wrn.Print_Variance_Page." hidden="1">{"variance_page",#N/A,FALSE,"template"}</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8"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8" hidden="1">{"ecm",#N/A,FALSE,"CES Inputs";"FINMOD 2",#N/A,FALSE,"CES Inputs";"hillpay",#N/A,FALSE,"CES Inputs";"psc",#N/A,FALSE,"PSC Output";"buyout",#N/A,FALSE,"Buyout";"total",#N/A,FALSE,"FY93-94 Maintenance"}</definedName>
    <definedName name="wrn.rdm." localSheetId="8"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8"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8"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8" hidden="1">{#N/A,#N/A,FALSE,"RRQ inputs ";#N/A,#N/A,FALSE,"FERC Rev @ PR";#N/A,#N/A,FALSE,"Distribution Revenue Allocation";#N/A,#N/A,FALSE,"Nonallocated Revenues";#N/A,#N/A,FALSE,"MC Revenues-03 sales, 96 MC's";#N/A,#N/A,FALSE,"FTA"}</definedName>
    <definedName name="wrn.Rev._.Alloc." localSheetId="8"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8" hidden="1">{#N/A,#N/A,FALSE,"3 Year Plan";#N/A,#N/A,FALSE,"3 Year Plan"}</definedName>
    <definedName name="wrn.Revenue." localSheetId="8" hidden="1">{#N/A,#N/A,FALSE,"3 Year Plan";#N/A,#N/A,FALSE,"3 Year Plan"}</definedName>
    <definedName name="wrn.Revenue." hidden="1">{#N/A,#N/A,FALSE,"3 Year Plan";#N/A,#N/A,FALSE,"3 Year Plan"}</definedName>
    <definedName name="wrn.ROTable." localSheetId="18" hidden="1">{#N/A,#N/A,FALSE,"Table Contents";#N/A,#N/A,FALSE,"Summary";#N/A,#N/A,FALSE,"RO2-A";#N/A,#N/A,FALSE,"RO3-A";#N/A,#N/A,FALSE,"RO4-A";#N/A,#N/A,FALSE,"RO5-A";#N/A,#N/A,FALSE,"RO6-A";#N/A,#N/A,FALSE,"RO7-A";#N/A,#N/A,FALSE,"94DC ";#N/A,#N/A,FALSE,"95DC";#N/A,#N/A,FALSE,"96DC"}</definedName>
    <definedName name="wrn.ROTable." localSheetId="8"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8" hidden="1">{"RPT1",#N/A,FALSE,"OIC650A"}</definedName>
    <definedName name="wrn.RPT1." localSheetId="8" hidden="1">{"RPT1",#N/A,FALSE,"OIC650A"}</definedName>
    <definedName name="wrn.RPT1." hidden="1">{"RPT1",#N/A,FALSE,"OIC650A"}</definedName>
    <definedName name="wrn.RPT610." localSheetId="18" hidden="1">{"RPT610",#N/A,FALSE,"Sheet1"}</definedName>
    <definedName name="wrn.RPT610." localSheetId="8" hidden="1">{"RPT610",#N/A,FALSE,"Sheet1"}</definedName>
    <definedName name="wrn.RPT610." hidden="1">{"RPT610",#N/A,FALSE,"Sheet1"}</definedName>
    <definedName name="wrn.rwc." localSheetId="18" hidden="1">{"hillpay",#N/A,FALSE,"CES Inputs";"buyout",#N/A,FALSE,"Buyout";"ecm",#N/A,FALSE,"CES Inputs";"finmod",#N/A,FALSE,"CES Inputs";"psc",#N/A,FALSE,"PSC Output";"o_m94",#N/A,FALSE,"FY94 570 Maint"}</definedName>
    <definedName name="wrn.rwc." localSheetId="8"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8" hidden="1">{"Sch.A_CWC_Summary",#N/A,FALSE,"Sch.A,B";"Sch.B_LLSummary",#N/A,FALSE,"Sch.A,B"}</definedName>
    <definedName name="wrn.Sch.A._.B." localSheetId="8" hidden="1">{"Sch.A_CWC_Summary",#N/A,FALSE,"Sch.A,B";"Sch.B_LLSummary",#N/A,FALSE,"Sch.A,B"}</definedName>
    <definedName name="wrn.Sch.A._.B." hidden="1">{"Sch.A_CWC_Summary",#N/A,FALSE,"Sch.A,B";"Sch.B_LLSummary",#N/A,FALSE,"Sch.A,B"}</definedName>
    <definedName name="wrn.Sch.A._.B._1" localSheetId="18" hidden="1">{"Sch.A_CWC_Summary",#N/A,FALSE,"Sch.A,B";"Sch.B_LLSummary",#N/A,FALSE,"Sch.A,B"}</definedName>
    <definedName name="wrn.Sch.A._.B._1" localSheetId="8" hidden="1">{"Sch.A_CWC_Summary",#N/A,FALSE,"Sch.A,B";"Sch.B_LLSummary",#N/A,FALSE,"Sch.A,B"}</definedName>
    <definedName name="wrn.Sch.A._.B._1" hidden="1">{"Sch.A_CWC_Summary",#N/A,FALSE,"Sch.A,B";"Sch.B_LLSummary",#N/A,FALSE,"Sch.A,B"}</definedName>
    <definedName name="wrn.Sch.C." localSheetId="18" hidden="1">{"Sch.C_Rev_lag",#N/A,FALSE,"Sch.C"}</definedName>
    <definedName name="wrn.Sch.C." localSheetId="8" hidden="1">{"Sch.C_Rev_lag",#N/A,FALSE,"Sch.C"}</definedName>
    <definedName name="wrn.Sch.C." hidden="1">{"Sch.C_Rev_lag",#N/A,FALSE,"Sch.C"}</definedName>
    <definedName name="wrn.Sch.C._1" localSheetId="18" hidden="1">{"Sch.C_Rev_lag",#N/A,FALSE,"Sch.C"}</definedName>
    <definedName name="wrn.Sch.C._1" localSheetId="8" hidden="1">{"Sch.C_Rev_lag",#N/A,FALSE,"Sch.C"}</definedName>
    <definedName name="wrn.Sch.C._1" hidden="1">{"Sch.C_Rev_lag",#N/A,FALSE,"Sch.C"}</definedName>
    <definedName name="wrn.Sch.D." localSheetId="18" hidden="1">{"Sch.D1_GasPurch",#N/A,FALSE,"Sch.D";"Sch.D2_ElecPurch",#N/A,FALSE,"Sch.D"}</definedName>
    <definedName name="wrn.Sch.D." localSheetId="8" hidden="1">{"Sch.D1_GasPurch",#N/A,FALSE,"Sch.D";"Sch.D2_ElecPurch",#N/A,FALSE,"Sch.D"}</definedName>
    <definedName name="wrn.Sch.D." hidden="1">{"Sch.D1_GasPurch",#N/A,FALSE,"Sch.D";"Sch.D2_ElecPurch",#N/A,FALSE,"Sch.D"}</definedName>
    <definedName name="wrn.Sch.D._1" localSheetId="18" hidden="1">{"Sch.D1_GasPurch",#N/A,FALSE,"Sch.D";"Sch.D2_ElecPurch",#N/A,FALSE,"Sch.D"}</definedName>
    <definedName name="wrn.Sch.D._1" localSheetId="8" hidden="1">{"Sch.D1_GasPurch",#N/A,FALSE,"Sch.D";"Sch.D2_ElecPurch",#N/A,FALSE,"Sch.D"}</definedName>
    <definedName name="wrn.Sch.D._1" hidden="1">{"Sch.D1_GasPurch",#N/A,FALSE,"Sch.D";"Sch.D2_ElecPurch",#N/A,FALSE,"Sch.D"}</definedName>
    <definedName name="wrn.Sch.E._.F." localSheetId="18" hidden="1">{"Sch.E_PayrollExp",#N/A,TRUE,"Sch.E,F";"Sch.F_FICA",#N/A,TRUE,"Sch.E,F"}</definedName>
    <definedName name="wrn.Sch.E._.F." localSheetId="8" hidden="1">{"Sch.E_PayrollExp",#N/A,TRUE,"Sch.E,F";"Sch.F_FICA",#N/A,TRUE,"Sch.E,F"}</definedName>
    <definedName name="wrn.Sch.E._.F." hidden="1">{"Sch.E_PayrollExp",#N/A,TRUE,"Sch.E,F";"Sch.F_FICA",#N/A,TRUE,"Sch.E,F"}</definedName>
    <definedName name="wrn.Sch.E._.F._1" localSheetId="18" hidden="1">{"Sch.E_PayrollExp",#N/A,TRUE,"Sch.E,F";"Sch.F_FICA",#N/A,TRUE,"Sch.E,F"}</definedName>
    <definedName name="wrn.Sch.E._.F._1" localSheetId="8" hidden="1">{"Sch.E_PayrollExp",#N/A,TRUE,"Sch.E,F";"Sch.F_FICA",#N/A,TRUE,"Sch.E,F"}</definedName>
    <definedName name="wrn.Sch.E._.F._1" hidden="1">{"Sch.E_PayrollExp",#N/A,TRUE,"Sch.E,F";"Sch.F_FICA",#N/A,TRUE,"Sch.E,F"}</definedName>
    <definedName name="wrn.Sch.G." localSheetId="18" hidden="1">{"Sch.G_ICP",#N/A,FALSE,"Sch.G"}</definedName>
    <definedName name="wrn.Sch.G." localSheetId="8" hidden="1">{"Sch.G_ICP",#N/A,FALSE,"Sch.G"}</definedName>
    <definedName name="wrn.Sch.G." hidden="1">{"Sch.G_ICP",#N/A,FALSE,"Sch.G"}</definedName>
    <definedName name="wrn.Sch.G._1" localSheetId="18" hidden="1">{"Sch.G_ICP",#N/A,FALSE,"Sch.G"}</definedName>
    <definedName name="wrn.Sch.G._1" localSheetId="8" hidden="1">{"Sch.G_ICP",#N/A,FALSE,"Sch.G"}</definedName>
    <definedName name="wrn.Sch.G._1" hidden="1">{"Sch.G_ICP",#N/A,FALSE,"Sch.G"}</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8" hidden="1">{"Sch.I_Goods&amp;Svcs",#N/A,FALSE,"Sch.I"}</definedName>
    <definedName name="wrn.Sch.I." localSheetId="8" hidden="1">{"Sch.I_Goods&amp;Svcs",#N/A,FALSE,"Sch.I"}</definedName>
    <definedName name="wrn.Sch.I." hidden="1">{"Sch.I_Goods&amp;Svcs",#N/A,FALSE,"Sch.I"}</definedName>
    <definedName name="wrn.Sch.I._1" localSheetId="18" hidden="1">{"Sch.I_Goods&amp;Svcs",#N/A,FALSE,"Sch.I"}</definedName>
    <definedName name="wrn.Sch.I._1" localSheetId="8" hidden="1">{"Sch.I_Goods&amp;Svcs",#N/A,FALSE,"Sch.I"}</definedName>
    <definedName name="wrn.Sch.I._1" hidden="1">{"Sch.I_Goods&amp;Svcs",#N/A,FALSE,"Sch.I"}</definedName>
    <definedName name="wrn.Sch.J." localSheetId="18" hidden="1">{"Sch.J_CorpChgs",#N/A,FALSE,"Sch.J"}</definedName>
    <definedName name="wrn.Sch.J." localSheetId="8" hidden="1">{"Sch.J_CorpChgs",#N/A,FALSE,"Sch.J"}</definedName>
    <definedName name="wrn.Sch.J." hidden="1">{"Sch.J_CorpChgs",#N/A,FALSE,"Sch.J"}</definedName>
    <definedName name="wrn.Sch.J._1" localSheetId="18" hidden="1">{"Sch.J_CorpChgs",#N/A,FALSE,"Sch.J"}</definedName>
    <definedName name="wrn.Sch.J._1" localSheetId="8" hidden="1">{"Sch.J_CorpChgs",#N/A,FALSE,"Sch.J"}</definedName>
    <definedName name="wrn.Sch.J._1" hidden="1">{"Sch.J_CorpChgs",#N/A,FALSE,"Sch.J"}</definedName>
    <definedName name="wrn.Sch.K." localSheetId="18" hidden="1">{"Sch.K_P1_PropLease",#N/A,FALSE,"Sch.K";"Sch.K_P2_PropLease",#N/A,FALSE,"Sch.K"}</definedName>
    <definedName name="wrn.Sch.K." localSheetId="8" hidden="1">{"Sch.K_P1_PropLease",#N/A,FALSE,"Sch.K";"Sch.K_P2_PropLease",#N/A,FALSE,"Sch.K"}</definedName>
    <definedName name="wrn.Sch.K." hidden="1">{"Sch.K_P1_PropLease",#N/A,FALSE,"Sch.K";"Sch.K_P2_PropLease",#N/A,FALSE,"Sch.K"}</definedName>
    <definedName name="wrn.Sch.K._1" localSheetId="18" hidden="1">{"Sch.K_P1_PropLease",#N/A,FALSE,"Sch.K";"Sch.K_P2_PropLease",#N/A,FALSE,"Sch.K"}</definedName>
    <definedName name="wrn.Sch.K._1" localSheetId="8" hidden="1">{"Sch.K_P1_PropLease",#N/A,FALSE,"Sch.K";"Sch.K_P2_PropLease",#N/A,FALSE,"Sch.K"}</definedName>
    <definedName name="wrn.Sch.K._1" hidden="1">{"Sch.K_P1_PropLease",#N/A,FALSE,"Sch.K";"Sch.K_P2_PropLease",#N/A,FALSE,"Sch.K"}</definedName>
    <definedName name="wrn.Sch.L." localSheetId="18" hidden="1">{"Sch.L_MaterialIssue",#N/A,FALSE,"Sch.L"}</definedName>
    <definedName name="wrn.Sch.L." localSheetId="8" hidden="1">{"Sch.L_MaterialIssue",#N/A,FALSE,"Sch.L"}</definedName>
    <definedName name="wrn.Sch.L." hidden="1">{"Sch.L_MaterialIssue",#N/A,FALSE,"Sch.L"}</definedName>
    <definedName name="wrn.Sch.L._1" localSheetId="18" hidden="1">{"Sch.L_MaterialIssue",#N/A,FALSE,"Sch.L"}</definedName>
    <definedName name="wrn.Sch.L._1" localSheetId="8" hidden="1">{"Sch.L_MaterialIssue",#N/A,FALSE,"Sch.L"}</definedName>
    <definedName name="wrn.Sch.L._1" hidden="1">{"Sch.L_MaterialIssue",#N/A,FALSE,"Sch.L"}</definedName>
    <definedName name="wrn.Sch.M." localSheetId="18" hidden="1">{"Sch.M_Prop&amp;FFTaxes",#N/A,FALSE,"Sch.M"}</definedName>
    <definedName name="wrn.Sch.M." localSheetId="8" hidden="1">{"Sch.M_Prop&amp;FFTaxes",#N/A,FALSE,"Sch.M"}</definedName>
    <definedName name="wrn.Sch.M." hidden="1">{"Sch.M_Prop&amp;FFTaxes",#N/A,FALSE,"Sch.M"}</definedName>
    <definedName name="wrn.Sch.M._1" localSheetId="18" hidden="1">{"Sch.M_Prop&amp;FFTaxes",#N/A,FALSE,"Sch.M"}</definedName>
    <definedName name="wrn.Sch.M._1" localSheetId="8" hidden="1">{"Sch.M_Prop&amp;FFTaxes",#N/A,FALSE,"Sch.M"}</definedName>
    <definedName name="wrn.Sch.M._1" hidden="1">{"Sch.M_Prop&amp;FFTaxes",#N/A,FALSE,"Sch.M"}</definedName>
    <definedName name="wrn.Sch.N." localSheetId="18" hidden="1">{"Sch.N_IncTaxes",#N/A,FALSE,"Sch. N, O"}</definedName>
    <definedName name="wrn.Sch.N." localSheetId="8" hidden="1">{"Sch.N_IncTaxes",#N/A,FALSE,"Sch. N, O"}</definedName>
    <definedName name="wrn.Sch.N." hidden="1">{"Sch.N_IncTaxes",#N/A,FALSE,"Sch. N, O"}</definedName>
    <definedName name="wrn.Sch.N._1" localSheetId="18" hidden="1">{"Sch.N_IncTaxes",#N/A,FALSE,"Sch. N, O"}</definedName>
    <definedName name="wrn.Sch.N._1" localSheetId="8" hidden="1">{"Sch.N_IncTaxes",#N/A,FALSE,"Sch. N, O"}</definedName>
    <definedName name="wrn.Sch.N._1" hidden="1">{"Sch.N_IncTaxes",#N/A,FALSE,"Sch. N, O"}</definedName>
    <definedName name="wrn.Sch.O." localSheetId="18" hidden="1">{"Sch.O1_FedITDeferred",#N/A,FALSE,"Sch. N, O";"Sch_O2_Depreciation",#N/A,FALSE,"Sch. N, O";"Sch_O3_AmortInsurance",#N/A,FALSE,"Sch. N, O"}</definedName>
    <definedName name="wrn.Sch.O." localSheetId="8"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8"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8" hidden="1">{"Sch.P_BS_Bal",#N/A,FALSE,"WP-BS Elem"}</definedName>
    <definedName name="wrn.Sch.P." localSheetId="8" hidden="1">{"Sch.P_BS_Bal",#N/A,FALSE,"WP-BS Elem"}</definedName>
    <definedName name="wrn.Sch.P." hidden="1">{"Sch.P_BS_Bal",#N/A,FALSE,"WP-BS Elem"}</definedName>
    <definedName name="wrn.Sch.P._.Accts." localSheetId="18" hidden="1">{"Sch.P_BS_Accts",#N/A,FALSE,"WP-BS Elem"}</definedName>
    <definedName name="wrn.Sch.P._.Accts." localSheetId="8" hidden="1">{"Sch.P_BS_Accts",#N/A,FALSE,"WP-BS Elem"}</definedName>
    <definedName name="wrn.Sch.P._.Accts." hidden="1">{"Sch.P_BS_Accts",#N/A,FALSE,"WP-BS Elem"}</definedName>
    <definedName name="wrn.Sch.P._.Accts._1" localSheetId="18" hidden="1">{"Sch.P_BS_Accts",#N/A,FALSE,"WP-BS Elem"}</definedName>
    <definedName name="wrn.Sch.P._.Accts._1" localSheetId="8" hidden="1">{"Sch.P_BS_Accts",#N/A,FALSE,"WP-BS Elem"}</definedName>
    <definedName name="wrn.Sch.P._.Accts._1" hidden="1">{"Sch.P_BS_Accts",#N/A,FALSE,"WP-BS Elem"}</definedName>
    <definedName name="wrn.Sch.P._1" localSheetId="18" hidden="1">{"Sch.P_BS_Bal",#N/A,FALSE,"WP-BS Elem"}</definedName>
    <definedName name="wrn.Sch.P._1" localSheetId="8" hidden="1">{"Sch.P_BS_Bal",#N/A,FALSE,"WP-BS Elem"}</definedName>
    <definedName name="wrn.Sch.P._1" hidden="1">{"Sch.P_BS_Bal",#N/A,FALSE,"WP-BS Elem"}</definedName>
    <definedName name="wrn.Statement._.AD." localSheetId="18" hidden="1">{#N/A,#N/A,FALSE,"AD PG 1 OF 2";#N/A,#N/A,FALSE,"AD PG 2 OF 2"}</definedName>
    <definedName name="wrn.Statement._.AD." localSheetId="8" hidden="1">{#N/A,#N/A,FALSE,"AD PG 1 OF 2";#N/A,#N/A,FALSE,"AD PG 2 OF 2"}</definedName>
    <definedName name="wrn.Statement._.AD." hidden="1">{#N/A,#N/A,FALSE,"AD PG 1 OF 2";#N/A,#N/A,FALSE,"AD PG 2 OF 2"}</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8" hidden="1">{"page1",#N/A,TRUE,"2";"page2",#N/A,TRUE,"2"}</definedName>
    <definedName name="wrn.test." localSheetId="8" hidden="1">{"page1",#N/A,TRUE,"2";"page2",#N/A,TRUE,"2"}</definedName>
    <definedName name="wrn.test." hidden="1">{"page1",#N/A,TRUE,"2";"page2",#N/A,TRUE,"2"}</definedName>
    <definedName name="wrn.test.1" localSheetId="18" hidden="1">{"page1",#N/A,TRUE,"2";"page2",#N/A,TRUE,"2"}</definedName>
    <definedName name="wrn.test.1" localSheetId="8" hidden="1">{"page1",#N/A,TRUE,"2";"page2",#N/A,TRUE,"2"}</definedName>
    <definedName name="wrn.test.1" hidden="1">{"page1",#N/A,TRUE,"2";"page2",#N/A,TRUE,"2"}</definedName>
    <definedName name="wrn.test1." localSheetId="18" hidden="1">{"Income Statement",#N/A,FALSE,"CFMODEL";"Balance Sheet",#N/A,FALSE,"CFMODEL"}</definedName>
    <definedName name="wrn.test1." localSheetId="8" hidden="1">{"Income Statement",#N/A,FALSE,"CFMODEL";"Balance Sheet",#N/A,FALSE,"CFMODEL"}</definedName>
    <definedName name="wrn.test1." hidden="1">{"Income Statement",#N/A,FALSE,"CFMODEL";"Balance Sheet",#N/A,FALSE,"CFMODEL"}</definedName>
    <definedName name="wrn.test2." localSheetId="18" hidden="1">{"SourcesUses",#N/A,TRUE,"CFMODEL";"TransOverview",#N/A,TRUE,"CFMODEL"}</definedName>
    <definedName name="wrn.test2." localSheetId="8" hidden="1">{"SourcesUses",#N/A,TRUE,"CFMODEL";"TransOverview",#N/A,TRUE,"CFMODEL"}</definedName>
    <definedName name="wrn.test2." hidden="1">{"SourcesUses",#N/A,TRUE,"CFMODEL";"TransOverview",#N/A,TRUE,"CFMODEL"}</definedName>
    <definedName name="wrn.test3." localSheetId="18" hidden="1">{"SourcesUses",#N/A,TRUE,#N/A;"TransOverview",#N/A,TRUE,"CFMODEL"}</definedName>
    <definedName name="wrn.test3." localSheetId="8" hidden="1">{"SourcesUses",#N/A,TRUE,#N/A;"TransOverview",#N/A,TRUE,"CFMODEL"}</definedName>
    <definedName name="wrn.test3." hidden="1">{"SourcesUses",#N/A,TRUE,#N/A;"TransOverview",#N/A,TRUE,"CFMODEL"}</definedName>
    <definedName name="wrn.test3.2" localSheetId="18" hidden="1">{"SourcesUses",#N/A,TRUE,#N/A;"TransOverview",#N/A,TRUE,"CFMODEL"}</definedName>
    <definedName name="wrn.test3.2" localSheetId="8" hidden="1">{"SourcesUses",#N/A,TRUE,#N/A;"TransOverview",#N/A,TRUE,"CFMODEL"}</definedName>
    <definedName name="wrn.test3.2" hidden="1">{"SourcesUses",#N/A,TRUE,#N/A;"TransOverview",#N/A,TRUE,"CFMODEL"}</definedName>
    <definedName name="wrn.test4." localSheetId="18" hidden="1">{"SourcesUses",#N/A,TRUE,"FundsFlow";"TransOverview",#N/A,TRUE,"FundsFlow"}</definedName>
    <definedName name="wrn.test4." localSheetId="8" hidden="1">{"SourcesUses",#N/A,TRUE,"FundsFlow";"TransOverview",#N/A,TRUE,"FundsFlow"}</definedName>
    <definedName name="wrn.test4." hidden="1">{"SourcesUses",#N/A,TRUE,"FundsFlow";"TransOverview",#N/A,TRUE,"FundsFlow"}</definedName>
    <definedName name="wrn.test42." localSheetId="18" hidden="1">{"SourcesUses",#N/A,TRUE,"FundsFlow";"TransOverview",#N/A,TRUE,"FundsFlow"}</definedName>
    <definedName name="wrn.test42." localSheetId="8" hidden="1">{"SourcesUses",#N/A,TRUE,"FundsFlow";"TransOverview",#N/A,TRUE,"FundsFlow"}</definedName>
    <definedName name="wrn.test42." hidden="1">{"SourcesUses",#N/A,TRUE,"FundsFlow";"TransOverview",#N/A,TRUE,"FundsFlow"}</definedName>
    <definedName name="wrn.TEST610." localSheetId="18" hidden="1">{"TEST610",#N/A,FALSE,"Sheet1"}</definedName>
    <definedName name="wrn.TEST610." localSheetId="8" hidden="1">{"TEST610",#N/A,FALSE,"Sheet1"}</definedName>
    <definedName name="wrn.TEST610." hidden="1">{"TEST610",#N/A,FALSE,"Sheet1"}</definedName>
    <definedName name="wrn.TEST611." localSheetId="18" hidden="1">{"TEST611",#N/A,FALSE,"Sheet1"}</definedName>
    <definedName name="wrn.TEST611." localSheetId="8" hidden="1">{"TEST611",#N/A,FALSE,"Sheet1"}</definedName>
    <definedName name="wrn.TEST611." hidden="1">{"TEST611",#N/A,FALSE,"Sheet1"}</definedName>
    <definedName name="wrn.Total." localSheetId="18" hidden="1">{"schedh3a",#N/A,TRUE,"H-3";"schedh3b",#N/A,TRUE,"H-3"}</definedName>
    <definedName name="wrn.Total." localSheetId="8" hidden="1">{"schedh3a",#N/A,TRUE,"H-3";"schedh3b",#N/A,TRUE,"H-3"}</definedName>
    <definedName name="wrn.Total." hidden="1">{"schedh3a",#N/A,TRUE,"H-3";"schedh3b",#N/A,TRUE,"H-3"}</definedName>
    <definedName name="wrn.XX." localSheetId="18" hidden="1">{#N/A,#N/A,FALSE,"337"}</definedName>
    <definedName name="wrn.XX." localSheetId="8" hidden="1">{#N/A,#N/A,FALSE,"337"}</definedName>
    <definedName name="wrn.XX." hidden="1">{#N/A,#N/A,FALSE,"337"}</definedName>
    <definedName name="wtf" localSheetId="8" hidden="1">#REF!</definedName>
    <definedName name="wtf" hidden="1">#REF!</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8" hidden="1">{"2002Frcst","05Month",FALSE,"Frcst Format 2002"}</definedName>
    <definedName name="wwwwwwww" localSheetId="8" hidden="1">{"2002Frcst","05Month",FALSE,"Frcst Format 2002"}</definedName>
    <definedName name="wwwwwwww" hidden="1">{"2002Frcst","05Month",FALSE,"Frcst Format 2002"}</definedName>
    <definedName name="x" localSheetId="18" hidden="1">{"Page_1",#N/A,FALSE,"BAD4Q98";"Page_2",#N/A,FALSE,"BAD4Q98";"Page_3",#N/A,FALSE,"BAD4Q98";"Page_4",#N/A,FALSE,"BAD4Q98";"Page_5",#N/A,FALSE,"BAD4Q98";"Page_6",#N/A,FALSE,"BAD4Q98";"Input_1",#N/A,FALSE,"BAD4Q98";"Input_2",#N/A,FALSE,"BAD4Q98"}</definedName>
    <definedName name="x" localSheetId="8"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8">#REF!,#REF!,#REF!,#REF!,#REF!,#REF!</definedName>
    <definedName name="X_Amortization">#REF!,#REF!,#REF!,#REF!,#REF!,#REF!</definedName>
    <definedName name="X_Vld_Amort">#REF!</definedName>
    <definedName name="X_Vld_APIC">#REF!</definedName>
    <definedName name="X_Vld_ChgCash" localSheetId="8">#REF!</definedName>
    <definedName name="X_Vld_ChgCash">#REF!</definedName>
    <definedName name="X_Vld_CStk" localSheetId="18">#REF!</definedName>
    <definedName name="X_Vld_CStk">#REF!</definedName>
    <definedName name="X_Vld_DefCr" localSheetId="18">#REF!</definedName>
    <definedName name="X_Vld_DefCr">#REF!</definedName>
    <definedName name="X_Vld_Depr" localSheetId="18">#REF!</definedName>
    <definedName name="X_Vld_Depr">#REF!</definedName>
    <definedName name="X_Vld_ESOP">#REF!</definedName>
    <definedName name="X_Vld_GdWl">#REF!</definedName>
    <definedName name="X_Vld_Inv">#REF!</definedName>
    <definedName name="X_Vld_LTAst">#REF!</definedName>
    <definedName name="X_Vld_LTDebt">#REF!</definedName>
    <definedName name="X_Vld_MinInt">#REF!</definedName>
    <definedName name="X_Vld_NetWrkCap">#REF!</definedName>
    <definedName name="X_Vld_NucTrst">#REF!</definedName>
    <definedName name="X_Vld_OthInc">#REF!</definedName>
    <definedName name="X_Vld_PfStk">#REF!</definedName>
    <definedName name="X_Vld_PPE">#REF!</definedName>
    <definedName name="X_Vld_RE">#REF!</definedName>
    <definedName name="X_Vld_RegAst">#REF!</definedName>
    <definedName name="X_Vld_Tax">#REF!</definedName>
    <definedName name="X_Vld_TrstPfSec">#REF!</definedName>
    <definedName name="xa" localSheetId="18">OFFSET(Yaxis,0,-1)</definedName>
    <definedName name="xa" localSheetId="4">OFFSET(Yaxis,0,-1)</definedName>
    <definedName name="xa" localSheetId="8">OFFSET(Yaxis,0,-1)</definedName>
    <definedName name="xa">OFFSET(Yaxis,0,-1)</definedName>
    <definedName name="xaxIS" localSheetId="18">OFFSET(Yaxis,0,-1)</definedName>
    <definedName name="xaxIS" localSheetId="4">OFFSET(Yaxis,0,-1)</definedName>
    <definedName name="xaxIS" localSheetId="8">OFFSET(Yaxis,0,-1)</definedName>
    <definedName name="xaxIS">OFFSET(Yaxis,0,-1)</definedName>
    <definedName name="xes" localSheetId="18" hidden="1">{#N/A,#N/A,FALSE,"Aging Summary";#N/A,#N/A,FALSE,"Ratio Analysis";#N/A,#N/A,FALSE,"Test 120 Day Accts";#N/A,#N/A,FALSE,"Tickmarks"}</definedName>
    <definedName name="xes" localSheetId="8" hidden="1">{#N/A,#N/A,FALSE,"Aging Summary";#N/A,#N/A,FALSE,"Ratio Analysis";#N/A,#N/A,FALSE,"Test 120 Day Accts";#N/A,#N/A,FALSE,"Tickmarks"}</definedName>
    <definedName name="xes" hidden="1">{#N/A,#N/A,FALSE,"Aging Summary";#N/A,#N/A,FALSE,"Ratio Analysis";#N/A,#N/A,FALSE,"Test 120 Day Accts";#N/A,#N/A,FALSE,"Tickmarks"}</definedName>
    <definedName name="XmnRefRange">#REF!</definedName>
    <definedName name="XREF_COLUMN_1" localSheetId="18" hidden="1">#REF!</definedName>
    <definedName name="XREF_COLUMN_1" hidden="1">#REF!</definedName>
    <definedName name="XREF_COLUMN_10" localSheetId="18" hidden="1">#REF!</definedName>
    <definedName name="XREF_COLUMN_10" hidden="1">#REF!</definedName>
    <definedName name="XREF_COLUMN_2" localSheetId="18" hidden="1">#REF!</definedName>
    <definedName name="XREF_COLUMN_2" hidden="1">#REF!</definedName>
    <definedName name="XREF_COLUMN_3" localSheetId="18" hidden="1">#REF!</definedName>
    <definedName name="XREF_COLUMN_3" hidden="1">#REF!</definedName>
    <definedName name="XREF_COLUMN_4" localSheetId="18" hidden="1">#REF!</definedName>
    <definedName name="XREF_COLUMN_4" hidden="1">#REF!</definedName>
    <definedName name="XREF_COLUMN_5" localSheetId="18"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localSheetId="18" hidden="1">#REF!</definedName>
    <definedName name="XRefCopy1" hidden="1">#REF!</definedName>
    <definedName name="XRefCopy10" localSheetId="18" hidden="1">#REF!</definedName>
    <definedName name="XRefCopy10" hidden="1">#REF!</definedName>
    <definedName name="XRefCopy10Row" localSheetId="18"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localSheetId="8" hidden="1">#REF!</definedName>
    <definedName name="XRefCopy2Row" hidden="1">#REF!</definedName>
    <definedName name="XRefCopy3" localSheetId="18" hidden="1">#REF!</definedName>
    <definedName name="XRefCopy3" hidden="1">#REF!</definedName>
    <definedName name="XRefCopy3Row" localSheetId="18" hidden="1">#REF!</definedName>
    <definedName name="XRefCopy3Row" hidden="1">#REF!</definedName>
    <definedName name="XRefCopy4" localSheetId="18" hidden="1">#REF!</definedName>
    <definedName name="XRefCopy4" hidden="1">#REF!</definedName>
    <definedName name="XRefCopy4Row" localSheetId="18" hidden="1">#REF!</definedName>
    <definedName name="XRefCopy4Row" hidden="1">#REF!</definedName>
    <definedName name="XRefCopy5" localSheetId="18" hidden="1">#REF!</definedName>
    <definedName name="XRefCopy5" hidden="1">#REF!</definedName>
    <definedName name="XRefCopy5Row" localSheetId="18"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localSheetId="18" hidden="1">#REF!</definedName>
    <definedName name="XRefPaste1" hidden="1">#REF!</definedName>
    <definedName name="XRefPaste1Row" localSheetId="18" hidden="1">#REF!</definedName>
    <definedName name="XRefPaste1Row" hidden="1">#REF!</definedName>
    <definedName name="XRefPaste2" localSheetId="18" hidden="1">#REF!</definedName>
    <definedName name="XRefPaste2" hidden="1">#REF!</definedName>
    <definedName name="XRefPaste2Row" hidden="1">#REF!</definedName>
    <definedName name="XRefPaste3" hidden="1">#REF!</definedName>
    <definedName name="XRefPaste3Row" hidden="1">#REF!</definedName>
    <definedName name="XRefPaste4" localSheetId="8" hidden="1">#REF!</definedName>
    <definedName name="XRefPaste4" hidden="1">#REF!</definedName>
    <definedName name="XRefPaste4Row" localSheetId="18" hidden="1">#REF!</definedName>
    <definedName name="XRefPaste4Row" hidden="1">#REF!</definedName>
    <definedName name="XRefPaste5Row" localSheetId="18" hidden="1">#REF!</definedName>
    <definedName name="XRefPaste5Row" hidden="1">#REF!</definedName>
    <definedName name="XRefPaste6" localSheetId="18" hidden="1">#REF!</definedName>
    <definedName name="XRefPaste6" hidden="1">#REF!</definedName>
    <definedName name="XRefPaste6Row" localSheetId="18" hidden="1">#REF!</definedName>
    <definedName name="XRefPaste6Row" hidden="1">#REF!</definedName>
    <definedName name="XRefPasteRangeCount" hidden="1">3</definedName>
    <definedName name="xsTYPE">"tbl"</definedName>
    <definedName name="xx" localSheetId="27">#REF!</definedName>
    <definedName name="xx" localSheetId="35">#REF!</definedName>
    <definedName name="xx" localSheetId="36">#REF!</definedName>
    <definedName name="xx" localSheetId="37">#REF!</definedName>
    <definedName name="xx" localSheetId="26">#REF!</definedName>
    <definedName name="xx" localSheetId="28">#REF!</definedName>
    <definedName name="xx" localSheetId="29">#REF!</definedName>
    <definedName name="xx" localSheetId="30">#REF!</definedName>
    <definedName name="xx" localSheetId="31">#REF!</definedName>
    <definedName name="xx" localSheetId="32">#REF!</definedName>
    <definedName name="xx" localSheetId="18">#REF!</definedName>
    <definedName name="xx" localSheetId="0">#REF!</definedName>
    <definedName name="xx">#REF!</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yz">#REF!</definedName>
    <definedName name="Year" localSheetId="18">#REF!</definedName>
    <definedName name="year">#REF!</definedName>
    <definedName name="YEClose1992" localSheetId="18">#REF!</definedName>
    <definedName name="YEClose1992">#REF!</definedName>
    <definedName name="yeperiod" localSheetId="18">#REF!</definedName>
    <definedName name="yeperiod">#REF!</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8">#REF!</definedName>
    <definedName name="Yes_No">#REF!</definedName>
    <definedName name="yield_curves" localSheetId="8">#REF!</definedName>
    <definedName name="yield_curves">#REF!</definedName>
    <definedName name="YrAvg" localSheetId="18">#REF!</definedName>
    <definedName name="YrAvg">#REF!</definedName>
    <definedName name="YTDInc" localSheetId="18">#REF!</definedName>
    <definedName name="YTDInc">#REF!</definedName>
    <definedName name="ytytyt" localSheetId="18">#REF!</definedName>
    <definedName name="ytytyt">#REF!</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localSheetId="8" hidden="1">#REF!,#REF!,#REF!</definedName>
    <definedName name="Z_598CECA0_5C60_11D3_B382_005004054BC5_.wvu.Rows" hidden="1">#REF!,#REF!,#REF!</definedName>
    <definedName name="Z_BA465841_5925_11D2_BE45_080009FCDD9A_.wvu.PrintTitles" localSheetId="8" hidden="1">#REF!,#REF!</definedName>
    <definedName name="Z_BA465841_5925_11D2_BE45_080009FCDD9A_.wvu.PrintTitles" hidden="1">#REF!,#REF!</definedName>
    <definedName name="Z_BA465842_5925_11D2_BE45_080009FCDD9A_.wvu.PrintTitles" localSheetId="8" hidden="1">#REF!,#REF!</definedName>
    <definedName name="Z_BA465842_5925_11D2_BE45_080009FCDD9A_.wvu.PrintTitles" hidden="1">#REF!,#REF!</definedName>
    <definedName name="Z_BA465843_5925_11D2_BE45_080009FCDD9A_.wvu.PrintTitles" localSheetId="8" hidden="1">#REF!,#REF!</definedName>
    <definedName name="Z_BA465843_5925_11D2_BE45_080009FCDD9A_.wvu.PrintTitles" hidden="1">#REF!,#REF!</definedName>
    <definedName name="Z_BA465844_5925_11D2_BE45_080009FCDD9A_.wvu.PrintTitles" localSheetId="8" hidden="1">#REF!,#REF!</definedName>
    <definedName name="Z_BA465844_5925_11D2_BE45_080009FCDD9A_.wvu.PrintTitles" hidden="1">#REF!,#REF!</definedName>
    <definedName name="Z_BA465845_5925_11D2_BE45_080009FCDD9A_.wvu.PrintTitles" localSheetId="8" hidden="1">#REF!,#REF!</definedName>
    <definedName name="Z_BA465845_5925_11D2_BE45_080009FCDD9A_.wvu.PrintTitles" hidden="1">#REF!,#REF!</definedName>
    <definedName name="Z_BA465846_5925_11D2_BE45_080009FCDD9A_.wvu.PrintTitles" localSheetId="8" hidden="1">#REF!,#REF!</definedName>
    <definedName name="Z_BA465846_5925_11D2_BE45_080009FCDD9A_.wvu.PrintTitles" hidden="1">#REF!,#REF!</definedName>
    <definedName name="Z_D5124360_59F1_11D2_BE45_080009FCDD9A_.wvu.PrintTitles" localSheetId="8" hidden="1">#REF!,#REF!</definedName>
    <definedName name="Z_D5124360_59F1_11D2_BE45_080009FCDD9A_.wvu.PrintTitles" hidden="1">#REF!,#REF!</definedName>
    <definedName name="Z_D5124361_59F1_11D2_BE45_080009FCDD9A_.wvu.PrintTitles" localSheetId="8" hidden="1">#REF!,#REF!</definedName>
    <definedName name="Z_D5124361_59F1_11D2_BE45_080009FCDD9A_.wvu.PrintTitles" hidden="1">#REF!,#REF!</definedName>
    <definedName name="Z_D5124362_59F1_11D2_BE45_080009FCDD9A_.wvu.PrintTitles" localSheetId="8" hidden="1">#REF!,#REF!</definedName>
    <definedName name="Z_D5124362_59F1_11D2_BE45_080009FCDD9A_.wvu.PrintTitles" hidden="1">#REF!,#REF!</definedName>
    <definedName name="Z_D5124363_59F1_11D2_BE45_080009FCDD9A_.wvu.PrintTitles" localSheetId="8" hidden="1">#REF!,#REF!</definedName>
    <definedName name="Z_D5124363_59F1_11D2_BE45_080009FCDD9A_.wvu.PrintTitles" hidden="1">#REF!,#REF!</definedName>
    <definedName name="Z_D5124364_59F1_11D2_BE45_080009FCDD9A_.wvu.PrintTitles" localSheetId="8" hidden="1">#REF!,#REF!</definedName>
    <definedName name="Z_D5124364_59F1_11D2_BE45_080009FCDD9A_.wvu.PrintTitles" hidden="1">#REF!,#REF!</definedName>
    <definedName name="Z_D5124365_59F1_11D2_BE45_080009FCDD9A_.wvu.PrintTitles" localSheetId="8" hidden="1">#REF!,#REF!</definedName>
    <definedName name="Z_D5124365_59F1_11D2_BE45_080009FCDD9A_.wvu.PrintTitles" hidden="1">#REF!,#REF!</definedName>
    <definedName name="Z_D57DC6C0_593E_11D2_BE45_080009FCDD9A_.wvu.PrintTitles" localSheetId="8" hidden="1">#REF!,#REF!</definedName>
    <definedName name="Z_D57DC6C0_593E_11D2_BE45_080009FCDD9A_.wvu.PrintTitles" hidden="1">#REF!,#REF!</definedName>
    <definedName name="Z_D57DC6C1_593E_11D2_BE45_080009FCDD9A_.wvu.PrintTitles" localSheetId="8" hidden="1">#REF!,#REF!</definedName>
    <definedName name="Z_D57DC6C1_593E_11D2_BE45_080009FCDD9A_.wvu.PrintTitles" hidden="1">#REF!,#REF!</definedName>
    <definedName name="Z_D57DC6C2_593E_11D2_BE45_080009FCDD9A_.wvu.PrintTitles" localSheetId="8" hidden="1">#REF!,#REF!</definedName>
    <definedName name="Z_D57DC6C2_593E_11D2_BE45_080009FCDD9A_.wvu.PrintTitles" hidden="1">#REF!,#REF!</definedName>
    <definedName name="Z_D57DC6C3_593E_11D2_BE45_080009FCDD9A_.wvu.PrintTitles" localSheetId="8" hidden="1">#REF!,#REF!</definedName>
    <definedName name="Z_D57DC6C3_593E_11D2_BE45_080009FCDD9A_.wvu.PrintTitles" hidden="1">#REF!,#REF!</definedName>
    <definedName name="Z_D57DC6C4_593E_11D2_BE45_080009FCDD9A_.wvu.PrintTitles" localSheetId="8" hidden="1">#REF!,#REF!</definedName>
    <definedName name="Z_D57DC6C4_593E_11D2_BE45_080009FCDD9A_.wvu.PrintTitles" hidden="1">#REF!,#REF!</definedName>
    <definedName name="Z_D57DC6C5_593E_11D2_BE45_080009FCDD9A_.wvu.PrintTitles" localSheetId="8" hidden="1">#REF!,#REF!</definedName>
    <definedName name="Z_D57DC6C5_593E_11D2_BE45_080009FCDD9A_.wvu.PrintTitles" hidden="1">#REF!,#REF!</definedName>
    <definedName name="Z_F8F6599B_2A1F_4529_A350_AEBC686D896D_.wvu.Cols" localSheetId="14" hidden="1">'ESA Table 7'!$F:$G</definedName>
    <definedName name="Z_F8F6599B_2A1F_4529_A350_AEBC686D896D_.wvu.PrintArea" localSheetId="25" hidden="1">'CARE- Table 1'!$A$5:$H$26</definedName>
    <definedName name="Z_F8F6599B_2A1F_4529_A350_AEBC686D896D_.wvu.PrintArea" localSheetId="27" hidden="1">'CARE -Table 3'!$A$5:$K$47</definedName>
    <definedName name="Z_F8F6599B_2A1F_4529_A350_AEBC686D896D_.wvu.PrintArea" localSheetId="34" hidden="1">'CARE-Table 10'!$A$5:$F$29</definedName>
    <definedName name="Z_F8F6599B_2A1F_4529_A350_AEBC686D896D_.wvu.PrintArea" localSheetId="35" hidden="1">'CARE-Table 11'!$A$5:$F$32</definedName>
    <definedName name="Z_F8F6599B_2A1F_4529_A350_AEBC686D896D_.wvu.PrintArea" localSheetId="36" hidden="1">'CARE-Table 12'!$A$4:$G$36</definedName>
    <definedName name="Z_F8F6599B_2A1F_4529_A350_AEBC686D896D_.wvu.PrintArea" localSheetId="37" hidden="1">'CARE-Table 13'!$A$5:$J$14</definedName>
    <definedName name="Z_F8F6599B_2A1F_4529_A350_AEBC686D896D_.wvu.PrintArea" localSheetId="38" hidden="1">'CARE-Table 14'!$A$5:$I$10</definedName>
    <definedName name="Z_F8F6599B_2A1F_4529_A350_AEBC686D896D_.wvu.PrintArea" localSheetId="39" hidden="1">'CARE-Table 15'!$A$5:$B$20</definedName>
    <definedName name="Z_F8F6599B_2A1F_4529_A350_AEBC686D896D_.wvu.PrintArea" localSheetId="26" hidden="1">'CARE-Table 2'!$A$5:$AB$26</definedName>
    <definedName name="Z_F8F6599B_2A1F_4529_A350_AEBC686D896D_.wvu.PrintArea" localSheetId="28" hidden="1">'CARE-Table 4'!$A$5:$G$11</definedName>
    <definedName name="Z_F8F6599B_2A1F_4529_A350_AEBC686D896D_.wvu.PrintArea" localSheetId="29" hidden="1">'CARE-Table 5'!$A$5:$J$13</definedName>
    <definedName name="Z_F8F6599B_2A1F_4529_A350_AEBC686D896D_.wvu.PrintArea" localSheetId="30" hidden="1">'CARE-Table 6'!$A$5:$H$24</definedName>
    <definedName name="Z_F8F6599B_2A1F_4529_A350_AEBC686D896D_.wvu.PrintArea" localSheetId="31" hidden="1">'CARE-Table 7'!$A$5:$I$34</definedName>
    <definedName name="Z_F8F6599B_2A1F_4529_A350_AEBC686D896D_.wvu.PrintArea" localSheetId="32" hidden="1">'CARE-Table 8'!$A$5:$H$20</definedName>
    <definedName name="Z_F8F6599B_2A1F_4529_A350_AEBC686D896D_.wvu.PrintArea" localSheetId="33" hidden="1">'CARE-Table 9'!$A$4:$D$26</definedName>
    <definedName name="Z_F8F6599B_2A1F_4529_A350_AEBC686D896D_.wvu.PrintArea" localSheetId="2" hidden="1">'ESA Table 1'!$A$2:$J$43</definedName>
    <definedName name="Z_F8F6599B_2A1F_4529_A350_AEBC686D896D_.wvu.PrintArea" localSheetId="17" hidden="1">'ESA Table 10'!$A$5:$E$18</definedName>
    <definedName name="Z_F8F6599B_2A1F_4529_A350_AEBC686D896D_.wvu.PrintArea" localSheetId="19" hidden="1">'ESA Table 12'!$A$4:$B$51</definedName>
    <definedName name="Z_F8F6599B_2A1F_4529_A350_AEBC686D896D_.wvu.PrintArea" localSheetId="20" hidden="1">'ESA Table 13A'!$A$5:$K$50</definedName>
    <definedName name="Z_F8F6599B_2A1F_4529_A350_AEBC686D896D_.wvu.PrintArea" localSheetId="22" hidden="1">'ESA Table 14'!$A$4:$M$19</definedName>
    <definedName name="Z_F8F6599B_2A1F_4529_A350_AEBC686D896D_.wvu.PrintArea" localSheetId="3" hidden="1">'ESA Table 1A'!$A$1:$G$21</definedName>
    <definedName name="Z_F8F6599B_2A1F_4529_A350_AEBC686D896D_.wvu.PrintArea" localSheetId="4" hidden="1">'ESA Table 2 Main'!$A$2:$J$125</definedName>
    <definedName name="Z_F8F6599B_2A1F_4529_A350_AEBC686D896D_.wvu.PrintArea" localSheetId="9" hidden="1">'ESA Table 2E CSD'!$A$4:$H$102</definedName>
    <definedName name="Z_F8F6599B_2A1F_4529_A350_AEBC686D896D_.wvu.PrintArea" localSheetId="10" hidden="1">'ESA Table 3'!$A$4:$G$17</definedName>
    <definedName name="Z_F8F6599B_2A1F_4529_A350_AEBC686D896D_.wvu.PrintArea" localSheetId="11" hidden="1">'ESA Table 4'!$A$4:$G$53</definedName>
    <definedName name="Z_F8F6599B_2A1F_4529_A350_AEBC686D896D_.wvu.PrintArea" localSheetId="12" hidden="1">'ESA Table 5'!$A$5:$G$14</definedName>
    <definedName name="Z_F8F6599B_2A1F_4529_A350_AEBC686D896D_.wvu.PrintArea" localSheetId="13" hidden="1">'ESA Table 6'!$A$5:$S$79</definedName>
    <definedName name="Z_F8F6599B_2A1F_4529_A350_AEBC686D896D_.wvu.PrintArea" localSheetId="14" hidden="1">'ESA Table 7'!$A$4:$E$66</definedName>
    <definedName name="Z_F8F6599B_2A1F_4529_A350_AEBC686D896D_.wvu.PrintArea" localSheetId="15" hidden="1">'ESA Table 8'!$A$4:$H$22</definedName>
    <definedName name="Z_F8F6599B_2A1F_4529_A350_AEBC686D896D_.wvu.PrintArea" localSheetId="16" hidden="1">'ESA Table 9 SCE Only'!$A$5:$C$32</definedName>
    <definedName name="Z_F8F6599B_2A1F_4529_A350_AEBC686D896D_.wvu.PrintArea" localSheetId="0" hidden="1">'SUMMARY - Highlights '!$A$1:$D$49</definedName>
    <definedName name="Z_NWC_CashAP" localSheetId="18">#REF!</definedName>
    <definedName name="Z_NWC_CashAP">#REF!</definedName>
    <definedName name="Z_NWC_CashAR" localSheetId="18">#REF!</definedName>
    <definedName name="Z_NWC_CashAR">#REF!</definedName>
    <definedName name="Z_NWC_CashComNPurch" localSheetId="18">#REF!</definedName>
    <definedName name="Z_NWC_CashComNPurch">#REF!</definedName>
    <definedName name="Z_NWC_CashCustDep">#REF!</definedName>
    <definedName name="Z_NWC_CashDivPay">#REF!</definedName>
    <definedName name="Z_NWC_CashEnergyLiabilities">#REF!</definedName>
    <definedName name="Z_NWC_CashEnergyTradingAssets">#REF!</definedName>
    <definedName name="Z_NWC_CashIntPay">#REF!</definedName>
    <definedName name="Z_NWC_CashInventory">#REF!</definedName>
    <definedName name="Z_NWC_CashNP">#REF!</definedName>
    <definedName name="Z_NWC_CashNR">#REF!</definedName>
    <definedName name="Z_NWC_CashOthAssets">#REF!</definedName>
    <definedName name="Z_NWC_CashOthLiabilities">#REF!</definedName>
    <definedName name="Z_NWC_CashRegAssets">#REF!</definedName>
    <definedName name="Z_NWC_CashRegLiabilities">#REF!</definedName>
    <definedName name="Z_NWC_CashRepurchaseObligations">#REF!</definedName>
    <definedName name="Z_NWC_CashResaleAgreements">#REF!</definedName>
    <definedName name="Z_NWC_CashTAX">#REF!</definedName>
    <definedName name="zzzzzzzzzz" localSheetId="18" hidden="1">{"SourcesUses",#N/A,TRUE,"CFMODEL";"TransOverview",#N/A,TRUE,"CFMODEL"}</definedName>
    <definedName name="zzzzzzzzzz" localSheetId="8" hidden="1">{"SourcesUses",#N/A,TRUE,"CFMODEL";"TransOverview",#N/A,TRUE,"CFMODEL"}</definedName>
    <definedName name="zzzzzzzzzz" hidden="1">{"SourcesUses",#N/A,TRUE,"CFMODEL";"TransOverview",#N/A,TRUE,"CFMODEL"}</definedName>
    <definedName name="zzzzzzzzzzzzzzzzz" localSheetId="18" hidden="1">{"SourcesUses",#N/A,TRUE,"CFMODEL";"TransOverview",#N/A,TRUE,"CFMODEL"}</definedName>
    <definedName name="zzzzzzzzzzzzzzzzz" localSheetId="8" hidden="1">{"SourcesUses",#N/A,TRUE,"CFMODEL";"TransOverview",#N/A,TRUE,"CFMODEL"}</definedName>
    <definedName name="zzzzzzzzzzzzzzzzz" hidden="1">{"SourcesUses",#N/A,TRUE,"CFMODEL";"TransOverview",#N/A,TRUE,"CFMODEL"}</definedName>
    <definedName name="zzzzzzzzzzzzzzzzzzzzzzzzz" localSheetId="18" hidden="1">{"Income Statement",#N/A,FALSE,"CFMODEL";"Balance Sheet",#N/A,FALSE,"CFMODEL"}</definedName>
    <definedName name="zzzzzzzzzzzzzzzzzzzzzzzzz" localSheetId="8" hidden="1">{"Income Statement",#N/A,FALSE,"CFMODEL";"Balance Sheet",#N/A,FALSE,"CFMODEL"}</definedName>
    <definedName name="zzzzzzzzzzzzzzzzzzzzzzzzz" hidden="1">{"Income Statement",#N/A,FALSE,"CFMODEL";"Balance Sheet",#N/A,FALSE,"CFMODEL"}</definedName>
    <definedName name="zzzzzzzzzzzzzzzzzzzzzzzzzzz" localSheetId="18" hidden="1">{"SourcesUses",#N/A,TRUE,"FundsFlow";"TransOverview",#N/A,TRUE,"FundsFlow"}</definedName>
    <definedName name="zzzzzzzzzzzzzzzzzzzzzzzzzzz" localSheetId="8" hidden="1">{"SourcesUses",#N/A,TRUE,"FundsFlow";"TransOverview",#N/A,TRUE,"FundsFlow"}</definedName>
    <definedName name="zzzzzzzzzzzzzzzzzzzzzzzzzzz" hidden="1">{"SourcesUses",#N/A,TRUE,"FundsFlow";"TransOverview",#N/A,TRUE,"FundsFlow"}</definedName>
    <definedName name="zzzzzzzzzzzzzzzzzzzzzzzzzzzzz" localSheetId="18" hidden="1">{"SourcesUses",#N/A,TRUE,"CFMODEL";"TransOverview",#N/A,TRUE,"CFMODEL"}</definedName>
    <definedName name="zzzzzzzzzzzzzzzzzzzzzzzzzzzzz" localSheetId="8" hidden="1">{"SourcesUses",#N/A,TRUE,"CFMODEL";"TransOverview",#N/A,TRUE,"CFMODEL"}</definedName>
    <definedName name="zzzzzzzzzzzzzzzzzzzzzzzzzzzzz" hidden="1">{"SourcesUses",#N/A,TRUE,"CFMODEL";"TransOverview",#N/A,TRUE,"CFMODEL"}</definedName>
  </definedNames>
  <calcPr calcId="191028"/>
  <customWorkbookViews>
    <customWorkbookView name="Ramos, Ronnie - Personal View" guid="{F8F6599B-2A1F-4529-A350-AEBC686D896D}" mergeInterval="0" personalView="1" maximized="1" xWindow="-1928" yWindow="-142" windowWidth="1936" windowHeight="1056" tabRatio="893"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1" l="1"/>
  <c r="F68" i="51"/>
  <c r="F69" i="51"/>
  <c r="F70" i="51"/>
  <c r="F71" i="51"/>
  <c r="F72" i="51"/>
  <c r="F73" i="51"/>
  <c r="F74" i="51"/>
  <c r="F75" i="51"/>
  <c r="F76" i="51"/>
  <c r="F77" i="51"/>
  <c r="F78" i="51"/>
  <c r="D68" i="51"/>
  <c r="D69" i="51"/>
  <c r="D70" i="51"/>
  <c r="D71" i="51"/>
  <c r="D72" i="51"/>
  <c r="D73" i="51"/>
  <c r="D74" i="51"/>
  <c r="D75" i="51"/>
  <c r="D76" i="51"/>
  <c r="D77" i="51"/>
  <c r="D78" i="51"/>
  <c r="D67" i="51"/>
  <c r="F67" i="51"/>
  <c r="H9" i="75"/>
  <c r="I9" i="75"/>
  <c r="J9" i="75"/>
  <c r="H10" i="75"/>
  <c r="I10" i="75"/>
  <c r="J10" i="75"/>
  <c r="H11" i="75"/>
  <c r="I11" i="75"/>
  <c r="J11" i="75"/>
  <c r="H12" i="75"/>
  <c r="I12" i="75"/>
  <c r="J12" i="75"/>
  <c r="F102" i="99"/>
  <c r="D29" i="51"/>
  <c r="I29" i="51"/>
  <c r="J29" i="51"/>
  <c r="K29" i="51"/>
  <c r="D30" i="51"/>
  <c r="I30" i="51"/>
  <c r="K30" i="51" s="1"/>
  <c r="J30" i="51"/>
  <c r="D31" i="51"/>
  <c r="I31" i="51"/>
  <c r="J31" i="51"/>
  <c r="K31" i="51"/>
  <c r="D32" i="51"/>
  <c r="I32" i="51"/>
  <c r="K32" i="51" s="1"/>
  <c r="J32" i="51"/>
  <c r="D33" i="51"/>
  <c r="I33" i="51"/>
  <c r="J33" i="51"/>
  <c r="K33" i="51"/>
  <c r="D34" i="51"/>
  <c r="I34" i="51"/>
  <c r="K34" i="51" s="1"/>
  <c r="J34" i="51"/>
  <c r="D35" i="51"/>
  <c r="I35" i="51"/>
  <c r="J35" i="51"/>
  <c r="K35" i="51"/>
  <c r="D36" i="51"/>
  <c r="I36" i="51"/>
  <c r="K36" i="51" s="1"/>
  <c r="J36" i="51"/>
  <c r="D37" i="51"/>
  <c r="I37" i="51"/>
  <c r="J37" i="51"/>
  <c r="K37" i="51"/>
  <c r="D38" i="51"/>
  <c r="I38" i="51"/>
  <c r="K38" i="51" s="1"/>
  <c r="J38" i="51"/>
  <c r="D39" i="51"/>
  <c r="I39" i="51"/>
  <c r="J39" i="51"/>
  <c r="K39" i="51"/>
  <c r="D40" i="51"/>
  <c r="I40" i="51"/>
  <c r="K40" i="51" s="1"/>
  <c r="J40" i="51"/>
  <c r="B41" i="51"/>
  <c r="C41" i="51"/>
  <c r="G41" i="51"/>
  <c r="H41" i="51"/>
  <c r="D7" i="51"/>
  <c r="J7" i="51"/>
  <c r="K7" i="51"/>
  <c r="D8" i="51"/>
  <c r="E8" i="51"/>
  <c r="J8" i="51"/>
  <c r="K8" i="51"/>
  <c r="D9" i="51"/>
  <c r="E9" i="51"/>
  <c r="J9" i="51"/>
  <c r="K9" i="51"/>
  <c r="D10" i="51"/>
  <c r="E10" i="51"/>
  <c r="J10" i="51"/>
  <c r="K10" i="51"/>
  <c r="D11" i="51"/>
  <c r="E11" i="51"/>
  <c r="J11" i="51"/>
  <c r="K11" i="51"/>
  <c r="D12" i="51"/>
  <c r="E12" i="51"/>
  <c r="J12" i="51"/>
  <c r="K12" i="51"/>
  <c r="D13" i="51"/>
  <c r="E13" i="51"/>
  <c r="J13" i="51"/>
  <c r="K13" i="51"/>
  <c r="D14" i="51"/>
  <c r="E14" i="51"/>
  <c r="J14" i="51"/>
  <c r="K14" i="51"/>
  <c r="D15" i="51"/>
  <c r="E15" i="51"/>
  <c r="J15" i="51"/>
  <c r="K15" i="51"/>
  <c r="D16" i="51"/>
  <c r="E16" i="51"/>
  <c r="J16" i="51"/>
  <c r="K16" i="51"/>
  <c r="D17" i="51"/>
  <c r="E17" i="51"/>
  <c r="J17" i="51"/>
  <c r="K17" i="51"/>
  <c r="D18" i="51"/>
  <c r="E18" i="51"/>
  <c r="J18" i="51"/>
  <c r="K18" i="51"/>
  <c r="B19" i="51"/>
  <c r="C19" i="51"/>
  <c r="D19" i="51" s="1"/>
  <c r="G19" i="51"/>
  <c r="H19" i="51"/>
  <c r="I19" i="51"/>
  <c r="K19" i="51" s="1"/>
  <c r="B11" i="97"/>
  <c r="L18" i="92"/>
  <c r="H7" i="30"/>
  <c r="B11" i="74"/>
  <c r="F39" i="99"/>
  <c r="F101" i="99"/>
  <c r="D9" i="27"/>
  <c r="I7" i="25"/>
  <c r="B31" i="74"/>
  <c r="L97" i="105"/>
  <c r="B12" i="74"/>
  <c r="D12" i="74" s="1"/>
  <c r="C16" i="75"/>
  <c r="B16" i="75"/>
  <c r="H16" i="75" s="1"/>
  <c r="D33" i="74"/>
  <c r="C33" i="74"/>
  <c r="B33" i="74"/>
  <c r="D31" i="74"/>
  <c r="C31" i="74"/>
  <c r="C36" i="75"/>
  <c r="D36" i="75"/>
  <c r="B36" i="75"/>
  <c r="U35" i="93"/>
  <c r="U36" i="93"/>
  <c r="U37" i="93"/>
  <c r="U38" i="93"/>
  <c r="U39" i="93"/>
  <c r="U40" i="93"/>
  <c r="U41" i="93"/>
  <c r="U42" i="93"/>
  <c r="U34" i="93"/>
  <c r="H35" i="93"/>
  <c r="I35" i="93"/>
  <c r="J35" i="93"/>
  <c r="H36" i="93"/>
  <c r="I36" i="93"/>
  <c r="J36" i="93"/>
  <c r="H37" i="93"/>
  <c r="I37" i="93"/>
  <c r="J37" i="93"/>
  <c r="H38" i="93"/>
  <c r="I38" i="93"/>
  <c r="J38" i="93"/>
  <c r="H39" i="93"/>
  <c r="I39" i="93"/>
  <c r="J39" i="93"/>
  <c r="H40" i="93"/>
  <c r="I40" i="93"/>
  <c r="J40" i="93"/>
  <c r="H41" i="93"/>
  <c r="I41" i="93"/>
  <c r="J41" i="93"/>
  <c r="H42" i="93"/>
  <c r="I42" i="93"/>
  <c r="J42" i="93"/>
  <c r="H13" i="93"/>
  <c r="I13" i="93"/>
  <c r="J13" i="93"/>
  <c r="H14" i="93"/>
  <c r="I14" i="93"/>
  <c r="J14" i="93"/>
  <c r="H15" i="93"/>
  <c r="I15" i="93"/>
  <c r="J15" i="93"/>
  <c r="H16" i="93"/>
  <c r="I16" i="93"/>
  <c r="J16" i="93"/>
  <c r="H17" i="93"/>
  <c r="I17" i="93"/>
  <c r="J17" i="93"/>
  <c r="H18" i="93"/>
  <c r="I18" i="93"/>
  <c r="J18" i="93"/>
  <c r="H19" i="93"/>
  <c r="I19" i="93"/>
  <c r="J19" i="93"/>
  <c r="H20" i="93"/>
  <c r="I20" i="93"/>
  <c r="J20" i="93"/>
  <c r="H21" i="93"/>
  <c r="I21" i="93"/>
  <c r="J21" i="93"/>
  <c r="H22" i="93"/>
  <c r="I22" i="93"/>
  <c r="J22" i="93"/>
  <c r="H23" i="93"/>
  <c r="I23" i="93"/>
  <c r="J23" i="93"/>
  <c r="H24" i="93"/>
  <c r="I24" i="93"/>
  <c r="J24" i="93"/>
  <c r="H25" i="93"/>
  <c r="I25" i="93"/>
  <c r="J25" i="93"/>
  <c r="H26" i="93"/>
  <c r="I26" i="93"/>
  <c r="J26" i="93"/>
  <c r="H27" i="93"/>
  <c r="I27" i="93"/>
  <c r="J27" i="93"/>
  <c r="H28" i="93"/>
  <c r="I28" i="93"/>
  <c r="J28" i="93"/>
  <c r="H29" i="93"/>
  <c r="I29" i="93"/>
  <c r="J29" i="93"/>
  <c r="H30" i="93"/>
  <c r="I30" i="93"/>
  <c r="J30" i="93"/>
  <c r="H12" i="93"/>
  <c r="I12" i="93"/>
  <c r="J12" i="93"/>
  <c r="I63" i="93"/>
  <c r="H63" i="93"/>
  <c r="D41" i="51" l="1"/>
  <c r="I41" i="51"/>
  <c r="K41" i="51" s="1"/>
  <c r="E19" i="51"/>
  <c r="J19" i="51"/>
  <c r="D16" i="75"/>
  <c r="J16" i="75" s="1"/>
  <c r="F36" i="92"/>
  <c r="E36" i="92"/>
  <c r="C36" i="92"/>
  <c r="J18" i="92"/>
  <c r="C18" i="92"/>
  <c r="D38" i="89" l="1"/>
  <c r="D24" i="93"/>
  <c r="G24" i="93"/>
  <c r="M24" i="93"/>
  <c r="P24" i="93"/>
  <c r="D25" i="93"/>
  <c r="G25" i="93"/>
  <c r="M25" i="93"/>
  <c r="P25" i="93"/>
  <c r="R32" i="93"/>
  <c r="Q32" i="93"/>
  <c r="O32" i="93"/>
  <c r="N32" i="93"/>
  <c r="F32" i="93"/>
  <c r="E32" i="93"/>
  <c r="D31" i="93"/>
  <c r="G31" i="93"/>
  <c r="H31" i="93"/>
  <c r="I31" i="93"/>
  <c r="M31" i="93"/>
  <c r="P31" i="93"/>
  <c r="S31" i="93"/>
  <c r="Q144" i="79"/>
  <c r="R127" i="79"/>
  <c r="E127" i="79"/>
  <c r="O62" i="80"/>
  <c r="P62" i="80"/>
  <c r="Q62" i="80"/>
  <c r="N62" i="80"/>
  <c r="E62" i="80"/>
  <c r="F31" i="75" s="1"/>
  <c r="F62" i="80"/>
  <c r="G31" i="75" s="1"/>
  <c r="G62" i="80"/>
  <c r="D62" i="80"/>
  <c r="E31" i="75" l="1"/>
  <c r="J31" i="93"/>
  <c r="T31" i="93"/>
  <c r="U127" i="79"/>
  <c r="G30" i="75" s="1"/>
  <c r="J30" i="75" s="1"/>
  <c r="D26" i="89"/>
  <c r="E26" i="89" s="1"/>
  <c r="V127" i="79"/>
  <c r="T127" i="79"/>
  <c r="F30" i="75" s="1"/>
  <c r="I30" i="75" s="1"/>
  <c r="D29" i="89"/>
  <c r="Q127" i="79"/>
  <c r="S127" i="79"/>
  <c r="E30" i="75" s="1"/>
  <c r="H30" i="75" s="1"/>
  <c r="D127" i="79"/>
  <c r="G127" i="79"/>
  <c r="F127" i="79"/>
  <c r="H127" i="79"/>
  <c r="I127" i="79"/>
  <c r="L127" i="79"/>
  <c r="D28" i="89"/>
  <c r="D27" i="89"/>
  <c r="D25" i="89"/>
  <c r="D24" i="89"/>
  <c r="D23" i="89"/>
  <c r="D22" i="89"/>
  <c r="D21" i="89"/>
  <c r="D20" i="89"/>
  <c r="D19" i="89"/>
  <c r="D33" i="89"/>
  <c r="D39" i="89"/>
  <c r="D37" i="89"/>
  <c r="D36" i="89"/>
  <c r="D35" i="89"/>
  <c r="D34" i="89"/>
  <c r="D31" i="89"/>
  <c r="D32" i="89"/>
  <c r="E40" i="89"/>
  <c r="E54" i="89" l="1"/>
  <c r="E57" i="89"/>
  <c r="E56" i="89"/>
  <c r="F6" i="77" l="1"/>
  <c r="F7" i="77"/>
  <c r="E7" i="77"/>
  <c r="E6" i="77"/>
  <c r="G6" i="77" s="1"/>
  <c r="C6" i="77"/>
  <c r="B6" i="77"/>
  <c r="Q146" i="79"/>
  <c r="J62" i="80"/>
  <c r="D6" i="77" l="1"/>
  <c r="J6" i="77" s="1"/>
  <c r="H6" i="77"/>
  <c r="I6" i="77"/>
  <c r="G7" i="77"/>
  <c r="D161" i="99" l="1"/>
  <c r="D162" i="99"/>
  <c r="D163" i="99"/>
  <c r="F161" i="99"/>
  <c r="F162" i="99"/>
  <c r="D195" i="99" l="1"/>
  <c r="F195" i="99"/>
  <c r="F196" i="99"/>
  <c r="D196" i="99"/>
  <c r="D197" i="99"/>
  <c r="F197" i="99"/>
  <c r="F190" i="99"/>
  <c r="D190" i="99"/>
  <c r="F182" i="99"/>
  <c r="D182" i="99"/>
  <c r="D188" i="99"/>
  <c r="F188" i="99"/>
  <c r="D189" i="99"/>
  <c r="F189" i="99"/>
  <c r="L18" i="97"/>
  <c r="K18" i="97"/>
  <c r="L17" i="97"/>
  <c r="K17" i="97"/>
  <c r="L16" i="97"/>
  <c r="K16" i="97"/>
  <c r="L15" i="97"/>
  <c r="K15" i="97"/>
  <c r="L14" i="97"/>
  <c r="K14" i="97"/>
  <c r="G13" i="97"/>
  <c r="G12" i="97"/>
  <c r="J13" i="97"/>
  <c r="J12" i="97"/>
  <c r="C13" i="97"/>
  <c r="L13" i="97" s="1"/>
  <c r="B13" i="97"/>
  <c r="C12" i="97"/>
  <c r="L12" i="97" s="1"/>
  <c r="B12" i="97"/>
  <c r="G18" i="97"/>
  <c r="G17" i="97"/>
  <c r="G15" i="97"/>
  <c r="G14" i="97"/>
  <c r="J17" i="97"/>
  <c r="J15" i="97"/>
  <c r="J14" i="97"/>
  <c r="J18" i="97"/>
  <c r="E19" i="76"/>
  <c r="F19" i="76"/>
  <c r="E20" i="76"/>
  <c r="F20" i="76"/>
  <c r="E21" i="76"/>
  <c r="F21" i="76"/>
  <c r="E22" i="76"/>
  <c r="F22" i="76"/>
  <c r="E23" i="76"/>
  <c r="F23" i="76"/>
  <c r="E24" i="76"/>
  <c r="F24" i="76"/>
  <c r="E25" i="76"/>
  <c r="F25" i="76"/>
  <c r="E26" i="76"/>
  <c r="F26" i="76"/>
  <c r="E6" i="76"/>
  <c r="F6" i="76"/>
  <c r="E7" i="76"/>
  <c r="F7" i="76"/>
  <c r="E8" i="76"/>
  <c r="F8" i="76"/>
  <c r="E9" i="76"/>
  <c r="F9" i="76"/>
  <c r="E11" i="76"/>
  <c r="F11" i="76"/>
  <c r="E12" i="76"/>
  <c r="F12" i="76"/>
  <c r="E13" i="76"/>
  <c r="F13" i="76"/>
  <c r="E14" i="76"/>
  <c r="F14" i="76"/>
  <c r="E16" i="76"/>
  <c r="F16" i="76"/>
  <c r="K12" i="97" l="1"/>
  <c r="D12" i="97"/>
  <c r="K13" i="97"/>
  <c r="D13" i="97"/>
  <c r="M12" i="97"/>
  <c r="M13" i="97"/>
  <c r="F27" i="76"/>
  <c r="E27" i="76"/>
  <c r="D17" i="97"/>
  <c r="M17" i="97" s="1"/>
  <c r="D18" i="97"/>
  <c r="M18" i="97" s="1"/>
  <c r="D14" i="97"/>
  <c r="M14" i="97" s="1"/>
  <c r="D15" i="97"/>
  <c r="M15" i="97" s="1"/>
  <c r="F23" i="23" l="1"/>
  <c r="E23" i="23"/>
  <c r="D23" i="23"/>
  <c r="C23" i="23"/>
  <c r="B23" i="23"/>
  <c r="E17" i="89" l="1"/>
  <c r="D26" i="93" l="1"/>
  <c r="D27" i="93"/>
  <c r="D30" i="93"/>
  <c r="B42" i="93"/>
  <c r="C42" i="93" l="1"/>
  <c r="C7" i="77" s="1"/>
  <c r="I7" i="77" s="1"/>
  <c r="B7" i="77"/>
  <c r="C35" i="93"/>
  <c r="C20" i="76" s="1"/>
  <c r="I20" i="76" s="1"/>
  <c r="B35" i="93"/>
  <c r="C23" i="93"/>
  <c r="C16" i="76" s="1"/>
  <c r="I16" i="76" s="1"/>
  <c r="B23" i="93"/>
  <c r="B16" i="76" s="1"/>
  <c r="H16" i="76" s="1"/>
  <c r="B19" i="93"/>
  <c r="B13" i="76" s="1"/>
  <c r="H13" i="76" s="1"/>
  <c r="C19" i="93"/>
  <c r="C13" i="76" s="1"/>
  <c r="I13" i="76" s="1"/>
  <c r="B18" i="93"/>
  <c r="B12" i="76" s="1"/>
  <c r="H12" i="76" s="1"/>
  <c r="C15" i="93"/>
  <c r="C9" i="76" s="1"/>
  <c r="I9" i="76" s="1"/>
  <c r="B15" i="93"/>
  <c r="B9" i="76" s="1"/>
  <c r="H9" i="76" s="1"/>
  <c r="C14" i="93"/>
  <c r="C8" i="76" s="1"/>
  <c r="I8" i="76" s="1"/>
  <c r="B14" i="93"/>
  <c r="B8" i="76" s="1"/>
  <c r="H8" i="76" s="1"/>
  <c r="C12" i="93"/>
  <c r="B12" i="93"/>
  <c r="C26" i="76"/>
  <c r="I26" i="76" s="1"/>
  <c r="B26" i="76"/>
  <c r="H26" i="76" s="1"/>
  <c r="C25" i="76"/>
  <c r="I25" i="76" s="1"/>
  <c r="B25" i="76"/>
  <c r="H25" i="76" s="1"/>
  <c r="C24" i="76"/>
  <c r="I24" i="76" s="1"/>
  <c r="B24" i="76"/>
  <c r="H24" i="76" s="1"/>
  <c r="C23" i="76"/>
  <c r="I23" i="76" s="1"/>
  <c r="B23" i="76"/>
  <c r="H23" i="76" s="1"/>
  <c r="C22" i="76"/>
  <c r="B22" i="76"/>
  <c r="C21" i="76"/>
  <c r="B21" i="76"/>
  <c r="H21" i="76" s="1"/>
  <c r="B20" i="76"/>
  <c r="H20" i="76" s="1"/>
  <c r="C19" i="76"/>
  <c r="I19" i="76" s="1"/>
  <c r="B19" i="76"/>
  <c r="H19" i="76" s="1"/>
  <c r="D15" i="76"/>
  <c r="C14" i="76"/>
  <c r="I14" i="76" s="1"/>
  <c r="B14" i="76"/>
  <c r="H14" i="76" s="1"/>
  <c r="C12" i="76"/>
  <c r="C11" i="76"/>
  <c r="B11" i="76"/>
  <c r="H11" i="76" s="1"/>
  <c r="D10" i="76"/>
  <c r="C7" i="76"/>
  <c r="I7" i="76" s="1"/>
  <c r="B7" i="76"/>
  <c r="H7" i="76" s="1"/>
  <c r="P147" i="79"/>
  <c r="O147" i="79"/>
  <c r="F19" i="77"/>
  <c r="E19" i="77"/>
  <c r="C19" i="77"/>
  <c r="B19" i="77"/>
  <c r="H19" i="77" l="1"/>
  <c r="D24" i="76"/>
  <c r="B6" i="76"/>
  <c r="H6" i="76" s="1"/>
  <c r="B32" i="93"/>
  <c r="C6" i="76"/>
  <c r="I6" i="76" s="1"/>
  <c r="C32" i="93"/>
  <c r="D7" i="77"/>
  <c r="J7" i="77" s="1"/>
  <c r="H7" i="77"/>
  <c r="B9" i="77"/>
  <c r="D12" i="76"/>
  <c r="D21" i="76"/>
  <c r="I21" i="76"/>
  <c r="D23" i="76"/>
  <c r="I19" i="77"/>
  <c r="D7" i="76"/>
  <c r="D14" i="76"/>
  <c r="D19" i="76"/>
  <c r="D11" i="76"/>
  <c r="D22" i="76"/>
  <c r="D26" i="76"/>
  <c r="B27" i="76"/>
  <c r="H27" i="76" s="1"/>
  <c r="D25" i="76"/>
  <c r="C27" i="76"/>
  <c r="I27" i="76" s="1"/>
  <c r="D20" i="76"/>
  <c r="D16" i="76"/>
  <c r="D13" i="76"/>
  <c r="D9" i="76"/>
  <c r="D8" i="76"/>
  <c r="B17" i="76"/>
  <c r="F91" i="99"/>
  <c r="F92" i="99"/>
  <c r="F94" i="99"/>
  <c r="F95" i="99"/>
  <c r="F96" i="99"/>
  <c r="F97" i="99"/>
  <c r="F99" i="99"/>
  <c r="F100" i="99"/>
  <c r="F103" i="99"/>
  <c r="C17" i="76" l="1"/>
  <c r="D6" i="76"/>
  <c r="L12" i="93"/>
  <c r="K12" i="93"/>
  <c r="D27" i="76"/>
  <c r="B29" i="76"/>
  <c r="C29" i="76"/>
  <c r="F10" i="75"/>
  <c r="E10" i="75"/>
  <c r="C10" i="75"/>
  <c r="B10" i="75"/>
  <c r="F12" i="75"/>
  <c r="E12" i="75"/>
  <c r="C12" i="75"/>
  <c r="B12" i="75"/>
  <c r="D12" i="75" l="1"/>
  <c r="G12" i="75"/>
  <c r="E22" i="94" l="1"/>
  <c r="G10" i="75"/>
  <c r="D10" i="75"/>
  <c r="C11" i="97" l="1"/>
  <c r="F16" i="97"/>
  <c r="E16" i="97"/>
  <c r="G11" i="97"/>
  <c r="F11" i="75"/>
  <c r="E11" i="75"/>
  <c r="C11" i="75"/>
  <c r="C9" i="75" s="1"/>
  <c r="C17" i="75" s="1"/>
  <c r="B11" i="75"/>
  <c r="B9" i="75" s="1"/>
  <c r="B17" i="75" s="1"/>
  <c r="J62" i="93"/>
  <c r="J61" i="93"/>
  <c r="J60" i="93"/>
  <c r="J58" i="93"/>
  <c r="J59" i="93"/>
  <c r="J63" i="93" s="1"/>
  <c r="J57" i="93"/>
  <c r="J56" i="93"/>
  <c r="G16" i="97" l="1"/>
  <c r="D11" i="75"/>
  <c r="G11" i="75"/>
  <c r="L40" i="93"/>
  <c r="K40" i="93"/>
  <c r="G28" i="93"/>
  <c r="G29" i="93"/>
  <c r="D19" i="77" l="1"/>
  <c r="E115" i="105"/>
  <c r="D115" i="105"/>
  <c r="E113" i="105"/>
  <c r="D113" i="105"/>
  <c r="D114" i="105"/>
  <c r="E114" i="105"/>
  <c r="G16" i="76" l="1"/>
  <c r="J16" i="76" s="1"/>
  <c r="D17" i="76"/>
  <c r="D29" i="76" l="1"/>
  <c r="C149" i="79"/>
  <c r="B149" i="79"/>
  <c r="P149" i="79"/>
  <c r="O149" i="79"/>
  <c r="Q147" i="79"/>
  <c r="D28" i="74"/>
  <c r="B28" i="74"/>
  <c r="B27" i="74"/>
  <c r="D42" i="74"/>
  <c r="B42" i="74"/>
  <c r="B41" i="74"/>
  <c r="G10" i="47" l="1"/>
  <c r="G13" i="47"/>
  <c r="G7" i="47"/>
  <c r="G97" i="105"/>
  <c r="F29" i="75" s="1"/>
  <c r="H97" i="105"/>
  <c r="G29" i="75" s="1"/>
  <c r="F97" i="105"/>
  <c r="E29" i="75" s="1"/>
  <c r="C9" i="90"/>
  <c r="D9" i="90"/>
  <c r="E9" i="90"/>
  <c r="F9" i="90"/>
  <c r="G9" i="90"/>
  <c r="H9" i="90"/>
  <c r="B9" i="90"/>
  <c r="E105" i="105"/>
  <c r="I97" i="105"/>
  <c r="E18" i="23"/>
  <c r="B26" i="74" s="1"/>
  <c r="D11" i="23"/>
  <c r="F11" i="23" s="1"/>
  <c r="C18" i="23"/>
  <c r="B18" i="23"/>
  <c r="D25" i="32"/>
  <c r="D24" i="32"/>
  <c r="D23" i="32"/>
  <c r="D22" i="32"/>
  <c r="F13" i="32"/>
  <c r="D13" i="32"/>
  <c r="D12" i="32"/>
  <c r="D11" i="32"/>
  <c r="D10" i="32"/>
  <c r="B19" i="69"/>
  <c r="C19" i="69"/>
  <c r="E19" i="69"/>
  <c r="D19" i="69"/>
  <c r="B31" i="34"/>
  <c r="J77" i="105" l="1"/>
  <c r="J49" i="105"/>
  <c r="C13" i="74"/>
  <c r="E18" i="92"/>
  <c r="H29" i="75"/>
  <c r="E36" i="75"/>
  <c r="G36" i="75"/>
  <c r="J29" i="75"/>
  <c r="I29" i="75"/>
  <c r="F36" i="75"/>
  <c r="J12" i="105"/>
  <c r="J25" i="105"/>
  <c r="J38" i="105"/>
  <c r="J52" i="105"/>
  <c r="J65" i="105"/>
  <c r="J94" i="105"/>
  <c r="J42" i="105"/>
  <c r="J68" i="105"/>
  <c r="J45" i="105"/>
  <c r="J85" i="105"/>
  <c r="J20" i="105"/>
  <c r="J59" i="105"/>
  <c r="J86" i="105"/>
  <c r="J34" i="105"/>
  <c r="J60" i="105"/>
  <c r="J87" i="105"/>
  <c r="J22" i="105"/>
  <c r="J48" i="105"/>
  <c r="J10" i="105"/>
  <c r="J50" i="105"/>
  <c r="J89" i="105"/>
  <c r="J37" i="105"/>
  <c r="J13" i="105"/>
  <c r="J26" i="105"/>
  <c r="J39" i="105"/>
  <c r="J53" i="105"/>
  <c r="J66" i="105"/>
  <c r="J79" i="105"/>
  <c r="J95" i="105"/>
  <c r="J28" i="105"/>
  <c r="J55" i="105"/>
  <c r="J17" i="105"/>
  <c r="J56" i="105"/>
  <c r="J82" i="105"/>
  <c r="J30" i="105"/>
  <c r="J57" i="105"/>
  <c r="J70" i="105"/>
  <c r="J61" i="105"/>
  <c r="J88" i="105"/>
  <c r="J36" i="105"/>
  <c r="J76" i="105"/>
  <c r="J24" i="105"/>
  <c r="J64" i="105"/>
  <c r="J14" i="105"/>
  <c r="J27" i="105"/>
  <c r="J40" i="105"/>
  <c r="J54" i="105"/>
  <c r="J67" i="105"/>
  <c r="J80" i="105"/>
  <c r="J9" i="105"/>
  <c r="J15" i="105"/>
  <c r="J81" i="105"/>
  <c r="J29" i="105"/>
  <c r="J43" i="105"/>
  <c r="J69" i="105"/>
  <c r="J18" i="105"/>
  <c r="J44" i="105"/>
  <c r="J84" i="105"/>
  <c r="J19" i="105"/>
  <c r="J31" i="105"/>
  <c r="J58" i="105"/>
  <c r="J71" i="105"/>
  <c r="J32" i="105"/>
  <c r="J46" i="105"/>
  <c r="J72" i="105"/>
  <c r="J21" i="105"/>
  <c r="J47" i="105"/>
  <c r="J73" i="105"/>
  <c r="J74" i="105"/>
  <c r="J23" i="105"/>
  <c r="J62" i="105"/>
  <c r="J11" i="105"/>
  <c r="J51" i="105"/>
  <c r="J90" i="105"/>
  <c r="J35" i="105"/>
  <c r="G30" i="29"/>
  <c r="I30" i="29"/>
  <c r="F30" i="29"/>
  <c r="D8" i="27"/>
  <c r="D7" i="27"/>
  <c r="G8" i="27"/>
  <c r="G7" i="27"/>
  <c r="I8" i="25"/>
  <c r="I9" i="25"/>
  <c r="I10" i="25"/>
  <c r="I11" i="25"/>
  <c r="I12" i="25"/>
  <c r="I13" i="25"/>
  <c r="I14" i="25"/>
  <c r="I15" i="25"/>
  <c r="I16" i="25"/>
  <c r="I17" i="25"/>
  <c r="I18" i="25"/>
  <c r="D8" i="25"/>
  <c r="D9" i="25"/>
  <c r="D10" i="25"/>
  <c r="D11" i="25"/>
  <c r="D12" i="25"/>
  <c r="D13" i="25"/>
  <c r="D14" i="25"/>
  <c r="D15" i="25"/>
  <c r="D16" i="25"/>
  <c r="D17" i="25"/>
  <c r="D18" i="25"/>
  <c r="D7" i="25"/>
  <c r="X20" i="24"/>
  <c r="Y20" i="24"/>
  <c r="W20" i="24"/>
  <c r="C15" i="74" l="1"/>
  <c r="I36" i="75"/>
  <c r="C16" i="74"/>
  <c r="J36" i="75"/>
  <c r="H36" i="75"/>
  <c r="C14" i="74"/>
  <c r="H30" i="29"/>
  <c r="J7" i="25"/>
  <c r="G19" i="25"/>
  <c r="J8" i="25"/>
  <c r="J10" i="25"/>
  <c r="J9" i="25"/>
  <c r="J12" i="25"/>
  <c r="J13" i="25"/>
  <c r="J14" i="25"/>
  <c r="J15" i="25"/>
  <c r="J11" i="25"/>
  <c r="J16" i="25"/>
  <c r="J17" i="25"/>
  <c r="J18" i="25"/>
  <c r="E13" i="47" l="1"/>
  <c r="E10" i="47"/>
  <c r="E7" i="47"/>
  <c r="G15" i="47"/>
  <c r="E15" i="47" s="1"/>
  <c r="G14" i="47"/>
  <c r="E14" i="47" s="1"/>
  <c r="G9" i="47"/>
  <c r="E9" i="47" s="1"/>
  <c r="G8" i="47"/>
  <c r="E8" i="47" s="1"/>
  <c r="D20" i="47"/>
  <c r="C42" i="74" s="1"/>
  <c r="D19" i="47"/>
  <c r="B17" i="47"/>
  <c r="B22" i="47" s="1"/>
  <c r="D8" i="47"/>
  <c r="D9" i="47"/>
  <c r="D10" i="47"/>
  <c r="D11" i="47"/>
  <c r="D12" i="47"/>
  <c r="D13" i="47"/>
  <c r="D14" i="47"/>
  <c r="D15" i="47"/>
  <c r="D7" i="47"/>
  <c r="I7" i="48"/>
  <c r="G17" i="47" l="1"/>
  <c r="G22" i="47" s="1"/>
  <c r="F19" i="47"/>
  <c r="D41" i="74" s="1"/>
  <c r="C41" i="74"/>
  <c r="D17" i="47"/>
  <c r="D7" i="53"/>
  <c r="D8" i="53"/>
  <c r="Y19" i="50"/>
  <c r="X19" i="50"/>
  <c r="W19" i="50"/>
  <c r="E117" i="105"/>
  <c r="D117" i="105"/>
  <c r="F115" i="105"/>
  <c r="F114" i="105"/>
  <c r="F113" i="105"/>
  <c r="E107" i="105"/>
  <c r="J97" i="105"/>
  <c r="D15" i="99"/>
  <c r="F15" i="99"/>
  <c r="F58" i="99"/>
  <c r="F59" i="99"/>
  <c r="F60" i="99"/>
  <c r="F61" i="99"/>
  <c r="F62" i="99"/>
  <c r="F63" i="99"/>
  <c r="F64" i="99"/>
  <c r="F65" i="99"/>
  <c r="F66" i="99"/>
  <c r="F67" i="99"/>
  <c r="F68" i="99"/>
  <c r="F70" i="99"/>
  <c r="F71" i="99"/>
  <c r="F72" i="99"/>
  <c r="F73" i="99"/>
  <c r="F74" i="99"/>
  <c r="F75" i="99"/>
  <c r="F76" i="99"/>
  <c r="F77" i="99"/>
  <c r="F78" i="99"/>
  <c r="F79" i="99"/>
  <c r="F80" i="99"/>
  <c r="F81" i="99"/>
  <c r="F83" i="99"/>
  <c r="F84" i="99"/>
  <c r="F85" i="99"/>
  <c r="F86" i="99"/>
  <c r="F88" i="99"/>
  <c r="F89" i="99"/>
  <c r="F90" i="99"/>
  <c r="D153" i="99"/>
  <c r="F153" i="99"/>
  <c r="D154" i="99"/>
  <c r="F154" i="99"/>
  <c r="D155" i="99"/>
  <c r="F155" i="99"/>
  <c r="D156" i="99"/>
  <c r="F156" i="99"/>
  <c r="D157" i="99"/>
  <c r="F157" i="99"/>
  <c r="D158" i="99"/>
  <c r="F158" i="99"/>
  <c r="D159" i="99"/>
  <c r="F159" i="99"/>
  <c r="D160" i="99"/>
  <c r="F160" i="99"/>
  <c r="F163" i="99"/>
  <c r="D164" i="99"/>
  <c r="F164" i="99"/>
  <c r="D165" i="99"/>
  <c r="F165" i="99"/>
  <c r="D166" i="99"/>
  <c r="F166" i="99"/>
  <c r="D168" i="99"/>
  <c r="F168" i="99"/>
  <c r="D169" i="99"/>
  <c r="F169" i="99"/>
  <c r="D170" i="99"/>
  <c r="F170" i="99"/>
  <c r="D171" i="99"/>
  <c r="F171" i="99"/>
  <c r="D172" i="99"/>
  <c r="F172" i="99"/>
  <c r="D174" i="99"/>
  <c r="F174" i="99"/>
  <c r="D176" i="99"/>
  <c r="F176" i="99"/>
  <c r="D177" i="99"/>
  <c r="F177" i="99"/>
  <c r="D178" i="99"/>
  <c r="F178" i="99"/>
  <c r="D179" i="99"/>
  <c r="F179" i="99"/>
  <c r="D181" i="99"/>
  <c r="F181" i="99"/>
  <c r="D183" i="99"/>
  <c r="F183" i="99"/>
  <c r="D184" i="99"/>
  <c r="F184" i="99"/>
  <c r="D185" i="99"/>
  <c r="F185" i="99"/>
  <c r="D186" i="99"/>
  <c r="F186" i="99"/>
  <c r="D187" i="99"/>
  <c r="F187" i="99"/>
  <c r="D191" i="99"/>
  <c r="F191" i="99"/>
  <c r="D193" i="99"/>
  <c r="F193" i="99"/>
  <c r="D194" i="99"/>
  <c r="F194" i="99"/>
  <c r="D198" i="99"/>
  <c r="F198" i="99"/>
  <c r="D223" i="99"/>
  <c r="F223" i="99"/>
  <c r="D224" i="99"/>
  <c r="F224" i="99"/>
  <c r="D225" i="99"/>
  <c r="F225" i="99"/>
  <c r="D226" i="99"/>
  <c r="F226" i="99"/>
  <c r="D227" i="99"/>
  <c r="F227" i="99"/>
  <c r="D228" i="99"/>
  <c r="F228" i="99"/>
  <c r="D229" i="99"/>
  <c r="F229" i="99"/>
  <c r="D230" i="99"/>
  <c r="F230" i="99"/>
  <c r="D231" i="99"/>
  <c r="F231" i="99"/>
  <c r="D232" i="99"/>
  <c r="F232" i="99"/>
  <c r="D233" i="99"/>
  <c r="F233" i="99"/>
  <c r="D234" i="99"/>
  <c r="F234" i="99"/>
  <c r="D236" i="99"/>
  <c r="F236" i="99"/>
  <c r="D237" i="99"/>
  <c r="F237" i="99"/>
  <c r="D238" i="99"/>
  <c r="F238" i="99"/>
  <c r="D239" i="99"/>
  <c r="F239" i="99"/>
  <c r="D240" i="99"/>
  <c r="F240" i="99"/>
  <c r="D241" i="99"/>
  <c r="F241" i="99"/>
  <c r="D242" i="99"/>
  <c r="F242" i="99"/>
  <c r="D243" i="99"/>
  <c r="F243" i="99"/>
  <c r="D244" i="99"/>
  <c r="F244" i="99"/>
  <c r="D245" i="99"/>
  <c r="F245" i="99"/>
  <c r="D247" i="99"/>
  <c r="F247" i="99"/>
  <c r="D248" i="99"/>
  <c r="F248" i="99"/>
  <c r="D249" i="99"/>
  <c r="F249" i="99"/>
  <c r="D250" i="99"/>
  <c r="F250" i="99"/>
  <c r="D251" i="99"/>
  <c r="F251" i="99"/>
  <c r="D252" i="99"/>
  <c r="F252" i="99"/>
  <c r="D253" i="99"/>
  <c r="F253" i="99"/>
  <c r="D255" i="99"/>
  <c r="F255" i="99"/>
  <c r="D256" i="99"/>
  <c r="F256" i="99"/>
  <c r="D257" i="99"/>
  <c r="F257" i="99"/>
  <c r="B9" i="97"/>
  <c r="C9" i="97"/>
  <c r="D9" i="97"/>
  <c r="H9" i="97"/>
  <c r="I9" i="97"/>
  <c r="J9" i="97"/>
  <c r="K9" i="97"/>
  <c r="L9" i="97"/>
  <c r="M9" i="97"/>
  <c r="D11" i="97"/>
  <c r="J11" i="97"/>
  <c r="K11" i="97"/>
  <c r="L11" i="97"/>
  <c r="D16" i="97"/>
  <c r="J16" i="97"/>
  <c r="M16" i="97" s="1"/>
  <c r="B19" i="97"/>
  <c r="C19" i="97"/>
  <c r="E19" i="97"/>
  <c r="F19" i="97"/>
  <c r="G19" i="97"/>
  <c r="H19" i="97"/>
  <c r="I19" i="97"/>
  <c r="B22" i="94"/>
  <c r="B42" i="94"/>
  <c r="D12" i="93"/>
  <c r="G12" i="93"/>
  <c r="P12" i="93"/>
  <c r="S12" i="93"/>
  <c r="D13" i="93"/>
  <c r="G13" i="93"/>
  <c r="D9" i="89" s="1"/>
  <c r="E9" i="89" s="1"/>
  <c r="M13" i="93"/>
  <c r="P13" i="93"/>
  <c r="S13" i="93"/>
  <c r="D14" i="93"/>
  <c r="G14" i="93"/>
  <c r="D10" i="89" s="1"/>
  <c r="E10" i="89" s="1"/>
  <c r="P14" i="93"/>
  <c r="S14" i="93"/>
  <c r="D15" i="93"/>
  <c r="G15" i="93"/>
  <c r="D11" i="89" s="1"/>
  <c r="E11" i="89" s="1"/>
  <c r="K15" i="93"/>
  <c r="L15" i="93"/>
  <c r="P15" i="93"/>
  <c r="S15" i="93"/>
  <c r="D16" i="93"/>
  <c r="G16" i="93"/>
  <c r="D12" i="89" s="1"/>
  <c r="M16" i="93"/>
  <c r="P16" i="93"/>
  <c r="S16" i="93"/>
  <c r="D17" i="93"/>
  <c r="G17" i="93"/>
  <c r="D13" i="89" s="1"/>
  <c r="E13" i="89" s="1"/>
  <c r="M17" i="93"/>
  <c r="P17" i="93"/>
  <c r="S17" i="93"/>
  <c r="D18" i="93"/>
  <c r="G18" i="93"/>
  <c r="D14" i="89" s="1"/>
  <c r="E14" i="89" s="1"/>
  <c r="K18" i="93"/>
  <c r="P18" i="93"/>
  <c r="S18" i="93"/>
  <c r="D19" i="93"/>
  <c r="G19" i="93"/>
  <c r="D15" i="89" s="1"/>
  <c r="E15" i="89" s="1"/>
  <c r="P19" i="93"/>
  <c r="S19" i="93"/>
  <c r="D20" i="93"/>
  <c r="G20" i="93"/>
  <c r="D16" i="89" s="1"/>
  <c r="E16" i="89" s="1"/>
  <c r="P20" i="93"/>
  <c r="S20" i="93"/>
  <c r="D21" i="93"/>
  <c r="G21" i="93"/>
  <c r="M21" i="93"/>
  <c r="P21" i="93"/>
  <c r="S21" i="93"/>
  <c r="D22" i="93"/>
  <c r="G22" i="93"/>
  <c r="M22" i="93"/>
  <c r="P22" i="93"/>
  <c r="S22" i="93"/>
  <c r="D23" i="93"/>
  <c r="G23" i="93"/>
  <c r="K23" i="93"/>
  <c r="K20" i="93" s="1"/>
  <c r="L23" i="93"/>
  <c r="L20" i="93" s="1"/>
  <c r="P23" i="93"/>
  <c r="S23" i="93"/>
  <c r="G26" i="93"/>
  <c r="M26" i="93"/>
  <c r="P26" i="93"/>
  <c r="G27" i="93"/>
  <c r="M27" i="93"/>
  <c r="P27" i="93"/>
  <c r="G30" i="93"/>
  <c r="M30" i="93"/>
  <c r="P30" i="93"/>
  <c r="C44" i="93"/>
  <c r="F44" i="93"/>
  <c r="N44" i="93"/>
  <c r="O44" i="93"/>
  <c r="Q44" i="93"/>
  <c r="R44" i="93"/>
  <c r="D34" i="93"/>
  <c r="G34" i="93"/>
  <c r="H34" i="93"/>
  <c r="I34" i="93"/>
  <c r="M34" i="93"/>
  <c r="P34" i="93"/>
  <c r="S34" i="93"/>
  <c r="D35" i="93"/>
  <c r="G35" i="93"/>
  <c r="M35" i="93"/>
  <c r="P35" i="93"/>
  <c r="S35" i="93"/>
  <c r="D36" i="93"/>
  <c r="G36" i="93"/>
  <c r="M36" i="93"/>
  <c r="P36" i="93"/>
  <c r="S36" i="93"/>
  <c r="D37" i="93"/>
  <c r="G37" i="93"/>
  <c r="M37" i="93"/>
  <c r="P37" i="93"/>
  <c r="S37" i="93"/>
  <c r="D38" i="93"/>
  <c r="G38" i="93"/>
  <c r="M38" i="93"/>
  <c r="P38" i="93"/>
  <c r="S38" i="93"/>
  <c r="D39" i="93"/>
  <c r="G39" i="93"/>
  <c r="M39" i="93"/>
  <c r="P39" i="93"/>
  <c r="S39" i="93"/>
  <c r="D40" i="93"/>
  <c r="G40" i="93"/>
  <c r="M40" i="93"/>
  <c r="P40" i="93"/>
  <c r="S40" i="93"/>
  <c r="D41" i="93"/>
  <c r="G41" i="93"/>
  <c r="M41" i="93"/>
  <c r="P41" i="93"/>
  <c r="S41" i="93"/>
  <c r="G42" i="93"/>
  <c r="M42" i="93"/>
  <c r="P42" i="93"/>
  <c r="S42" i="93"/>
  <c r="B19" i="90"/>
  <c r="C19" i="90"/>
  <c r="D19" i="90"/>
  <c r="E19" i="90"/>
  <c r="F19" i="90"/>
  <c r="E12" i="89"/>
  <c r="E19" i="89"/>
  <c r="E20" i="89"/>
  <c r="E21" i="89"/>
  <c r="E22" i="89"/>
  <c r="E23" i="89"/>
  <c r="E24" i="89"/>
  <c r="E25" i="89"/>
  <c r="E27" i="89"/>
  <c r="E28" i="89"/>
  <c r="E29" i="89"/>
  <c r="E31" i="89"/>
  <c r="E32" i="89"/>
  <c r="E33" i="89"/>
  <c r="E34" i="89"/>
  <c r="E35" i="89"/>
  <c r="E36" i="89"/>
  <c r="E37" i="89"/>
  <c r="E38" i="89"/>
  <c r="E39" i="89"/>
  <c r="B45" i="89"/>
  <c r="B60" i="89" s="1"/>
  <c r="C45" i="89"/>
  <c r="C60" i="89" s="1"/>
  <c r="E47" i="89"/>
  <c r="E48" i="89"/>
  <c r="E49" i="89"/>
  <c r="E50" i="89"/>
  <c r="E51" i="89"/>
  <c r="E52" i="89"/>
  <c r="E53" i="89"/>
  <c r="E55" i="89"/>
  <c r="E58" i="89"/>
  <c r="C8" i="86"/>
  <c r="D8" i="86"/>
  <c r="E8" i="86"/>
  <c r="F8" i="86"/>
  <c r="G8" i="86"/>
  <c r="C12" i="86"/>
  <c r="D12" i="86"/>
  <c r="E12" i="86"/>
  <c r="F12" i="86"/>
  <c r="G12" i="86"/>
  <c r="C17" i="86"/>
  <c r="D17" i="86"/>
  <c r="E17" i="86"/>
  <c r="F17" i="86"/>
  <c r="G17" i="86"/>
  <c r="C21" i="86"/>
  <c r="C40" i="86" s="1"/>
  <c r="D21" i="86"/>
  <c r="D40" i="86" s="1"/>
  <c r="E21" i="86"/>
  <c r="E40" i="86" s="1"/>
  <c r="F21" i="86"/>
  <c r="F40" i="86" s="1"/>
  <c r="G21" i="86"/>
  <c r="G40" i="86" s="1"/>
  <c r="D95" i="84"/>
  <c r="E95" i="84"/>
  <c r="F95" i="84"/>
  <c r="G95" i="84"/>
  <c r="H11" i="84" s="1"/>
  <c r="I95" i="84"/>
  <c r="J95" i="84"/>
  <c r="F107" i="84"/>
  <c r="F108" i="84"/>
  <c r="F109" i="84"/>
  <c r="D111" i="84"/>
  <c r="E111" i="84"/>
  <c r="H9" i="81"/>
  <c r="H10" i="81"/>
  <c r="H11" i="81"/>
  <c r="H13" i="81"/>
  <c r="H15" i="81"/>
  <c r="H17" i="81"/>
  <c r="H18" i="81"/>
  <c r="H19" i="81"/>
  <c r="H21" i="81"/>
  <c r="H22" i="81"/>
  <c r="H23" i="81"/>
  <c r="H24" i="81"/>
  <c r="H25" i="81"/>
  <c r="H26" i="81"/>
  <c r="H29" i="81"/>
  <c r="D31" i="81"/>
  <c r="E31" i="81"/>
  <c r="F31" i="81"/>
  <c r="G31" i="81"/>
  <c r="H31" i="81"/>
  <c r="D40" i="81"/>
  <c r="D41" i="81"/>
  <c r="D42" i="81"/>
  <c r="B44" i="81"/>
  <c r="C44" i="81"/>
  <c r="D78" i="80"/>
  <c r="D79" i="80"/>
  <c r="D80" i="80"/>
  <c r="B82" i="80"/>
  <c r="C82" i="80"/>
  <c r="F21" i="77" s="1"/>
  <c r="D144" i="79"/>
  <c r="D145" i="79"/>
  <c r="Q145" i="79"/>
  <c r="G11" i="87" s="1"/>
  <c r="D146" i="79"/>
  <c r="C9" i="77"/>
  <c r="E9" i="77"/>
  <c r="H9" i="77" s="1"/>
  <c r="F9" i="77"/>
  <c r="B21" i="77"/>
  <c r="C21" i="77"/>
  <c r="D21" i="77"/>
  <c r="D31" i="77"/>
  <c r="G31" i="77"/>
  <c r="G33" i="77" s="1"/>
  <c r="J33" i="77" s="1"/>
  <c r="B33" i="77"/>
  <c r="C33" i="77"/>
  <c r="E33" i="77"/>
  <c r="F33" i="77"/>
  <c r="D41" i="77"/>
  <c r="G41" i="77"/>
  <c r="G43" i="77" s="1"/>
  <c r="J43" i="77" s="1"/>
  <c r="B43" i="77"/>
  <c r="C43" i="77"/>
  <c r="E43" i="77"/>
  <c r="F43" i="77"/>
  <c r="D51" i="77"/>
  <c r="G51" i="77"/>
  <c r="G53" i="77" s="1"/>
  <c r="J53" i="77" s="1"/>
  <c r="B53" i="77"/>
  <c r="C53" i="77"/>
  <c r="E53" i="77"/>
  <c r="F53" i="77"/>
  <c r="G6" i="76"/>
  <c r="G7" i="76"/>
  <c r="J7" i="76" s="1"/>
  <c r="G8" i="76"/>
  <c r="J8" i="76" s="1"/>
  <c r="G9" i="76"/>
  <c r="J9" i="76" s="1"/>
  <c r="G10" i="76"/>
  <c r="G11" i="76"/>
  <c r="J11" i="76" s="1"/>
  <c r="G12" i="76"/>
  <c r="J12" i="76" s="1"/>
  <c r="G13" i="76"/>
  <c r="J13" i="76" s="1"/>
  <c r="G14" i="76"/>
  <c r="J14" i="76" s="1"/>
  <c r="G15" i="76"/>
  <c r="E17" i="76"/>
  <c r="H17" i="76" s="1"/>
  <c r="F17" i="76"/>
  <c r="I17" i="76" s="1"/>
  <c r="G19" i="76"/>
  <c r="J19" i="76" s="1"/>
  <c r="G20" i="76"/>
  <c r="G21" i="76"/>
  <c r="J21" i="76" s="1"/>
  <c r="G22" i="76"/>
  <c r="G23" i="76"/>
  <c r="J23" i="76" s="1"/>
  <c r="G24" i="76"/>
  <c r="J24" i="76" s="1"/>
  <c r="G25" i="76"/>
  <c r="G26" i="76"/>
  <c r="J26" i="76" s="1"/>
  <c r="G32" i="76"/>
  <c r="D33" i="76"/>
  <c r="G33" i="76"/>
  <c r="I33" i="76"/>
  <c r="M15" i="93" l="1"/>
  <c r="I9" i="77"/>
  <c r="P32" i="93"/>
  <c r="M20" i="93"/>
  <c r="T20" i="93" s="1"/>
  <c r="U20" i="93" s="1"/>
  <c r="M23" i="93"/>
  <c r="T23" i="93" s="1"/>
  <c r="U23" i="93" s="1"/>
  <c r="I32" i="93"/>
  <c r="I44" i="93" s="1"/>
  <c r="H32" i="93"/>
  <c r="H44" i="93" s="1"/>
  <c r="G32" i="93"/>
  <c r="D32" i="93"/>
  <c r="L19" i="93"/>
  <c r="K19" i="93"/>
  <c r="S32" i="93"/>
  <c r="I21" i="77"/>
  <c r="H33" i="77"/>
  <c r="I33" i="77"/>
  <c r="D8" i="89"/>
  <c r="T17" i="93"/>
  <c r="T37" i="93"/>
  <c r="T34" i="93"/>
  <c r="T13" i="93"/>
  <c r="T41" i="93"/>
  <c r="T22" i="93"/>
  <c r="B44" i="93"/>
  <c r="G9" i="77"/>
  <c r="D9" i="77"/>
  <c r="I43" i="77"/>
  <c r="S44" i="93"/>
  <c r="P44" i="93"/>
  <c r="L14" i="93"/>
  <c r="T39" i="93"/>
  <c r="T36" i="93"/>
  <c r="T40" i="93"/>
  <c r="G19" i="77"/>
  <c r="J19" i="77" s="1"/>
  <c r="K19" i="97"/>
  <c r="E44" i="93"/>
  <c r="G44" i="93" s="1"/>
  <c r="C11" i="74" s="1"/>
  <c r="M12" i="93"/>
  <c r="K14" i="93"/>
  <c r="D149" i="79"/>
  <c r="Q149" i="79"/>
  <c r="B36" i="92" s="1"/>
  <c r="D36" i="92" s="1"/>
  <c r="E21" i="77"/>
  <c r="H21" i="77" s="1"/>
  <c r="G17" i="76"/>
  <c r="J17" i="76" s="1"/>
  <c r="D22" i="47"/>
  <c r="C40" i="74"/>
  <c r="G7" i="53"/>
  <c r="J7" i="53" s="1"/>
  <c r="H7" i="53"/>
  <c r="G8" i="53"/>
  <c r="J8" i="53" s="1"/>
  <c r="H8" i="53"/>
  <c r="I8" i="53"/>
  <c r="J19" i="97"/>
  <c r="M11" i="97"/>
  <c r="D44" i="81"/>
  <c r="D82" i="80"/>
  <c r="I18" i="92" s="1"/>
  <c r="K18" i="92" s="1"/>
  <c r="J33" i="76"/>
  <c r="J25" i="76"/>
  <c r="J6" i="76"/>
  <c r="J20" i="76"/>
  <c r="E29" i="76"/>
  <c r="H29" i="76" s="1"/>
  <c r="H50" i="84"/>
  <c r="H88" i="84"/>
  <c r="F111" i="84"/>
  <c r="H80" i="84"/>
  <c r="H42" i="84"/>
  <c r="H26" i="84"/>
  <c r="H23" i="84"/>
  <c r="H18" i="84"/>
  <c r="H93" i="84"/>
  <c r="H95" i="84"/>
  <c r="H77" i="84"/>
  <c r="H10" i="84"/>
  <c r="H62" i="84"/>
  <c r="H45" i="84"/>
  <c r="F117" i="105"/>
  <c r="B18" i="92" s="1"/>
  <c r="D18" i="92" s="1"/>
  <c r="F29" i="76"/>
  <c r="I29" i="76" s="1"/>
  <c r="J34" i="93"/>
  <c r="T21" i="93"/>
  <c r="G27" i="76"/>
  <c r="J27" i="76" s="1"/>
  <c r="H43" i="77"/>
  <c r="T15" i="93"/>
  <c r="U15" i="93" s="1"/>
  <c r="T38" i="93"/>
  <c r="L19" i="97"/>
  <c r="H53" i="77"/>
  <c r="D19" i="97"/>
  <c r="T16" i="93"/>
  <c r="I53" i="77"/>
  <c r="T42" i="93"/>
  <c r="T35" i="93"/>
  <c r="H82" i="84"/>
  <c r="H22" i="84"/>
  <c r="H75" i="84"/>
  <c r="H48" i="84"/>
  <c r="H35" i="84"/>
  <c r="H21" i="84"/>
  <c r="H76" i="84"/>
  <c r="H49" i="84"/>
  <c r="H41" i="84"/>
  <c r="H9" i="84"/>
  <c r="H74" i="84"/>
  <c r="H47" i="84"/>
  <c r="H34" i="84"/>
  <c r="H20" i="84"/>
  <c r="H63" i="84"/>
  <c r="H46" i="84"/>
  <c r="H33" i="84"/>
  <c r="H19" i="84"/>
  <c r="H92" i="84"/>
  <c r="H79" i="84"/>
  <c r="H52" i="84"/>
  <c r="H44" i="84"/>
  <c r="H25" i="84"/>
  <c r="H17" i="84"/>
  <c r="H78" i="84"/>
  <c r="H51" i="84"/>
  <c r="H43" i="84"/>
  <c r="H24" i="84"/>
  <c r="M19" i="93" l="1"/>
  <c r="T19" i="93" s="1"/>
  <c r="U19" i="93" s="1"/>
  <c r="L32" i="93"/>
  <c r="L44" i="93" s="1"/>
  <c r="M14" i="93"/>
  <c r="T14" i="93" s="1"/>
  <c r="U14" i="93" s="1"/>
  <c r="T12" i="93"/>
  <c r="U12" i="93" s="1"/>
  <c r="K32" i="93"/>
  <c r="K44" i="93" s="1"/>
  <c r="M44" i="93" s="1"/>
  <c r="J32" i="93"/>
  <c r="J9" i="77"/>
  <c r="E8" i="89"/>
  <c r="E45" i="89" s="1"/>
  <c r="E60" i="89" s="1"/>
  <c r="D45" i="89"/>
  <c r="D60" i="89" s="1"/>
  <c r="D44" i="93"/>
  <c r="U24" i="93" s="1"/>
  <c r="D9" i="75"/>
  <c r="D17" i="75" s="1"/>
  <c r="G21" i="77"/>
  <c r="J21" i="77" s="1"/>
  <c r="F9" i="75"/>
  <c r="E9" i="75"/>
  <c r="M19" i="97"/>
  <c r="M18" i="93"/>
  <c r="J44" i="93"/>
  <c r="C43" i="74"/>
  <c r="G29" i="76"/>
  <c r="G38" i="76" s="1"/>
  <c r="G39" i="76" s="1"/>
  <c r="M32" i="93" l="1"/>
  <c r="U22" i="93"/>
  <c r="D11" i="74"/>
  <c r="U13" i="93"/>
  <c r="U21" i="93"/>
  <c r="U16" i="93"/>
  <c r="U17" i="93"/>
  <c r="J29" i="76"/>
  <c r="F17" i="75"/>
  <c r="I17" i="75" s="1"/>
  <c r="G9" i="75"/>
  <c r="E17" i="75"/>
  <c r="H17" i="75" s="1"/>
  <c r="T18" i="93"/>
  <c r="D10" i="73"/>
  <c r="D9" i="73"/>
  <c r="T32" i="93" l="1"/>
  <c r="U18" i="93"/>
  <c r="G17" i="75"/>
  <c r="I31" i="48"/>
  <c r="H31" i="48"/>
  <c r="G31" i="48"/>
  <c r="F31" i="48"/>
  <c r="F18" i="54"/>
  <c r="E18" i="54"/>
  <c r="C18" i="54"/>
  <c r="B18" i="54"/>
  <c r="H17" i="54"/>
  <c r="G17" i="54"/>
  <c r="D17" i="54"/>
  <c r="H16" i="54"/>
  <c r="G16" i="54"/>
  <c r="D16" i="54"/>
  <c r="H15" i="54"/>
  <c r="G15" i="54"/>
  <c r="D15" i="54"/>
  <c r="H14" i="54"/>
  <c r="G14" i="54"/>
  <c r="D14" i="54"/>
  <c r="H13" i="54"/>
  <c r="G13" i="54"/>
  <c r="D13" i="54"/>
  <c r="H12" i="54"/>
  <c r="G12" i="54"/>
  <c r="D12" i="54"/>
  <c r="H11" i="54"/>
  <c r="G11" i="54"/>
  <c r="D11" i="54"/>
  <c r="H10" i="54"/>
  <c r="G10" i="54"/>
  <c r="D10" i="54"/>
  <c r="H9" i="54"/>
  <c r="G9" i="54"/>
  <c r="D9" i="54"/>
  <c r="H8" i="54"/>
  <c r="G8" i="54"/>
  <c r="D8" i="54"/>
  <c r="H7" i="54"/>
  <c r="G7" i="54"/>
  <c r="D7" i="54"/>
  <c r="H6" i="54"/>
  <c r="G6" i="54"/>
  <c r="D6" i="54"/>
  <c r="F9" i="53"/>
  <c r="E9" i="53"/>
  <c r="C9" i="53"/>
  <c r="B9" i="53"/>
  <c r="G9" i="52"/>
  <c r="F9" i="52"/>
  <c r="E9" i="52"/>
  <c r="D9" i="52"/>
  <c r="J17" i="75" l="1"/>
  <c r="U32" i="93"/>
  <c r="T44" i="93"/>
  <c r="U44" i="93" s="1"/>
  <c r="H18" i="54"/>
  <c r="D18" i="54"/>
  <c r="G18" i="54"/>
  <c r="I9" i="53"/>
  <c r="D9" i="53"/>
  <c r="H9" i="53"/>
  <c r="G9" i="53"/>
  <c r="J9" i="53" l="1"/>
  <c r="AA19" i="50"/>
  <c r="B47" i="74" s="1"/>
  <c r="Z19" i="50"/>
  <c r="C47" i="74" s="1"/>
  <c r="S19" i="50"/>
  <c r="R19" i="50"/>
  <c r="Q19" i="50"/>
  <c r="P19" i="50"/>
  <c r="N19" i="50"/>
  <c r="M19" i="50"/>
  <c r="L19" i="50"/>
  <c r="I19" i="50"/>
  <c r="H19" i="50"/>
  <c r="G19" i="50"/>
  <c r="F19" i="50"/>
  <c r="D19" i="50"/>
  <c r="C19" i="50"/>
  <c r="B19" i="50"/>
  <c r="AB18" i="50"/>
  <c r="T18" i="50"/>
  <c r="O18" i="50"/>
  <c r="J18" i="50"/>
  <c r="E18" i="50"/>
  <c r="AB17" i="50"/>
  <c r="T17" i="50"/>
  <c r="O17" i="50"/>
  <c r="J17" i="50"/>
  <c r="E17" i="50"/>
  <c r="AB16" i="50"/>
  <c r="T16" i="50"/>
  <c r="O16" i="50"/>
  <c r="J16" i="50"/>
  <c r="E16" i="50"/>
  <c r="AB15" i="50"/>
  <c r="T15" i="50"/>
  <c r="O15" i="50"/>
  <c r="J15" i="50"/>
  <c r="E15" i="50"/>
  <c r="AB14" i="50"/>
  <c r="T14" i="50"/>
  <c r="O14" i="50"/>
  <c r="J14" i="50"/>
  <c r="E14" i="50"/>
  <c r="AB13" i="50"/>
  <c r="T13" i="50"/>
  <c r="O13" i="50"/>
  <c r="J13" i="50"/>
  <c r="E13" i="50"/>
  <c r="AB12" i="50"/>
  <c r="T12" i="50"/>
  <c r="O12" i="50"/>
  <c r="J12" i="50"/>
  <c r="E12" i="50"/>
  <c r="AB11" i="50"/>
  <c r="T11" i="50"/>
  <c r="O11" i="50"/>
  <c r="J11" i="50"/>
  <c r="E11" i="50"/>
  <c r="AB10" i="50"/>
  <c r="T10" i="50"/>
  <c r="O10" i="50"/>
  <c r="J10" i="50"/>
  <c r="E10" i="50"/>
  <c r="AB9" i="50"/>
  <c r="T9" i="50"/>
  <c r="O9" i="50"/>
  <c r="J9" i="50"/>
  <c r="E9" i="50"/>
  <c r="AB8" i="50"/>
  <c r="T8" i="50"/>
  <c r="O8" i="50"/>
  <c r="J8" i="50"/>
  <c r="E8" i="50"/>
  <c r="AB7" i="50"/>
  <c r="T7" i="50"/>
  <c r="O7" i="50"/>
  <c r="J7" i="50"/>
  <c r="E7" i="50"/>
  <c r="K12" i="50" l="1"/>
  <c r="F14" i="47"/>
  <c r="F13" i="47"/>
  <c r="F9" i="47"/>
  <c r="F10" i="47"/>
  <c r="K11" i="50"/>
  <c r="K9" i="50"/>
  <c r="U9" i="50" s="1"/>
  <c r="K17" i="50"/>
  <c r="V17" i="50" s="1"/>
  <c r="J19" i="50"/>
  <c r="C45" i="74" s="1"/>
  <c r="K14" i="50"/>
  <c r="V14" i="50" s="1"/>
  <c r="O19" i="50"/>
  <c r="D45" i="74" s="1"/>
  <c r="K10" i="50"/>
  <c r="U10" i="50" s="1"/>
  <c r="K18" i="50"/>
  <c r="V18" i="50" s="1"/>
  <c r="AB19" i="50"/>
  <c r="D47" i="74" s="1"/>
  <c r="K8" i="50"/>
  <c r="U8" i="50" s="1"/>
  <c r="K16" i="50"/>
  <c r="V16" i="50" s="1"/>
  <c r="K13" i="50"/>
  <c r="U13" i="50" s="1"/>
  <c r="T19" i="50"/>
  <c r="E19" i="50"/>
  <c r="B45" i="74" s="1"/>
  <c r="K15" i="50"/>
  <c r="U15" i="50" s="1"/>
  <c r="U12" i="50"/>
  <c r="V12" i="50"/>
  <c r="U11" i="50"/>
  <c r="V11" i="50"/>
  <c r="K7" i="50"/>
  <c r="F7" i="47"/>
  <c r="U17" i="50" l="1"/>
  <c r="V9" i="50"/>
  <c r="V13" i="50"/>
  <c r="U14" i="50"/>
  <c r="V10" i="50"/>
  <c r="U18" i="50"/>
  <c r="V8" i="50"/>
  <c r="V15" i="50"/>
  <c r="U16" i="50"/>
  <c r="V7" i="50"/>
  <c r="K19" i="50"/>
  <c r="U7" i="50"/>
  <c r="V19" i="50" l="1"/>
  <c r="U19" i="50"/>
  <c r="G17" i="28"/>
  <c r="G16" i="28"/>
  <c r="G15" i="28"/>
  <c r="G14" i="28"/>
  <c r="G13" i="28"/>
  <c r="G12" i="28"/>
  <c r="G11" i="28"/>
  <c r="G10" i="28"/>
  <c r="G9" i="28"/>
  <c r="G8" i="28"/>
  <c r="G7" i="28"/>
  <c r="G6" i="28"/>
  <c r="J8" i="24"/>
  <c r="G8" i="34" l="1"/>
  <c r="F25" i="32" l="1"/>
  <c r="F24" i="32"/>
  <c r="F23" i="32"/>
  <c r="F22" i="32"/>
  <c r="F12" i="32"/>
  <c r="F11" i="32"/>
  <c r="F10" i="32"/>
  <c r="G23" i="23" l="1"/>
  <c r="G18" i="23"/>
  <c r="F32" i="34" l="1"/>
  <c r="E32" i="34"/>
  <c r="D32" i="34"/>
  <c r="C32" i="34"/>
  <c r="G19" i="34"/>
  <c r="D19" i="34"/>
  <c r="G18" i="34"/>
  <c r="D18" i="34"/>
  <c r="G17" i="34"/>
  <c r="D17" i="34"/>
  <c r="G16" i="34"/>
  <c r="D16" i="34"/>
  <c r="G15" i="34"/>
  <c r="D15" i="34"/>
  <c r="G14" i="34"/>
  <c r="D14" i="34"/>
  <c r="G13" i="34"/>
  <c r="D13" i="34"/>
  <c r="G12" i="34"/>
  <c r="D12" i="34"/>
  <c r="G11" i="34"/>
  <c r="D11" i="34"/>
  <c r="G10" i="34"/>
  <c r="D10" i="34"/>
  <c r="G9" i="34"/>
  <c r="D9" i="34"/>
  <c r="D8" i="34"/>
  <c r="D14" i="31"/>
  <c r="D13" i="31"/>
  <c r="D10" i="31"/>
  <c r="D9" i="31"/>
  <c r="E17" i="30"/>
  <c r="G17" i="30" s="1"/>
  <c r="E16" i="30"/>
  <c r="G16" i="30" s="1"/>
  <c r="E15" i="30"/>
  <c r="G15" i="30" s="1"/>
  <c r="E14" i="30"/>
  <c r="G14" i="30" s="1"/>
  <c r="E13" i="30"/>
  <c r="G13" i="30" s="1"/>
  <c r="E12" i="30"/>
  <c r="G12" i="30" s="1"/>
  <c r="E11" i="30"/>
  <c r="G11" i="30" s="1"/>
  <c r="E10" i="30"/>
  <c r="G10" i="30" s="1"/>
  <c r="E9" i="30"/>
  <c r="G9" i="30" s="1"/>
  <c r="E8" i="30"/>
  <c r="G8" i="30" s="1"/>
  <c r="E7" i="30"/>
  <c r="G7" i="30" s="1"/>
  <c r="E6" i="30"/>
  <c r="G6" i="30" s="1"/>
  <c r="F18" i="28"/>
  <c r="E18" i="28"/>
  <c r="C18" i="28"/>
  <c r="B18" i="28"/>
  <c r="H17" i="28"/>
  <c r="D17" i="28"/>
  <c r="H16" i="28"/>
  <c r="D16" i="28"/>
  <c r="H15" i="28"/>
  <c r="D15" i="28"/>
  <c r="H14" i="28"/>
  <c r="D14" i="28"/>
  <c r="H13" i="28"/>
  <c r="D13" i="28"/>
  <c r="H12" i="28"/>
  <c r="D12" i="28"/>
  <c r="H11" i="28"/>
  <c r="D11" i="28"/>
  <c r="H10" i="28"/>
  <c r="D10" i="28"/>
  <c r="H9" i="28"/>
  <c r="D9" i="28"/>
  <c r="H8" i="28"/>
  <c r="D8" i="28"/>
  <c r="H7" i="28"/>
  <c r="D7" i="28"/>
  <c r="H6" i="28"/>
  <c r="D6" i="28"/>
  <c r="F9" i="27"/>
  <c r="E9" i="27"/>
  <c r="C9" i="27"/>
  <c r="B9" i="27"/>
  <c r="I8" i="27"/>
  <c r="H8" i="27"/>
  <c r="J8" i="27"/>
  <c r="H7" i="27"/>
  <c r="J7" i="27"/>
  <c r="G7" i="26"/>
  <c r="F7" i="26"/>
  <c r="E7" i="26"/>
  <c r="D7" i="26"/>
  <c r="H43" i="25"/>
  <c r="G43" i="25"/>
  <c r="C43" i="25"/>
  <c r="B43" i="25"/>
  <c r="I42" i="25"/>
  <c r="J42" i="25" s="1"/>
  <c r="D42" i="25"/>
  <c r="I41" i="25"/>
  <c r="J41" i="25" s="1"/>
  <c r="D41" i="25"/>
  <c r="I40" i="25"/>
  <c r="J40" i="25" s="1"/>
  <c r="D40" i="25"/>
  <c r="I39" i="25"/>
  <c r="J39" i="25" s="1"/>
  <c r="D39" i="25"/>
  <c r="I38" i="25"/>
  <c r="J38" i="25" s="1"/>
  <c r="D38" i="25"/>
  <c r="I37" i="25"/>
  <c r="J37" i="25" s="1"/>
  <c r="D37" i="25"/>
  <c r="I36" i="25"/>
  <c r="J36" i="25" s="1"/>
  <c r="D36" i="25"/>
  <c r="I35" i="25"/>
  <c r="J35" i="25" s="1"/>
  <c r="D35" i="25"/>
  <c r="I34" i="25"/>
  <c r="J34" i="25" s="1"/>
  <c r="D34" i="25"/>
  <c r="I33" i="25"/>
  <c r="J33" i="25" s="1"/>
  <c r="D33" i="25"/>
  <c r="I32" i="25"/>
  <c r="J32" i="25" s="1"/>
  <c r="D32" i="25"/>
  <c r="I31" i="25"/>
  <c r="J31" i="25" s="1"/>
  <c r="D31" i="25"/>
  <c r="C19" i="25"/>
  <c r="B19" i="25"/>
  <c r="K9" i="25"/>
  <c r="K8" i="25"/>
  <c r="AA20" i="24"/>
  <c r="Z20" i="24"/>
  <c r="S20" i="24"/>
  <c r="I20" i="24"/>
  <c r="H20" i="24"/>
  <c r="G20" i="24"/>
  <c r="F20" i="24"/>
  <c r="D20" i="24"/>
  <c r="C20" i="24"/>
  <c r="B20" i="24"/>
  <c r="AB19" i="24"/>
  <c r="J19" i="24"/>
  <c r="E19" i="24"/>
  <c r="AB18" i="24"/>
  <c r="J18" i="24"/>
  <c r="E18" i="24"/>
  <c r="AB17" i="24"/>
  <c r="J17" i="24"/>
  <c r="E17" i="24"/>
  <c r="AB16" i="24"/>
  <c r="J16" i="24"/>
  <c r="E16" i="24"/>
  <c r="AB15" i="24"/>
  <c r="J15" i="24"/>
  <c r="E15" i="24"/>
  <c r="AB14" i="24"/>
  <c r="J14" i="24"/>
  <c r="E14" i="24"/>
  <c r="AB13" i="24"/>
  <c r="J13" i="24"/>
  <c r="E13" i="24"/>
  <c r="AB12" i="24"/>
  <c r="J12" i="24"/>
  <c r="E12" i="24"/>
  <c r="AB11" i="24"/>
  <c r="J11" i="24"/>
  <c r="E11" i="24"/>
  <c r="AB10" i="24"/>
  <c r="J10" i="24"/>
  <c r="E10" i="24"/>
  <c r="AB9" i="24"/>
  <c r="J9" i="24"/>
  <c r="E9" i="24"/>
  <c r="AB8" i="24"/>
  <c r="E8" i="24"/>
  <c r="D21" i="23"/>
  <c r="C28" i="74" s="1"/>
  <c r="D20" i="23"/>
  <c r="D16" i="23"/>
  <c r="F16" i="23" s="1"/>
  <c r="D15" i="23"/>
  <c r="F15" i="23" s="1"/>
  <c r="D14" i="23"/>
  <c r="F14" i="23" s="1"/>
  <c r="D13" i="23"/>
  <c r="D12" i="23"/>
  <c r="D10" i="23"/>
  <c r="D9" i="23"/>
  <c r="F9" i="23" s="1"/>
  <c r="D8" i="23"/>
  <c r="F8" i="23" s="1"/>
  <c r="D7" i="23"/>
  <c r="F7" i="23" s="1"/>
  <c r="F20" i="23" l="1"/>
  <c r="D27" i="74" s="1"/>
  <c r="C27" i="74"/>
  <c r="D18" i="23"/>
  <c r="C26" i="74" s="1"/>
  <c r="D19" i="25"/>
  <c r="K15" i="24"/>
  <c r="K19" i="24"/>
  <c r="K10" i="24"/>
  <c r="K14" i="24"/>
  <c r="K18" i="24"/>
  <c r="K11" i="24"/>
  <c r="K12" i="24"/>
  <c r="K16" i="24"/>
  <c r="J20" i="24"/>
  <c r="K9" i="24"/>
  <c r="K13" i="24"/>
  <c r="K17" i="24"/>
  <c r="E20" i="24"/>
  <c r="K8" i="24"/>
  <c r="AB20" i="24"/>
  <c r="K7" i="25"/>
  <c r="H9" i="27"/>
  <c r="G9" i="27"/>
  <c r="D18" i="28"/>
  <c r="G18" i="28"/>
  <c r="H18" i="28"/>
  <c r="H8" i="30"/>
  <c r="H10" i="30"/>
  <c r="H12" i="30"/>
  <c r="H13" i="30"/>
  <c r="H14" i="30"/>
  <c r="H15" i="30"/>
  <c r="H16" i="30"/>
  <c r="D43" i="25"/>
  <c r="H11" i="30"/>
  <c r="H9" i="30"/>
  <c r="H17" i="30"/>
  <c r="I9" i="27"/>
  <c r="K10" i="25"/>
  <c r="K11" i="25"/>
  <c r="K12" i="25"/>
  <c r="K13" i="25"/>
  <c r="K14" i="25"/>
  <c r="K15" i="25"/>
  <c r="K16" i="25"/>
  <c r="K17" i="25"/>
  <c r="K18" i="25"/>
  <c r="K31" i="25"/>
  <c r="K32" i="25"/>
  <c r="K33" i="25"/>
  <c r="K34" i="25"/>
  <c r="K35" i="25"/>
  <c r="K36" i="25"/>
  <c r="K37" i="25"/>
  <c r="K38" i="25"/>
  <c r="K39" i="25"/>
  <c r="K40" i="25"/>
  <c r="K41" i="25"/>
  <c r="K42" i="25"/>
  <c r="I19" i="25"/>
  <c r="I43" i="25"/>
  <c r="H19" i="25" l="1"/>
  <c r="C29" i="74"/>
  <c r="B29" i="74"/>
  <c r="J9" i="27"/>
  <c r="F18" i="23"/>
  <c r="D26" i="74" s="1"/>
  <c r="K20" i="24"/>
  <c r="J43" i="25"/>
  <c r="K43" i="25"/>
  <c r="J19" i="25"/>
  <c r="K19" i="25"/>
  <c r="D29" i="74" l="1"/>
  <c r="F15" i="47" l="1"/>
  <c r="E17" i="47" l="1"/>
  <c r="E22" i="47" l="1"/>
  <c r="B40" i="74"/>
  <c r="F8" i="47"/>
  <c r="B43" i="74" l="1"/>
  <c r="F22" i="47"/>
  <c r="D43" i="74" s="1"/>
  <c r="F17" i="47"/>
  <c r="D40" i="74" s="1"/>
  <c r="O17" i="24"/>
  <c r="U17" i="24" s="1"/>
  <c r="O13" i="24"/>
  <c r="U13" i="24" s="1"/>
  <c r="O10" i="24"/>
  <c r="U10" i="24" s="1"/>
  <c r="O18" i="24"/>
  <c r="U18" i="24" s="1"/>
  <c r="O9" i="24"/>
  <c r="U9" i="24" s="1"/>
  <c r="O11" i="24"/>
  <c r="U11" i="24" s="1"/>
  <c r="O15" i="24"/>
  <c r="U15" i="24" s="1"/>
  <c r="O12" i="24"/>
  <c r="U12" i="24" s="1"/>
  <c r="O19" i="24"/>
  <c r="U19" i="24" s="1"/>
  <c r="O14" i="24"/>
  <c r="U14" i="24" s="1"/>
  <c r="O16" i="24"/>
  <c r="U16" i="24" s="1"/>
  <c r="L20" i="24"/>
  <c r="O8" i="24"/>
  <c r="U8" i="24" s="1"/>
  <c r="M20" i="24"/>
  <c r="N20" i="24"/>
  <c r="U20" i="24" l="1"/>
  <c r="O20" i="24"/>
  <c r="T18" i="24"/>
  <c r="V18" i="24" s="1"/>
  <c r="T16" i="24"/>
  <c r="V16" i="24" s="1"/>
  <c r="T10" i="24"/>
  <c r="V10" i="24" s="1"/>
  <c r="T15" i="24"/>
  <c r="V15" i="24" s="1"/>
  <c r="T17" i="24"/>
  <c r="V17" i="24" s="1"/>
  <c r="T12" i="24"/>
  <c r="V12" i="24" s="1"/>
  <c r="T9" i="24"/>
  <c r="V9" i="24" s="1"/>
  <c r="T19" i="24"/>
  <c r="V19" i="24" s="1"/>
  <c r="T11" i="24"/>
  <c r="V11" i="24" s="1"/>
  <c r="T14" i="24"/>
  <c r="V14" i="24" s="1"/>
  <c r="T8" i="24"/>
  <c r="T13" i="24"/>
  <c r="V13" i="24" s="1"/>
  <c r="P20" i="24"/>
  <c r="Q20" i="24"/>
  <c r="R20" i="24"/>
  <c r="T20" i="24" l="1"/>
  <c r="V8" i="24"/>
  <c r="V20" i="24" s="1"/>
  <c r="C29" i="33" l="1"/>
  <c r="D29" i="33"/>
  <c r="E29" i="33"/>
  <c r="F29" i="33"/>
  <c r="B29" i="33" l="1"/>
</calcChain>
</file>

<file path=xl/sharedStrings.xml><?xml version="1.0" encoding="utf-8"?>
<sst xmlns="http://schemas.openxmlformats.org/spreadsheetml/2006/main" count="4028" uniqueCount="1429">
  <si>
    <t>San Diego Gas &amp; Electric Company</t>
  </si>
  <si>
    <t xml:space="preserve">Energy Savings Assistance (ESA) Program </t>
  </si>
  <si>
    <t>California Alternate Rates for Energy (CARE) Program and</t>
  </si>
  <si>
    <t>Family Electric Rate Assistance (FERA) Program</t>
  </si>
  <si>
    <t>2024 Summary Highlights</t>
  </si>
  <si>
    <t>ESA Program</t>
  </si>
  <si>
    <r>
      <t xml:space="preserve">2024 Energy Savings Assistance Program Summary </t>
    </r>
    <r>
      <rPr>
        <b/>
        <vertAlign val="superscript"/>
        <sz val="12"/>
        <color rgb="FF000000"/>
        <rFont val="Times New Roman"/>
        <family val="1"/>
      </rPr>
      <t>1</t>
    </r>
  </si>
  <si>
    <t>Authorized / Forecasted Planning Assumptions</t>
  </si>
  <si>
    <t>Actual</t>
  </si>
  <si>
    <t>%</t>
  </si>
  <si>
    <t>Budget</t>
  </si>
  <si>
    <r>
      <t xml:space="preserve">Funded from Pre-2024 Unspent Funds </t>
    </r>
    <r>
      <rPr>
        <vertAlign val="superscript"/>
        <sz val="12"/>
        <rFont val="Times New Roman"/>
        <family val="1"/>
      </rPr>
      <t>2</t>
    </r>
  </si>
  <si>
    <t>Summary Homes Treated</t>
  </si>
  <si>
    <t>Summary kWh Saved</t>
  </si>
  <si>
    <t>Summary kW Demand Reduced</t>
  </si>
  <si>
    <t>Summary Therms Saved</t>
  </si>
  <si>
    <r>
      <rPr>
        <vertAlign val="superscript"/>
        <sz val="12"/>
        <rFont val="Times New Roman"/>
        <family val="1"/>
      </rPr>
      <t>1</t>
    </r>
    <r>
      <rPr>
        <sz val="12"/>
        <rFont val="Times New Roman"/>
        <family val="1"/>
      </rPr>
      <t xml:space="preserve"> This includes all ESA programs for the reporting period: ESA Main, Multifamily Whole Building, Pilot Plus and Pilot Deep, SPOC, and SASH &amp; MASH. Refer to ESA Summary Table 1 for a breakdown of budget and expense by program.</t>
    </r>
  </si>
  <si>
    <r>
      <rPr>
        <vertAlign val="superscript"/>
        <sz val="12"/>
        <rFont val="Times New Roman"/>
        <family val="1"/>
      </rPr>
      <t>2</t>
    </r>
    <r>
      <rPr>
        <sz val="12"/>
        <rFont val="Times New Roman"/>
        <family val="1"/>
      </rPr>
      <t xml:space="preserve"> As of the end of program year 2023, the cumulative Pre-2024 unspent funds available totaled $5,626,078 for MFWB, $2,824,866 for PPPD, and $2,154,503 for ESA Main contracts. Refer to ESA Table 11 for a breakdown of unspent committed funds available for the current program cycle.
SDG&amp;E did not utilize any Pre-2024 Unspent Funds in the 2024 program year.</t>
    </r>
  </si>
  <si>
    <t>CARE Program</t>
  </si>
  <si>
    <t>2024 CARE Program Summary </t>
  </si>
  <si>
    <t>Authorized Budget</t>
  </si>
  <si>
    <t>Administrative Expenses</t>
  </si>
  <si>
    <t>Discounts/Subsidies</t>
  </si>
  <si>
    <t>Service Establishment Charge</t>
  </si>
  <si>
    <t xml:space="preserve">Total Program Costs and Discounts </t>
  </si>
  <si>
    <t xml:space="preserve">2024 CARE New Enrollments </t>
  </si>
  <si>
    <t xml:space="preserve">Automatically Enrolled via Data Sharing, ESA Participation, etc. </t>
  </si>
  <si>
    <t xml:space="preserve">Self Certified as Income or Categorically Eligible </t>
  </si>
  <si>
    <t>Self Certified as Recertification</t>
  </si>
  <si>
    <t>Method</t>
  </si>
  <si>
    <r>
      <t>2024 CARE</t>
    </r>
    <r>
      <rPr>
        <b/>
        <strike/>
        <sz val="12"/>
        <color rgb="FF000000"/>
        <rFont val="Times New Roman"/>
        <family val="1"/>
      </rPr>
      <t xml:space="preserve"> </t>
    </r>
    <r>
      <rPr>
        <b/>
        <sz val="12"/>
        <color rgb="FF000000"/>
        <rFont val="Times New Roman"/>
        <family val="1"/>
      </rPr>
      <t>Enrollment Rate</t>
    </r>
  </si>
  <si>
    <t>Estimated Eligible Participants</t>
  </si>
  <si>
    <t>Participants</t>
  </si>
  <si>
    <t>Enrollment Rate</t>
  </si>
  <si>
    <t>Total Enrolled</t>
  </si>
  <si>
    <t>FERA Program</t>
  </si>
  <si>
    <t>2024 FERA Program Summary </t>
  </si>
  <si>
    <t xml:space="preserve">2024 FERA New Enrollments </t>
  </si>
  <si>
    <r>
      <t>2024 FERA</t>
    </r>
    <r>
      <rPr>
        <b/>
        <strike/>
        <sz val="12"/>
        <color rgb="FF000000"/>
        <rFont val="Times New Roman"/>
        <family val="1"/>
      </rPr>
      <t xml:space="preserve"> </t>
    </r>
    <r>
      <rPr>
        <b/>
        <sz val="12"/>
        <color rgb="FF000000"/>
        <rFont val="Times New Roman"/>
        <family val="1"/>
      </rPr>
      <t>Enrollment Rate</t>
    </r>
  </si>
  <si>
    <t>ESA Summary Table 1 - Expenses, and Energy and Demand Savings Summary</t>
  </si>
  <si>
    <t>Program Year 2024 Annual Report</t>
  </si>
  <si>
    <t xml:space="preserve">ESA Summary Table 1A - Expenses Summary </t>
  </si>
  <si>
    <r>
      <t xml:space="preserve">Authorized Budget </t>
    </r>
    <r>
      <rPr>
        <b/>
        <vertAlign val="superscript"/>
        <sz val="12"/>
        <rFont val="Times New Roman"/>
        <family val="1"/>
      </rPr>
      <t>1</t>
    </r>
  </si>
  <si>
    <t>Year to Date Expenses</t>
  </si>
  <si>
    <t>% of Budget Spent YTD</t>
  </si>
  <si>
    <t>ESA Program Expenses:</t>
  </si>
  <si>
    <t>Electric</t>
  </si>
  <si>
    <t>Gas</t>
  </si>
  <si>
    <t>Total</t>
  </si>
  <si>
    <r>
      <t xml:space="preserve">ESA Main Program (SF and MH) </t>
    </r>
    <r>
      <rPr>
        <vertAlign val="superscript"/>
        <sz val="12"/>
        <rFont val="Times New Roman"/>
        <family val="1"/>
      </rPr>
      <t>2</t>
    </r>
  </si>
  <si>
    <r>
      <t>ESA Multifamily Whole Building</t>
    </r>
    <r>
      <rPr>
        <sz val="12"/>
        <color rgb="FFFF0000"/>
        <rFont val="Times New Roman"/>
        <family val="1"/>
      </rPr>
      <t xml:space="preserve"> </t>
    </r>
    <r>
      <rPr>
        <vertAlign val="superscript"/>
        <sz val="12"/>
        <rFont val="Times New Roman"/>
        <family val="1"/>
      </rPr>
      <t>3</t>
    </r>
  </si>
  <si>
    <r>
      <t xml:space="preserve">ESA Pilot Plus and Pilot Deep </t>
    </r>
    <r>
      <rPr>
        <vertAlign val="superscript"/>
        <sz val="12"/>
        <rFont val="Times New Roman"/>
        <family val="1"/>
      </rPr>
      <t>3</t>
    </r>
  </si>
  <si>
    <t>ESA SPOC</t>
  </si>
  <si>
    <r>
      <t xml:space="preserve">Building Electrification Retrofit Pilot </t>
    </r>
    <r>
      <rPr>
        <vertAlign val="superscript"/>
        <sz val="12"/>
        <rFont val="Times New Roman"/>
        <family val="1"/>
      </rPr>
      <t>4</t>
    </r>
  </si>
  <si>
    <r>
      <t xml:space="preserve">Clean Energy Homes New Construction Pilot </t>
    </r>
    <r>
      <rPr>
        <vertAlign val="superscript"/>
        <sz val="12"/>
        <rFont val="Times New Roman"/>
        <family val="1"/>
      </rPr>
      <t>4</t>
    </r>
  </si>
  <si>
    <t>CSD Leveraging (N/A for SDG&amp;E)</t>
  </si>
  <si>
    <r>
      <t xml:space="preserve">SASH and MASH Unspent Funds </t>
    </r>
    <r>
      <rPr>
        <vertAlign val="superscript"/>
        <sz val="12"/>
        <rFont val="Times New Roman"/>
        <family val="1"/>
      </rPr>
      <t>5</t>
    </r>
  </si>
  <si>
    <t>ESA Portfolio Total</t>
  </si>
  <si>
    <r>
      <rPr>
        <vertAlign val="superscript"/>
        <sz val="12"/>
        <rFont val="Times New Roman"/>
        <family val="1"/>
      </rPr>
      <t>1</t>
    </r>
    <r>
      <rPr>
        <sz val="12"/>
        <rFont val="Times New Roman"/>
        <family val="1"/>
      </rPr>
      <t xml:space="preserve"> 2024 ESA Portfolio budget authorized in D.21-06-015, Attachment 1, Table 11, unless otherwise specified.</t>
    </r>
  </si>
  <si>
    <r>
      <rPr>
        <vertAlign val="superscript"/>
        <sz val="12"/>
        <rFont val="Times New Roman"/>
        <family val="1"/>
      </rPr>
      <t>2</t>
    </r>
    <r>
      <rPr>
        <sz val="12"/>
        <rFont val="Times New Roman"/>
        <family val="1"/>
      </rPr>
      <t xml:space="preserve"> As of the end of program year 2023, $2,154,503 in pre-2024 unspent committed ESA Main contract funds remained available but were excluded from the totals above. Refer to ESA Table 11 for a breakdown of the unspent committed funds available to the current program cycle.</t>
    </r>
  </si>
  <si>
    <r>
      <rPr>
        <vertAlign val="superscript"/>
        <sz val="12"/>
        <rFont val="Times New Roman"/>
        <family val="1"/>
      </rPr>
      <t>3</t>
    </r>
    <r>
      <rPr>
        <sz val="12"/>
        <rFont val="Times New Roman"/>
        <family val="1"/>
      </rPr>
      <t xml:space="preserve"> In accordance with D.21-06-015, OP 181, MFWB &amp; PPPD funds not expended in previous program years will be available to the MFWB &amp; PPPD programs throughout the 2023-2026 program cycle. As of the end of program year 2023, the cumulative committed unspent funds excluded above totaled $5,626,078 for MFWB and $2,828,866 for PPPD.</t>
    </r>
  </si>
  <si>
    <r>
      <rPr>
        <vertAlign val="superscript"/>
        <sz val="12"/>
        <rFont val="Times New Roman"/>
        <family val="1"/>
      </rPr>
      <t>4</t>
    </r>
    <r>
      <rPr>
        <sz val="12"/>
        <rFont val="Times New Roman"/>
        <family val="1"/>
      </rPr>
      <t xml:space="preserve"> Pilots are applicable to SCE only.</t>
    </r>
  </si>
  <si>
    <r>
      <rPr>
        <vertAlign val="superscript"/>
        <sz val="12"/>
        <rFont val="Times New Roman"/>
        <family val="1"/>
      </rPr>
      <t>5</t>
    </r>
    <r>
      <rPr>
        <sz val="12"/>
        <rFont val="Times New Roman"/>
        <family val="1"/>
      </rPr>
      <t xml:space="preserve"> In accordance with OP 12 of D.15-01-027, any remaining unspent and unencumbered SASH/MASH program funds are to be redirected to low-income energy efficiency programs that benefit ratepayers in residential housing. On October 31, 2023, SDG&amp;E submitted Advice Letter 4285-E, which became effective on November 30, 2023. Subsequently, $315,260 in unspent SASH/MASH funds was transferred to the Low Income Energy Efficiency Balancing Account (LIEEBA) – Electric in December 2023. These funds will primarily support the implementation of the ESA Main Program.</t>
    </r>
  </si>
  <si>
    <t xml:space="preserve"> </t>
  </si>
  <si>
    <t xml:space="preserve">ESA Summary Table 1B - Energy and Demand Savings </t>
  </si>
  <si>
    <t>ESA Program:</t>
  </si>
  <si>
    <t>kWh</t>
  </si>
  <si>
    <t>kW</t>
  </si>
  <si>
    <t>Therms</t>
  </si>
  <si>
    <r>
      <t>ESA Main Program (SF and MH)</t>
    </r>
    <r>
      <rPr>
        <vertAlign val="superscript"/>
        <sz val="12"/>
        <rFont val="Times New Roman"/>
        <family val="1"/>
      </rPr>
      <t>1</t>
    </r>
  </si>
  <si>
    <r>
      <t xml:space="preserve">ESA Multifamily Whole Building </t>
    </r>
    <r>
      <rPr>
        <vertAlign val="superscript"/>
        <sz val="12"/>
        <rFont val="Times New Roman"/>
        <family val="1"/>
      </rPr>
      <t>2</t>
    </r>
  </si>
  <si>
    <t>ESA Pilot Plus and Pilot Deep</t>
  </si>
  <si>
    <t>N/A</t>
  </si>
  <si>
    <r>
      <t xml:space="preserve">Building Electrification Retrofit Pilot </t>
    </r>
    <r>
      <rPr>
        <vertAlign val="superscript"/>
        <sz val="12"/>
        <rFont val="Times New Roman"/>
        <family val="1"/>
      </rPr>
      <t>3</t>
    </r>
  </si>
  <si>
    <r>
      <t>Clean Energy Homes New Construction Pilot</t>
    </r>
    <r>
      <rPr>
        <vertAlign val="superscript"/>
        <sz val="12"/>
        <rFont val="Times New Roman"/>
        <family val="1"/>
      </rPr>
      <t>3</t>
    </r>
  </si>
  <si>
    <r>
      <t>CSD Leveraging</t>
    </r>
    <r>
      <rPr>
        <vertAlign val="superscript"/>
        <sz val="12"/>
        <rFont val="Times New Roman"/>
        <family val="1"/>
      </rPr>
      <t>4</t>
    </r>
  </si>
  <si>
    <t>ESA Program TOTAL</t>
  </si>
  <si>
    <r>
      <rPr>
        <vertAlign val="superscript"/>
        <sz val="12"/>
        <rFont val="Times New Roman"/>
        <family val="1"/>
      </rPr>
      <t>1</t>
    </r>
    <r>
      <rPr>
        <sz val="12"/>
        <rFont val="Times New Roman"/>
        <family val="1"/>
      </rPr>
      <t xml:space="preserve"> Energy and demand savings for PY 2024 includes ESA Main only </t>
    </r>
  </si>
  <si>
    <r>
      <rPr>
        <vertAlign val="superscript"/>
        <sz val="12"/>
        <rFont val="Times New Roman"/>
        <family val="1"/>
      </rPr>
      <t>2</t>
    </r>
    <r>
      <rPr>
        <sz val="12"/>
        <rFont val="Times New Roman"/>
        <family val="1"/>
      </rPr>
      <t>Savings for MFWB for both In-unit and Common Area.</t>
    </r>
  </si>
  <si>
    <r>
      <rPr>
        <vertAlign val="superscript"/>
        <sz val="12"/>
        <rFont val="Times New Roman"/>
        <family val="1"/>
      </rPr>
      <t>3</t>
    </r>
    <r>
      <rPr>
        <sz val="12"/>
        <rFont val="Times New Roman"/>
        <family val="1"/>
      </rPr>
      <t>Pilots are applicable to SCE only.</t>
    </r>
  </si>
  <si>
    <r>
      <t xml:space="preserve">4 </t>
    </r>
    <r>
      <rPr>
        <sz val="12"/>
        <rFont val="Times New Roman"/>
        <family val="1"/>
      </rPr>
      <t>SDG&amp;E does not currently have a leveraging agreement with CSD</t>
    </r>
  </si>
  <si>
    <t xml:space="preserve">San Diego Gas &amp; Electric Company
ESA Table 1 - ESA Main (SF, MH, MF In-Unit) Overall Program Expenses
 Program Year 2024 Annual Report                                                                                                                                                                                                                            </t>
  </si>
  <si>
    <r>
      <t xml:space="preserve">2024 Authorized Budget </t>
    </r>
    <r>
      <rPr>
        <b/>
        <vertAlign val="superscript"/>
        <sz val="12"/>
        <rFont val="Times New Roman"/>
        <family val="1"/>
      </rPr>
      <t>1</t>
    </r>
  </si>
  <si>
    <t>2024 Annual Expenses</t>
  </si>
  <si>
    <r>
      <t xml:space="preserve">% of Budget Spent </t>
    </r>
    <r>
      <rPr>
        <b/>
        <vertAlign val="superscript"/>
        <sz val="12"/>
        <rFont val="Times New Roman"/>
        <family val="1"/>
      </rPr>
      <t>2</t>
    </r>
  </si>
  <si>
    <t>ESA Main Program:</t>
  </si>
  <si>
    <r>
      <t xml:space="preserve">Energy Efficiency </t>
    </r>
    <r>
      <rPr>
        <b/>
        <vertAlign val="superscript"/>
        <sz val="12"/>
        <rFont val="Times New Roman"/>
        <family val="1"/>
      </rPr>
      <t>3</t>
    </r>
  </si>
  <si>
    <t>Appliances</t>
  </si>
  <si>
    <t xml:space="preserve">Domestic Hot Water </t>
  </si>
  <si>
    <t>Enclosure</t>
  </si>
  <si>
    <t>HVAC</t>
  </si>
  <si>
    <t>Maintenance</t>
  </si>
  <si>
    <t>Lighting</t>
  </si>
  <si>
    <t xml:space="preserve">Miscellaneous </t>
  </si>
  <si>
    <t>Customer Enrollment</t>
  </si>
  <si>
    <t>In Home Education</t>
  </si>
  <si>
    <t>Pilot</t>
  </si>
  <si>
    <t>Implementer Compensation</t>
  </si>
  <si>
    <t>Energy Efficiency TOTAL</t>
  </si>
  <si>
    <t>Training Center</t>
  </si>
  <si>
    <t>Inspections</t>
  </si>
  <si>
    <t>Marketing and Outreach</t>
  </si>
  <si>
    <t>Statewide Marketing Education and Outreach</t>
  </si>
  <si>
    <t>Measurement and Evaluation  Studies</t>
  </si>
  <si>
    <t>Regulatory Compliance</t>
  </si>
  <si>
    <t>General Administration</t>
  </si>
  <si>
    <t>CPUC Energy Division</t>
  </si>
  <si>
    <t>Administration Subtotal</t>
  </si>
  <si>
    <t>TOTAL PROGRAM COSTS</t>
  </si>
  <si>
    <t>Funded Outside of ESA Program Budget</t>
  </si>
  <si>
    <t>Indirect Costs</t>
  </si>
  <si>
    <t>NGAT Costs</t>
  </si>
  <si>
    <r>
      <t xml:space="preserve">ESA Program Administrative Expenses </t>
    </r>
    <r>
      <rPr>
        <b/>
        <vertAlign val="superscript"/>
        <sz val="12"/>
        <rFont val="Times New Roman"/>
        <family val="1"/>
      </rPr>
      <t>4</t>
    </r>
  </si>
  <si>
    <t>10% Administrative Cap</t>
  </si>
  <si>
    <t>Total Program Costs</t>
  </si>
  <si>
    <t>% of Administrative Spend</t>
  </si>
  <si>
    <r>
      <rPr>
        <vertAlign val="superscript"/>
        <sz val="12"/>
        <rFont val="Times New Roman"/>
        <family val="1"/>
      </rPr>
      <t>1</t>
    </r>
    <r>
      <rPr>
        <sz val="12"/>
        <rFont val="Times New Roman"/>
        <family val="1"/>
      </rPr>
      <t xml:space="preserve"> 2024 ESA Main Portfolio budget authorized in D.21-06-015, Attachment 1, Table 11 is $29,894,951. As of the end of program year 2023, $2,154,503 in pre-2024 unspent committed ESA Main contract funds remained available but were excluded from the totals above. Refer to ESA Table 11 for a breakdown of the unspent committed funds available to the current program cycle.</t>
    </r>
  </si>
  <si>
    <r>
      <rPr>
        <vertAlign val="superscript"/>
        <sz val="12"/>
        <rFont val="Times New Roman"/>
        <family val="1"/>
      </rPr>
      <t>2</t>
    </r>
    <r>
      <rPr>
        <sz val="12"/>
        <rFont val="Times New Roman"/>
        <family val="1"/>
      </rPr>
      <t xml:space="preserve"> In D.21-06-015, the Commission revised the fund shift rules allowing flexibility to shift funds between the categories and fuel type. Any fund shifts between the categories and fuel type are reflected in ESA Table 11.</t>
    </r>
  </si>
  <si>
    <r>
      <rPr>
        <vertAlign val="superscript"/>
        <sz val="12"/>
        <rFont val="Times New Roman"/>
        <family val="1"/>
      </rPr>
      <t>3</t>
    </r>
    <r>
      <rPr>
        <sz val="12"/>
        <rFont val="Times New Roman"/>
        <family val="1"/>
      </rPr>
      <t xml:space="preserve"> Energy Efficiency category budgets are based on the Low Income Application forecast, with adjustments made to support the current program design.</t>
    </r>
  </si>
  <si>
    <r>
      <rPr>
        <vertAlign val="superscript"/>
        <sz val="12"/>
        <rFont val="Times New Roman"/>
        <family val="1"/>
      </rPr>
      <t>4</t>
    </r>
    <r>
      <rPr>
        <sz val="12"/>
        <rFont val="Times New Roman"/>
        <family val="1"/>
      </rPr>
      <t xml:space="preserve"> OP 112 of D.21-06-015 states that the IOU's ESA program administrative expenses are capped at either 10% of total program costs, or the Utility's historical five 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 as authorized in Section 6.15.7.7 of D.21-06-015.</t>
    </r>
  </si>
  <si>
    <t xml:space="preserve">San Diego Gas &amp; Electric Company 
ESA Table 1A Program Expenses Summary
Program Year 2024 Annual Report                                                                                                                                                                                </t>
  </si>
  <si>
    <t>ESA Table 1A-1 - Multifamily Whole Building Program Expenses</t>
  </si>
  <si>
    <t>ESA Program (MFWB):</t>
  </si>
  <si>
    <r>
      <t xml:space="preserve">2024 Authorized / Forecasted Budget </t>
    </r>
    <r>
      <rPr>
        <b/>
        <vertAlign val="superscript"/>
        <sz val="12"/>
        <rFont val="Times New Roman"/>
        <family val="1"/>
      </rPr>
      <t>1</t>
    </r>
  </si>
  <si>
    <t xml:space="preserve">% of Budget Spent </t>
  </si>
  <si>
    <t>TOTAL</t>
  </si>
  <si>
    <r>
      <rPr>
        <vertAlign val="superscript"/>
        <sz val="12"/>
        <rFont val="Times New Roman"/>
        <family val="1"/>
      </rPr>
      <t>1</t>
    </r>
    <r>
      <rPr>
        <sz val="12"/>
        <rFont val="Times New Roman"/>
        <family val="1"/>
      </rPr>
      <t xml:space="preserve"> 2024 ESA MFWB and ESA SPOC budget authorized in D.21-06-015, Attachment 1, Table 11.</t>
    </r>
  </si>
  <si>
    <r>
      <rPr>
        <vertAlign val="superscript"/>
        <sz val="12"/>
        <rFont val="Times New Roman"/>
        <family val="1"/>
      </rPr>
      <t>2</t>
    </r>
    <r>
      <rPr>
        <sz val="12"/>
        <rFont val="Times New Roman"/>
        <family val="1"/>
      </rPr>
      <t xml:space="preserve"> In accordance with D.21-06-015, OP 181, MFWB funds not expended in previous program years will be available to the MFWB program throughout the 2023-2026 program cycle. As of the end of program year 2023, the cumulative unspent committed funds excluded above totaled $5,626,078.</t>
    </r>
  </si>
  <si>
    <t xml:space="preserve"> ESA Table 1A-2 - Pilot Plus and Pilot Deep Expenses</t>
  </si>
  <si>
    <r>
      <t xml:space="preserve">2024 Authorized / Forecasted Budget </t>
    </r>
    <r>
      <rPr>
        <b/>
        <vertAlign val="superscript"/>
        <sz val="12"/>
        <rFont val="Times New Roman"/>
        <family val="1"/>
      </rPr>
      <t>3</t>
    </r>
  </si>
  <si>
    <r>
      <t xml:space="preserve">ESA Pilot Plus and Pilot Deep Program </t>
    </r>
    <r>
      <rPr>
        <vertAlign val="superscript"/>
        <sz val="12"/>
        <rFont val="Times New Roman"/>
        <family val="1"/>
      </rPr>
      <t>4</t>
    </r>
  </si>
  <si>
    <r>
      <rPr>
        <vertAlign val="superscript"/>
        <sz val="12"/>
        <rFont val="Times New Roman"/>
        <family val="1"/>
      </rPr>
      <t>3</t>
    </r>
    <r>
      <rPr>
        <sz val="12"/>
        <rFont val="Times New Roman"/>
        <family val="1"/>
      </rPr>
      <t xml:space="preserve"> 2024 ESA Pilot Plus and Pilot Deep Program budget authorized in D.21-06-015, Attachment 1, Table 11. </t>
    </r>
  </si>
  <si>
    <r>
      <rPr>
        <vertAlign val="superscript"/>
        <sz val="12"/>
        <rFont val="Times New Roman"/>
        <family val="1"/>
      </rPr>
      <t>4</t>
    </r>
    <r>
      <rPr>
        <sz val="12"/>
        <rFont val="Times New Roman"/>
        <family val="1"/>
      </rPr>
      <t xml:space="preserve"> In accordance with D.21-06-015, OP 181, PPPD funds not expended in previous program years will be available to the PPPD program throughout the 2022-2026 program cycle. As of the end of program year 2023, the cumulative unspent committed funds excluded above totaled $2,824,865.</t>
    </r>
  </si>
  <si>
    <r>
      <t xml:space="preserve">ESA Table 1A-3 - Building Electrification Expenses </t>
    </r>
    <r>
      <rPr>
        <b/>
        <vertAlign val="superscript"/>
        <sz val="12"/>
        <rFont val="Times New Roman"/>
        <family val="1"/>
      </rPr>
      <t>5</t>
    </r>
  </si>
  <si>
    <t xml:space="preserve">2024 Authorized / Forecasted Budget </t>
  </si>
  <si>
    <t>ESA Building Electrification Program</t>
  </si>
  <si>
    <r>
      <rPr>
        <vertAlign val="superscript"/>
        <sz val="12"/>
        <rFont val="Times New Roman"/>
        <family val="1"/>
      </rPr>
      <t>5</t>
    </r>
    <r>
      <rPr>
        <sz val="12"/>
        <rFont val="Times New Roman"/>
        <family val="1"/>
      </rPr>
      <t xml:space="preserve"> Pilots is applicable to SCE only. N/A for SDG&amp;E.</t>
    </r>
  </si>
  <si>
    <r>
      <t xml:space="preserve">ESA Table 1A-4 - Clean Energy Homes Expenses </t>
    </r>
    <r>
      <rPr>
        <b/>
        <vertAlign val="superscript"/>
        <sz val="12"/>
        <rFont val="Times New Roman"/>
        <family val="1"/>
      </rPr>
      <t>5</t>
    </r>
  </si>
  <si>
    <t>ESA Clean Energy Homes Program</t>
  </si>
  <si>
    <t>ESA Table 1A-5 - Leveraging - CSD Expenses</t>
  </si>
  <si>
    <t>ESA Program Leveraging - CSD</t>
  </si>
  <si>
    <t>Note: N/A for SDG&amp;E.</t>
  </si>
  <si>
    <t>ESA Table 2 - ESA Main (SF, MH) Expenses and Energy Savings by Measures Installed</t>
  </si>
  <si>
    <t>ESA Main Program Total</t>
  </si>
  <si>
    <t>2024 Completed &amp; Expensed Installation</t>
  </si>
  <si>
    <t>Basic</t>
  </si>
  <si>
    <t>Plus</t>
  </si>
  <si>
    <t>Units</t>
  </si>
  <si>
    <t>Quantity Installed</t>
  </si>
  <si>
    <r>
      <t xml:space="preserve">kWh </t>
    </r>
    <r>
      <rPr>
        <b/>
        <vertAlign val="superscript"/>
        <sz val="12"/>
        <rFont val="Times New Roman"/>
        <family val="1"/>
      </rPr>
      <t>1</t>
    </r>
    <r>
      <rPr>
        <b/>
        <sz val="12"/>
        <rFont val="Times New Roman"/>
        <family val="1"/>
      </rPr>
      <t xml:space="preserve"> 
(Annual)</t>
    </r>
  </si>
  <si>
    <r>
      <t xml:space="preserve">kW </t>
    </r>
    <r>
      <rPr>
        <b/>
        <vertAlign val="superscript"/>
        <sz val="12"/>
        <rFont val="Times New Roman"/>
        <family val="1"/>
      </rPr>
      <t>1</t>
    </r>
    <r>
      <rPr>
        <b/>
        <sz val="12"/>
        <rFont val="Times New Roman"/>
        <family val="1"/>
      </rPr>
      <t xml:space="preserve"> (Annual)</t>
    </r>
  </si>
  <si>
    <r>
      <t xml:space="preserve">Therms </t>
    </r>
    <r>
      <rPr>
        <b/>
        <vertAlign val="superscript"/>
        <sz val="12"/>
        <rFont val="Times New Roman"/>
        <family val="1"/>
      </rPr>
      <t>1</t>
    </r>
    <r>
      <rPr>
        <b/>
        <sz val="12"/>
        <rFont val="Times New Roman"/>
        <family val="1"/>
      </rPr>
      <t xml:space="preserve"> (Annual)</t>
    </r>
  </si>
  <si>
    <t>Expenses ($)</t>
  </si>
  <si>
    <t>% of Expenditures</t>
  </si>
  <si>
    <t>Effective Useful Life (years)</t>
  </si>
  <si>
    <t>2024 Total Measure Life Cycle Bill Savings</t>
  </si>
  <si>
    <t xml:space="preserve">Appliances </t>
  </si>
  <si>
    <t>Clothes Dryer</t>
  </si>
  <si>
    <t>Each</t>
  </si>
  <si>
    <t>Dish Washer</t>
  </si>
  <si>
    <t>Freezer</t>
  </si>
  <si>
    <t>High Efficiency Clothes Washer</t>
  </si>
  <si>
    <t>Induction Cooking Appliance-FS - New</t>
  </si>
  <si>
    <t>Microwave</t>
  </si>
  <si>
    <t>Refrigerator</t>
  </si>
  <si>
    <t>Domestic Hot Water</t>
  </si>
  <si>
    <t>Combined Showerhead/TSV</t>
  </si>
  <si>
    <t>Home</t>
  </si>
  <si>
    <t>Faucet Aerator</t>
  </si>
  <si>
    <t>Heat Pump Water Heater</t>
  </si>
  <si>
    <t>Heat Pump Water Heater - Electric</t>
  </si>
  <si>
    <t>Heat Pump Water Heater - Gas</t>
  </si>
  <si>
    <t>Heat Pump Water Heater - Propane</t>
  </si>
  <si>
    <t>Low-Flow Showerhead</t>
  </si>
  <si>
    <t>Solar Water Heating</t>
  </si>
  <si>
    <r>
      <t xml:space="preserve">Other Domestic Hot Water </t>
    </r>
    <r>
      <rPr>
        <vertAlign val="superscript"/>
        <sz val="12"/>
        <color rgb="FF000000"/>
        <rFont val="Times New Roman"/>
        <family val="1"/>
      </rPr>
      <t>5</t>
    </r>
  </si>
  <si>
    <t>Tankless Water Heater</t>
  </si>
  <si>
    <t>Thermostatic Shower Valve</t>
  </si>
  <si>
    <t xml:space="preserve">Thermostatic Shower Valve Combined Showerhead </t>
  </si>
  <si>
    <t>Thermostatic Tub Spout/Diverter</t>
  </si>
  <si>
    <t>Water Heater Repair/Replacement</t>
  </si>
  <si>
    <t>Water Heater Repair/Replacement Inspection</t>
  </si>
  <si>
    <t>Water Heater Tank and Pipe Insulation</t>
  </si>
  <si>
    <r>
      <t xml:space="preserve">Enclosure </t>
    </r>
    <r>
      <rPr>
        <b/>
        <vertAlign val="superscript"/>
        <sz val="12"/>
        <color rgb="FF000000"/>
        <rFont val="Times New Roman"/>
        <family val="1"/>
      </rPr>
      <t>2</t>
    </r>
  </si>
  <si>
    <t>Air Sealing</t>
  </si>
  <si>
    <t>Attic Insulation</t>
  </si>
  <si>
    <t>Area-ft2</t>
  </si>
  <si>
    <t xml:space="preserve">Attic Insulation CAC NonElect Heat - New </t>
  </si>
  <si>
    <t>Caulking</t>
  </si>
  <si>
    <t>Diagnostic Air Sealing</t>
  </si>
  <si>
    <t>Floor Insulation</t>
  </si>
  <si>
    <t>Minor Home Repairs</t>
  </si>
  <si>
    <r>
      <t xml:space="preserve">HVAC </t>
    </r>
    <r>
      <rPr>
        <b/>
        <vertAlign val="superscript"/>
        <sz val="12"/>
        <color rgb="FF000000"/>
        <rFont val="Times New Roman"/>
        <family val="1"/>
      </rPr>
      <t>6</t>
    </r>
  </si>
  <si>
    <t>Central A/C replacement</t>
  </si>
  <si>
    <t>Central Heat Pump-FS (propane or gas space)</t>
  </si>
  <si>
    <t>Duct Test and Seal</t>
  </si>
  <si>
    <t>Energy Efficient Fan Control</t>
  </si>
  <si>
    <t>Evaporative Cooler (Installation)</t>
  </si>
  <si>
    <t>Evaporative Cooler (Replacement)</t>
  </si>
  <si>
    <t xml:space="preserve">Furnace Repair/Replacement </t>
  </si>
  <si>
    <t xml:space="preserve">Furnace Repair/Replacement Inspection </t>
  </si>
  <si>
    <t>Heat Pump Replacement</t>
  </si>
  <si>
    <t>Heat Pump Replacement - CAC Gas - New</t>
  </si>
  <si>
    <t>Heat Pump Replacement - CAC Propane - New</t>
  </si>
  <si>
    <t>High Efficiency Forced Air Unit (HE FAU)</t>
  </si>
  <si>
    <t>High Efficiency Forced Air Unit (HE FAU) - Early Replacement</t>
  </si>
  <si>
    <t>High Efficiency Forced Air Unit (HE FAU) - On Burnout</t>
  </si>
  <si>
    <t>Portable A/C</t>
  </si>
  <si>
    <t>Prescriptive Duct Sealing</t>
  </si>
  <si>
    <t>Removed - A/C Time Delay</t>
  </si>
  <si>
    <t>Removed - FAU Standing Pilot Conversion</t>
  </si>
  <si>
    <t>Room A/C Replacement</t>
  </si>
  <si>
    <t>Smart Thermostat</t>
  </si>
  <si>
    <t>Wholehouse Fan</t>
  </si>
  <si>
    <t>Central A/C Tune up</t>
  </si>
  <si>
    <t>Furnace Clean and Tune</t>
  </si>
  <si>
    <t>HVAC Air Filter Service</t>
  </si>
  <si>
    <t>Condenser Coil Cleaning - New</t>
  </si>
  <si>
    <t xml:space="preserve">Evaporative Cooler - Maint Functioning - New </t>
  </si>
  <si>
    <t>Evaporative Cooler - Maint Non-Functioning - New</t>
  </si>
  <si>
    <t>Evaporative Cooler Maintenance</t>
  </si>
  <si>
    <t>Evaporator Coil - New</t>
  </si>
  <si>
    <t>Fan Control Adjust - New</t>
  </si>
  <si>
    <t>Range Hood</t>
  </si>
  <si>
    <t>Refrigerant Charge Adjustment - New</t>
  </si>
  <si>
    <t xml:space="preserve">Lighting </t>
  </si>
  <si>
    <t>Exterior Hard wired LED fixtures</t>
  </si>
  <si>
    <t>LED A-Lamps</t>
  </si>
  <si>
    <t>LED R/BR Lamps</t>
  </si>
  <si>
    <t>Removed - Interior Hard wired LED fixtures</t>
  </si>
  <si>
    <t>Removed - LED Night Light</t>
  </si>
  <si>
    <t>Removed - LED Torchiere</t>
  </si>
  <si>
    <t>Removed - Occupancy Sensor</t>
  </si>
  <si>
    <t>Miscellaneous</t>
  </si>
  <si>
    <t>Air Purifier</t>
  </si>
  <si>
    <t>CO and Smoke Alarm</t>
  </si>
  <si>
    <t>Cold Storage</t>
  </si>
  <si>
    <t>Comprehensive Home Health and Safety Check-up</t>
  </si>
  <si>
    <t>Pool Pumps</t>
  </si>
  <si>
    <t>Smart Strip</t>
  </si>
  <si>
    <t>Smart Strip Tier II</t>
  </si>
  <si>
    <t>Pilots</t>
  </si>
  <si>
    <r>
      <t xml:space="preserve">Customer Enrollment </t>
    </r>
    <r>
      <rPr>
        <b/>
        <vertAlign val="superscript"/>
        <sz val="12"/>
        <color rgb="FF000000"/>
        <rFont val="Times New Roman"/>
        <family val="1"/>
      </rPr>
      <t>8</t>
    </r>
  </si>
  <si>
    <t>ESA Outreach &amp; Assessment</t>
  </si>
  <si>
    <t>ESA In-Home Energy Education</t>
  </si>
  <si>
    <t xml:space="preserve">Total Savings/Expenditures </t>
  </si>
  <si>
    <r>
      <t>Total Households Weatherized</t>
    </r>
    <r>
      <rPr>
        <vertAlign val="superscript"/>
        <sz val="12"/>
        <color rgb="FF000000"/>
        <rFont val="Times New Roman"/>
        <family val="1"/>
      </rPr>
      <t xml:space="preserve"> 3</t>
    </r>
  </si>
  <si>
    <t xml:space="preserve">Households Treated </t>
  </si>
  <si>
    <t xml:space="preserve"> - Single Family Households Treated</t>
  </si>
  <si>
    <t xml:space="preserve"> - Multi-family Households Treated</t>
  </si>
  <si>
    <t xml:space="preserve"> - Mobile Homes Treated</t>
  </si>
  <si>
    <t>Total Number of Households Treated</t>
  </si>
  <si>
    <r>
      <t># Eligible Households to be Treated for PY</t>
    </r>
    <r>
      <rPr>
        <b/>
        <vertAlign val="superscript"/>
        <sz val="12"/>
        <color rgb="FF000000"/>
        <rFont val="Times New Roman"/>
        <family val="1"/>
      </rPr>
      <t xml:space="preserve"> 4</t>
    </r>
  </si>
  <si>
    <t>% of Households Treated</t>
  </si>
  <si>
    <t xml:space="preserve"> - Master-Meter Households Treated</t>
  </si>
  <si>
    <t xml:space="preserve">ESA Main Program </t>
  </si>
  <si>
    <r>
      <t xml:space="preserve">Administration </t>
    </r>
    <r>
      <rPr>
        <b/>
        <vertAlign val="superscript"/>
        <sz val="12"/>
        <color rgb="FF000000"/>
        <rFont val="Times New Roman"/>
        <family val="1"/>
      </rPr>
      <t>7</t>
    </r>
  </si>
  <si>
    <t xml:space="preserve">  .</t>
  </si>
  <si>
    <t>Direct Implementation (Non-Incentive)</t>
  </si>
  <si>
    <t>Direct Implementation</t>
  </si>
  <si>
    <t>&lt;&lt;Includes measures costs</t>
  </si>
  <si>
    <t>Total ESA Main Costs</t>
  </si>
  <si>
    <t>Notes:</t>
  </si>
  <si>
    <r>
      <rPr>
        <vertAlign val="superscript"/>
        <sz val="12"/>
        <color rgb="FF000000"/>
        <rFont val="Times New Roman"/>
        <family val="1"/>
      </rPr>
      <t xml:space="preserve">1  </t>
    </r>
    <r>
      <rPr>
        <sz val="12"/>
        <color rgb="FF000000"/>
        <rFont val="Times New Roman"/>
        <family val="1"/>
      </rPr>
      <t>All savings are calculated based on the following sources: DNV/GL Impact Evaluation Program Years 2015-2017 Impact II, or ESA workpapers.</t>
    </r>
  </si>
  <si>
    <r>
      <rPr>
        <vertAlign val="superscript"/>
        <sz val="12"/>
        <rFont val="Times New Roman"/>
        <family val="1"/>
      </rPr>
      <t xml:space="preserve">2 </t>
    </r>
    <r>
      <rPr>
        <sz val="12"/>
        <rFont val="Times New Roman"/>
        <family val="1"/>
      </rPr>
      <t>Envelope and Air Sealing Measures may include outlet cover plate gaskets, attic access weatherization, weatherstripping - door, caulking and minor home repairs.  Minor home repairs predominantly are door jamb repair / replacement, door repair, and window putty.</t>
    </r>
  </si>
  <si>
    <r>
      <rPr>
        <vertAlign val="superscript"/>
        <sz val="12"/>
        <rFont val="Times New Roman"/>
        <family val="1"/>
      </rPr>
      <t xml:space="preserve">3 </t>
    </r>
    <r>
      <rPr>
        <sz val="12"/>
        <rFont val="Times New Roman"/>
        <family val="1"/>
      </rPr>
      <t>Weatherization may consist of attic insulation, attic access weatherization, weatherstripping - door, caulking, &amp; minor home repairs.</t>
    </r>
  </si>
  <si>
    <r>
      <rPr>
        <vertAlign val="superscript"/>
        <sz val="12"/>
        <rFont val="Times New Roman"/>
        <family val="1"/>
      </rPr>
      <t xml:space="preserve">4 </t>
    </r>
    <r>
      <rPr>
        <sz val="12"/>
        <rFont val="Times New Roman"/>
        <family val="1"/>
      </rPr>
      <t>Based on D.21-06-015 Attachment 1, Table 6 targets.</t>
    </r>
  </si>
  <si>
    <r>
      <rPr>
        <vertAlign val="superscript"/>
        <sz val="12"/>
        <color rgb="FF000000"/>
        <rFont val="Times New Roman"/>
        <family val="1"/>
      </rPr>
      <t xml:space="preserve">5 </t>
    </r>
    <r>
      <rPr>
        <sz val="12"/>
        <color rgb="FF000000"/>
        <rFont val="Times New Roman"/>
        <family val="1"/>
      </rPr>
      <t>Other Domestic Hot Water includes the following parts: Faucet Aerator, Low Flow Showerhead, and Thermostatic shower valve.</t>
    </r>
  </si>
  <si>
    <r>
      <rPr>
        <vertAlign val="superscript"/>
        <sz val="12"/>
        <color rgb="FF000000"/>
        <rFont val="Times New Roman"/>
        <family val="1"/>
      </rPr>
      <t xml:space="preserve">6 </t>
    </r>
    <r>
      <rPr>
        <sz val="12"/>
        <color rgb="FF000000"/>
        <rFont val="Times New Roman"/>
        <family val="1"/>
      </rPr>
      <t>Savings for HVAC measures vary by CZ and the total is inclusive of the variations.</t>
    </r>
  </si>
  <si>
    <r>
      <rPr>
        <vertAlign val="superscript"/>
        <sz val="12"/>
        <color rgb="FF000000"/>
        <rFont val="Times New Roman"/>
        <family val="1"/>
      </rPr>
      <t xml:space="preserve">7 </t>
    </r>
    <r>
      <rPr>
        <sz val="12"/>
        <color rgb="FF000000"/>
        <rFont val="Times New Roman"/>
        <family val="1"/>
      </rPr>
      <t xml:space="preserve"> "Administration" total includes all 'below-the-line' expenses, which differ from 'administrative costs' subject to the 10% cap. ESA program expenses subject to the 10% administrative cap follow the same definition and categorization of 'administrative costs' as the energy efficiency programs, as authorized in Section 6.15.7.7 of D.21-06-015.</t>
    </r>
  </si>
  <si>
    <t>Energy Savings Assistance Program Table 2A - Multifamily Whole Building Program</t>
  </si>
  <si>
    <r>
      <t xml:space="preserve"> Table 2A-1 ESA Program - Multifamily Whole Building </t>
    </r>
    <r>
      <rPr>
        <b/>
        <vertAlign val="superscript"/>
        <sz val="12"/>
        <color rgb="FF000000"/>
        <rFont val="Times New Roman"/>
        <family val="1"/>
      </rPr>
      <t>5</t>
    </r>
    <r>
      <rPr>
        <b/>
        <sz val="12"/>
        <color rgb="FF000000"/>
        <rFont val="Times New Roman"/>
        <family val="1"/>
      </rPr>
      <t xml:space="preserve"> - Southern Region </t>
    </r>
  </si>
  <si>
    <t xml:space="preserve"> Table 2A-2 ESA Program - Multifamily Whole Building[5] - San Diego Gas &amp; Electric Company</t>
  </si>
  <si>
    <r>
      <t xml:space="preserve">Measures </t>
    </r>
    <r>
      <rPr>
        <b/>
        <vertAlign val="superscript"/>
        <sz val="12"/>
        <rFont val="Times New Roman"/>
        <family val="1"/>
      </rPr>
      <t>1</t>
    </r>
  </si>
  <si>
    <t>Units (of Measure such as "each")</t>
  </si>
  <si>
    <r>
      <t>Measure Type (In-unit vs CAM/WB</t>
    </r>
    <r>
      <rPr>
        <b/>
        <vertAlign val="superscript"/>
        <sz val="12"/>
        <rFont val="Times New Roman"/>
        <family val="1"/>
      </rPr>
      <t>) 7</t>
    </r>
  </si>
  <si>
    <t>Number of Units for Cap-kBTUh and Cap-Tons</t>
  </si>
  <si>
    <t>kWh (Annual)</t>
  </si>
  <si>
    <t>kW (Annual)</t>
  </si>
  <si>
    <t>Therms (Annual)</t>
  </si>
  <si>
    <r>
      <t>Expenses ($)</t>
    </r>
    <r>
      <rPr>
        <b/>
        <vertAlign val="superscript"/>
        <sz val="12"/>
        <rFont val="Times New Roman"/>
        <family val="1"/>
      </rPr>
      <t>4</t>
    </r>
  </si>
  <si>
    <t>% of Expenditure</t>
  </si>
  <si>
    <r>
      <t>Measures</t>
    </r>
    <r>
      <rPr>
        <b/>
        <vertAlign val="superscript"/>
        <sz val="12"/>
        <rFont val="Times New Roman"/>
        <family val="1"/>
      </rPr>
      <t>1</t>
    </r>
  </si>
  <si>
    <t>Measure Type (In-unit vs CAM/WB)</t>
  </si>
  <si>
    <t>In-Unit</t>
  </si>
  <si>
    <t>High Efficiency Clothes Washer  - CAM</t>
  </si>
  <si>
    <t>CAM/WB</t>
  </si>
  <si>
    <t>Refrigerator  - CAM</t>
  </si>
  <si>
    <t>New: Non-Condensing Domestic Hot Water Boiler</t>
  </si>
  <si>
    <t>New: Condensing Domestic Hot Water Boiler</t>
  </si>
  <si>
    <t>Storage Water Heater  - CAM</t>
  </si>
  <si>
    <t>Cap-kBTUh</t>
  </si>
  <si>
    <t>Tankless Water Heater  - CAM</t>
  </si>
  <si>
    <t>Demand Control DHW Recirculation Pump  - CAM</t>
  </si>
  <si>
    <t>Household</t>
  </si>
  <si>
    <t>Low Flow Showerhead</t>
  </si>
  <si>
    <t>Other Hot Water</t>
  </si>
  <si>
    <t>Water Heater Tank and Pipe Insulation  - CAM</t>
  </si>
  <si>
    <t>Len-ft</t>
  </si>
  <si>
    <t>Water Heater Repair/Replacement - HC&amp;S</t>
  </si>
  <si>
    <t>Hot Water Pipe Insulation</t>
  </si>
  <si>
    <t>Boiler Controls</t>
  </si>
  <si>
    <t>TSV and Low Flow Showerhead</t>
  </si>
  <si>
    <t>Central Domestic Hot Water Boiler   - CAM</t>
  </si>
  <si>
    <t>Envelope</t>
  </si>
  <si>
    <t>Whole Building Attic Insulation  - CAM</t>
  </si>
  <si>
    <t>Wall Insulation Blow-in</t>
  </si>
  <si>
    <t>Windows</t>
  </si>
  <si>
    <t>Window Film</t>
  </si>
  <si>
    <t>Glass Replacement</t>
  </si>
  <si>
    <r>
      <t xml:space="preserve">HVAC </t>
    </r>
    <r>
      <rPr>
        <b/>
        <vertAlign val="superscript"/>
        <sz val="12"/>
        <rFont val="Times New Roman"/>
        <family val="1"/>
      </rPr>
      <t>8</t>
    </r>
  </si>
  <si>
    <t>Air Conditioners Split System</t>
  </si>
  <si>
    <t>Heat Pump Split System  - CAM</t>
  </si>
  <si>
    <t>Cap-Tons</t>
  </si>
  <si>
    <t>New:  Packaged Air Conditioner</t>
  </si>
  <si>
    <t>Package Terminal A/C</t>
  </si>
  <si>
    <t>Package Terminal Heat Pump</t>
  </si>
  <si>
    <t>Furnace Replacement</t>
  </si>
  <si>
    <t>Furnace Replacement - HC&amp;S</t>
  </si>
  <si>
    <t>Space Heating Boiler</t>
  </si>
  <si>
    <t>Smart Thermostats</t>
  </si>
  <si>
    <t>Smart Thermostats  - CAM</t>
  </si>
  <si>
    <t>Furnace Repair/Replacement</t>
  </si>
  <si>
    <t>Central A/C Replacement</t>
  </si>
  <si>
    <t>Duct Sealing</t>
  </si>
  <si>
    <t>Blower Motor Retrofit</t>
  </si>
  <si>
    <t>Efficient Fan Controller</t>
  </si>
  <si>
    <t>Area-ft2-BA</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</si>
  <si>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</si>
  <si>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</si>
  <si>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</si>
  <si>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</si>
  <si>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</si>
  <si>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</si>
  <si>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</si>
  <si>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</si>
  <si>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</si>
  <si>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</si>
  <si>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</si>
  <si>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Exterior Wall or Pole Mounted Fixture  - CAM</t>
  </si>
  <si>
    <t>LED Corn Lamp for Exterior Wall or Pole Mounted</t>
  </si>
  <si>
    <t>Exterior LED Lighting - Pool</t>
  </si>
  <si>
    <t>Wall or Ceiling Mounted Occupancy Sensor</t>
  </si>
  <si>
    <t>LED Diffuse A-Lamps</t>
  </si>
  <si>
    <t>LED Reflector Bulbs</t>
  </si>
  <si>
    <t>LED, PAR/R/BR Lamps, Interior  - CAM</t>
  </si>
  <si>
    <t>Combustion Ventilation Air (CVA) Repair</t>
  </si>
  <si>
    <t xml:space="preserve">Tier-2 Smart Power Strip </t>
  </si>
  <si>
    <t>Variable Speed Pool Pump</t>
  </si>
  <si>
    <t>Smart Power Strip Tier II</t>
  </si>
  <si>
    <t>Minor Repair</t>
  </si>
  <si>
    <t xml:space="preserve">Electrification </t>
  </si>
  <si>
    <t>Ductless Mini Split - FS</t>
  </si>
  <si>
    <t>Ductless Mini-split Heat Pump - FS</t>
  </si>
  <si>
    <t>Heat Pump Clothes Dryer - FS</t>
  </si>
  <si>
    <t>Heat Pump Pool Heater - FS</t>
  </si>
  <si>
    <t>Heat Pump Water Heater - FS</t>
  </si>
  <si>
    <t>Induction Cooktop - FS</t>
  </si>
  <si>
    <t>New - Central Heat Pump-FS (propane or gas space)</t>
  </si>
  <si>
    <t>Customer Enrollment - In Unit</t>
  </si>
  <si>
    <t>Ancillary Services</t>
  </si>
  <si>
    <t>Audit</t>
  </si>
  <si>
    <t>Ancillary Services , Common Area  - CAM</t>
  </si>
  <si>
    <t>Assessment CAM</t>
  </si>
  <si>
    <t>Enrollment Whole Building</t>
  </si>
  <si>
    <t>Project Completion, Common Area  - CAM</t>
  </si>
  <si>
    <t>Project Completion, Whole Building</t>
  </si>
  <si>
    <t>Project Completion, In Unit</t>
  </si>
  <si>
    <t>Taxes</t>
  </si>
  <si>
    <t>Shipping</t>
  </si>
  <si>
    <t>Permit Fee</t>
  </si>
  <si>
    <t>QA/Inspection, In Unit</t>
  </si>
  <si>
    <t>Implementer QA/Inspection, In Unit</t>
  </si>
  <si>
    <t>Multifamily Properties Treated</t>
  </si>
  <si>
    <t>Number</t>
  </si>
  <si>
    <r>
      <t xml:space="preserve">Total Number of Multifamily Properties Treated </t>
    </r>
    <r>
      <rPr>
        <b/>
        <vertAlign val="superscript"/>
        <sz val="12"/>
        <color rgb="FF000000"/>
        <rFont val="Times New Roman"/>
        <family val="1"/>
      </rPr>
      <t>2</t>
    </r>
  </si>
  <si>
    <t>531</t>
  </si>
  <si>
    <t>162</t>
  </si>
  <si>
    <t>Subtotal of Master-metered Multifamily Properties Treated</t>
  </si>
  <si>
    <r>
      <t xml:space="preserve">Total Number of Multifamily Tenant Units w/in Properties Treated </t>
    </r>
    <r>
      <rPr>
        <b/>
        <vertAlign val="superscript"/>
        <sz val="12"/>
        <color rgb="FF000000"/>
        <rFont val="Times New Roman"/>
        <family val="1"/>
      </rPr>
      <t>3</t>
    </r>
  </si>
  <si>
    <t>31,121</t>
  </si>
  <si>
    <t>6,574</t>
  </si>
  <si>
    <t>Total Number of buildings w/in Properties Treated</t>
  </si>
  <si>
    <t>2,516</t>
  </si>
  <si>
    <t>427</t>
  </si>
  <si>
    <t>Multifamily Households Treated (In-Unit)</t>
  </si>
  <si>
    <r>
      <t xml:space="preserve">Total Number of Households Individually Treated </t>
    </r>
    <r>
      <rPr>
        <b/>
        <vertAlign val="superscript"/>
        <sz val="12"/>
        <rFont val="Times New Roman"/>
        <family val="1"/>
      </rPr>
      <t>9</t>
    </r>
  </si>
  <si>
    <t>11,803</t>
  </si>
  <si>
    <t>3,168</t>
  </si>
  <si>
    <t>Multifamily CAM/WB Treated</t>
  </si>
  <si>
    <r>
      <t xml:space="preserve">Total Number of CAM/Whole Building Treated </t>
    </r>
    <r>
      <rPr>
        <b/>
        <vertAlign val="superscript"/>
        <sz val="12"/>
        <rFont val="Times New Roman"/>
        <family val="1"/>
      </rPr>
      <t>10</t>
    </r>
  </si>
  <si>
    <t>3</t>
  </si>
  <si>
    <t>Year to Date Expenses[6]</t>
  </si>
  <si>
    <t>Souther Region ESA Program - MFWB</t>
  </si>
  <si>
    <t>SDG&amp;E ESA Program - MFWB</t>
  </si>
  <si>
    <r>
      <t xml:space="preserve">Administration </t>
    </r>
    <r>
      <rPr>
        <b/>
        <vertAlign val="superscript"/>
        <sz val="12"/>
        <rFont val="Times New Roman"/>
        <family val="1"/>
      </rPr>
      <t>11</t>
    </r>
  </si>
  <si>
    <t>&lt;&lt;Includes measures and non-measure costs.</t>
  </si>
  <si>
    <t>&lt;&lt;Includes measures and non-measure costs</t>
  </si>
  <si>
    <t>SPOC</t>
  </si>
  <si>
    <t>TOTAL MFWB COSTS</t>
  </si>
  <si>
    <r>
      <rPr>
        <vertAlign val="superscript"/>
        <sz val="12"/>
        <rFont val="Times New Roman"/>
        <family val="1"/>
      </rPr>
      <t xml:space="preserve">1 </t>
    </r>
    <r>
      <rPr>
        <sz val="12"/>
        <rFont val="Times New Roman"/>
        <family val="1"/>
      </rPr>
      <t xml:space="preserve">Measures are customized by each IOU, Measures list may change based on available information on both costs and benefits and may vary across climate zones. </t>
    </r>
  </si>
  <si>
    <r>
      <rPr>
        <vertAlign val="superscript"/>
        <sz val="12"/>
        <rFont val="Times New Roman"/>
        <family val="1"/>
      </rPr>
      <t xml:space="preserve">2 </t>
    </r>
    <r>
      <rPr>
        <sz val="12"/>
        <rFont val="Times New Roman"/>
        <family val="1"/>
      </rPr>
      <t>Multifamily properties as, defined in OP 156, where at least one dwelling unit has received treatment in the program year. MF properties that received in-unit and/or CAM measures do not represent a completed CAM/WB project.</t>
    </r>
  </si>
  <si>
    <r>
      <rPr>
        <vertAlign val="superscript"/>
        <sz val="12"/>
        <rFont val="Times New Roman"/>
        <family val="1"/>
      </rPr>
      <t>3</t>
    </r>
    <r>
      <rPr>
        <sz val="12"/>
        <rFont val="Times New Roman"/>
        <family val="1"/>
      </rPr>
      <t xml:space="preserve"> Multifamily tenant units are the total number of dwelling units located within properties treated.  This number is the total population size available for treatment but does not represent the number of dwellings treated as captured in table 2A, row 137.</t>
    </r>
  </si>
  <si>
    <r>
      <rPr>
        <vertAlign val="superscript"/>
        <sz val="12"/>
        <rFont val="Times New Roman"/>
        <family val="1"/>
      </rPr>
      <t xml:space="preserve">4 </t>
    </r>
    <r>
      <rPr>
        <sz val="12"/>
        <rFont val="Times New Roman"/>
        <family val="1"/>
      </rPr>
      <t xml:space="preserve">Commissioning costs, as allowable per the Decision, are included in measures total cost unless otherwise noted. </t>
    </r>
  </si>
  <si>
    <r>
      <rPr>
        <vertAlign val="superscript"/>
        <sz val="12"/>
        <rFont val="Times New Roman"/>
        <family val="1"/>
      </rPr>
      <t xml:space="preserve">5 </t>
    </r>
    <r>
      <rPr>
        <sz val="12"/>
        <rFont val="Times New Roman"/>
        <family val="1"/>
      </rPr>
      <t>Applicable to Deed-Restricted, government and non-profit owned multi-family buildings described in D.16-11-022, modified by D.17-12-009, where 65% of tenants are income eligible based (at or below 200% of the Federal Poverty Guidelines).</t>
    </r>
  </si>
  <si>
    <r>
      <rPr>
        <vertAlign val="superscript"/>
        <sz val="12"/>
        <rFont val="Times New Roman"/>
        <family val="1"/>
      </rPr>
      <t>6</t>
    </r>
    <r>
      <rPr>
        <sz val="12"/>
        <rFont val="Times New Roman"/>
        <family val="1"/>
      </rPr>
      <t xml:space="preserve"> Total SDG&amp;E Only ESA MFWB YTD expenses are reported in ESA Table 1A.</t>
    </r>
  </si>
  <si>
    <r>
      <rPr>
        <vertAlign val="superscript"/>
        <sz val="12"/>
        <rFont val="Times New Roman"/>
        <family val="1"/>
      </rPr>
      <t xml:space="preserve">7 </t>
    </r>
    <r>
      <rPr>
        <sz val="12"/>
        <rFont val="Times New Roman"/>
        <family val="1"/>
      </rPr>
      <t>Measure type column added to identify if a measure is for in-unit or common area/whole building because they use different workpaper savings.</t>
    </r>
  </si>
  <si>
    <r>
      <rPr>
        <vertAlign val="superscript"/>
        <sz val="12"/>
        <rFont val="Times New Roman"/>
        <family val="1"/>
      </rPr>
      <t>8</t>
    </r>
    <r>
      <rPr>
        <sz val="12"/>
        <rFont val="Times New Roman"/>
        <family val="1"/>
      </rPr>
      <t xml:space="preserve"> Savings for HVAC measures vary by CZ and the total is inclusive of the variations.</t>
    </r>
  </si>
  <si>
    <r>
      <rPr>
        <vertAlign val="superscript"/>
        <sz val="12"/>
        <rFont val="Times New Roman"/>
        <family val="1"/>
      </rPr>
      <t>9</t>
    </r>
    <r>
      <rPr>
        <sz val="12"/>
        <rFont val="Times New Roman"/>
        <family val="1"/>
      </rPr>
      <t xml:space="preserve">  Number of multifamily units that received completed in-unit treatment.</t>
    </r>
  </si>
  <si>
    <r>
      <rPr>
        <vertAlign val="superscript"/>
        <sz val="12"/>
        <rFont val="Times New Roman"/>
        <family val="1"/>
      </rPr>
      <t>10</t>
    </r>
    <r>
      <rPr>
        <sz val="12"/>
        <rFont val="Times New Roman"/>
        <family val="1"/>
      </rPr>
      <t xml:space="preserve"> Number of multifamily properties with fully completed CAM/WB projects.</t>
    </r>
  </si>
  <si>
    <r>
      <rPr>
        <vertAlign val="superscript"/>
        <sz val="12"/>
        <rFont val="Times New Roman"/>
        <family val="1"/>
      </rPr>
      <t xml:space="preserve">11 </t>
    </r>
    <r>
      <rPr>
        <sz val="12"/>
        <rFont val="Times New Roman"/>
        <family val="1"/>
      </rPr>
      <t>"Administration" total includes all 'below-the-line' expenses, which differ from 'administrative costs' subject to the 10% cap. ESA program expenses subject to the 10% administrative cap follow the same definition and categorization of 'administrative costs' as the energy efficiency programs, as authorized in Section 6.15.7.7 of D.21-06-015.</t>
    </r>
  </si>
  <si>
    <t>NOTE: Audit costs may be covered by other programs or projects may utilize previous audits. Not all participants will have an audit cost associated with their project.</t>
  </si>
  <si>
    <t>ESA Table 2B- ESA Pilot Plus and Pilot Deep Expenses and Energy Savings by Measures Installed</t>
  </si>
  <si>
    <t>ESA Program - Pilot Plus</t>
  </si>
  <si>
    <t>ESA Program - Pilot Deep</t>
  </si>
  <si>
    <t>Measures</t>
  </si>
  <si>
    <t>Units (Each or Home)</t>
  </si>
  <si>
    <r>
      <t>kWh</t>
    </r>
    <r>
      <rPr>
        <b/>
        <vertAlign val="superscript"/>
        <sz val="12"/>
        <rFont val="Times New Roman"/>
        <family val="1"/>
      </rPr>
      <t xml:space="preserve"> 3</t>
    </r>
    <r>
      <rPr>
        <b/>
        <sz val="12"/>
        <rFont val="Times New Roman"/>
        <family val="1"/>
      </rPr>
      <t xml:space="preserve"> (Annual)</t>
    </r>
  </si>
  <si>
    <r>
      <t xml:space="preserve">kW </t>
    </r>
    <r>
      <rPr>
        <b/>
        <vertAlign val="superscript"/>
        <sz val="12"/>
        <rFont val="Times New Roman"/>
        <family val="1"/>
      </rPr>
      <t>3</t>
    </r>
    <r>
      <rPr>
        <b/>
        <sz val="12"/>
        <rFont val="Times New Roman"/>
        <family val="1"/>
      </rPr>
      <t xml:space="preserve"> (Annual)</t>
    </r>
  </si>
  <si>
    <r>
      <t>Therms</t>
    </r>
    <r>
      <rPr>
        <b/>
        <vertAlign val="superscript"/>
        <sz val="12"/>
        <rFont val="Times New Roman"/>
        <family val="1"/>
      </rPr>
      <t xml:space="preserve"> 3 </t>
    </r>
    <r>
      <rPr>
        <b/>
        <sz val="12"/>
        <rFont val="Times New Roman"/>
        <family val="1"/>
      </rPr>
      <t>(Annual)</t>
    </r>
  </si>
  <si>
    <r>
      <t xml:space="preserve">Other Domestic Hot Water </t>
    </r>
    <r>
      <rPr>
        <vertAlign val="superscript"/>
        <sz val="12"/>
        <rFont val="Times New Roman"/>
        <family val="1"/>
      </rPr>
      <t>4</t>
    </r>
  </si>
  <si>
    <t>Tub Diverter/ Tub Spout</t>
  </si>
  <si>
    <t>Thermostat-controlled Shower Valve</t>
  </si>
  <si>
    <r>
      <t xml:space="preserve">Enclosure </t>
    </r>
    <r>
      <rPr>
        <b/>
        <vertAlign val="superscript"/>
        <sz val="12"/>
        <rFont val="Times New Roman"/>
        <family val="1"/>
      </rPr>
      <t>1</t>
    </r>
  </si>
  <si>
    <r>
      <t xml:space="preserve">HVAC </t>
    </r>
    <r>
      <rPr>
        <b/>
        <vertAlign val="superscript"/>
        <sz val="12"/>
        <rFont val="Times New Roman"/>
        <family val="1"/>
      </rPr>
      <t>5</t>
    </r>
  </si>
  <si>
    <t>FAU Standing Pilot Conversion</t>
  </si>
  <si>
    <t>A/C Time Delay</t>
  </si>
  <si>
    <t>Interior Hard wired LED fixtures</t>
  </si>
  <si>
    <t>LED Torchiere</t>
  </si>
  <si>
    <t>Occupancy Sensor</t>
  </si>
  <si>
    <t>LED Night Light</t>
  </si>
  <si>
    <t>HERS Testing</t>
  </si>
  <si>
    <t>`</t>
  </si>
  <si>
    <t>Home Health and Safety Check-up</t>
  </si>
  <si>
    <t>Efficient Windows and Insulated Doors</t>
  </si>
  <si>
    <t>HVAC - Permit</t>
  </si>
  <si>
    <r>
      <t xml:space="preserve">Total Households Weatherized </t>
    </r>
    <r>
      <rPr>
        <vertAlign val="superscript"/>
        <sz val="12"/>
        <rFont val="Times New Roman"/>
        <family val="1"/>
      </rPr>
      <t>2</t>
    </r>
  </si>
  <si>
    <t xml:space="preserve"># Eligible Households to be Treated for PY </t>
  </si>
  <si>
    <t xml:space="preserve">     </t>
  </si>
  <si>
    <t>ESA Program - Pilot Plus and Pilot Deep</t>
  </si>
  <si>
    <r>
      <t xml:space="preserve">Administration </t>
    </r>
    <r>
      <rPr>
        <b/>
        <vertAlign val="superscript"/>
        <sz val="12"/>
        <rFont val="Times New Roman"/>
        <family val="1"/>
      </rPr>
      <t>6</t>
    </r>
  </si>
  <si>
    <t>&lt;&lt;Includes measures costs and non-measure costs/payments.</t>
  </si>
  <si>
    <t>TOTAL Pilot Plus and Pilot Deep COSTS</t>
  </si>
  <si>
    <r>
      <rPr>
        <vertAlign val="superscript"/>
        <sz val="12"/>
        <rFont val="Times New Roman"/>
        <family val="1"/>
      </rPr>
      <t>1</t>
    </r>
    <r>
      <rPr>
        <sz val="12"/>
        <rFont val="Times New Roman"/>
        <family val="1"/>
      </rPr>
      <t xml:space="preserve">  Envelope and Air Sealing Measures may include outlet cover plate gaskets, attic access weatherization, weatherstripping - door, caulking and minor home repairs.  Minor home repairs predominantly are door jamb repair / replacement, door repair, and window putty.</t>
    </r>
  </si>
  <si>
    <r>
      <rPr>
        <vertAlign val="superscript"/>
        <sz val="12"/>
        <rFont val="Times New Roman"/>
        <family val="1"/>
      </rPr>
      <t xml:space="preserve">2 </t>
    </r>
    <r>
      <rPr>
        <sz val="12"/>
        <rFont val="Times New Roman"/>
        <family val="1"/>
      </rPr>
      <t>Weatherization may consist of attic insulation, attic access weatherization, weatherstripping - door, caulking, &amp; minor home repairs.</t>
    </r>
  </si>
  <si>
    <r>
      <rPr>
        <vertAlign val="superscript"/>
        <sz val="12"/>
        <rFont val="Times New Roman"/>
        <family val="1"/>
      </rPr>
      <t xml:space="preserve">3  </t>
    </r>
    <r>
      <rPr>
        <sz val="12"/>
        <rFont val="Times New Roman"/>
        <family val="1"/>
      </rPr>
      <t>All savings are calculated based on the following sources: DNV/GL Impact Evaluation Program Years 2015-2017 Impact II, or ESA workpapers.</t>
    </r>
  </si>
  <si>
    <r>
      <rPr>
        <vertAlign val="superscript"/>
        <sz val="12"/>
        <rFont val="Times New Roman"/>
        <family val="1"/>
      </rPr>
      <t>4</t>
    </r>
    <r>
      <rPr>
        <sz val="12"/>
        <rFont val="Times New Roman"/>
        <family val="1"/>
      </rPr>
      <t xml:space="preserve"> Other Domestic Hot Water includes the following parts: Faucet Aerator, Low Flow Showerhead, and Thermostatic shower valve.</t>
    </r>
  </si>
  <si>
    <r>
      <rPr>
        <vertAlign val="superscript"/>
        <sz val="12"/>
        <rFont val="Times New Roman"/>
        <family val="1"/>
      </rPr>
      <t>5</t>
    </r>
    <r>
      <rPr>
        <sz val="12"/>
        <rFont val="Times New Roman"/>
        <family val="1"/>
      </rPr>
      <t xml:space="preserve"> Savings for HVAC measures vary by CZ and the total is inclusive of the variations.</t>
    </r>
  </si>
  <si>
    <r>
      <rPr>
        <vertAlign val="superscript"/>
        <sz val="12"/>
        <rFont val="Times New Roman"/>
        <family val="1"/>
      </rPr>
      <t>6</t>
    </r>
    <r>
      <rPr>
        <sz val="12"/>
        <rFont val="Times New Roman"/>
        <family val="1"/>
      </rPr>
      <t xml:space="preserve"> "Administration" total includes all 'below-the-line' expenses, which differ from 'administrative costs' subject to the 10% cap. ESA program expenses subject to the 10% administrative cap follow the same definition and categorization of 'administrative costs' as the energy efficiency programs, as authorized in Section 6.15.7.7 of D.21-06-015.</t>
    </r>
  </si>
  <si>
    <t>ESA Table 2C - ESA Building Electrification (SCE only) Expenses and Energy Savings by Measures Installed</t>
  </si>
  <si>
    <t>ESA Program - Building Electrification Retrofit Pilot</t>
  </si>
  <si>
    <t>2023 Completed &amp; Expensed Installation</t>
  </si>
  <si>
    <t>Electric Dryer</t>
  </si>
  <si>
    <t>Heat Pump Dryer</t>
  </si>
  <si>
    <t>Cooktop/Range</t>
  </si>
  <si>
    <t>Heat Pump HVAC</t>
  </si>
  <si>
    <t>Duct Seal</t>
  </si>
  <si>
    <t>Miscellaneous [2]</t>
  </si>
  <si>
    <t>Minor Home Repair</t>
  </si>
  <si>
    <t>Carbon Monoxide/Smoke Alarm</t>
  </si>
  <si>
    <t>Electric Panel</t>
  </si>
  <si>
    <t>Electric Sub-Panel</t>
  </si>
  <si>
    <t>Electrical Circuit Run</t>
  </si>
  <si>
    <t>Induction Cookware</t>
  </si>
  <si>
    <t>Energy Assessment</t>
  </si>
  <si>
    <t>Total Savings/Expenditures</t>
  </si>
  <si>
    <t>Single Family Households Treated</t>
  </si>
  <si>
    <t xml:space="preserve">Estimated Avg. Annual Bill SavingsTreated </t>
  </si>
  <si>
    <t>ESA Program - Building Electrification</t>
  </si>
  <si>
    <t>Administration</t>
  </si>
  <si>
    <t>TOTAL Building Electrification COSTS</t>
  </si>
  <si>
    <t>Energy Savings Assistance Program Table 2D - Clean Energy Homes New Construction Pilot</t>
  </si>
  <si>
    <t>ESA CEH Program Offerings</t>
  </si>
  <si>
    <r>
      <t>ESA Program - Clean Energy Homes New Construction Pilot</t>
    </r>
    <r>
      <rPr>
        <b/>
        <vertAlign val="superscript"/>
        <sz val="10"/>
        <rFont val="Times New Roman"/>
        <family val="1"/>
      </rPr>
      <t xml:space="preserve"> </t>
    </r>
  </si>
  <si>
    <t>Monthly Total (Projects)</t>
  </si>
  <si>
    <t>Monthly Total Units (Living Units)</t>
  </si>
  <si>
    <t>Cumulative Program Launch-to-date Total (Projects)</t>
  </si>
  <si>
    <t>Cumulative Program Launch-to-date Total Units (Living Units)</t>
  </si>
  <si>
    <t>Estimated Incentive Expenses ($)</t>
  </si>
  <si>
    <t>% Incentive Budget</t>
  </si>
  <si>
    <t xml:space="preserve">Interest Form submitted </t>
  </si>
  <si>
    <t xml:space="preserve">Interest Form denied </t>
  </si>
  <si>
    <r>
      <t xml:space="preserve">Application for direct design assistance </t>
    </r>
    <r>
      <rPr>
        <b/>
        <sz val="10"/>
        <rFont val="Times New Roman"/>
        <family val="1"/>
      </rPr>
      <t>(in progress)</t>
    </r>
  </si>
  <si>
    <r>
      <t>Application for direct design assistance</t>
    </r>
    <r>
      <rPr>
        <b/>
        <sz val="10"/>
        <rFont val="Times New Roman"/>
        <family val="1"/>
      </rPr>
      <t xml:space="preserve"> (completed)</t>
    </r>
  </si>
  <si>
    <r>
      <t>Applications for design incentive</t>
    </r>
    <r>
      <rPr>
        <b/>
        <sz val="10"/>
        <rFont val="Times New Roman"/>
        <family val="1"/>
      </rPr>
      <t xml:space="preserve"> (in progress) </t>
    </r>
  </si>
  <si>
    <r>
      <t xml:space="preserve">Applications for design incentive </t>
    </r>
    <r>
      <rPr>
        <b/>
        <sz val="10"/>
        <rFont val="Times New Roman"/>
        <family val="1"/>
      </rPr>
      <t>(completed)</t>
    </r>
  </si>
  <si>
    <r>
      <t>Applications for tenant education incentive</t>
    </r>
    <r>
      <rPr>
        <b/>
        <sz val="10"/>
        <rFont val="Times New Roman"/>
        <family val="1"/>
      </rPr>
      <t xml:space="preserve"> (in progress)</t>
    </r>
  </si>
  <si>
    <r>
      <t xml:space="preserve">Applications for tenant education incentive </t>
    </r>
    <r>
      <rPr>
        <b/>
        <sz val="10"/>
        <rFont val="Times New Roman"/>
        <family val="1"/>
      </rPr>
      <t>(completed)</t>
    </r>
  </si>
  <si>
    <t>ESA CEH Outreach and Education</t>
  </si>
  <si>
    <t>Monthly Total </t>
  </si>
  <si>
    <t>YTD Total </t>
  </si>
  <si>
    <t>Webinars</t>
  </si>
  <si>
    <t>Number of webinars</t>
  </si>
  <si>
    <t>Active leads</t>
  </si>
  <si>
    <t>Unique developer</t>
  </si>
  <si>
    <t>Design Assistance Completed Applications</t>
  </si>
  <si>
    <t>Quantity</t>
  </si>
  <si>
    <t>Compliance Margin Designed kWh (Annual)*</t>
  </si>
  <si>
    <t>Compliance Margin Designed BTU (Annual)*</t>
  </si>
  <si>
    <t>Avoided CO2 Emissions</t>
  </si>
  <si>
    <t>Direct Design Assistance</t>
  </si>
  <si>
    <t>Living Units</t>
  </si>
  <si>
    <t>Design Incentive</t>
  </si>
  <si>
    <t> </t>
  </si>
  <si>
    <t>ESA Program - Clean Energy Homes</t>
  </si>
  <si>
    <t>TOTAL Clean Energy Homes COSTS</t>
  </si>
  <si>
    <t>ESA Table 2E - ESA CSD Leveraging Expenses and Energy Savings by Measures Installed</t>
  </si>
  <si>
    <t>ESA Program - CSD Leveraging</t>
  </si>
  <si>
    <t>Year-To-Date Completed &amp; Expensed Installation</t>
  </si>
  <si>
    <t>Other Domestic Hot Water</t>
  </si>
  <si>
    <t>Outreach &amp; Assessment</t>
  </si>
  <si>
    <t>In-Home Education</t>
  </si>
  <si>
    <t>Total Households Weatherized</t>
  </si>
  <si>
    <t>CSD MF Buildings Treated</t>
  </si>
  <si>
    <t xml:space="preserve"> - Multifamily</t>
  </si>
  <si>
    <t>TOTAL CSD Leveraging COSTS</t>
  </si>
  <si>
    <t>ESA Table 3 -  Program Cost Effectiveness</t>
  </si>
  <si>
    <t>Program</t>
  </si>
  <si>
    <t>Ratio of Benefits Over Costs</t>
  </si>
  <si>
    <t>Net Benefits  $</t>
  </si>
  <si>
    <t>ESACET</t>
  </si>
  <si>
    <t>Resource 
Test</t>
  </si>
  <si>
    <t>TRC</t>
  </si>
  <si>
    <t>PAC</t>
  </si>
  <si>
    <t>RIM</t>
  </si>
  <si>
    <t>ESA Main 
(SF, MH)</t>
  </si>
  <si>
    <t>MFWB 
(In-Unit, CAM/WB)</t>
  </si>
  <si>
    <t>Building Electrification</t>
  </si>
  <si>
    <t>All program measures, including resource and non-resource measures, are represented in the ESACET.  Only measures considered resource measures are represented in the Resource Test.  Resource measures, as defined in D.21-06-015, include any measure with a unit savings of greater than one kWh or one therm.</t>
  </si>
  <si>
    <t xml:space="preserve">The ESACET includes energy and non-energy benefits and all program costs including measure, installation, and administrative costs.  </t>
  </si>
  <si>
    <t>The Resource Test includes energy benefits and program measure and installation costs.</t>
  </si>
  <si>
    <t>All savings are calculated based on the following sources: DNV/GL Impact Evaluation Program Years 2015-2017 Impact II, or ESA workpapers.</t>
  </si>
  <si>
    <t>Ordering Paragraph 43 of D.14-08-030 directs the application of the two new cost effectiveness tests, ESACET and Resource TRC (renamed the Resource Test).</t>
  </si>
  <si>
    <r>
      <t>ESA Table 4 - ESA Detail by Housing Type and Source</t>
    </r>
    <r>
      <rPr>
        <b/>
        <vertAlign val="superscript"/>
        <sz val="12"/>
        <rFont val="Times New Roman"/>
        <family val="1"/>
      </rPr>
      <t>1</t>
    </r>
  </si>
  <si>
    <r>
      <rPr>
        <b/>
        <sz val="12"/>
        <color rgb="FF000000"/>
        <rFont val="Times New Roman"/>
      </rPr>
      <t xml:space="preserve">2024 Energy Savings </t>
    </r>
    <r>
      <rPr>
        <b/>
        <vertAlign val="superscript"/>
        <sz val="12"/>
        <color rgb="FF000000"/>
        <rFont val="Times New Roman"/>
      </rPr>
      <t>2</t>
    </r>
  </si>
  <si>
    <t>Customer</t>
  </si>
  <si>
    <t>Housing Type</t>
  </si>
  <si>
    <t># Homes /Properties Treated</t>
  </si>
  <si>
    <t>(mWh)</t>
  </si>
  <si>
    <t>MW</t>
  </si>
  <si>
    <t>(mTherm)</t>
  </si>
  <si>
    <t>2024
Expenses</t>
  </si>
  <si>
    <t>Gas and Electric Customers</t>
  </si>
  <si>
    <t>Owners - Total</t>
  </si>
  <si>
    <t xml:space="preserve">Single Family </t>
  </si>
  <si>
    <r>
      <t>Multi Family</t>
    </r>
    <r>
      <rPr>
        <b/>
        <vertAlign val="superscript"/>
        <sz val="12"/>
        <rFont val="Times New Roman"/>
        <family val="1"/>
      </rPr>
      <t>3</t>
    </r>
  </si>
  <si>
    <t xml:space="preserve">Mobile Homes </t>
  </si>
  <si>
    <t>Renters - Total</t>
  </si>
  <si>
    <t>Single Family</t>
  </si>
  <si>
    <t>Multi Family</t>
  </si>
  <si>
    <t>Mobile Homes</t>
  </si>
  <si>
    <t>Electric Customers (only)</t>
  </si>
  <si>
    <t>Gas Customers (only)</t>
  </si>
  <si>
    <t xml:space="preserve">Gas and Electric Total - ESA MFWB </t>
  </si>
  <si>
    <t xml:space="preserve">ESA Multifamily In-Unit </t>
  </si>
  <si>
    <t>ESA Multifamily Common Area Measures</t>
  </si>
  <si>
    <t xml:space="preserve">ESA Multifamily Whole Building  </t>
  </si>
  <si>
    <t>Totals:</t>
  </si>
  <si>
    <r>
      <rPr>
        <vertAlign val="superscript"/>
        <sz val="12"/>
        <rFont val="Times New Roman"/>
        <family val="1"/>
      </rPr>
      <t xml:space="preserve">1  </t>
    </r>
    <r>
      <rPr>
        <sz val="12"/>
        <rFont val="Times New Roman"/>
        <family val="1"/>
      </rPr>
      <t>Summary data which includes ESA Main Program (SF, MH, MF-In-Unit), MF CAM, MFWB, Pilot Plus and Pilot Deep, CSD Leveraging, and Building Electrification.</t>
    </r>
  </si>
  <si>
    <r>
      <rPr>
        <vertAlign val="superscript"/>
        <sz val="12"/>
        <rFont val="Times New Roman"/>
        <family val="1"/>
      </rPr>
      <t>2</t>
    </r>
    <r>
      <rPr>
        <sz val="12"/>
        <rFont val="Times New Roman"/>
        <family val="1"/>
      </rPr>
      <t xml:space="preserve"> All savings are calculated based on the following sources: DNV/GL Impact Evaluation Program Years 2015-2017 Impact II, or ESA workpapers. Savings for common area measures are sourced from approved workpapers.</t>
    </r>
  </si>
  <si>
    <r>
      <rPr>
        <vertAlign val="superscript"/>
        <sz val="12"/>
        <rFont val="Times New Roman"/>
        <family val="1"/>
      </rPr>
      <t xml:space="preserve">3 </t>
    </r>
    <r>
      <rPr>
        <sz val="12"/>
        <rFont val="Times New Roman"/>
        <family val="1"/>
      </rPr>
      <t>Measures installed in 2023 for In-Unit activity that failed inspection were addressed and expensed in 2024 under ESA Main</t>
    </r>
  </si>
  <si>
    <t>Year</t>
  </si>
  <si>
    <t>Utility in Shared Service Territory</t>
  </si>
  <si>
    <t>Eligible Households in Shared Service Territory</t>
  </si>
  <si>
    <t>Eligible Households Treated by Both Utilities in Shared Service Territory</t>
  </si>
  <si>
    <t>SoCalGas</t>
  </si>
  <si>
    <t xml:space="preserve">ESA Table 5 - ESA Direct Purchases &amp; Installation Contractors  </t>
  </si>
  <si>
    <t>Contractor</t>
  </si>
  <si>
    <t>County</t>
  </si>
  <si>
    <t>Contractor Type
(Check one or more if applicable)</t>
  </si>
  <si>
    <r>
      <t>2024 Annual
Expenditures</t>
    </r>
    <r>
      <rPr>
        <b/>
        <vertAlign val="superscript"/>
        <sz val="12"/>
        <rFont val="Times New Roman"/>
        <family val="1"/>
      </rPr>
      <t xml:space="preserve"> 1</t>
    </r>
  </si>
  <si>
    <t>Private</t>
  </si>
  <si>
    <t>CBO</t>
  </si>
  <si>
    <t>WMDVBE</t>
  </si>
  <si>
    <t>LIHEAP</t>
  </si>
  <si>
    <t>Richard Heath &amp; Associates</t>
  </si>
  <si>
    <t xml:space="preserve">San Diego </t>
  </si>
  <si>
    <t>X</t>
  </si>
  <si>
    <t>THA Heating and Air Conditioning Inc.</t>
  </si>
  <si>
    <t>Staples &amp; Associates</t>
  </si>
  <si>
    <t>Maroma Energy Services</t>
  </si>
  <si>
    <t>Total Contractor Expenditures</t>
  </si>
  <si>
    <r>
      <rPr>
        <vertAlign val="superscript"/>
        <sz val="12"/>
        <rFont val="Times New Roman"/>
        <family val="1"/>
      </rPr>
      <t xml:space="preserve">1 </t>
    </r>
    <r>
      <rPr>
        <sz val="12"/>
        <rFont val="Times New Roman"/>
        <family val="1"/>
      </rPr>
      <t>The expenditures paid to the contractors for program year 2024 covers ESA Main, Multi Family Whole Building (SDG&amp;E only), and Pilot Plus and Pilot Deep programs.</t>
    </r>
  </si>
  <si>
    <r>
      <t xml:space="preserve">ESA Table 6 - ESA Installation Cost of Program Installation Contractors </t>
    </r>
    <r>
      <rPr>
        <b/>
        <vertAlign val="superscript"/>
        <sz val="12"/>
        <rFont val="Times New Roman"/>
        <family val="1"/>
      </rPr>
      <t>1</t>
    </r>
  </si>
  <si>
    <t>Unit of Measure</t>
  </si>
  <si>
    <t xml:space="preserve">CBO/WMDVBE </t>
  </si>
  <si>
    <t xml:space="preserve">Non-CBO/WMDVBE </t>
  </si>
  <si>
    <t xml:space="preserve">2024 Program Total </t>
  </si>
  <si>
    <t>Installations</t>
  </si>
  <si>
    <t>Dwellings</t>
  </si>
  <si>
    <t>Costs</t>
  </si>
  <si>
    <t>Units Installed</t>
  </si>
  <si>
    <t xml:space="preserve">Installations </t>
  </si>
  <si>
    <t>Cost/ Unit</t>
  </si>
  <si>
    <t>Cost/ 
Household</t>
  </si>
  <si>
    <t>$</t>
  </si>
  <si>
    <t>New - Clothes Dryer</t>
  </si>
  <si>
    <t>New - Dishwasher</t>
  </si>
  <si>
    <t>New - Freezer</t>
  </si>
  <si>
    <t>New - Heat Pump Water Heater</t>
  </si>
  <si>
    <t>New - Tub Diverter/ Tub Spout</t>
  </si>
  <si>
    <t>New - Thermostat-controlled Shower Valve</t>
  </si>
  <si>
    <t>Combined Showerhead / TSV</t>
  </si>
  <si>
    <t>Evaporative Coolers (Replacement)</t>
  </si>
  <si>
    <t>Evaporative Coolers (Installation)</t>
  </si>
  <si>
    <t>New - Energy Efficient Fan Control</t>
  </si>
  <si>
    <t>New - Prescriptive Duct Sealing</t>
  </si>
  <si>
    <t>New - Smart Thermostat</t>
  </si>
  <si>
    <t>CAM - HEAT Pump Split System</t>
  </si>
  <si>
    <t>New - High Efficiency Forced Air Unit (HE FAU)</t>
  </si>
  <si>
    <t>Furnace Repair/Replacement Inspection</t>
  </si>
  <si>
    <t>New - A/C Time Delay</t>
  </si>
  <si>
    <t>Central A/C Tune-up</t>
  </si>
  <si>
    <t>New - LED A-Lamps</t>
  </si>
  <si>
    <t>New - LED R/BR Lamps</t>
  </si>
  <si>
    <t>CAM - Exterior LED Lighting</t>
  </si>
  <si>
    <t>CAM - Exterior LED Lighting - Pool</t>
  </si>
  <si>
    <t>Exterior LED Lighting - Spa</t>
  </si>
  <si>
    <t>CAM - Interior LED Fixture</t>
  </si>
  <si>
    <t>CAM - Interior LED Lighting</t>
  </si>
  <si>
    <t>CAM - Interior LED Screw-in</t>
  </si>
  <si>
    <t>CAM - Interior TLED Type A Lamps</t>
  </si>
  <si>
    <t>CAM - Interior TLED Type C Lamps</t>
  </si>
  <si>
    <t>CAM - Interior LED Exit Sign</t>
  </si>
  <si>
    <t>Smart Power Strips - Tier 1</t>
  </si>
  <si>
    <t xml:space="preserve">Commissioning </t>
  </si>
  <si>
    <t xml:space="preserve">Administration </t>
  </si>
  <si>
    <r>
      <rPr>
        <vertAlign val="superscript"/>
        <sz val="12"/>
        <rFont val="Times New Roman"/>
        <family val="1"/>
      </rPr>
      <t xml:space="preserve">1 </t>
    </r>
    <r>
      <rPr>
        <sz val="12"/>
        <rFont val="Times New Roman"/>
        <family val="1"/>
      </rPr>
      <t xml:space="preserve"> Summary data which includes ESA Main Program (SF, MH), MFWB, Pilot Plus and Pilot Deep. </t>
    </r>
  </si>
  <si>
    <t>ESA Table 7 - ESA Expenditures Recorded by Cost Element</t>
  </si>
  <si>
    <t>Labor</t>
  </si>
  <si>
    <t>Non-Labor</t>
  </si>
  <si>
    <t xml:space="preserve">Total </t>
  </si>
  <si>
    <t>Energy Efficiency</t>
  </si>
  <si>
    <r>
      <t xml:space="preserve">ESA Main Program (SF, MH) </t>
    </r>
    <r>
      <rPr>
        <vertAlign val="superscript"/>
        <sz val="12"/>
        <rFont val="Times New Roman"/>
        <family val="1"/>
      </rPr>
      <t>1</t>
    </r>
  </si>
  <si>
    <t xml:space="preserve">Enclosure </t>
  </si>
  <si>
    <t xml:space="preserve">HVAC </t>
  </si>
  <si>
    <r>
      <t>Multi-Family Whole Building (in-unit &amp; WB/CAM)</t>
    </r>
    <r>
      <rPr>
        <vertAlign val="superscript"/>
        <sz val="12"/>
        <rFont val="Times New Roman"/>
        <family val="1"/>
      </rPr>
      <t xml:space="preserve"> 2</t>
    </r>
  </si>
  <si>
    <t>Electrification</t>
  </si>
  <si>
    <t>Ancillary Servcies</t>
  </si>
  <si>
    <r>
      <t>Pilot Plus and Pilot Deep</t>
    </r>
    <r>
      <rPr>
        <vertAlign val="superscript"/>
        <sz val="12"/>
        <rFont val="Times New Roman"/>
        <family val="1"/>
      </rPr>
      <t>3</t>
    </r>
  </si>
  <si>
    <t>Building Electrification (SCE Only)</t>
  </si>
  <si>
    <t>Clean Energy Homes (SCE Only)</t>
  </si>
  <si>
    <t>CSD Leveraging</t>
  </si>
  <si>
    <t>Workforce Education and Training</t>
  </si>
  <si>
    <r>
      <t>Multifamily Whole Building</t>
    </r>
    <r>
      <rPr>
        <vertAlign val="superscript"/>
        <sz val="12"/>
        <rFont val="Times New Roman"/>
        <family val="1"/>
      </rPr>
      <t>4</t>
    </r>
  </si>
  <si>
    <r>
      <t>Pilot Plus and Pilot Deep</t>
    </r>
    <r>
      <rPr>
        <vertAlign val="superscript"/>
        <sz val="12"/>
        <rFont val="Times New Roman"/>
        <family val="1"/>
      </rPr>
      <t>4</t>
    </r>
  </si>
  <si>
    <r>
      <rPr>
        <vertAlign val="superscript"/>
        <sz val="11"/>
        <rFont val="Times New Roman"/>
        <family val="1"/>
      </rPr>
      <t xml:space="preserve">1 </t>
    </r>
    <r>
      <rPr>
        <sz val="11"/>
        <rFont val="Times New Roman"/>
        <family val="1"/>
      </rPr>
      <t>Refer to ESA Table 2 Main for the 2024 completed &amp; expensed installation measures of $11,419,171.</t>
    </r>
  </si>
  <si>
    <r>
      <rPr>
        <vertAlign val="superscript"/>
        <sz val="11"/>
        <rFont val="Times New Roman"/>
        <family val="1"/>
      </rPr>
      <t xml:space="preserve">2 </t>
    </r>
    <r>
      <rPr>
        <sz val="11"/>
        <rFont val="Times New Roman"/>
        <family val="1"/>
      </rPr>
      <t>Refer to ESA Table 2A-2 MFWB-SDG&amp;E for the 2024 completed &amp; expensed installation measures of $2,667,525.</t>
    </r>
  </si>
  <si>
    <r>
      <rPr>
        <vertAlign val="superscript"/>
        <sz val="11"/>
        <rFont val="Times New Roman"/>
        <family val="1"/>
      </rPr>
      <t>3</t>
    </r>
    <r>
      <rPr>
        <sz val="11"/>
        <rFont val="Times New Roman"/>
        <family val="1"/>
      </rPr>
      <t xml:space="preserve"> Refer to ESA Table 2B PP PD for the 2024 completed &amp; expensed installation measures of $41,715.</t>
    </r>
  </si>
  <si>
    <r>
      <rPr>
        <vertAlign val="superscript"/>
        <sz val="11"/>
        <rFont val="Times New Roman"/>
        <family val="1"/>
      </rPr>
      <t xml:space="preserve">4 </t>
    </r>
    <r>
      <rPr>
        <sz val="11"/>
        <rFont val="Times New Roman"/>
        <family val="1"/>
      </rPr>
      <t xml:space="preserve">The "below the line" program costs includes contractor payments for non-measure costs for ESA MFWB (SDG&amp;E only) and Pilot Plus and Pilot Deep programs. </t>
    </r>
  </si>
  <si>
    <r>
      <t>ESA Table 8 - ESA Homes Unwilling / Unable to Participate</t>
    </r>
    <r>
      <rPr>
        <b/>
        <vertAlign val="superscript"/>
        <sz val="12"/>
        <rFont val="Times New Roman"/>
        <family val="1"/>
      </rPr>
      <t xml:space="preserve"> 1 </t>
    </r>
    <r>
      <rPr>
        <b/>
        <sz val="12"/>
        <rFont val="Times New Roman"/>
        <family val="1"/>
      </rPr>
      <t xml:space="preserve">       </t>
    </r>
  </si>
  <si>
    <t>Reason Provided</t>
  </si>
  <si>
    <t>Customer Unwilling/Declined Program Measures</t>
  </si>
  <si>
    <t>Customer Unavailable -Scheduling Conflicts</t>
  </si>
  <si>
    <t>Hazardous Environment (unsafe/unclean)</t>
  </si>
  <si>
    <t>Landlord Refused to Authorize Participation</t>
  </si>
  <si>
    <t>Household Income Exceeds Allowable Limits</t>
  </si>
  <si>
    <t>Unable to Provide Required Documentation</t>
  </si>
  <si>
    <t>Other Infeasible/ Ineligible</t>
  </si>
  <si>
    <t>SAN DIEGO</t>
  </si>
  <si>
    <t>ORANGE</t>
  </si>
  <si>
    <r>
      <rPr>
        <vertAlign val="superscript"/>
        <sz val="11"/>
        <rFont val="Times New Roman"/>
        <family val="1"/>
      </rPr>
      <t>1</t>
    </r>
    <r>
      <rPr>
        <sz val="11"/>
        <rFont val="Times New Roman"/>
        <family val="1"/>
      </rPr>
      <t xml:space="preserve"> Summary data which includes ESA Main Program (SF, MH) participants only </t>
    </r>
  </si>
  <si>
    <t xml:space="preserve">ESAP Coordinated Treatment (SCE and SCG only) </t>
  </si>
  <si>
    <t>Reason Why Household did not Receive Additional Measures from one Utility or Partnering Agency [1]</t>
  </si>
  <si>
    <t># of Households Received Measures from one Utility, but not other Utility or Partnering Agency</t>
  </si>
  <si>
    <t># of Customer Unavailable -Scheduling Conflicts</t>
  </si>
  <si>
    <t># of Hazardous Environment (unsafe/unclean)</t>
  </si>
  <si>
    <t># of Other Infeasible/ Ineligible</t>
  </si>
  <si>
    <t>ESA Table 9 - ESA Building Electrification (SCE Only) Life Cycle Bill Savings by Measure</t>
  </si>
  <si>
    <t xml:space="preserve">Residential Energy Rate Used for Bill Savings Calculations   </t>
  </si>
  <si>
    <t>Non-Residential Energy Rate Used for Bill Savings Calculations  (MFWB)</t>
  </si>
  <si>
    <t>$/kWh</t>
  </si>
  <si>
    <t>$/Therm</t>
  </si>
  <si>
    <t>ESA Table 10A-10D - ESA Bill Savings Calculations</t>
  </si>
  <si>
    <t>ESA Table 10A</t>
  </si>
  <si>
    <t>ESA Table 10B</t>
  </si>
  <si>
    <r>
      <t>Bill Savings Calculations by Program Year (ESA Main - SF, MH)</t>
    </r>
    <r>
      <rPr>
        <b/>
        <vertAlign val="superscript"/>
        <sz val="12"/>
        <rFont val="Times New Roman"/>
        <family val="1"/>
      </rPr>
      <t xml:space="preserve"> 1</t>
    </r>
  </si>
  <si>
    <r>
      <t xml:space="preserve">Bill Savings Calculations by Program Year (Pilot Plus and Pilot Deep) </t>
    </r>
    <r>
      <rPr>
        <b/>
        <vertAlign val="superscript"/>
        <sz val="12"/>
        <rFont val="Times New Roman"/>
        <family val="1"/>
      </rPr>
      <t>1</t>
    </r>
  </si>
  <si>
    <t>Program Year</t>
  </si>
  <si>
    <t>Program Costs</t>
  </si>
  <si>
    <t>Program Lifecycle Bill Savings</t>
  </si>
  <si>
    <t>Program Bill Savings/ Cost Ratio</t>
  </si>
  <si>
    <t>Per Home Average Lifecycle Bill Savings</t>
  </si>
  <si>
    <r>
      <rPr>
        <vertAlign val="superscript"/>
        <sz val="12"/>
        <rFont val="Times New Roman"/>
        <family val="1"/>
      </rPr>
      <t xml:space="preserve">1 </t>
    </r>
    <r>
      <rPr>
        <sz val="12"/>
        <rFont val="Times New Roman"/>
        <family val="1"/>
      </rPr>
      <t>ESA Main in 2024 includes Single Family and Mobile Home treatments only. In-Unit treatments occurred in ESA MFWB program.</t>
    </r>
  </si>
  <si>
    <r>
      <rPr>
        <vertAlign val="superscript"/>
        <sz val="12"/>
        <rFont val="Times New Roman"/>
        <family val="1"/>
      </rPr>
      <t>1</t>
    </r>
    <r>
      <rPr>
        <sz val="12"/>
        <rFont val="Times New Roman"/>
        <family val="1"/>
      </rPr>
      <t xml:space="preserve"> Data for program years prior to 2022 is not applicable as program not authorized until D.21-06-015. SDG&amp;E ESA Pilot Plus and Pilot Deep did not incur any enrollment costs or savings until Program Year 2024</t>
    </r>
  </si>
  <si>
    <t xml:space="preserve">ESA Table 10C </t>
  </si>
  <si>
    <t>ESA Table 10D</t>
  </si>
  <si>
    <r>
      <t xml:space="preserve">Bill Savings Calculations by Program Year - MFWB (In-Unit and CAM) </t>
    </r>
    <r>
      <rPr>
        <b/>
        <vertAlign val="superscript"/>
        <sz val="12"/>
        <rFont val="Times New Roman"/>
        <family val="1"/>
      </rPr>
      <t xml:space="preserve"> 1, 2</t>
    </r>
  </si>
  <si>
    <t>Bill Savings Calculations by Program Year - Building Electrification</t>
  </si>
  <si>
    <t>Per In-Unit Average Lifecycle Bill Savings</t>
  </si>
  <si>
    <t>Per Property Average Lifecycle Bill Savings</t>
  </si>
  <si>
    <r>
      <rPr>
        <vertAlign val="superscript"/>
        <sz val="12"/>
        <rFont val="Times New Roman"/>
        <family val="1"/>
      </rPr>
      <t>1</t>
    </r>
    <r>
      <rPr>
        <sz val="12"/>
        <rFont val="Times New Roman"/>
        <family val="1"/>
      </rPr>
      <t xml:space="preserve"> ESA MFWB in 2024 includes In-Unit treatments </t>
    </r>
  </si>
  <si>
    <r>
      <rPr>
        <vertAlign val="superscript"/>
        <sz val="12"/>
        <rFont val="Times New Roman"/>
        <family val="1"/>
      </rPr>
      <t xml:space="preserve">2 </t>
    </r>
    <r>
      <rPr>
        <sz val="12"/>
        <rFont val="Times New Roman"/>
        <family val="1"/>
      </rPr>
      <t xml:space="preserve">Data includes ESA MFWB. SDG&amp;E ESA MFWB did not incur any enrollment costs or savings until Program Year 2024 </t>
    </r>
  </si>
  <si>
    <t>Note: Data for program years prior to 2022 is not applicable as program not authorized until D.21-06-015. SDG&amp;E has no activity to report for ESA Building Electrification.</t>
  </si>
  <si>
    <t>Note: Clean Energy Homes is not applicable.</t>
  </si>
  <si>
    <t>ESA Table 11 - ESA Fund Shifting</t>
  </si>
  <si>
    <t>San Diego Gas &amp; Electric</t>
  </si>
  <si>
    <r>
      <t xml:space="preserve">FUND SHIFT AMOUNT </t>
    </r>
    <r>
      <rPr>
        <b/>
        <vertAlign val="superscript"/>
        <sz val="12"/>
        <rFont val="Times New Roman"/>
        <family val="1"/>
      </rPr>
      <t>1</t>
    </r>
  </si>
  <si>
    <r>
      <t>Program Year 2024 Budget</t>
    </r>
    <r>
      <rPr>
        <b/>
        <vertAlign val="superscript"/>
        <sz val="12"/>
        <rFont val="Times New Roman"/>
        <family val="1"/>
      </rPr>
      <t xml:space="preserve"> 2</t>
    </r>
  </si>
  <si>
    <t>Expenditures</t>
  </si>
  <si>
    <r>
      <t xml:space="preserve">(Budget - Expenditures = Variance) </t>
    </r>
    <r>
      <rPr>
        <b/>
        <vertAlign val="superscript"/>
        <sz val="12"/>
        <rFont val="Times New Roman"/>
        <family val="1"/>
      </rPr>
      <t>3</t>
    </r>
  </si>
  <si>
    <t>Among Categories</t>
  </si>
  <si>
    <t>Carry Forward from Pre-2024</t>
  </si>
  <si>
    <t>Committed from Pre-2024</t>
  </si>
  <si>
    <t>Program Year 2024</t>
  </si>
  <si>
    <t>Total Authorized</t>
  </si>
  <si>
    <t>Total Expenditures</t>
  </si>
  <si>
    <t>Variance</t>
  </si>
  <si>
    <t>(1) Shift of Current Year Authorized</t>
  </si>
  <si>
    <t xml:space="preserve">(2) Shift of Carry Forward </t>
  </si>
  <si>
    <t>(3) Shift of Committed</t>
  </si>
  <si>
    <r>
      <t>Total Shifted  Gas/ Electric</t>
    </r>
    <r>
      <rPr>
        <b/>
        <vertAlign val="superscript"/>
        <sz val="12"/>
        <rFont val="Times New Roman"/>
        <family val="1"/>
      </rPr>
      <t xml:space="preserve">  </t>
    </r>
  </si>
  <si>
    <t>% of Authorized Total</t>
  </si>
  <si>
    <t>Fund Shifting Source
1. Current Year Authorized
2. Carried Forward
3. Carried Back</t>
  </si>
  <si>
    <t>To/From Year</t>
  </si>
  <si>
    <t>Fund Shift Description</t>
  </si>
  <si>
    <t>Authorization</t>
  </si>
  <si>
    <t>ex. $x,xxx</t>
  </si>
  <si>
    <t>ex.  $x,xxx</t>
  </si>
  <si>
    <t>($x,xxx)</t>
  </si>
  <si>
    <t>x%</t>
  </si>
  <si>
    <t>G-xxxx, D.xx- xx-xxx</t>
  </si>
  <si>
    <t xml:space="preserve">     Appliance</t>
  </si>
  <si>
    <t>1. Current Year Authorized
2. 
3.</t>
  </si>
  <si>
    <t>1. 2024
2. 
3.</t>
  </si>
  <si>
    <t>1. Shift from Appliance-Gas to Appliance-Electric and from Enclosure-Electric</t>
  </si>
  <si>
    <t>1. D.21-06-015
2.
3.</t>
  </si>
  <si>
    <t xml:space="preserve">     Domestic Hot Water</t>
  </si>
  <si>
    <t>1.
2. 
3.</t>
  </si>
  <si>
    <t>1.
2.
3.</t>
  </si>
  <si>
    <t xml:space="preserve">     Enclosure</t>
  </si>
  <si>
    <t>1. Shift to Appliance, HVAC, Customer Enrollment, and Miscellaneous</t>
  </si>
  <si>
    <t xml:space="preserve">     HVAC </t>
  </si>
  <si>
    <t>1. Shift from HVAC-Electric to HVAC-Gas and from Enclosure</t>
  </si>
  <si>
    <t xml:space="preserve">     Maintenance</t>
  </si>
  <si>
    <t xml:space="preserve">     Lighting</t>
  </si>
  <si>
    <t>1. Shift from Enclosure
2.
3.</t>
  </si>
  <si>
    <t>1.  Shift from Encosure
2.
3.</t>
  </si>
  <si>
    <t>1. Shift to Implementer Compensation
2. 
3.</t>
  </si>
  <si>
    <t>Contractor Advanced Funds</t>
  </si>
  <si>
    <t>1.
2.  
3.</t>
  </si>
  <si>
    <t>1. 
2. 
3.</t>
  </si>
  <si>
    <t>1. Shift from In Home Education
2.
3.</t>
  </si>
  <si>
    <t>Multi-Family In-Unit 3</t>
  </si>
  <si>
    <t>Multi-Family Common Area Measures</t>
  </si>
  <si>
    <r>
      <t xml:space="preserve">Multi-Family Whole Building </t>
    </r>
    <r>
      <rPr>
        <vertAlign val="superscript"/>
        <sz val="12"/>
        <rFont val="Times New Roman"/>
        <family val="1"/>
      </rPr>
      <t>4</t>
    </r>
  </si>
  <si>
    <r>
      <t xml:space="preserve">Pilot Plus and Pilot Deep </t>
    </r>
    <r>
      <rPr>
        <vertAlign val="superscript"/>
        <sz val="12"/>
        <rFont val="Times New Roman"/>
        <family val="1"/>
      </rPr>
      <t>5</t>
    </r>
  </si>
  <si>
    <t>Clean Energy Homes</t>
  </si>
  <si>
    <r>
      <t xml:space="preserve">SASH/MASH </t>
    </r>
    <r>
      <rPr>
        <vertAlign val="superscript"/>
        <sz val="12"/>
        <rFont val="Times New Roman"/>
        <family val="1"/>
      </rPr>
      <t>6</t>
    </r>
  </si>
  <si>
    <t>Leveraging</t>
  </si>
  <si>
    <t>1. Shift from Gen Admin
2. .
3.</t>
  </si>
  <si>
    <t>Statewide ME&amp;O</t>
  </si>
  <si>
    <t>M&amp;E Studies</t>
  </si>
  <si>
    <t>1. Shift to Inspections
2.
3.</t>
  </si>
  <si>
    <r>
      <rPr>
        <vertAlign val="superscript"/>
        <sz val="11"/>
        <rFont val="Times New Roman"/>
        <family val="1"/>
      </rPr>
      <t xml:space="preserve">1 </t>
    </r>
    <r>
      <rPr>
        <sz val="11"/>
        <rFont val="Times New Roman"/>
        <family val="1"/>
      </rPr>
      <t>Energy Savings Assistance Program fund shifting activity that falls within rules laid out in Section 20.1 of D.08-11-031 as modified by D.10-10-008, 16-11-022, D.17-12-009, and D.21-06-015. In D.21-06-015 OP 181, the Commission revised the fund shift rules allowing flexibility to shift funds between the categories and fuel/commodity type.</t>
    </r>
  </si>
  <si>
    <r>
      <rPr>
        <vertAlign val="superscript"/>
        <sz val="11"/>
        <rFont val="Times New Roman"/>
        <family val="1"/>
      </rPr>
      <t>2</t>
    </r>
    <r>
      <rPr>
        <sz val="11"/>
        <rFont val="Times New Roman"/>
        <family val="1"/>
      </rPr>
      <t xml:space="preserve"> ESA Portfolio budget as authorized in D.21-06-015, Attachment 1, Table 11, unless otherwise specified.</t>
    </r>
  </si>
  <si>
    <r>
      <rPr>
        <vertAlign val="superscript"/>
        <sz val="11"/>
        <rFont val="Times New Roman"/>
        <family val="1"/>
      </rPr>
      <t xml:space="preserve">3 </t>
    </r>
    <r>
      <rPr>
        <sz val="11"/>
        <rFont val="Times New Roman"/>
        <family val="1"/>
      </rPr>
      <t>Total unspent funds are based on authorized budgets less expenditures.  The unspent amount is not the same as the amounts (over/under collection) in the Balancing Accounts which are based on the annual collections from ratepayers minus the annual expenditures and plus or minus interest expense.</t>
    </r>
  </si>
  <si>
    <r>
      <rPr>
        <vertAlign val="superscript"/>
        <sz val="11"/>
        <rFont val="Times New Roman"/>
        <family val="1"/>
      </rPr>
      <t>4</t>
    </r>
    <r>
      <rPr>
        <sz val="11"/>
        <rFont val="Times New Roman"/>
        <family val="1"/>
      </rPr>
      <t xml:space="preserve"> Authorized budget of $9,014,088 per D.21-06-015, Attachment 2, Table 11. In accordance with D.21-06-015, OP 181, MFWB funds not expended in previous program years will be available to the MFWB program within the 2022-2026 program cycle. As of the end of program year 2023, the cumulative unspent funds available totaled $5,626,078, which includes $367,063 unspent funds from Multi-Family In-Unit from 2023 program year.</t>
    </r>
  </si>
  <si>
    <r>
      <rPr>
        <vertAlign val="superscript"/>
        <sz val="11"/>
        <rFont val="Times New Roman"/>
        <family val="1"/>
      </rPr>
      <t>5</t>
    </r>
    <r>
      <rPr>
        <sz val="11"/>
        <rFont val="Times New Roman"/>
        <family val="1"/>
      </rPr>
      <t xml:space="preserve"> Authorized budget of $1,526,683 per D.21-06-015, Attachment 2, Table 11. In accordance with D.21-06-015, OP 181, PPPD funds not expended in previous program years will be available to the PPPD program within the 2022-2026 program cycle. As of the end of program year 2023, the cumulative unspent funds available totaled $2,824,865.</t>
    </r>
  </si>
  <si>
    <r>
      <rPr>
        <vertAlign val="superscript"/>
        <sz val="11"/>
        <rFont val="Times New Roman"/>
        <family val="1"/>
      </rPr>
      <t xml:space="preserve">6 </t>
    </r>
    <r>
      <rPr>
        <sz val="11"/>
        <rFont val="Times New Roman"/>
        <family val="1"/>
      </rPr>
      <t>Consistent with OP 12 of D.15-01-027, any remaining unspent and unencumbered SASH/MASH program funds should be used for measures in low income energy efficiency programs in residential housing that benefit ratepayers. SDG&amp;E's AL 4285-E  requesting transfer of unspent SASH/MASH funds to the ESA programs became effective on November 30, 2023. The SASH &amp; MASH unspent funds were transferred to the Low Income Energy Efficiency Balancing Account (LIEEBA) - Electric in December 2023. The unspent funds transferred will be used primarily to support the Main ESA Program implementation.</t>
    </r>
  </si>
  <si>
    <t>Note: The supplemental table below shows the cumulative unspent and overcollected funds available in the electric and gas balancing accounts that are committed to the current program cycle or will be used to offset future ESA program revenue collections in accordance with D.21-06-015.</t>
  </si>
  <si>
    <t>Electric
LIEEBA</t>
  </si>
  <si>
    <t>Gas
PGLIEEBA</t>
  </si>
  <si>
    <t>Total Unspent/Over-collected funds available in balancing account as of December 31, 2024</t>
  </si>
  <si>
    <t>Less: ESA MFWB cumulative net funding as of the end of program years 2023 &amp; 2024 due to SCE &amp; SCG</t>
  </si>
  <si>
    <r>
      <t xml:space="preserve">Less: Amortization of pre-2025 over-collections/unspent funds included in 2025 PPP rates </t>
    </r>
    <r>
      <rPr>
        <vertAlign val="superscript"/>
        <sz val="12"/>
        <rFont val="Times New Roman"/>
        <family val="1"/>
      </rPr>
      <t>7</t>
    </r>
  </si>
  <si>
    <r>
      <t xml:space="preserve">Less: Estimated unspent committed contracted funds for ESA Main program year 2024 </t>
    </r>
    <r>
      <rPr>
        <vertAlign val="superscript"/>
        <sz val="12"/>
        <rFont val="Times New Roman"/>
        <family val="1"/>
      </rPr>
      <t>8</t>
    </r>
  </si>
  <si>
    <r>
      <t xml:space="preserve">Less: Cumulative unspent committed funds for ESA MFWB as of the end of program years 2023-2024 </t>
    </r>
    <r>
      <rPr>
        <vertAlign val="superscript"/>
        <sz val="12"/>
        <rFont val="Times New Roman"/>
        <family val="1"/>
      </rPr>
      <t>4</t>
    </r>
  </si>
  <si>
    <r>
      <t xml:space="preserve">Less: Cumulative unspent committed funds for ESA Pilot Plus &amp; Pilot Deep as of the end of program years 2022-2024 </t>
    </r>
    <r>
      <rPr>
        <vertAlign val="superscript"/>
        <sz val="12"/>
        <rFont val="Times New Roman"/>
        <family val="1"/>
      </rPr>
      <t>5</t>
    </r>
  </si>
  <si>
    <r>
      <t xml:space="preserve">Less: SASH/MASH unspent committed funds for ESA Main as of December 31, 2024 </t>
    </r>
    <r>
      <rPr>
        <vertAlign val="superscript"/>
        <sz val="12"/>
        <rFont val="Times New Roman"/>
        <family val="1"/>
      </rPr>
      <t>6</t>
    </r>
  </si>
  <si>
    <r>
      <t xml:space="preserve">Total Unspent/Uncommitted/Over-collected (Under-collected) Funds Available to Offset Future Revenue Collections as of the end of 2024 program year </t>
    </r>
    <r>
      <rPr>
        <vertAlign val="superscript"/>
        <sz val="12"/>
        <rFont val="Times New Roman"/>
        <family val="1"/>
      </rPr>
      <t>8</t>
    </r>
  </si>
  <si>
    <r>
      <rPr>
        <vertAlign val="superscript"/>
        <sz val="11"/>
        <rFont val="Times New Roman"/>
        <family val="1"/>
      </rPr>
      <t>7</t>
    </r>
    <r>
      <rPr>
        <sz val="11"/>
        <rFont val="Times New Roman"/>
        <family val="1"/>
      </rPr>
      <t xml:space="preserve"> In D.21-06-015, the Commission directs the Investor-Owned Utilities (IOUs) to use unspent ESA Program funds to achieve program and policy objectives and to offset future revenue collections.  Consistent with this directive, SDG&amp;E will partially offset its 2025 electric collections by $1,000,000, utilizing pre-2025 unspent and uncommitted funds. See SDG&amp;E Advice Letter 4504-E, effective January 1, 2025.</t>
    </r>
  </si>
  <si>
    <r>
      <rPr>
        <vertAlign val="superscript"/>
        <sz val="11"/>
        <rFont val="Times New Roman"/>
        <family val="1"/>
      </rPr>
      <t>8</t>
    </r>
    <r>
      <rPr>
        <sz val="11"/>
        <rFont val="Times New Roman"/>
        <family val="1"/>
      </rPr>
      <t xml:space="preserve"> SDG&amp;E defines commitments per D.17-09-022, OP 131, which stated “For the purposes of this Decision, the term “committed funds” is defined as funds that are committed to a specific California Alternate Rates for Energy (CARE) Program/Energy Savings Assistance (ESA) Program contract or customer project. The term “uncommitted funds” is defined as those unspent funds that are not committed to existing CARE Program/ESA Program projects or contracts. The term “unspent funds,” without qualification, refers to all CARE Program/ESA Program authorized yet unspent funds, whether committed or not, unless the term is qualified to specify whether funds are committed.”
The estimated unspent committed contracted funds from the 2023 program year will be finalized upon completion of contract amendment in Q2 2024.</t>
    </r>
  </si>
  <si>
    <t xml:space="preserve">ESA Table 12A-12C - ESA Categorical and Other Enrollment </t>
  </si>
  <si>
    <r>
      <t>ESA Table 12A
ESA Main (SF, MH)</t>
    </r>
    <r>
      <rPr>
        <b/>
        <vertAlign val="superscript"/>
        <sz val="12"/>
        <color rgb="FF000000"/>
        <rFont val="Times New Roman"/>
        <family val="1"/>
      </rPr>
      <t>1</t>
    </r>
  </si>
  <si>
    <r>
      <t xml:space="preserve">ESA Table 12B
ESA Pilot Plus and Pilot Deep </t>
    </r>
    <r>
      <rPr>
        <b/>
        <vertAlign val="superscript"/>
        <sz val="12"/>
        <rFont val="Times New Roman"/>
        <family val="1"/>
      </rPr>
      <t>3</t>
    </r>
  </si>
  <si>
    <t>Type of Enrollment</t>
  </si>
  <si>
    <t>Number of  Homes Treated</t>
  </si>
  <si>
    <t>Women, Infants, and Children Program (WIC)</t>
  </si>
  <si>
    <t>Supplemental Security Income (SSI)</t>
  </si>
  <si>
    <t>REMINDER:</t>
  </si>
  <si>
    <t>CalFresh/Supplemental Nutrition Assistance Program - Food Stamps</t>
  </si>
  <si>
    <t>Please make edits/modifications in red.</t>
  </si>
  <si>
    <t>CalWORKs/Temporary Assistance for Needy Families (TANF)</t>
  </si>
  <si>
    <t>Tribal TANF</t>
  </si>
  <si>
    <t xml:space="preserve">Medicaid/Medi-Cal for Families </t>
  </si>
  <si>
    <t>Healthy Families A&amp;B</t>
  </si>
  <si>
    <t>National School Lunch Program (NSLP) - Free Lunch</t>
  </si>
  <si>
    <t>Low-income Home Energy Assistance Program (LIHEAP)</t>
  </si>
  <si>
    <t>Bureau of Indian Affairs General Assistance</t>
  </si>
  <si>
    <t>Head Start Income Eligible - (Tribal Only)</t>
  </si>
  <si>
    <t>CARE Income Certified</t>
  </si>
  <si>
    <r>
      <t>80/20 Rule</t>
    </r>
    <r>
      <rPr>
        <vertAlign val="superscript"/>
        <sz val="12"/>
        <rFont val="Times New Roman"/>
        <family val="1"/>
      </rPr>
      <t xml:space="preserve"> 2</t>
    </r>
  </si>
  <si>
    <t>80/20 Rule [2]</t>
  </si>
  <si>
    <t>Targeted Self Certification</t>
  </si>
  <si>
    <t>Standard Enrollment</t>
  </si>
  <si>
    <t>ESA Table 12C
ESA Building Electrification (SCE Only)</t>
  </si>
  <si>
    <t>80/20 Rule</t>
  </si>
  <si>
    <r>
      <rPr>
        <vertAlign val="superscript"/>
        <sz val="12"/>
        <rFont val="Times New Roman"/>
        <family val="1"/>
      </rPr>
      <t>1</t>
    </r>
    <r>
      <rPr>
        <sz val="12"/>
        <rFont val="Times New Roman"/>
        <family val="1"/>
      </rPr>
      <t xml:space="preserve">  Summary data which includes ESA Main Program (SF, MH) </t>
    </r>
  </si>
  <si>
    <r>
      <rPr>
        <vertAlign val="superscript"/>
        <sz val="12"/>
        <rFont val="Times New Roman"/>
        <family val="1"/>
      </rPr>
      <t>2</t>
    </r>
    <r>
      <rPr>
        <sz val="12"/>
        <rFont val="Times New Roman"/>
        <family val="1"/>
      </rPr>
      <t xml:space="preserve"> Pursuant to D.01-03-028 OP 3(a) which is applicable to master-metered as well as individual metered homes which allows treatment of property when 80% of tenants are income qualified for ESA Program.</t>
    </r>
  </si>
  <si>
    <r>
      <rPr>
        <vertAlign val="superscript"/>
        <sz val="12"/>
        <rFont val="Times New Roman"/>
        <family val="1"/>
      </rPr>
      <t>3</t>
    </r>
    <r>
      <rPr>
        <sz val="12"/>
        <rFont val="Times New Roman"/>
        <family val="1"/>
      </rPr>
      <t xml:space="preserve">  Summary data which includes ESA Pilot Plus and Pilot Deep </t>
    </r>
  </si>
  <si>
    <t>Note: Categorical enrollment is not applicable to MFWB or Clean Energy Homes.</t>
  </si>
  <si>
    <r>
      <t>ESA Table 13A - ESA Leveraging &amp; Integration</t>
    </r>
    <r>
      <rPr>
        <b/>
        <vertAlign val="superscript"/>
        <sz val="12"/>
        <rFont val="Times New Roman"/>
        <family val="1"/>
      </rPr>
      <t xml:space="preserve"> 1  </t>
    </r>
    <r>
      <rPr>
        <b/>
        <sz val="12"/>
        <rFont val="Times New Roman"/>
        <family val="1"/>
      </rPr>
      <t xml:space="preserve"> </t>
    </r>
  </si>
  <si>
    <t>ESA Table 13A-1
ESA Main (SF, MH) [1]</t>
  </si>
  <si>
    <t>Partner</t>
  </si>
  <si>
    <t>Brief Description of Effort</t>
  </si>
  <si>
    <t>Relationship outside the IOU?</t>
  </si>
  <si>
    <t>MOU Present?</t>
  </si>
  <si>
    <r>
      <t>Amount of Dollars Saved</t>
    </r>
    <r>
      <rPr>
        <b/>
        <vertAlign val="superscript"/>
        <sz val="12"/>
        <rFont val="Times New Roman"/>
        <family val="1"/>
      </rPr>
      <t>2</t>
    </r>
  </si>
  <si>
    <r>
      <t>Amount of Energy Savings</t>
    </r>
    <r>
      <rPr>
        <b/>
        <vertAlign val="superscript"/>
        <sz val="12"/>
        <rFont val="Times New Roman"/>
        <family val="1"/>
      </rPr>
      <t>3</t>
    </r>
  </si>
  <si>
    <r>
      <t>Other Measurable Benefits</t>
    </r>
    <r>
      <rPr>
        <b/>
        <vertAlign val="superscript"/>
        <sz val="12"/>
        <rFont val="Times New Roman"/>
        <family val="1"/>
      </rPr>
      <t>3</t>
    </r>
  </si>
  <si>
    <r>
      <t>Enrollments Resulting from Leveraging Effort</t>
    </r>
    <r>
      <rPr>
        <b/>
        <vertAlign val="superscript"/>
        <sz val="12"/>
        <rFont val="Times New Roman"/>
        <family val="1"/>
      </rPr>
      <t>4</t>
    </r>
  </si>
  <si>
    <r>
      <t>Methodology</t>
    </r>
    <r>
      <rPr>
        <b/>
        <vertAlign val="superscript"/>
        <sz val="12"/>
        <rFont val="Times New Roman"/>
        <family val="1"/>
      </rPr>
      <t>5</t>
    </r>
  </si>
  <si>
    <t>Meets all Criteria</t>
  </si>
  <si>
    <t>If not,  Explain</t>
  </si>
  <si>
    <t>SDG&amp;E’s partners with local CSD agencies to enroll eligible LIHEAP bill assistance customers in the ESA Program. ESA expanded efforts which allowed LIHEAP agencies to preform outreach and assessment services.</t>
  </si>
  <si>
    <t>Yes</t>
  </si>
  <si>
    <t>No</t>
  </si>
  <si>
    <t>Unknown</t>
  </si>
  <si>
    <t xml:space="preserve">Sum of savings per treated homes identified as having LIHEAP agency as the source of the enrollment. </t>
  </si>
  <si>
    <t xml:space="preserve">We are unable to accurately track dollars saved from this effort. </t>
  </si>
  <si>
    <t>DAC-SASH</t>
  </si>
  <si>
    <t xml:space="preserve">Leveraging partnership with GRID where SDG&amp;E received list of potential ESA Leads. Lead generated ESA Program enrollments. </t>
  </si>
  <si>
    <t xml:space="preserve">Sum of savings per treated homes identified as having Grid Alternatives (SASH) as the source of the enrollment. </t>
  </si>
  <si>
    <t>SDCWA</t>
  </si>
  <si>
    <t>Partnership to leverage water saving measures for ESA participants.</t>
  </si>
  <si>
    <t xml:space="preserve">Total rebate amount received from SDCWA in 2024. </t>
  </si>
  <si>
    <t xml:space="preserve">We are unable to track the savings from this effort. </t>
  </si>
  <si>
    <t>CARE/Medical Baseline</t>
  </si>
  <si>
    <t>Marketing to customers enrolled in CARE and/or Medical Baseline</t>
  </si>
  <si>
    <t xml:space="preserve"> kWh: 11,158
kW: 2
Therms: 624 </t>
  </si>
  <si>
    <t>Sum of savings per treated homes identified as having CARE or Medical Baseline as lead source.</t>
  </si>
  <si>
    <t>CARE High Usage</t>
  </si>
  <si>
    <t>Automated Lead Generation for CARE High Usage Verification Process</t>
  </si>
  <si>
    <t xml:space="preserve"> kWh: 42,313
kW: 6
Therms: 906 </t>
  </si>
  <si>
    <t>Sum of savings per treated homes identified as having CARE High Usage as lead source</t>
  </si>
  <si>
    <t>ESA Table 13A-2
MFWB</t>
  </si>
  <si>
    <t>SOMAH</t>
  </si>
  <si>
    <t>Leveraging partnership with CSE where SDG&amp;E received list of potential ESA Leads. Lead generated for ESA MFWB.</t>
  </si>
  <si>
    <t>kWh: 66,766
kW: 9
Therms: 1,105</t>
  </si>
  <si>
    <t>RZNET</t>
  </si>
  <si>
    <t>For properties not eligible/interested in MFWB, referral to RZNET is made. RZNET refers properties that may also benefit from additional measures in MFWB program.</t>
  </si>
  <si>
    <t>PYD</t>
  </si>
  <si>
    <t xml:space="preserve">For properties interested in clean transportation, referral to PYD is made. </t>
  </si>
  <si>
    <t>OBF</t>
  </si>
  <si>
    <t>For properties interested in financing, referral to OBF is made.</t>
  </si>
  <si>
    <t>GoGreen Financing</t>
  </si>
  <si>
    <t>For properties interested in financing, referral to GoGreen Financing is made.</t>
  </si>
  <si>
    <t>TECH Clean California</t>
  </si>
  <si>
    <t>For properties interested in HPWH, referral to TECH Clean California is made.</t>
  </si>
  <si>
    <t>ESA Table 13A-3
ESA Pilot Plus and Pilot Deep</t>
  </si>
  <si>
    <r>
      <t>Amount of Dollars Saved</t>
    </r>
    <r>
      <rPr>
        <vertAlign val="superscript"/>
        <sz val="12"/>
        <rFont val="Times New Roman"/>
        <family val="1"/>
      </rPr>
      <t>2</t>
    </r>
  </si>
  <si>
    <r>
      <t>Amount of Energy Savings</t>
    </r>
    <r>
      <rPr>
        <vertAlign val="superscript"/>
        <sz val="12"/>
        <rFont val="Times New Roman"/>
        <family val="1"/>
      </rPr>
      <t>3</t>
    </r>
  </si>
  <si>
    <r>
      <t>Other Measurable Benefits</t>
    </r>
    <r>
      <rPr>
        <vertAlign val="superscript"/>
        <sz val="12"/>
        <rFont val="Times New Roman"/>
        <family val="1"/>
      </rPr>
      <t>3</t>
    </r>
  </si>
  <si>
    <r>
      <t>Enrollments Resulting from Leveraging Effort</t>
    </r>
    <r>
      <rPr>
        <vertAlign val="superscript"/>
        <sz val="12"/>
        <rFont val="Times New Roman"/>
        <family val="1"/>
      </rPr>
      <t>4</t>
    </r>
  </si>
  <si>
    <r>
      <t>Methodology</t>
    </r>
    <r>
      <rPr>
        <vertAlign val="superscript"/>
        <sz val="12"/>
        <rFont val="Times New Roman"/>
        <family val="1"/>
      </rPr>
      <t>5</t>
    </r>
  </si>
  <si>
    <t xml:space="preserve">
ESA Table 13A-4
ESA Building Electrification (SCE Only)</t>
  </si>
  <si>
    <t>Amount of Dollars Saved [2]</t>
  </si>
  <si>
    <t>Amount of Energy Savings [3]</t>
  </si>
  <si>
    <t>Other Measurable Benefits [3]</t>
  </si>
  <si>
    <t>Enrollments Resulting from Leveraging Effort [4]</t>
  </si>
  <si>
    <t>Methodology [5]</t>
  </si>
  <si>
    <t>ESA Table 13A-5
ESA Clean Energy Homes (SCE Only)</t>
  </si>
  <si>
    <t>Note: Summary data includes ESA Main Program (SF, MH), MFWB, Building Electrification.</t>
  </si>
  <si>
    <r>
      <rPr>
        <vertAlign val="superscript"/>
        <sz val="12"/>
        <rFont val="Times New Roman"/>
        <family val="1"/>
      </rPr>
      <t>1</t>
    </r>
    <r>
      <rPr>
        <sz val="12"/>
        <rFont val="Times New Roman"/>
        <family val="1"/>
      </rPr>
      <t xml:space="preserve"> Leveraging, Interdepartmental integration, Program Coordination, Data Sharing, ME&amp;O, etc.</t>
    </r>
  </si>
  <si>
    <r>
      <rPr>
        <vertAlign val="superscript"/>
        <sz val="12"/>
        <rFont val="Times New Roman"/>
        <family val="1"/>
      </rPr>
      <t xml:space="preserve">2 </t>
    </r>
    <r>
      <rPr>
        <sz val="12"/>
        <rFont val="Times New Roman"/>
        <family val="1"/>
      </rPr>
      <t xml:space="preserve">Leveraging and Integration efforts are measurable and quantifiable in terms of dollars saved by the IOU (Shared/contributed/donated resources, shared marketing materials, shared information technology, shared programmatic infrastructure, among others are just some examples of cost and/or resource savings to the IOU). </t>
    </r>
  </si>
  <si>
    <r>
      <rPr>
        <vertAlign val="superscript"/>
        <sz val="12"/>
        <rFont val="Times New Roman"/>
        <family val="1"/>
      </rPr>
      <t>3</t>
    </r>
    <r>
      <rPr>
        <sz val="12"/>
        <rFont val="Times New Roman"/>
        <family val="1"/>
      </rPr>
      <t xml:space="preserve"> Annual Energy savings/benefits for measures installation in 2024.  Leveraging efforts are measurable and quantifiable in terms of home energy benefits/ savings to the eligible households.</t>
    </r>
  </si>
  <si>
    <r>
      <rPr>
        <vertAlign val="superscript"/>
        <sz val="12"/>
        <rFont val="Times New Roman"/>
        <family val="1"/>
      </rPr>
      <t xml:space="preserve">4 </t>
    </r>
    <r>
      <rPr>
        <sz val="12"/>
        <rFont val="Times New Roman"/>
        <family val="1"/>
      </rPr>
      <t>Enrollment increases. Leveraging efforts are measurable and quantifiable in terms of program enrollment increases and/or customers served.</t>
    </r>
  </si>
  <si>
    <r>
      <rPr>
        <vertAlign val="superscript"/>
        <sz val="12"/>
        <rFont val="Times New Roman"/>
        <family val="1"/>
      </rPr>
      <t xml:space="preserve">5 </t>
    </r>
    <r>
      <rPr>
        <sz val="12"/>
        <rFont val="Times New Roman"/>
        <family val="1"/>
      </rPr>
      <t>Information on methodology used to calculate cost and/or resource savings.</t>
    </r>
  </si>
  <si>
    <t>Fields not applicable to specific efforts are marked "N/A".</t>
  </si>
  <si>
    <t>ESA Table 13B - ESA Clean Energy Referral, Leveraging, and Coordination</t>
  </si>
  <si>
    <r>
      <t># of Referral</t>
    </r>
    <r>
      <rPr>
        <b/>
        <vertAlign val="superscript"/>
        <sz val="12"/>
        <rFont val="Times New Roman"/>
        <family val="1"/>
      </rPr>
      <t>1</t>
    </r>
  </si>
  <si>
    <r>
      <t># of Leveraging</t>
    </r>
    <r>
      <rPr>
        <b/>
        <vertAlign val="superscript"/>
        <sz val="12"/>
        <rFont val="Times New Roman"/>
        <family val="1"/>
      </rPr>
      <t>2</t>
    </r>
  </si>
  <si>
    <r>
      <t># of Coordination Efforts</t>
    </r>
    <r>
      <rPr>
        <b/>
        <vertAlign val="superscript"/>
        <sz val="12"/>
        <rFont val="Times New Roman"/>
        <family val="1"/>
      </rPr>
      <t>3</t>
    </r>
  </si>
  <si>
    <r>
      <t># of Leads</t>
    </r>
    <r>
      <rPr>
        <b/>
        <vertAlign val="superscript"/>
        <sz val="12"/>
        <rFont val="Times New Roman"/>
        <family val="1"/>
      </rPr>
      <t>4</t>
    </r>
  </si>
  <si>
    <r>
      <t># of Enrollments from Successful Leads</t>
    </r>
    <r>
      <rPr>
        <b/>
        <vertAlign val="superscript"/>
        <sz val="12"/>
        <rFont val="Times New Roman"/>
        <family val="1"/>
      </rPr>
      <t>5</t>
    </r>
  </si>
  <si>
    <t xml:space="preserve">LIHEAP agencies in SDG&amp;E service territory leverage LIHEAP payment leads to provide ESA Program services to customers. </t>
  </si>
  <si>
    <t xml:space="preserve">The DAC-SASH implementer provides SDG&amp;E with potential ESA and CARE Program Leads.  SDG&amp;E provides and annual list of program leads to DAC-SASH implementer for marketing purposes. </t>
  </si>
  <si>
    <t xml:space="preserve">SDG&amp;E efforts to coordinate program information with SDCWA. </t>
  </si>
  <si>
    <t xml:space="preserve">CARE Online Enrollments are leveraged for ESA Program Enrollments. </t>
  </si>
  <si>
    <t xml:space="preserve">Leads generated through CARE HEU income verifications completed </t>
  </si>
  <si>
    <t>Energy Solutions Partner Network</t>
  </si>
  <si>
    <t>SDG&amp;E works closely with a network of approximately 200 community-based organizations (CBOs) to connect customers with Customer Assistance programs.</t>
  </si>
  <si>
    <t>CARE Capitation Agencies</t>
  </si>
  <si>
    <t>SDG&amp;E partners with 22 social service agencies to help enroll its hardest-to-reach customers in Customer Assistance programs.</t>
  </si>
  <si>
    <r>
      <t xml:space="preserve">Demand Response - AC Saver </t>
    </r>
    <r>
      <rPr>
        <vertAlign val="superscript"/>
        <sz val="12"/>
        <color rgb="FF000000"/>
        <rFont val="Times New Roman"/>
        <family val="1"/>
      </rPr>
      <t xml:space="preserve">  6</t>
    </r>
  </si>
  <si>
    <t xml:space="preserve">Eligible residential customers who own a qualifying Wi-Fi enabled smart thermostat may enroll. During an "energy event," SDG&amp;E will notify the smart thermostat provider to temporarily adjust the temperature setting on the thermostat up to four degrees to limit A/C usage.  Participating customers may qualify for an SDG&amp;E incentive. </t>
  </si>
  <si>
    <r>
      <t>MFWB</t>
    </r>
    <r>
      <rPr>
        <vertAlign val="superscript"/>
        <sz val="12"/>
        <color rgb="FF000000"/>
        <rFont val="Times New Roman"/>
        <family val="1"/>
      </rPr>
      <t xml:space="preserve"> 7</t>
    </r>
  </si>
  <si>
    <t>Coordination with SDG&amp;E in their Administration of the Southern Section MFWB program</t>
  </si>
  <si>
    <r>
      <rPr>
        <vertAlign val="superscript"/>
        <sz val="12"/>
        <rFont val="Times New Roman"/>
        <family val="1"/>
      </rPr>
      <t xml:space="preserve">1 </t>
    </r>
    <r>
      <rPr>
        <sz val="12"/>
        <rFont val="Times New Roman"/>
        <family val="1"/>
      </rPr>
      <t xml:space="preserve">Number of outbound referrals being given to the partner. </t>
    </r>
  </si>
  <si>
    <r>
      <rPr>
        <vertAlign val="superscript"/>
        <sz val="12"/>
        <rFont val="Times New Roman"/>
        <family val="1"/>
      </rPr>
      <t xml:space="preserve">2 </t>
    </r>
    <r>
      <rPr>
        <sz val="12"/>
        <rFont val="Times New Roman"/>
        <family val="1"/>
      </rPr>
      <t>Number of activities that involve the sharing resources to jointly support program delivery or administration. (Example:  Sharing of Lead Lists, Cost Splitting, etc.).</t>
    </r>
  </si>
  <si>
    <r>
      <rPr>
        <vertAlign val="superscript"/>
        <sz val="12"/>
        <rFont val="Times New Roman"/>
        <family val="1"/>
      </rPr>
      <t xml:space="preserve">3 </t>
    </r>
    <r>
      <rPr>
        <sz val="12"/>
        <rFont val="Times New Roman"/>
        <family val="1"/>
      </rPr>
      <t xml:space="preserve">Number of activities related to program communication (marketing), collaboration of events, and alignment of activities to support program delivery. </t>
    </r>
  </si>
  <si>
    <r>
      <rPr>
        <vertAlign val="superscript"/>
        <sz val="12"/>
        <rFont val="Times New Roman"/>
        <family val="1"/>
      </rPr>
      <t xml:space="preserve">4 </t>
    </r>
    <r>
      <rPr>
        <sz val="12"/>
        <rFont val="Times New Roman"/>
        <family val="1"/>
      </rPr>
      <t xml:space="preserve">Number of inbound Leads or Refrerrals from the Partner </t>
    </r>
  </si>
  <si>
    <r>
      <rPr>
        <vertAlign val="superscript"/>
        <sz val="12"/>
        <rFont val="Times New Roman"/>
        <family val="1"/>
      </rPr>
      <t xml:space="preserve">5 </t>
    </r>
    <r>
      <rPr>
        <sz val="12"/>
        <rFont val="Times New Roman"/>
        <family val="1"/>
      </rPr>
      <t>Number of enrollments that results from the Leads or Referrals supplied by the Partner</t>
    </r>
  </si>
  <si>
    <r>
      <rPr>
        <vertAlign val="superscript"/>
        <sz val="12"/>
        <rFont val="Times New Roman"/>
        <family val="1"/>
      </rPr>
      <t xml:space="preserve">6 </t>
    </r>
    <r>
      <rPr>
        <sz val="12"/>
        <rFont val="Times New Roman"/>
        <family val="1"/>
      </rPr>
      <t>Cumulative number of customers that enrolled the the respective program with 120-days of their ESA in-home visitation in which they received Energy Education</t>
    </r>
  </si>
  <si>
    <r>
      <rPr>
        <vertAlign val="superscript"/>
        <sz val="12"/>
        <rFont val="Times New Roman"/>
        <family val="1"/>
      </rPr>
      <t xml:space="preserve">7 </t>
    </r>
    <r>
      <rPr>
        <sz val="12"/>
        <rFont val="Times New Roman"/>
        <family val="1"/>
      </rPr>
      <t>Number of referalls being supplied to SDG&amp;E by SCE and SoCalGas,  the number of Enrollments being completed on behalf of SDG&amp;E for the MFWB</t>
    </r>
  </si>
  <si>
    <t xml:space="preserve">Note: N/A identifies areas where SDG&amp;E is unable to track the data related with these efforts. </t>
  </si>
  <si>
    <t>ESA Table 14 - ESA Expenditures for Pilots and Studies</t>
  </si>
  <si>
    <t>Authorized 2021-2026 Funding</t>
  </si>
  <si>
    <t>2024 Expenses</t>
  </si>
  <si>
    <t>Cycle to Date Expenses</t>
  </si>
  <si>
    <t>% of Budget Expensed</t>
  </si>
  <si>
    <t>Virual Energy Coach (PG&amp;E only)</t>
  </si>
  <si>
    <t>Total Pilots</t>
  </si>
  <si>
    <r>
      <t xml:space="preserve">Studies </t>
    </r>
    <r>
      <rPr>
        <b/>
        <vertAlign val="superscript"/>
        <sz val="12"/>
        <rFont val="Times New Roman"/>
        <family val="1"/>
      </rPr>
      <t>1,2</t>
    </r>
  </si>
  <si>
    <t>2022 Low Income Needs Assessment Study</t>
  </si>
  <si>
    <t>2025 Low Income Needs Assessment Study</t>
  </si>
  <si>
    <t>2028 Low Income Needs Assessment Study</t>
  </si>
  <si>
    <t>Statewide CARE-ESA Categorical Study</t>
  </si>
  <si>
    <r>
      <rPr>
        <sz val="12"/>
        <rFont val="Times New Roman"/>
        <family val="1"/>
      </rPr>
      <t>Energy Impact Evaluation</t>
    </r>
  </si>
  <si>
    <t>Non-Energy Impact Study</t>
  </si>
  <si>
    <t>Multifamily Common Area Measure Process Evaluation</t>
  </si>
  <si>
    <t>Rapid Feedback Research and Analysis</t>
  </si>
  <si>
    <t xml:space="preserve">Total Studies </t>
  </si>
  <si>
    <r>
      <rPr>
        <vertAlign val="superscript"/>
        <sz val="12"/>
        <rFont val="Times New Roman"/>
        <family val="1"/>
      </rPr>
      <t xml:space="preserve">1 </t>
    </r>
    <r>
      <rPr>
        <sz val="12"/>
        <rFont val="Times New Roman"/>
        <family val="1"/>
      </rPr>
      <t xml:space="preserve">Authorized per D.21-06-015. Funds for pilots and studies may be rolled over to the next program year or borrowed from a future program year within the cycle, to allow for flexibility in scheduling changes with these efforts. Funding amounts listed reflect SDG&amp;E's 15% allocation among the IOUs. </t>
    </r>
  </si>
  <si>
    <r>
      <rPr>
        <vertAlign val="superscript"/>
        <sz val="12"/>
        <rFont val="Times New Roman"/>
        <family val="1"/>
      </rPr>
      <t>2</t>
    </r>
    <r>
      <rPr>
        <sz val="12"/>
        <rFont val="Times New Roman"/>
        <family val="1"/>
      </rPr>
      <t xml:space="preserve"> Some studies are carried over from previous program cycles and the information contained reflect the approved authorized study spend.  </t>
    </r>
  </si>
  <si>
    <t>ESA Table 15 - ESA Tribal Outreach</t>
  </si>
  <si>
    <t>OUTREACH STATUS</t>
  </si>
  <si>
    <r>
      <t xml:space="preserve">Quantity (Includes CARE, FERA, and ESA) </t>
    </r>
    <r>
      <rPr>
        <b/>
        <vertAlign val="superscript"/>
        <sz val="12"/>
        <rFont val="Times New Roman"/>
        <family val="1"/>
      </rPr>
      <t>2</t>
    </r>
  </si>
  <si>
    <t xml:space="preserve">List of Participating Tribes </t>
  </si>
  <si>
    <r>
      <t>Tribes completed ESA Meet &amp; Confer</t>
    </r>
    <r>
      <rPr>
        <vertAlign val="superscript"/>
        <sz val="12"/>
        <rFont val="Times New Roman"/>
        <family val="1"/>
      </rPr>
      <t xml:space="preserve"> 1</t>
    </r>
  </si>
  <si>
    <t>Barona Band of Mission Indians, Pauma Band of Mission Indians, La Posta Band of Mission Indians, Mesa Grande Band of Mission Indians, Manzanita Band of Kumeyaay Nation, Campo Kumeyaay Nation, Iipay Nation of Santa Ysabel, La Jolla Band of Luiseno Indians, Los Coyotes Band of Cuhuilla and Cupeno Indians</t>
  </si>
  <si>
    <t>Tribes requested outreach materials or applications</t>
  </si>
  <si>
    <t>Pauma Band of Mission Indians, La Posta Band of Mission Indians, Mesa Grande Band of Mission Indians, Iipay Nation Santa Ysabel,, Campo Kumyaay Nation, Manzanita Band of Kumeyaay Nation, La Jolla Band of Luiseno Indians, Los Coyotes Band of Cuhuilla and Cupeno Indians</t>
  </si>
  <si>
    <t>Tribes who have not accepted offer to Meet and Confer</t>
  </si>
  <si>
    <r>
      <t>Ewiiaapaayp, Inaja Cosmit Band of Indians</t>
    </r>
    <r>
      <rPr>
        <vertAlign val="superscript"/>
        <sz val="12"/>
        <color rgb="FF000000"/>
        <rFont val="Times New Roman"/>
        <family val="1"/>
      </rPr>
      <t xml:space="preserve"> 3</t>
    </r>
    <r>
      <rPr>
        <sz val="12"/>
        <color rgb="FF000000"/>
        <rFont val="Times New Roman"/>
        <family val="1"/>
      </rPr>
      <t>, Pala Band of Mission Indians, Rincon Band of Luiseno Indians</t>
    </r>
  </si>
  <si>
    <t>Non-Federally Recognized Tribes who participated in Meet &amp; Confer</t>
  </si>
  <si>
    <t xml:space="preserve">Tribes and Housing Authority sites involved in Focused Project/ESA </t>
  </si>
  <si>
    <t>Partnership offer on Tribal Lands</t>
  </si>
  <si>
    <t>Iipay Nation of Santa Ysabel, La Jolla Band of Luiseno Indians, La Posta Band of Mission Indians, Campo Kumeyaay Nation, Los Coyotes Band of Cuhuilla and Cupeno Indians, Southern Indian Health Council</t>
  </si>
  <si>
    <t>Housing Authority and Tribal Temporary Assistance for Needy Families (TANF) office  who received outreach (this includes email, U.S. mail, and/or phone calls)</t>
  </si>
  <si>
    <r>
      <t xml:space="preserve">Southern California American Indian Resource Center (SCAIR); Southern California Tribal Chairmen's Association (SCTCA) </t>
    </r>
    <r>
      <rPr>
        <vertAlign val="superscript"/>
        <sz val="12"/>
        <rFont val="Times New Roman"/>
        <family val="1"/>
      </rPr>
      <t>4</t>
    </r>
  </si>
  <si>
    <t>Housing Authority and TANF offices who participated in Meet and Confer</t>
  </si>
  <si>
    <r>
      <rPr>
        <vertAlign val="superscript"/>
        <sz val="12"/>
        <rFont val="Times New Roman"/>
        <family val="1"/>
      </rPr>
      <t>1</t>
    </r>
    <r>
      <rPr>
        <sz val="12"/>
        <rFont val="Times New Roman"/>
        <family val="1"/>
      </rPr>
      <t xml:space="preserve"> SDG&amp;E notes that it has held informational meetings with these tribes to provide information on low income programs and other customer programs. As such, the term Meet and Confer, used here, is unrelated to a Duty to Meet and Confer, pursuant to Rule 13.9. SDG&amp;E invited all 17 tribes to meet in 2024. </t>
    </r>
  </si>
  <si>
    <r>
      <rPr>
        <vertAlign val="superscript"/>
        <sz val="12"/>
        <rFont val="Times New Roman"/>
        <family val="1"/>
      </rPr>
      <t>2</t>
    </r>
    <r>
      <rPr>
        <sz val="12"/>
        <rFont val="Times New Roman"/>
        <family val="1"/>
      </rPr>
      <t xml:space="preserve"> Numbers are a rolling count of Tribal Outreach efforts</t>
    </r>
  </si>
  <si>
    <r>
      <rPr>
        <vertAlign val="superscript"/>
        <sz val="12"/>
        <rFont val="Times New Roman"/>
        <family val="1"/>
      </rPr>
      <t>3</t>
    </r>
    <r>
      <rPr>
        <sz val="12"/>
        <rFont val="Times New Roman"/>
        <family val="1"/>
      </rPr>
      <t xml:space="preserve"> SDG&amp;E does not provide service to Inaja &amp; Cosmit</t>
    </r>
  </si>
  <si>
    <r>
      <rPr>
        <vertAlign val="superscript"/>
        <sz val="12"/>
        <rFont val="Times New Roman"/>
        <family val="1"/>
      </rPr>
      <t>4</t>
    </r>
    <r>
      <rPr>
        <sz val="12"/>
        <rFont val="Times New Roman"/>
        <family val="1"/>
      </rPr>
      <t xml:space="preserve"> SDG&amp;E provides TANF related messaging through periodic presentations to SCAIR and SCTCA</t>
    </r>
  </si>
  <si>
    <t>ESA Table 16A-16E - ESA Customer Segments/Needs State by Demographic, Financial, Location, and Health Conditions</t>
  </si>
  <si>
    <t>ESA Table 16A
ESA Main (SF, MH)</t>
  </si>
  <si>
    <t>Customer Segments</t>
  </si>
  <si>
    <r>
      <t># of Households Eligible</t>
    </r>
    <r>
      <rPr>
        <b/>
        <vertAlign val="superscript"/>
        <sz val="12"/>
        <rFont val="Times New Roman"/>
        <family val="1"/>
      </rPr>
      <t xml:space="preserve"> 1</t>
    </r>
  </si>
  <si>
    <r>
      <t># of Households Treated</t>
    </r>
    <r>
      <rPr>
        <b/>
        <vertAlign val="superscript"/>
        <sz val="12"/>
        <rFont val="Times New Roman"/>
        <family val="1"/>
      </rPr>
      <t xml:space="preserve"> 2</t>
    </r>
  </si>
  <si>
    <t>Enrollment Rate =  (C/B)</t>
  </si>
  <si>
    <r>
      <t xml:space="preserve"># of Households Contacted </t>
    </r>
    <r>
      <rPr>
        <b/>
        <vertAlign val="superscript"/>
        <sz val="12"/>
        <rFont val="Times New Roman"/>
        <family val="1"/>
      </rPr>
      <t>3</t>
    </r>
  </si>
  <si>
    <t>Rate of Uptake =  (C/E)</t>
  </si>
  <si>
    <r>
      <t xml:space="preserve">Avg. Energy Savings (kWh) Per Treated Households (Energy Saving and HCS Measures) </t>
    </r>
    <r>
      <rPr>
        <b/>
        <vertAlign val="superscript"/>
        <sz val="12"/>
        <rFont val="Times New Roman"/>
        <family val="1"/>
      </rPr>
      <t>4</t>
    </r>
  </si>
  <si>
    <r>
      <t xml:space="preserve">Avg. Energy Savings (kWh) Per Treated Households (Energy Saving Measures only) </t>
    </r>
    <r>
      <rPr>
        <b/>
        <vertAlign val="superscript"/>
        <sz val="12"/>
        <rFont val="Times New Roman"/>
        <family val="1"/>
      </rPr>
      <t>5</t>
    </r>
  </si>
  <si>
    <t>Avg. Peak Demand Savings (kW) Per Treated Household</t>
  </si>
  <si>
    <r>
      <t xml:space="preserve">Avg. Energy Savings (Therms) Per Treated Households (Energy Saving and HCS Measures) </t>
    </r>
    <r>
      <rPr>
        <b/>
        <vertAlign val="superscript"/>
        <sz val="12"/>
        <rFont val="Times New Roman"/>
        <family val="1"/>
      </rPr>
      <t>5</t>
    </r>
  </si>
  <si>
    <r>
      <t>Avg. Energy Savings  (Therms) Per Treated Households (Energy Saving Measures only)</t>
    </r>
    <r>
      <rPr>
        <b/>
        <vertAlign val="superscript"/>
        <sz val="12"/>
        <rFont val="Times New Roman"/>
        <family val="1"/>
      </rPr>
      <t xml:space="preserve"> 5</t>
    </r>
  </si>
  <si>
    <t>Avg. Cost Per Treated Households</t>
  </si>
  <si>
    <t>Avg. HH Energy Savings (kWh) / Total Annual Energy Use (kWh)</t>
  </si>
  <si>
    <t>Avg. HH Energy Savings (Therms) / Total Annual Energy Use (Therms)</t>
  </si>
  <si>
    <t>Demographic</t>
  </si>
  <si>
    <t xml:space="preserve">   SF</t>
  </si>
  <si>
    <t xml:space="preserve">   MH</t>
  </si>
  <si>
    <t xml:space="preserve">   MF In-Unit</t>
  </si>
  <si>
    <t>Rent vs. Own</t>
  </si>
  <si>
    <t xml:space="preserve">   Own</t>
  </si>
  <si>
    <t xml:space="preserve">   Rent</t>
  </si>
  <si>
    <t>Previous vs. New Participant</t>
  </si>
  <si>
    <r>
      <t xml:space="preserve">Previous </t>
    </r>
    <r>
      <rPr>
        <vertAlign val="superscript"/>
        <sz val="12"/>
        <rFont val="Times New Roman"/>
        <family val="1"/>
      </rPr>
      <t>11</t>
    </r>
  </si>
  <si>
    <t>New Participant</t>
  </si>
  <si>
    <r>
      <t xml:space="preserve">Seniors </t>
    </r>
    <r>
      <rPr>
        <vertAlign val="superscript"/>
        <sz val="12"/>
        <rFont val="Times New Roman"/>
        <family val="1"/>
      </rPr>
      <t>6</t>
    </r>
  </si>
  <si>
    <t xml:space="preserve">Veterans </t>
  </si>
  <si>
    <r>
      <t xml:space="preserve">Hard-to-Reach </t>
    </r>
    <r>
      <rPr>
        <vertAlign val="superscript"/>
        <sz val="12"/>
        <rFont val="Times New Roman"/>
        <family val="1"/>
      </rPr>
      <t>7</t>
    </r>
  </si>
  <si>
    <r>
      <t xml:space="preserve">Vulnerable </t>
    </r>
    <r>
      <rPr>
        <vertAlign val="superscript"/>
        <sz val="12"/>
        <rFont val="Times New Roman"/>
        <family val="1"/>
      </rPr>
      <t>8</t>
    </r>
  </si>
  <si>
    <t>Location</t>
  </si>
  <si>
    <t>DAC</t>
  </si>
  <si>
    <t>Rural</t>
  </si>
  <si>
    <r>
      <t xml:space="preserve">Tribal </t>
    </r>
    <r>
      <rPr>
        <vertAlign val="superscript"/>
        <sz val="12"/>
        <rFont val="Times New Roman"/>
        <family val="1"/>
      </rPr>
      <t>18</t>
    </r>
  </si>
  <si>
    <t/>
  </si>
  <si>
    <t>PSPS Zone</t>
  </si>
  <si>
    <t>Wildfire Zone 9</t>
  </si>
  <si>
    <t>Climate Zone 6</t>
  </si>
  <si>
    <t>Climate Zone 7</t>
  </si>
  <si>
    <t>Climate Zone 8</t>
  </si>
  <si>
    <t>Climate Zone 10</t>
  </si>
  <si>
    <t>Climate Zone 14</t>
  </si>
  <si>
    <t>Climate Zone 15</t>
  </si>
  <si>
    <r>
      <t xml:space="preserve">CARB Communities </t>
    </r>
    <r>
      <rPr>
        <vertAlign val="superscript"/>
        <sz val="12"/>
        <rFont val="Times New Roman"/>
        <family val="1"/>
      </rPr>
      <t>10</t>
    </r>
  </si>
  <si>
    <t>Financial</t>
  </si>
  <si>
    <t>CARE</t>
  </si>
  <si>
    <t>FERA</t>
  </si>
  <si>
    <t xml:space="preserve">Disconnected </t>
  </si>
  <si>
    <r>
      <t xml:space="preserve">Arrearages </t>
    </r>
    <r>
      <rPr>
        <vertAlign val="superscript"/>
        <sz val="12"/>
        <rFont val="Times New Roman"/>
        <family val="1"/>
      </rPr>
      <t>12</t>
    </r>
  </si>
  <si>
    <r>
      <t xml:space="preserve">High Usage </t>
    </r>
    <r>
      <rPr>
        <vertAlign val="superscript"/>
        <sz val="12"/>
        <rFont val="Times New Roman"/>
        <family val="1"/>
      </rPr>
      <t>13</t>
    </r>
  </si>
  <si>
    <r>
      <t xml:space="preserve">High Energy Burden </t>
    </r>
    <r>
      <rPr>
        <vertAlign val="superscript"/>
        <sz val="12"/>
        <rFont val="Times New Roman"/>
        <family val="1"/>
      </rPr>
      <t>14</t>
    </r>
  </si>
  <si>
    <r>
      <t xml:space="preserve">SEVI </t>
    </r>
    <r>
      <rPr>
        <vertAlign val="superscript"/>
        <sz val="12"/>
        <rFont val="Times New Roman"/>
        <family val="1"/>
      </rPr>
      <t>15</t>
    </r>
  </si>
  <si>
    <t xml:space="preserve">  Low</t>
  </si>
  <si>
    <t xml:space="preserve">  Medium</t>
  </si>
  <si>
    <t xml:space="preserve">  High</t>
  </si>
  <si>
    <r>
      <t xml:space="preserve">Affordability Ratio </t>
    </r>
    <r>
      <rPr>
        <vertAlign val="superscript"/>
        <sz val="12"/>
        <rFont val="Times New Roman"/>
        <family val="1"/>
      </rPr>
      <t>16</t>
    </r>
  </si>
  <si>
    <t>Health Condition</t>
  </si>
  <si>
    <t>Medical Baseline</t>
  </si>
  <si>
    <r>
      <t xml:space="preserve">Respiratory </t>
    </r>
    <r>
      <rPr>
        <vertAlign val="superscript"/>
        <sz val="12"/>
        <rFont val="Times New Roman"/>
        <family val="1"/>
      </rPr>
      <t>17</t>
    </r>
  </si>
  <si>
    <t>High</t>
  </si>
  <si>
    <t>Disabled</t>
  </si>
  <si>
    <t xml:space="preserve">ESA Table 16B
ESA MFWB Whole Building - Common Area </t>
  </si>
  <si>
    <r>
      <t xml:space="preserve"># of Households Eligible </t>
    </r>
    <r>
      <rPr>
        <b/>
        <vertAlign val="superscript"/>
        <sz val="12"/>
        <rFont val="Times New Roman"/>
        <family val="1"/>
      </rPr>
      <t>1</t>
    </r>
  </si>
  <si>
    <r>
      <t xml:space="preserve"># of Households Treated </t>
    </r>
    <r>
      <rPr>
        <b/>
        <vertAlign val="superscript"/>
        <sz val="12"/>
        <rFont val="Times New Roman"/>
        <family val="1"/>
      </rPr>
      <t>2</t>
    </r>
  </si>
  <si>
    <r>
      <t xml:space="preserve">Avg. Energy Savings  (Therms) Per Treated Households (Energy Saving Measures only) </t>
    </r>
    <r>
      <rPr>
        <b/>
        <vertAlign val="superscript"/>
        <sz val="12"/>
        <rFont val="Times New Roman"/>
        <family val="1"/>
      </rPr>
      <t>5</t>
    </r>
  </si>
  <si>
    <r>
      <t xml:space="preserve">Avg. HH Energy Savings (kWh) / Total Annual Energy Use (kWh) </t>
    </r>
    <r>
      <rPr>
        <b/>
        <vertAlign val="superscript"/>
        <sz val="12"/>
        <rFont val="Times New Roman"/>
        <family val="1"/>
      </rPr>
      <t>19</t>
    </r>
  </si>
  <si>
    <r>
      <t xml:space="preserve">Avg. HH Energy Savings (Therms) / Total Annual Energy Use (Therms) </t>
    </r>
    <r>
      <rPr>
        <b/>
        <vertAlign val="superscript"/>
        <sz val="12"/>
        <rFont val="Times New Roman"/>
        <family val="1"/>
      </rPr>
      <t>19</t>
    </r>
  </si>
  <si>
    <r>
      <t>Previous</t>
    </r>
    <r>
      <rPr>
        <vertAlign val="superscript"/>
        <sz val="12"/>
        <rFont val="Times New Roman"/>
        <family val="1"/>
      </rPr>
      <t xml:space="preserve"> 11</t>
    </r>
  </si>
  <si>
    <r>
      <t>Seniors</t>
    </r>
    <r>
      <rPr>
        <vertAlign val="superscript"/>
        <sz val="12"/>
        <rFont val="Times New Roman"/>
        <family val="1"/>
      </rPr>
      <t xml:space="preserve"> 6</t>
    </r>
  </si>
  <si>
    <r>
      <t>Hard-to-Reach</t>
    </r>
    <r>
      <rPr>
        <vertAlign val="superscript"/>
        <sz val="12"/>
        <rFont val="Times New Roman"/>
        <family val="1"/>
      </rPr>
      <t xml:space="preserve"> 7</t>
    </r>
  </si>
  <si>
    <r>
      <t>Wildfire Zone</t>
    </r>
    <r>
      <rPr>
        <vertAlign val="superscript"/>
        <sz val="12"/>
        <rFont val="Times New Roman"/>
        <family val="1"/>
      </rPr>
      <t xml:space="preserve"> 9</t>
    </r>
  </si>
  <si>
    <r>
      <t xml:space="preserve">Climate Zone </t>
    </r>
    <r>
      <rPr>
        <vertAlign val="superscript"/>
        <sz val="12"/>
        <rFont val="Times New Roman"/>
        <family val="1"/>
      </rPr>
      <t>15</t>
    </r>
  </si>
  <si>
    <r>
      <t>High Energy Burden</t>
    </r>
    <r>
      <rPr>
        <vertAlign val="superscript"/>
        <sz val="12"/>
        <rFont val="Times New Roman"/>
        <family val="1"/>
      </rPr>
      <t xml:space="preserve"> 14</t>
    </r>
  </si>
  <si>
    <r>
      <t>Affordability Ratio</t>
    </r>
    <r>
      <rPr>
        <vertAlign val="superscript"/>
        <sz val="12"/>
        <rFont val="Times New Roman"/>
        <family val="1"/>
      </rPr>
      <t xml:space="preserve"> 16</t>
    </r>
  </si>
  <si>
    <r>
      <t>Respiratory</t>
    </r>
    <r>
      <rPr>
        <vertAlign val="superscript"/>
        <sz val="12"/>
        <rFont val="Times New Roman"/>
        <family val="1"/>
      </rPr>
      <t xml:space="preserve"> 17</t>
    </r>
  </si>
  <si>
    <t>ESA Table 16C 
MFWB (MF In-unit)</t>
  </si>
  <si>
    <r>
      <t>Avg. Energy Savings (kWh) Per Treated Households (Energy Saving and HCS Measures)</t>
    </r>
    <r>
      <rPr>
        <b/>
        <vertAlign val="superscript"/>
        <sz val="12"/>
        <rFont val="Times New Roman"/>
        <family val="1"/>
      </rPr>
      <t xml:space="preserve"> 4</t>
    </r>
  </si>
  <si>
    <r>
      <t>Avg. Energy Savings (kWh) Per Treated Households (Energy Saving Measures only)</t>
    </r>
    <r>
      <rPr>
        <b/>
        <vertAlign val="superscript"/>
        <sz val="12"/>
        <rFont val="Times New Roman"/>
        <family val="1"/>
      </rPr>
      <t xml:space="preserve"> 5</t>
    </r>
  </si>
  <si>
    <t>ESA Table 16D
Pilot Plus and Pilot Deep</t>
  </si>
  <si>
    <r>
      <t>Avg. Energy Savings (Therms) Per Treated Households (Energy Saving and HCS Measures)</t>
    </r>
    <r>
      <rPr>
        <b/>
        <vertAlign val="superscript"/>
        <sz val="12"/>
        <rFont val="Times New Roman"/>
        <family val="1"/>
      </rPr>
      <t xml:space="preserve"> 5</t>
    </r>
  </si>
  <si>
    <r>
      <t xml:space="preserve">Wildfire Zone </t>
    </r>
    <r>
      <rPr>
        <vertAlign val="superscript"/>
        <sz val="12"/>
        <rFont val="Times New Roman"/>
        <family val="1"/>
      </rPr>
      <t>9</t>
    </r>
  </si>
  <si>
    <r>
      <rPr>
        <vertAlign val="superscript"/>
        <sz val="12"/>
        <rFont val="Times New Roman"/>
        <family val="1"/>
      </rPr>
      <t>1</t>
    </r>
    <r>
      <rPr>
        <sz val="12"/>
        <rFont val="Times New Roman"/>
        <family val="1"/>
      </rPr>
      <t xml:space="preserve"> 2024 eligibility estimates provided by Athens Research, except as otherwise noted.</t>
    </r>
  </si>
  <si>
    <r>
      <rPr>
        <vertAlign val="superscript"/>
        <sz val="12"/>
        <rFont val="Times New Roman"/>
        <family val="1"/>
      </rPr>
      <t>2</t>
    </r>
    <r>
      <rPr>
        <sz val="12"/>
        <rFont val="Times New Roman"/>
        <family val="1"/>
      </rPr>
      <t xml:space="preserve"> Households treated data is not additive because customers may be represented in multiple categories. Data is compiled based on ESA measures received YTD, and may include enrollments from prior years. </t>
    </r>
  </si>
  <si>
    <r>
      <rPr>
        <vertAlign val="superscript"/>
        <sz val="12"/>
        <rFont val="Times New Roman"/>
        <family val="1"/>
      </rPr>
      <t xml:space="preserve">3 </t>
    </r>
    <r>
      <rPr>
        <sz val="12"/>
        <rFont val="Times New Roman"/>
        <family val="1"/>
      </rPr>
      <t>The number of household contacted includes YTD leads and enrollments.</t>
    </r>
  </si>
  <si>
    <r>
      <rPr>
        <vertAlign val="superscript"/>
        <sz val="12"/>
        <rFont val="Times New Roman"/>
        <family val="1"/>
      </rPr>
      <t xml:space="preserve">4 </t>
    </r>
    <r>
      <rPr>
        <sz val="12"/>
        <rFont val="Times New Roman"/>
        <family val="1"/>
      </rPr>
      <t>SDG&amp;E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r>
  </si>
  <si>
    <r>
      <rPr>
        <vertAlign val="superscript"/>
        <sz val="12"/>
        <rFont val="Times New Roman"/>
        <family val="1"/>
      </rPr>
      <t>5</t>
    </r>
    <r>
      <rPr>
        <sz val="12"/>
        <rFont val="Times New Roman"/>
        <family val="1"/>
      </rPr>
      <t xml:space="preserve"> SDG&amp;E has considered all energy savings associated with the ESA measures installed for this entry. Positive and negative savings values for both kWh and Therms were included.</t>
    </r>
  </si>
  <si>
    <r>
      <rPr>
        <vertAlign val="superscript"/>
        <sz val="12"/>
        <rFont val="Times New Roman"/>
        <family val="1"/>
      </rPr>
      <t>6</t>
    </r>
    <r>
      <rPr>
        <sz val="12"/>
        <rFont val="Times New Roman"/>
        <family val="1"/>
      </rPr>
      <t xml:space="preserve"> This represents the number of households with at least one member who is at least 62 years old at the time of data collection.</t>
    </r>
  </si>
  <si>
    <r>
      <rPr>
        <vertAlign val="superscript"/>
        <sz val="12"/>
        <rFont val="Times New Roman"/>
        <family val="1"/>
      </rPr>
      <t>7</t>
    </r>
    <r>
      <rPr>
        <sz val="12"/>
        <rFont val="Times New Roman"/>
        <family val="1"/>
      </rPr>
      <t xml:space="preserve">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SDG&amp;E is defining ‘hard-to-reach” as those residential customer self-identified as not preferring or speaking English as the primary language because income, housing type, geographic, and homeownership information is reported elsewhere on this table.</t>
    </r>
  </si>
  <si>
    <r>
      <rPr>
        <vertAlign val="superscript"/>
        <sz val="12"/>
        <rFont val="Times New Roman"/>
        <family val="1"/>
      </rPr>
      <t>8</t>
    </r>
    <r>
      <rPr>
        <sz val="12"/>
        <rFont val="Times New Roman"/>
        <family val="1"/>
      </rPr>
      <t xml:space="preserve"> Vulnerable refers to Disadvantaged Vulnerable Communities (DVC) which consist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r>
  </si>
  <si>
    <r>
      <rPr>
        <vertAlign val="superscript"/>
        <sz val="12"/>
        <rFont val="Times New Roman"/>
        <family val="1"/>
      </rPr>
      <t xml:space="preserve">9 </t>
    </r>
    <r>
      <rPr>
        <sz val="12"/>
        <rFont val="Times New Roman"/>
        <family val="1"/>
      </rPr>
      <t>Includes Tier 2 and 3 of the CPUC Fire-Threat Map.</t>
    </r>
  </si>
  <si>
    <r>
      <rPr>
        <vertAlign val="superscript"/>
        <sz val="12"/>
        <rFont val="Times New Roman"/>
        <family val="1"/>
      </rPr>
      <t>10</t>
    </r>
    <r>
      <rPr>
        <sz val="12"/>
        <rFont val="Times New Roman"/>
        <family val="1"/>
      </rPr>
      <t xml:space="preserve">  This reflects communities within SDG&amp;E’s service territory that are identified by the California Air Resources Board (CARB) Community Air Protection Program as communities continue to experience environmental and health inequities from air pollution.</t>
    </r>
  </si>
  <si>
    <r>
      <rPr>
        <vertAlign val="superscript"/>
        <sz val="12"/>
        <rFont val="Times New Roman"/>
        <family val="1"/>
      </rPr>
      <t xml:space="preserve">11 </t>
    </r>
    <r>
      <rPr>
        <sz val="12"/>
        <rFont val="Times New Roman"/>
        <family val="1"/>
      </rPr>
      <t xml:space="preserve"> YTD, cost and energy savings for this customer segment includes a significant portion of in-progress projects, as well as projects with higher cost measures, which may skew the average savings and cost (Columns G-L) higher than the averages for the reported completed projects in Column B.</t>
    </r>
  </si>
  <si>
    <r>
      <rPr>
        <vertAlign val="superscript"/>
        <sz val="12"/>
        <rFont val="Times New Roman"/>
        <family val="1"/>
      </rPr>
      <t>12</t>
    </r>
    <r>
      <rPr>
        <sz val="12"/>
        <rFont val="Times New Roman"/>
        <family val="1"/>
      </rPr>
      <t xml:space="preserve"> SDG&amp;E defines arrearages as overdue balance greater than 30 days. Estimated eligibility is based on CARE/FERA households with arrearages in the prior year as reported in SDG&amp;E's R.18-07-015 Monthly Disconnection Report through Decemeber 2023.</t>
    </r>
  </si>
  <si>
    <r>
      <rPr>
        <vertAlign val="superscript"/>
        <sz val="12"/>
        <rFont val="Times New Roman"/>
        <family val="1"/>
      </rPr>
      <t>13</t>
    </r>
    <r>
      <rPr>
        <sz val="12"/>
        <rFont val="Times New Roman"/>
        <family val="1"/>
      </rPr>
      <t xml:space="preserve"> SDG&amp;E defines high usage as at least 400% of baseline at least three times in 12-month period.</t>
    </r>
  </si>
  <si>
    <r>
      <rPr>
        <vertAlign val="superscript"/>
        <sz val="12"/>
        <rFont val="Times New Roman"/>
        <family val="1"/>
      </rPr>
      <t>14</t>
    </r>
    <r>
      <rPr>
        <sz val="12"/>
        <rFont val="Times New Roman"/>
        <family val="1"/>
      </rPr>
      <t xml:space="preserve"> SDG&amp;E utilizes the Low-Income Energy Affordability Data (LEAD) Tool developed DOE’s Office of Energy Efficiency &amp; Renewable Energy to identify census tracts with high energy burden for households at below 200 % Federal Poverty Level (FPL) that are in SDG&amp;E’s service territory. The 2016 Needs Assessment for the Energy Savings Assistance and the California Alternate Rates for Energy Programs describes households that spent more 6.3% of their annual income on energy bills as having high energy burden (p.47).</t>
    </r>
  </si>
  <si>
    <r>
      <rPr>
        <vertAlign val="superscript"/>
        <sz val="12"/>
        <rFont val="Times New Roman"/>
        <family val="1"/>
      </rPr>
      <t>15</t>
    </r>
    <r>
      <rPr>
        <sz val="12"/>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 SDG&amp;E utilizes the SEVI data provided by the CPUC to map its service territory by SEVI scores (L: 0 to 33; M: &gt;33 to 66; H: &gt;66).</t>
    </r>
  </si>
  <si>
    <r>
      <rPr>
        <vertAlign val="superscript"/>
        <sz val="12"/>
        <rFont val="Times New Roman"/>
        <family val="1"/>
      </rPr>
      <t>16</t>
    </r>
    <r>
      <rPr>
        <sz val="12"/>
        <rFont val="Times New Roman"/>
        <family val="1"/>
      </rPr>
      <t xml:space="preserve">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2024 (using 2019 base year) provided by the CPUC, SDG&amp;E selects census tracts with Electric AR20  at above 15% or Gas AR20  above 10% to identify areas within its service territory as having high affordability ratio (CPUC 2019 Annual Affordability Report, pp 34, 44).</t>
    </r>
  </si>
  <si>
    <r>
      <rPr>
        <vertAlign val="superscript"/>
        <sz val="12"/>
        <rFont val="Times New Roman"/>
        <family val="1"/>
      </rPr>
      <t>17</t>
    </r>
    <r>
      <rPr>
        <sz val="12"/>
        <rFont val="Times New Roman"/>
        <family val="1"/>
      </rPr>
      <t xml:space="preserve"> SDG&amp;E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r>
  </si>
  <si>
    <r>
      <rPr>
        <vertAlign val="superscript"/>
        <sz val="12"/>
        <rFont val="Times New Roman"/>
        <family val="1"/>
      </rPr>
      <t>18</t>
    </r>
    <r>
      <rPr>
        <sz val="12"/>
        <rFont val="Times New Roman"/>
        <family val="1"/>
      </rPr>
      <t xml:space="preserve"> This data captures tribal households located on federally-recognized tribes whose trust lands are identified in the Bureau of Indian Affairs.</t>
    </r>
  </si>
  <si>
    <r>
      <rPr>
        <vertAlign val="superscript"/>
        <sz val="12"/>
        <rFont val="Times New Roman"/>
        <family val="1"/>
      </rPr>
      <t>19</t>
    </r>
    <r>
      <rPr>
        <sz val="12"/>
        <rFont val="Times New Roman"/>
        <family val="1"/>
      </rPr>
      <t xml:space="preserve"> SDG&amp;E could not identfiy sub-metered enrollments. Including sub-meter enrollments skews the savings to consumption ratios.</t>
    </r>
  </si>
  <si>
    <t>ESA Table 16E
Building Electrification (SCE Only)</t>
  </si>
  <si>
    <t># of Households Eligible</t>
  </si>
  <si>
    <t># of Households Treated</t>
  </si>
  <si>
    <t># of Households Contacted</t>
  </si>
  <si>
    <t>Enrollment Rate =  (C/E)</t>
  </si>
  <si>
    <t>Avg. Energy Savings (kWh) Per Treated Households (Energy Saving and HCS Measures)</t>
  </si>
  <si>
    <t>Avg. Energy Savings (kWh) Per Treated Households (Energy Saving Measures only)</t>
  </si>
  <si>
    <t>Avg. Energy Savings (Therms) Per Treated Households (Energy Saving and HCS Measures)</t>
  </si>
  <si>
    <t>Avg. Energy Savings  (Therms) Per Treated Households (Energy Saving Measures only)</t>
  </si>
  <si>
    <t xml:space="preserve">
Avg. HH Energy Savings (kWh) / Total Annual Energy Use (kWh)</t>
  </si>
  <si>
    <t xml:space="preserve">
Avg. HH Energy Savings (Therms) / Total Annual Energy Use (Therms)</t>
  </si>
  <si>
    <t>Seniors</t>
  </si>
  <si>
    <t>Veterans</t>
  </si>
  <si>
    <t>Hard-to-Reach</t>
  </si>
  <si>
    <t>Vulnerable</t>
  </si>
  <si>
    <t>Tribal</t>
  </si>
  <si>
    <t>Wildfire Zone</t>
  </si>
  <si>
    <t>Climate Zone 7 (example)</t>
  </si>
  <si>
    <t>Climate Zone 10 (example)</t>
  </si>
  <si>
    <t>Climate Zone 14 (example)</t>
  </si>
  <si>
    <t>Climate Zone 15 (example)</t>
  </si>
  <si>
    <t>CARB Communities</t>
  </si>
  <si>
    <t>Disconnected</t>
  </si>
  <si>
    <t>Arrearages</t>
  </si>
  <si>
    <t>High Usage</t>
  </si>
  <si>
    <t>High Energy Burden</t>
  </si>
  <si>
    <t>SEVI</t>
  </si>
  <si>
    <t>Affordability Ratio</t>
  </si>
  <si>
    <t>Respiratory</t>
  </si>
  <si>
    <t>CARE Table 1 - CARE Overall Program Expenses</t>
  </si>
  <si>
    <t>Category</t>
  </si>
  <si>
    <t>Overall Expenditures</t>
  </si>
  <si>
    <t>% of Budget Spent</t>
  </si>
  <si>
    <r>
      <t xml:space="preserve">Total Shifted </t>
    </r>
    <r>
      <rPr>
        <b/>
        <vertAlign val="superscript"/>
        <sz val="12"/>
        <rFont val="Times New Roman"/>
        <family val="1"/>
      </rPr>
      <t>2</t>
    </r>
  </si>
  <si>
    <t>Shifted to/from?</t>
  </si>
  <si>
    <t>Outreach</t>
  </si>
  <si>
    <t>Shifted to Processing, Certification, Recertification</t>
  </si>
  <si>
    <t>Processing, Certification, Recertification</t>
  </si>
  <si>
    <t>Shifted $843,219 from Outreach and $306,079 from IT Programming</t>
  </si>
  <si>
    <t>Post Enrollment Verification</t>
  </si>
  <si>
    <t>IT Programming</t>
  </si>
  <si>
    <t>CHANGES</t>
  </si>
  <si>
    <t>Studies and Pilots</t>
  </si>
  <si>
    <t>Measurement &amp; Evaluation</t>
  </si>
  <si>
    <t>CARE Rate Discount</t>
  </si>
  <si>
    <t>Service Establishment Charge Discount</t>
  </si>
  <si>
    <t>TOTAL PROGRAM COSTS &amp; CUSTOMER DISCOUNTS</t>
  </si>
  <si>
    <r>
      <rPr>
        <vertAlign val="superscript"/>
        <sz val="12"/>
        <rFont val="Times New Roman"/>
        <family val="1"/>
      </rPr>
      <t>1</t>
    </r>
    <r>
      <rPr>
        <sz val="12"/>
        <rFont val="Times New Roman"/>
        <family val="1"/>
      </rPr>
      <t xml:space="preserve"> Reflects total authorized funding approved in D.21-06-015, Attachment 1, Table 2, adjusted for program year 2024 fund shifts as noted in footnote 2.</t>
    </r>
  </si>
  <si>
    <r>
      <rPr>
        <vertAlign val="superscript"/>
        <sz val="12"/>
        <rFont val="Times New Roman"/>
        <family val="1"/>
      </rPr>
      <t>2</t>
    </r>
    <r>
      <rPr>
        <sz val="12"/>
        <rFont val="Times New Roman"/>
        <family val="1"/>
      </rPr>
      <t xml:space="preserve"> Reflects fund shift in accordance with the rules set forth in D.08-11-031 as modified by D 10-10-008, D.10-16-11-022, D.17-12-009 and D.21-06-015, which granted the IOUs authority to shift funds between the CARE program categories. </t>
    </r>
  </si>
  <si>
    <t>CARE Table 2 - CARE Enrollment, Recertification, Attrition, &amp; Penetration</t>
  </si>
  <si>
    <t>New Enrollment</t>
  </si>
  <si>
    <t>Recertification</t>
  </si>
  <si>
    <t>Attrition (Drop Offs)</t>
  </si>
  <si>
    <t>Enrollment</t>
  </si>
  <si>
    <t>Total CARE Participants by Dwelling Type</t>
  </si>
  <si>
    <t>Total 
CARE 
Participants</t>
  </si>
  <si>
    <t xml:space="preserve">Estimated CARE Eligible </t>
  </si>
  <si>
    <t>Enrollment
Rate %
(W/X)</t>
  </si>
  <si>
    <t>Automatic Enrollment</t>
  </si>
  <si>
    <t>Self-Certification (Income or Categorical)</t>
  </si>
  <si>
    <t>Total New Enrollment
(E+J)</t>
  </si>
  <si>
    <t>Scheduled</t>
  </si>
  <si>
    <t>Non-Scheduled (Duplicates)</t>
  </si>
  <si>
    <t>Automatic</t>
  </si>
  <si>
    <t>Total Recertification (L+M+N)</t>
  </si>
  <si>
    <r>
      <t xml:space="preserve">No 
Response </t>
    </r>
    <r>
      <rPr>
        <b/>
        <vertAlign val="superscript"/>
        <sz val="11"/>
        <rFont val="Times New Roman"/>
        <family val="1"/>
      </rPr>
      <t>4</t>
    </r>
  </si>
  <si>
    <t>Failed 
PEV</t>
  </si>
  <si>
    <t>Failed Recertification</t>
  </si>
  <si>
    <t xml:space="preserve">Other </t>
  </si>
  <si>
    <t>Total
Attrition
(P+Q+R+S)</t>
  </si>
  <si>
    <t>Gross
(K+O)</t>
  </si>
  <si>
    <t>Net Adjusted
(K-T)</t>
  </si>
  <si>
    <r>
      <t xml:space="preserve">Inter-Utility </t>
    </r>
    <r>
      <rPr>
        <b/>
        <vertAlign val="superscript"/>
        <sz val="11"/>
        <rFont val="Times New Roman"/>
        <family val="1"/>
      </rPr>
      <t>1</t>
    </r>
  </si>
  <si>
    <r>
      <t xml:space="preserve">Intra-Utility </t>
    </r>
    <r>
      <rPr>
        <b/>
        <vertAlign val="superscript"/>
        <sz val="11"/>
        <rFont val="Times New Roman"/>
        <family val="1"/>
      </rPr>
      <t>2</t>
    </r>
  </si>
  <si>
    <r>
      <t xml:space="preserve">Leveraging </t>
    </r>
    <r>
      <rPr>
        <b/>
        <vertAlign val="superscript"/>
        <sz val="11"/>
        <rFont val="Times New Roman"/>
        <family val="1"/>
      </rPr>
      <t>3</t>
    </r>
  </si>
  <si>
    <t>Combined
(B+C+D)</t>
  </si>
  <si>
    <t>Online</t>
  </si>
  <si>
    <t>Paper</t>
  </si>
  <si>
    <t>Phone</t>
  </si>
  <si>
    <t>Capitation</t>
  </si>
  <si>
    <t>Combined (F+G+H+I)</t>
  </si>
  <si>
    <t>SF</t>
  </si>
  <si>
    <t>MF</t>
  </si>
  <si>
    <t>MH</t>
  </si>
  <si>
    <t>January</t>
  </si>
  <si>
    <t>February</t>
  </si>
  <si>
    <t>March</t>
  </si>
  <si>
    <t>April</t>
  </si>
  <si>
    <t>May</t>
  </si>
  <si>
    <t>June</t>
  </si>
  <si>
    <t>July</t>
  </si>
  <si>
    <t>August</t>
  </si>
  <si>
    <t>September</t>
  </si>
  <si>
    <t>October</t>
  </si>
  <si>
    <t>November</t>
  </si>
  <si>
    <t>December</t>
  </si>
  <si>
    <t>YTD Total</t>
  </si>
  <si>
    <r>
      <t>1</t>
    </r>
    <r>
      <rPr>
        <sz val="11"/>
        <rFont val="Times New Roman"/>
        <family val="1"/>
      </rPr>
      <t xml:space="preserve"> Enrollments via data sharing between the IOUs.</t>
    </r>
  </si>
  <si>
    <r>
      <t>2</t>
    </r>
    <r>
      <rPr>
        <sz val="11"/>
        <rFont val="Times New Roman"/>
        <family val="1"/>
      </rPr>
      <t xml:space="preserve"> Enrollments via data sharing between departments and/or programs within the utility.</t>
    </r>
  </si>
  <si>
    <r>
      <t>3</t>
    </r>
    <r>
      <rPr>
        <sz val="11"/>
        <rFont val="Times New Roman"/>
        <family val="1"/>
      </rPr>
      <t xml:space="preserve"> Enrollments via data sharing with programs outside the IOU that serve low-income customers.</t>
    </r>
  </si>
  <si>
    <t xml:space="preserve">                                                                                                                                                                                                                                                                                                                                                                                                                                                                                                                                                                                                                                                                                                                                                                                                                                                                                                                                                                                                                                                                                                                                                                                                                                                                                                                                                                                                                                                                                                                                                                                                                                                                                                                                                                                                                                                                                                                                                                                                                                                                                                                                                                                                                                                                                                                                                                                                                                                                                                                                                                                                                                                                                                                                                                                                                                                                                                                                                                                                                                                                                                                                                                                                                                                                                                                                                                                        </t>
  </si>
  <si>
    <r>
      <t xml:space="preserve">4 </t>
    </r>
    <r>
      <rPr>
        <sz val="11"/>
        <rFont val="Times New Roman"/>
        <family val="1"/>
      </rPr>
      <t>No response includes no response to both Recertification and Verification.</t>
    </r>
  </si>
  <si>
    <t xml:space="preserve">CARE Table 3A - 3D - CARE Post-Enrollment Verification Results  </t>
  </si>
  <si>
    <t xml:space="preserve">CARE Table 3A - Post-Enrollment Verification Results (Model) 2024  </t>
  </si>
  <si>
    <t>Month</t>
  </si>
  <si>
    <t>Total CARE Households Enrolled</t>
  </si>
  <si>
    <r>
      <t>Households Requested to Verify</t>
    </r>
    <r>
      <rPr>
        <b/>
        <vertAlign val="superscript"/>
        <sz val="12"/>
        <rFont val="Times New Roman"/>
        <family val="1"/>
      </rPr>
      <t>1</t>
    </r>
  </si>
  <si>
    <t>% of CARE Enrolled Requested to Verify Total</t>
  </si>
  <si>
    <t>% of Scheduled Customers not Responsive to the PEV Process</t>
  </si>
  <si>
    <t>% of Scheduled PEV Customers later verified as Income Eligible</t>
  </si>
  <si>
    <t>CARE  Households De-enrolled (Due to no response)</t>
  </si>
  <si>
    <r>
      <t>CARE Households De-enrolled (Verified as Ineligible)</t>
    </r>
    <r>
      <rPr>
        <b/>
        <vertAlign val="superscript"/>
        <sz val="12"/>
        <rFont val="Times New Roman"/>
        <family val="1"/>
      </rPr>
      <t>2</t>
    </r>
  </si>
  <si>
    <r>
      <t>Total Households De-enrolled</t>
    </r>
    <r>
      <rPr>
        <b/>
        <vertAlign val="superscript"/>
        <sz val="12"/>
        <rFont val="Times New Roman"/>
        <family val="1"/>
      </rPr>
      <t>3</t>
    </r>
  </si>
  <si>
    <r>
      <t>% De-enrolled through Post Enrollment Verification</t>
    </r>
    <r>
      <rPr>
        <b/>
        <vertAlign val="superscript"/>
        <sz val="12"/>
        <rFont val="Times New Roman"/>
        <family val="1"/>
      </rPr>
      <t>4</t>
    </r>
  </si>
  <si>
    <t>% of Total CARE Households  De-enrolled</t>
  </si>
  <si>
    <r>
      <t xml:space="preserve">1  </t>
    </r>
    <r>
      <rPr>
        <sz val="12"/>
        <rFont val="Times New Roman"/>
        <family val="1"/>
      </rPr>
      <t>Includes all customers who failed SDG&amp;E's CARE eligibility probability model.</t>
    </r>
  </si>
  <si>
    <r>
      <t>2</t>
    </r>
    <r>
      <rPr>
        <sz val="12"/>
        <rFont val="Times New Roman"/>
        <family val="1"/>
      </rPr>
      <t xml:space="preserve"> Includes customers verified as over income or who requested to be de-enrolled.</t>
    </r>
  </si>
  <si>
    <r>
      <rPr>
        <vertAlign val="superscript"/>
        <sz val="12"/>
        <rFont val="Times New Roman"/>
        <family val="1"/>
      </rPr>
      <t>3</t>
    </r>
    <r>
      <rPr>
        <sz val="12"/>
        <rFont val="Times New Roman"/>
        <family val="1"/>
      </rPr>
      <t xml:space="preserve"> Verification results are tied to the month initiated and the verification process allows customers 90 days to respond to the verification request.  Results may be pending due to the time permitted for a participant to respond.</t>
    </r>
  </si>
  <si>
    <r>
      <rPr>
        <vertAlign val="superscript"/>
        <sz val="12"/>
        <rFont val="Times New Roman"/>
        <family val="1"/>
      </rPr>
      <t>4</t>
    </r>
    <r>
      <rPr>
        <b/>
        <sz val="12"/>
        <rFont val="Times New Roman"/>
        <family val="1"/>
      </rPr>
      <t xml:space="preserve"> </t>
    </r>
    <r>
      <rPr>
        <sz val="12"/>
        <rFont val="Times New Roman"/>
        <family val="1"/>
      </rPr>
      <t xml:space="preserve">Percentage of customers dropped compared to the total participants requested to provide verification in that month. </t>
    </r>
  </si>
  <si>
    <t>CARE Table 3B Post-Enrollment Verification Results (Electric only High Usage)  2024</t>
  </si>
  <si>
    <r>
      <t xml:space="preserve">Households
Requested 
to Verify </t>
    </r>
    <r>
      <rPr>
        <b/>
        <vertAlign val="superscript"/>
        <sz val="12"/>
        <rFont val="Times New Roman"/>
        <family val="1"/>
      </rPr>
      <t>1</t>
    </r>
  </si>
  <si>
    <t xml:space="preserve">% of 
CARE Enrolled Requested to Verify 
Total </t>
  </si>
  <si>
    <t xml:space="preserve">CARE  Households
De-enrolled
(Due to no response) </t>
  </si>
  <si>
    <r>
      <t>CARE Households 
De-enrolled 
(Verified as 
Ineligible)</t>
    </r>
    <r>
      <rPr>
        <b/>
        <vertAlign val="superscript"/>
        <sz val="12"/>
        <rFont val="Times New Roman"/>
        <family val="1"/>
      </rPr>
      <t xml:space="preserve"> 2</t>
    </r>
  </si>
  <si>
    <r>
      <t>Total Households
De-enrolled</t>
    </r>
    <r>
      <rPr>
        <b/>
        <vertAlign val="superscript"/>
        <sz val="12"/>
        <rFont val="Times New Roman"/>
        <family val="1"/>
      </rPr>
      <t xml:space="preserve"> 3</t>
    </r>
  </si>
  <si>
    <t xml:space="preserve">% De-enrolled through 
HUV Post Enrollment Verification  </t>
  </si>
  <si>
    <t xml:space="preserve">% of Total CARE Households  De-enrolled </t>
  </si>
  <si>
    <r>
      <t xml:space="preserve">1 </t>
    </r>
    <r>
      <rPr>
        <sz val="12"/>
        <rFont val="Times New Roman"/>
        <family val="1"/>
      </rPr>
      <t xml:space="preserve">Includes all participants who were selected for high usage verification process. </t>
    </r>
  </si>
  <si>
    <r>
      <t>2</t>
    </r>
    <r>
      <rPr>
        <sz val="12"/>
        <rFont val="Times New Roman"/>
        <family val="1"/>
      </rPr>
      <t xml:space="preserve"> Includes customers verified as over income, who requested to be de-enrolled, did not reduce usage, or did not agree to be weatherized.</t>
    </r>
  </si>
  <si>
    <r>
      <rPr>
        <vertAlign val="superscript"/>
        <sz val="12"/>
        <rFont val="Times New Roman"/>
        <family val="1"/>
      </rPr>
      <t>3</t>
    </r>
    <r>
      <rPr>
        <sz val="12"/>
        <rFont val="Times New Roman"/>
        <family val="1"/>
      </rPr>
      <t xml:space="preserve"> Medium (400%) and high usage (600%) customers are dropped at 60 days (2 or 3 bill cycles) for non-response to HUV (high usage income verification request). Additionally, 600% + users that have not reduced usage within the 60 day window (2 or 3 bill cycles) are removed from the program. Results may be pending due to the time permitted for a participant to respond.</t>
    </r>
  </si>
  <si>
    <t>CARE Table 3C - Post-Enrollment Verification Re-Enrollment Rates (Model) - 2024</t>
  </si>
  <si>
    <r>
      <t xml:space="preserve">Month Removed </t>
    </r>
    <r>
      <rPr>
        <b/>
        <vertAlign val="superscript"/>
        <sz val="12"/>
        <color theme="1"/>
        <rFont val="Times New Roman"/>
        <family val="1"/>
      </rPr>
      <t>1</t>
    </r>
  </si>
  <si>
    <t>Total Customers Removed</t>
  </si>
  <si>
    <r>
      <t xml:space="preserve">Re-Enrolled by 6 Months </t>
    </r>
    <r>
      <rPr>
        <b/>
        <vertAlign val="superscript"/>
        <sz val="12"/>
        <color theme="1"/>
        <rFont val="Times New Roman"/>
        <family val="1"/>
      </rPr>
      <t>2</t>
    </r>
  </si>
  <si>
    <t>6 Month Re-Enrollment Rate</t>
  </si>
  <si>
    <r>
      <t xml:space="preserve">Re-Enrolled by 12 Months </t>
    </r>
    <r>
      <rPr>
        <b/>
        <vertAlign val="superscript"/>
        <sz val="12"/>
        <color theme="1"/>
        <rFont val="Times New Roman"/>
        <family val="1"/>
      </rPr>
      <t>2</t>
    </r>
  </si>
  <si>
    <t>12 Month Re-Enrollment Rate</t>
  </si>
  <si>
    <r>
      <rPr>
        <vertAlign val="superscript"/>
        <sz val="12"/>
        <rFont val="Times New Roman"/>
        <family val="1"/>
      </rPr>
      <t>1</t>
    </r>
    <r>
      <rPr>
        <sz val="12"/>
        <rFont val="Times New Roman"/>
        <family val="1"/>
      </rPr>
      <t xml:space="preserve"> Reflects customers removed in the previous year to allow for the 12 month re-enrollment period</t>
    </r>
  </si>
  <si>
    <r>
      <rPr>
        <vertAlign val="superscript"/>
        <sz val="12"/>
        <rFont val="Times New Roman"/>
        <family val="1"/>
      </rPr>
      <t>2</t>
    </r>
    <r>
      <rPr>
        <sz val="12"/>
        <rFont val="Times New Roman"/>
        <family val="1"/>
      </rPr>
      <t xml:space="preserve"> Customers Re-Enrolled by 6 and 12 months may include customers that were originally on FERA and re-enrolled into CARE after PEV</t>
    </r>
  </si>
  <si>
    <r>
      <t>CARE Table 3D - Post-Enrollment Verification Re-Enrollment Rates (High Usage) - 2024</t>
    </r>
    <r>
      <rPr>
        <b/>
        <vertAlign val="superscript"/>
        <sz val="12"/>
        <color theme="1"/>
        <rFont val="Times New Roman"/>
        <family val="1"/>
      </rPr>
      <t xml:space="preserve">  </t>
    </r>
  </si>
  <si>
    <r>
      <rPr>
        <b/>
        <sz val="12"/>
        <color rgb="FF000000"/>
        <rFont val="Times New Roman"/>
        <family val="1"/>
      </rPr>
      <t>CARE Table 4 - CARE Self-Certification and Self-Recertification Applications</t>
    </r>
    <r>
      <rPr>
        <b/>
        <vertAlign val="superscript"/>
        <sz val="12"/>
        <color rgb="FF000000"/>
        <rFont val="Times New Roman"/>
        <family val="1"/>
      </rPr>
      <t>1</t>
    </r>
  </si>
  <si>
    <r>
      <t xml:space="preserve">Provided </t>
    </r>
    <r>
      <rPr>
        <b/>
        <vertAlign val="superscript"/>
        <sz val="12"/>
        <rFont val="Times New Roman"/>
        <family val="1"/>
      </rPr>
      <t>2</t>
    </r>
  </si>
  <si>
    <t>Received</t>
  </si>
  <si>
    <t>Approved</t>
  </si>
  <si>
    <t xml:space="preserve">Denied </t>
  </si>
  <si>
    <t xml:space="preserve">Pending/Never Completed </t>
  </si>
  <si>
    <t>Duplicates</t>
  </si>
  <si>
    <t xml:space="preserve">Total (Y-T-D) </t>
  </si>
  <si>
    <t xml:space="preserve">Percentage </t>
  </si>
  <si>
    <r>
      <rPr>
        <b/>
        <vertAlign val="superscript"/>
        <sz val="12"/>
        <rFont val="Times New Roman"/>
        <family val="1"/>
      </rPr>
      <t xml:space="preserve">1 </t>
    </r>
    <r>
      <rPr>
        <sz val="12"/>
        <rFont val="Times New Roman"/>
        <family val="1"/>
      </rPr>
      <t>Includes sub-metered customers.</t>
    </r>
  </si>
  <si>
    <r>
      <rPr>
        <b/>
        <vertAlign val="superscript"/>
        <sz val="11"/>
        <color rgb="FF000000"/>
        <rFont val="Times New Roman"/>
        <family val="1"/>
      </rPr>
      <t xml:space="preserve">2 </t>
    </r>
    <r>
      <rPr>
        <sz val="11"/>
        <color rgb="FF000000"/>
        <rFont val="Times New Roman"/>
        <family val="1"/>
      </rPr>
      <t>Includes paper applications only. The "Provided" value is a combination of both CARE and FERA applications sent to customers.</t>
    </r>
  </si>
  <si>
    <t>CARE Table 5 - CARE Enrollment by County</t>
  </si>
  <si>
    <t>Estimated Eligible</t>
  </si>
  <si>
    <t>Total Participants</t>
  </si>
  <si>
    <t>Urban</t>
  </si>
  <si>
    <r>
      <t>Rural</t>
    </r>
    <r>
      <rPr>
        <b/>
        <vertAlign val="superscript"/>
        <sz val="12"/>
        <rFont val="Times New Roman"/>
        <family val="1"/>
      </rPr>
      <t xml:space="preserve"> 1</t>
    </r>
  </si>
  <si>
    <r>
      <rPr>
        <b/>
        <vertAlign val="superscript"/>
        <sz val="12"/>
        <rFont val="Times New Roman"/>
        <family val="1"/>
      </rPr>
      <t>1</t>
    </r>
    <r>
      <rPr>
        <sz val="12"/>
        <rFont val="Times New Roman"/>
        <family val="1"/>
      </rPr>
      <t xml:space="preserve"> Rural includes zip codes classified as such according to the Goldsmith modification that was developed to identify small towns and rural areas within large metropolitan counties.</t>
    </r>
  </si>
  <si>
    <t>CARE Table 6 - CARE Recertification Results</t>
  </si>
  <si>
    <t>Total CARE Households</t>
  </si>
  <si>
    <r>
      <t xml:space="preserve">Households Requested to Recertify </t>
    </r>
    <r>
      <rPr>
        <b/>
        <vertAlign val="superscript"/>
        <sz val="12"/>
        <rFont val="Times New Roman"/>
        <family val="1"/>
      </rPr>
      <t xml:space="preserve"> 1</t>
    </r>
  </si>
  <si>
    <t>% of Households Total
 (C/B)</t>
  </si>
  <si>
    <r>
      <rPr>
        <b/>
        <sz val="12"/>
        <color rgb="FF000000"/>
        <rFont val="Times New Roman"/>
        <family val="1"/>
      </rPr>
      <t xml:space="preserve">Households Recertified </t>
    </r>
    <r>
      <rPr>
        <b/>
        <vertAlign val="superscript"/>
        <sz val="12"/>
        <color rgb="FF000000"/>
        <rFont val="Times New Roman"/>
        <family val="1"/>
      </rPr>
      <t>2</t>
    </r>
  </si>
  <si>
    <r>
      <t xml:space="preserve">Households   De-enrolled </t>
    </r>
    <r>
      <rPr>
        <b/>
        <vertAlign val="superscript"/>
        <sz val="12"/>
        <rFont val="Times New Roman"/>
        <family val="1"/>
      </rPr>
      <t>3</t>
    </r>
  </si>
  <si>
    <r>
      <t xml:space="preserve">Recertification Rate %  </t>
    </r>
    <r>
      <rPr>
        <b/>
        <vertAlign val="superscript"/>
        <sz val="12"/>
        <rFont val="Times New Roman"/>
        <family val="1"/>
      </rPr>
      <t>4</t>
    </r>
    <r>
      <rPr>
        <b/>
        <sz val="12"/>
        <rFont val="Times New Roman"/>
        <family val="1"/>
      </rPr>
      <t xml:space="preserve">
(E/C)</t>
    </r>
  </si>
  <si>
    <t>% of Total Households De-enrolled 
(F/B)</t>
  </si>
  <si>
    <t>YTD</t>
  </si>
  <si>
    <r>
      <rPr>
        <vertAlign val="superscript"/>
        <sz val="12"/>
        <rFont val="Times New Roman"/>
        <family val="1"/>
      </rPr>
      <t>1</t>
    </r>
    <r>
      <rPr>
        <sz val="12"/>
        <rFont val="Times New Roman"/>
        <family val="1"/>
      </rPr>
      <t xml:space="preserve"> Excludes count of customers recertified through the probability model.</t>
    </r>
  </si>
  <si>
    <r>
      <rPr>
        <vertAlign val="superscript"/>
        <sz val="12"/>
        <rFont val="Times New Roman"/>
        <family val="1"/>
      </rPr>
      <t>2</t>
    </r>
    <r>
      <rPr>
        <sz val="12"/>
        <rFont val="Times New Roman"/>
        <family val="1"/>
      </rPr>
      <t xml:space="preserve"> Recertification results are tied to the month initiated and the recertification process allows customers </t>
    </r>
    <r>
      <rPr>
        <b/>
        <sz val="12"/>
        <rFont val="Times New Roman"/>
        <family val="1"/>
      </rPr>
      <t>120</t>
    </r>
    <r>
      <rPr>
        <sz val="12"/>
        <rFont val="Times New Roman"/>
        <family val="1"/>
      </rPr>
      <t xml:space="preserve"> days (3 or 4 bill cycles) to respond to the recertification request.  Results may be pending due to the time permitted for a participant to respond.  </t>
    </r>
  </si>
  <si>
    <r>
      <rPr>
        <vertAlign val="superscript"/>
        <sz val="12"/>
        <rFont val="Times New Roman"/>
        <family val="1"/>
      </rPr>
      <t>3</t>
    </r>
    <r>
      <rPr>
        <sz val="12"/>
        <rFont val="Times New Roman"/>
        <family val="1"/>
      </rPr>
      <t xml:space="preserve"> Includes customers who did not respond or who requested to be de-enrolled.</t>
    </r>
  </si>
  <si>
    <r>
      <rPr>
        <vertAlign val="superscript"/>
        <sz val="12"/>
        <rFont val="Times New Roman"/>
        <family val="1"/>
      </rPr>
      <t>4</t>
    </r>
    <r>
      <rPr>
        <sz val="12"/>
        <rFont val="Times New Roman"/>
        <family val="1"/>
      </rPr>
      <t xml:space="preserve"> Percentage of customers recertified compared to the total participants requested to recertify in that month. </t>
    </r>
  </si>
  <si>
    <t>CARE Table 7 - CARE Capitation Contractors</t>
  </si>
  <si>
    <r>
      <t xml:space="preserve">Contractor Name </t>
    </r>
    <r>
      <rPr>
        <b/>
        <vertAlign val="superscript"/>
        <sz val="11"/>
        <rFont val="Times New Roman"/>
        <family val="1"/>
      </rPr>
      <t>1</t>
    </r>
  </si>
  <si>
    <t>Contractor Type 
(Check one or more if applicable)</t>
  </si>
  <si>
    <r>
      <t>Enrollments</t>
    </r>
    <r>
      <rPr>
        <vertAlign val="superscript"/>
        <sz val="11"/>
        <rFont val="Times New Roman"/>
        <family val="1"/>
      </rPr>
      <t>2</t>
    </r>
  </si>
  <si>
    <t xml:space="preserve">211 SAN DIEGO </t>
  </si>
  <si>
    <t>ALPHA MINI MART</t>
  </si>
  <si>
    <t>AMERICAN RED CROSS WIC OFFICES</t>
  </si>
  <si>
    <t>BACKCOUNTRY COMMUNITIES THRIVING</t>
  </si>
  <si>
    <t xml:space="preserve">BONITA FAMILY RESOURCE CENTER </t>
  </si>
  <si>
    <t xml:space="preserve">CAMPESINOS UNIDOS INC (CUI) </t>
  </si>
  <si>
    <t>CHALDEAN COMMUNITY COUNCIL</t>
  </si>
  <si>
    <t>CHULA VISTA COMMUNITY COLLABORATIVE</t>
  </si>
  <si>
    <t>COMMUNITY RESOURCE CENTER</t>
  </si>
  <si>
    <t>ELDERHELP OF SAN DIEGO</t>
  </si>
  <si>
    <t>HEARTS AND HANDS WORKING TOGETHER</t>
  </si>
  <si>
    <t>INTERFAITH COMMUNITY SERVICES</t>
  </si>
  <si>
    <t>LA MAESTRA FAMILY CLINIC</t>
  </si>
  <si>
    <t>NEIGHBORHOOD HEALTH CARE</t>
  </si>
  <si>
    <t>NORTH COUNTY HEALTH PROJECT, INC.</t>
  </si>
  <si>
    <t>ORANGE COUNTY UNITED WAY (211 OC)</t>
  </si>
  <si>
    <t>SAN DIEGO STATE UNIVERSITY WIC OFFICES</t>
  </si>
  <si>
    <t>SAN YSIDRO HEALTH CENTERS</t>
  </si>
  <si>
    <t>SCRIPPS HEALTH WIC</t>
  </si>
  <si>
    <t>SOMALI BANTU ASSOCIATION OF AMERICA</t>
  </si>
  <si>
    <t>SOMALI FAMILY SERVICES</t>
  </si>
  <si>
    <t>UNION OF PAN ASIAN COMMUNITIES</t>
  </si>
  <si>
    <t>VISTA COMMUNITY CLINIC</t>
  </si>
  <si>
    <t>Total Enrollments and Expenditures</t>
  </si>
  <si>
    <r>
      <rPr>
        <vertAlign val="superscript"/>
        <sz val="11"/>
        <rFont val="Times New Roman"/>
        <family val="1"/>
      </rPr>
      <t>1</t>
    </r>
    <r>
      <rPr>
        <sz val="11"/>
        <rFont val="Times New Roman"/>
        <family val="1"/>
      </rPr>
      <t xml:space="preserve"> All capitation contractors with current contracts are listed regardless of whether they have signed up customers or submitted invoices this year.</t>
    </r>
  </si>
  <si>
    <r>
      <rPr>
        <vertAlign val="superscript"/>
        <sz val="11"/>
        <rFont val="Times New Roman"/>
        <family val="1"/>
      </rPr>
      <t>2</t>
    </r>
    <r>
      <rPr>
        <sz val="11"/>
        <rFont val="Times New Roman"/>
        <family val="1"/>
      </rPr>
      <t xml:space="preserve"> Enrollments reflect new enrollments only.</t>
    </r>
  </si>
  <si>
    <t>CARE Table 8 - CARE Participants as of Month-End</t>
  </si>
  <si>
    <t>Gas and Electric</t>
  </si>
  <si>
    <r>
      <t xml:space="preserve">Gas Only </t>
    </r>
    <r>
      <rPr>
        <b/>
        <vertAlign val="superscript"/>
        <sz val="12"/>
        <rFont val="Times New Roman"/>
        <family val="1"/>
      </rPr>
      <t>1</t>
    </r>
  </si>
  <si>
    <t>Electric Only</t>
  </si>
  <si>
    <t>Eligible Households</t>
  </si>
  <si>
    <t>% Change</t>
  </si>
  <si>
    <r>
      <rPr>
        <vertAlign val="superscript"/>
        <sz val="12"/>
        <color rgb="FF000000"/>
        <rFont val="Times New Roman"/>
        <family val="1"/>
      </rPr>
      <t>1</t>
    </r>
    <r>
      <rPr>
        <sz val="12"/>
        <color rgb="FF000000"/>
        <rFont val="Times New Roman"/>
        <family val="1"/>
      </rPr>
      <t xml:space="preserve"> All SDG&amp;E CARE customers receive at least electric service resulting in zero gas only CARE customers.</t>
    </r>
  </si>
  <si>
    <t>CARE Table 9 - CARE Average Monthly Usage &amp; Bill</t>
  </si>
  <si>
    <t>Average Monthly Gas / Electric Usage</t>
  </si>
  <si>
    <t>Residential Non-CARE vs. CARE Customers</t>
  </si>
  <si>
    <t>Gas Therms</t>
  </si>
  <si>
    <t>Tier 1</t>
  </si>
  <si>
    <t>Tier 2</t>
  </si>
  <si>
    <t>Non-CARE</t>
  </si>
  <si>
    <t>Electric KWh</t>
  </si>
  <si>
    <t>Tier 2 and Above</t>
  </si>
  <si>
    <t>Average Monthly Gas / Electric Bill</t>
  </si>
  <si>
    <r>
      <t>Residential Non-CARE vs. CARE Customers</t>
    </r>
    <r>
      <rPr>
        <b/>
        <vertAlign val="superscript"/>
        <sz val="12"/>
        <rFont val="Times New Roman"/>
        <family val="1"/>
      </rPr>
      <t>1</t>
    </r>
  </si>
  <si>
    <t>(Dollars per Customer)</t>
  </si>
  <si>
    <r>
      <rPr>
        <vertAlign val="superscript"/>
        <sz val="11"/>
        <rFont val="Times New Roman"/>
        <family val="1"/>
      </rPr>
      <t xml:space="preserve">1 </t>
    </r>
    <r>
      <rPr>
        <sz val="11"/>
        <rFont val="Times New Roman"/>
        <family val="1"/>
      </rPr>
      <t xml:space="preserve"> Excludes master-meter usage.</t>
    </r>
  </si>
  <si>
    <t>CARE Table 10A - 10B - CARE Surcharge &amp; Revenue</t>
  </si>
  <si>
    <t>CARE Table 10A</t>
  </si>
  <si>
    <t>CARE Electric Surcharge and Revenue Collected by Customer Class</t>
  </si>
  <si>
    <t>Average Monthly</t>
  </si>
  <si>
    <t>CARE Surcharge</t>
  </si>
  <si>
    <t>Total CARE
Surcharge Revenue</t>
  </si>
  <si>
    <t>Percentage of
CARE Surcharge</t>
  </si>
  <si>
    <t>Class</t>
  </si>
  <si>
    <r>
      <t xml:space="preserve">CARE Surcharge </t>
    </r>
    <r>
      <rPr>
        <b/>
        <vertAlign val="superscript"/>
        <sz val="11"/>
        <color rgb="FF000000"/>
        <rFont val="Times New Roman"/>
        <family val="1"/>
      </rPr>
      <t>1</t>
    </r>
  </si>
  <si>
    <t>Monthly Bill</t>
  </si>
  <si>
    <t>as Percent of Bill</t>
  </si>
  <si>
    <t>Collected</t>
  </si>
  <si>
    <t>Revenue Collected</t>
  </si>
  <si>
    <t>Residential</t>
  </si>
  <si>
    <t>Commercial</t>
  </si>
  <si>
    <t>Agricultural</t>
  </si>
  <si>
    <t>Large/Indust</t>
  </si>
  <si>
    <t>CARE Table 10B</t>
  </si>
  <si>
    <t>CARE Gas Surcharge and Revenue Collected by Customer Class</t>
  </si>
  <si>
    <r>
      <t xml:space="preserve">CARE Surcharge </t>
    </r>
    <r>
      <rPr>
        <b/>
        <vertAlign val="superscript"/>
        <sz val="11"/>
        <color rgb="FF000000"/>
        <rFont val="Times New Roman"/>
        <family val="1"/>
      </rPr>
      <t>2</t>
    </r>
  </si>
  <si>
    <t>Natural Gas Vehicle</t>
  </si>
  <si>
    <t>Industrial</t>
  </si>
  <si>
    <r>
      <rPr>
        <vertAlign val="superscript"/>
        <sz val="10"/>
        <color rgb="FF000000"/>
        <rFont val="Times New Roman"/>
        <family val="1"/>
      </rPr>
      <t>1</t>
    </r>
    <r>
      <rPr>
        <sz val="10"/>
        <color rgb="FF000000"/>
        <rFont val="Times New Roman"/>
        <family val="1"/>
      </rPr>
      <t xml:space="preserve"> Excludes CARE customers. Pursuant to D. 15-07-001, OP 4 and Section 11.1.1 authorizes adjustments to CARE to transition to the legislatively-mandated CARE discount range in compliance with Section 739.1 were authorized. Effective 9/1/15 per AL 2783-E, CARE customers receive non-CARE rates; therefore, there is no longer a CARE Rate subsidy.  The CARE Surcharge in the Rate Schedule E-CARE which is used in this revenue calculation is a combination of all programs CARE customers are exempt from and includes CARE, FERA, CSI, Food Bank, and RUBA.</t>
    </r>
  </si>
  <si>
    <r>
      <rPr>
        <vertAlign val="superscript"/>
        <sz val="10"/>
        <color theme="1"/>
        <rFont val="Times New Roman"/>
        <family val="1"/>
      </rPr>
      <t>2</t>
    </r>
    <r>
      <rPr>
        <sz val="10"/>
        <color theme="1"/>
        <rFont val="Times New Roman"/>
        <family val="1"/>
      </rPr>
      <t xml:space="preserve"> Excludes CARE customers.</t>
    </r>
  </si>
  <si>
    <t xml:space="preserve">San Diego Gas &amp; Electric Company </t>
  </si>
  <si>
    <r>
      <rPr>
        <b/>
        <sz val="12"/>
        <color rgb="FF000000"/>
        <rFont val="Times New Roman"/>
        <family val="1"/>
      </rPr>
      <t>CARE Table 11 - CARE Capitation Applications</t>
    </r>
    <r>
      <rPr>
        <b/>
        <vertAlign val="superscript"/>
        <sz val="12"/>
        <color rgb="FF000000"/>
        <rFont val="Times New Roman"/>
        <family val="1"/>
      </rPr>
      <t>1</t>
    </r>
  </si>
  <si>
    <t xml:space="preserve">Entity </t>
  </si>
  <si>
    <t>Total Received</t>
  </si>
  <si>
    <r>
      <t>Approved</t>
    </r>
    <r>
      <rPr>
        <b/>
        <vertAlign val="superscript"/>
        <sz val="12"/>
        <color indexed="8"/>
        <rFont val="Times New Roman"/>
        <family val="1"/>
      </rPr>
      <t>2</t>
    </r>
  </si>
  <si>
    <t>Denied</t>
  </si>
  <si>
    <t>Pending/ Never Completed</t>
  </si>
  <si>
    <t>Duplicate</t>
  </si>
  <si>
    <t>CAMPESINOS UNIDOS INC (CUI) - CARE</t>
  </si>
  <si>
    <r>
      <rPr>
        <vertAlign val="superscript"/>
        <sz val="12"/>
        <rFont val="Times New Roman"/>
        <family val="1"/>
      </rPr>
      <t>1</t>
    </r>
    <r>
      <rPr>
        <sz val="12"/>
        <rFont val="Times New Roman"/>
        <family val="1"/>
      </rPr>
      <t xml:space="preserve"> Includes sub-metered customers.</t>
    </r>
  </si>
  <si>
    <r>
      <t>2</t>
    </r>
    <r>
      <rPr>
        <sz val="12"/>
        <rFont val="Times New Roman"/>
        <family val="1"/>
      </rPr>
      <t xml:space="preserve"> Includes new enrollments and recertification applications approved.</t>
    </r>
  </si>
  <si>
    <t>CARE Table 12 - CARE Expansion Program</t>
  </si>
  <si>
    <t>CARE Table 12A
Participating Facilities by Month</t>
  </si>
  <si>
    <t>CARE Residential Facilities</t>
  </si>
  <si>
    <t>CARE Commercial Facilities</t>
  </si>
  <si>
    <t>Total Gas</t>
  </si>
  <si>
    <t>Total Electric</t>
  </si>
  <si>
    <r>
      <rPr>
        <b/>
        <sz val="12"/>
        <color rgb="FF000000"/>
        <rFont val="Times New Roman"/>
        <family val="1"/>
      </rPr>
      <t xml:space="preserve">
CARE Table 12B
Average Monthly Gas / Electric Usage</t>
    </r>
    <r>
      <rPr>
        <b/>
        <vertAlign val="superscript"/>
        <sz val="12"/>
        <color rgb="FF000000"/>
        <rFont val="Times New Roman"/>
        <family val="1"/>
      </rPr>
      <t>1</t>
    </r>
  </si>
  <si>
    <t>KWh</t>
  </si>
  <si>
    <t>Residential Facilities</t>
  </si>
  <si>
    <t>Commercial Facilities</t>
  </si>
  <si>
    <t>CARE Table 12C
Expansion Self-Certification and Self-Recertification Applications</t>
  </si>
  <si>
    <t>Pending/Never Completed</t>
  </si>
  <si>
    <t>Percentage</t>
  </si>
  <si>
    <r>
      <rPr>
        <vertAlign val="superscript"/>
        <sz val="12"/>
        <rFont val="Times New Roman"/>
        <family val="1"/>
      </rPr>
      <t>1</t>
    </r>
    <r>
      <rPr>
        <sz val="12"/>
        <rFont val="Times New Roman"/>
        <family val="1"/>
      </rPr>
      <t xml:space="preserve"> Excludes master meter usage.</t>
    </r>
  </si>
  <si>
    <r>
      <t>CARE Table 13 - CARE High Usage Verification Results</t>
    </r>
    <r>
      <rPr>
        <b/>
        <vertAlign val="superscript"/>
        <sz val="12"/>
        <color rgb="FF000000"/>
        <rFont val="Times New Roman"/>
        <family val="1"/>
      </rPr>
      <t>4</t>
    </r>
  </si>
  <si>
    <t>Stage 1 - IRS Documentation and ESA Agreement</t>
  </si>
  <si>
    <r>
      <t>Stage 2 - ESA Participation</t>
    </r>
    <r>
      <rPr>
        <b/>
        <vertAlign val="superscript"/>
        <sz val="12"/>
        <color theme="1"/>
        <rFont val="Times New Roman"/>
        <family val="1"/>
      </rPr>
      <t>5</t>
    </r>
  </si>
  <si>
    <t>Stage 3 - Usage Monitoring</t>
  </si>
  <si>
    <t>Households Requested to Verify</t>
  </si>
  <si>
    <t>Removed
(No Response)</t>
  </si>
  <si>
    <r>
      <t>Removed
(Verified Ineligible)</t>
    </r>
    <r>
      <rPr>
        <b/>
        <vertAlign val="superscript"/>
        <sz val="12"/>
        <color theme="1"/>
        <rFont val="Times New Roman"/>
        <family val="1"/>
      </rPr>
      <t>1</t>
    </r>
  </si>
  <si>
    <t>Income Verified and Referred to ESA</t>
  </si>
  <si>
    <r>
      <rPr>
        <b/>
        <sz val="12"/>
        <color rgb="FF000000"/>
        <rFont val="Times New Roman"/>
        <family val="1"/>
      </rPr>
      <t>Failed and 
Removed</t>
    </r>
    <r>
      <rPr>
        <b/>
        <vertAlign val="superscript"/>
        <sz val="12"/>
        <color rgb="FF000000"/>
        <rFont val="Times New Roman"/>
        <family val="1"/>
      </rPr>
      <t>2</t>
    </r>
  </si>
  <si>
    <r>
      <rPr>
        <b/>
        <sz val="12"/>
        <color rgb="FF000000"/>
        <rFont val="Times New Roman"/>
        <family val="1"/>
      </rPr>
      <t>Ineligible</t>
    </r>
    <r>
      <rPr>
        <b/>
        <vertAlign val="superscript"/>
        <sz val="12"/>
        <color rgb="FF000000"/>
        <rFont val="Times New Roman"/>
        <family val="1"/>
      </rPr>
      <t>3</t>
    </r>
  </si>
  <si>
    <t>Completed</t>
  </si>
  <si>
    <t>Removed</t>
  </si>
  <si>
    <t>Appeals
Denied</t>
  </si>
  <si>
    <t>Appeals
Approved</t>
  </si>
  <si>
    <r>
      <rPr>
        <vertAlign val="superscript"/>
        <sz val="12"/>
        <color theme="1"/>
        <rFont val="Times New Roman"/>
        <family val="1"/>
      </rPr>
      <t xml:space="preserve">1 </t>
    </r>
    <r>
      <rPr>
        <sz val="12"/>
        <rFont val="Times New Roman"/>
        <family val="1"/>
      </rPr>
      <t>Includes customers who were verified as over income, requested to be removed, or did not agree to participate in ESA Program.</t>
    </r>
  </si>
  <si>
    <r>
      <rPr>
        <vertAlign val="superscript"/>
        <sz val="12"/>
        <color theme="1"/>
        <rFont val="Times New Roman"/>
        <family val="1"/>
      </rPr>
      <t>2</t>
    </r>
    <r>
      <rPr>
        <sz val="12"/>
        <rFont val="Times New Roman"/>
        <family val="1"/>
      </rPr>
      <t xml:space="preserve"> Includes customers who declined to participate in ESA Program, failed to respond to appointment requests, or missed multiple appointments or denied access to all rooms.</t>
    </r>
  </si>
  <si>
    <r>
      <rPr>
        <vertAlign val="superscript"/>
        <sz val="12"/>
        <color theme="1"/>
        <rFont val="Times New Roman"/>
        <family val="1"/>
      </rPr>
      <t>3</t>
    </r>
    <r>
      <rPr>
        <sz val="12"/>
        <rFont val="Times New Roman"/>
        <family val="1"/>
      </rPr>
      <t xml:space="preserve"> Includes customers who previously participated in ESA Program, did not meet the three-measure minimum, landlord refused, etc.  These customers move directly to Stage 3.</t>
    </r>
  </si>
  <si>
    <r>
      <rPr>
        <vertAlign val="superscript"/>
        <sz val="12"/>
        <rFont val="Times New Roman"/>
        <family val="1"/>
      </rPr>
      <t>4</t>
    </r>
    <r>
      <rPr>
        <sz val="12"/>
        <rFont val="Times New Roman"/>
        <family val="1"/>
      </rPr>
      <t xml:space="preserve"> High usage is defined as a customer that exceeds 400% or 600% of baseline.</t>
    </r>
  </si>
  <si>
    <r>
      <rPr>
        <vertAlign val="superscript"/>
        <sz val="12"/>
        <rFont val="Times New Roman"/>
        <family val="1"/>
      </rPr>
      <t xml:space="preserve">5 </t>
    </r>
    <r>
      <rPr>
        <sz val="12"/>
        <rFont val="Times New Roman"/>
        <family val="1"/>
      </rPr>
      <t>SDG&amp;E has altered its methodology for identifying ESA participation for customers that have income verified for CARE and were referred to ESA. This has caused more accurate results for determining Stage 2 outcomes in 2024.</t>
    </r>
  </si>
  <si>
    <t>CARE Table 14 - CARE Customer Usage and ESA Program Treatment</t>
  </si>
  <si>
    <t xml:space="preserve"># of CARE customers at or above 90th Percentile of Usage Not subject to High Usage PEV </t>
  </si>
  <si>
    <t xml:space="preserve">Percent of those CARE customers Not served by ESA Program </t>
  </si>
  <si>
    <t xml:space="preserve"># of Enrollments led to ESA Program measure Installations </t>
  </si>
  <si>
    <r>
      <t># of Long-Term tenancy CARE customers who have Not applied for ESA Program</t>
    </r>
    <r>
      <rPr>
        <vertAlign val="superscript"/>
        <sz val="12"/>
        <rFont val="Times New Roman"/>
        <family val="1"/>
      </rPr>
      <t>1</t>
    </r>
  </si>
  <si>
    <r>
      <t xml:space="preserve">Energy Usage of Long-Term Tenancy CARE Customers
 who Accept ESA Program Treatment </t>
    </r>
    <r>
      <rPr>
        <vertAlign val="superscript"/>
        <sz val="12"/>
        <rFont val="Times New Roman"/>
        <family val="1"/>
      </rPr>
      <t>1</t>
    </r>
  </si>
  <si>
    <t>Energy Usage of CARE customers who do Not accept ESA Program treatment</t>
  </si>
  <si>
    <t>Energy Usage before ESA Program treatment</t>
  </si>
  <si>
    <t xml:space="preserve">Energy Usage within
 3-months of ESA Program treatment </t>
  </si>
  <si>
    <t>Energy Usage within
 6-months of ESA Program treatment</t>
  </si>
  <si>
    <t xml:space="preserve">Energy Usage within 12-months of ESA Program treatment </t>
  </si>
  <si>
    <r>
      <rPr>
        <vertAlign val="superscript"/>
        <sz val="12"/>
        <color rgb="FF000000"/>
        <rFont val="Times New Roman"/>
      </rPr>
      <t>1</t>
    </r>
    <r>
      <rPr>
        <sz val="12"/>
        <color rgb="FF000000"/>
        <rFont val="Times New Roman"/>
      </rPr>
      <t xml:space="preserve"> Long-Term Tenancy CARE customers are those who have been enrolled in the program and stayed at the same meter for over 6 years.</t>
    </r>
  </si>
  <si>
    <t>CARE Table 15 - CARE Categorical Enrollment</t>
  </si>
  <si>
    <r>
      <rPr>
        <b/>
        <sz val="12"/>
        <color rgb="FF000000"/>
        <rFont val="Times New Roman"/>
        <family val="1"/>
      </rPr>
      <t xml:space="preserve">Number of Customer Enrollments </t>
    </r>
    <r>
      <rPr>
        <b/>
        <vertAlign val="superscript"/>
        <sz val="12"/>
        <color rgb="FF000000"/>
        <rFont val="Times New Roman"/>
        <family val="1"/>
      </rPr>
      <t>1</t>
    </r>
  </si>
  <si>
    <r>
      <t xml:space="preserve">CalWORKs/Temporary Assistance for Needy Families (TANF) </t>
    </r>
    <r>
      <rPr>
        <vertAlign val="superscript"/>
        <sz val="12"/>
        <rFont val="Times New Roman"/>
        <family val="1"/>
      </rPr>
      <t>2</t>
    </r>
  </si>
  <si>
    <t>Medicaid/Medi-Cal</t>
  </si>
  <si>
    <r>
      <t xml:space="preserve">Tribal TANF </t>
    </r>
    <r>
      <rPr>
        <vertAlign val="superscript"/>
        <sz val="12"/>
        <rFont val="Times New Roman"/>
        <family val="1"/>
      </rPr>
      <t>2</t>
    </r>
  </si>
  <si>
    <r>
      <rPr>
        <vertAlign val="superscript"/>
        <sz val="12"/>
        <rFont val="Times New Roman"/>
        <family val="1"/>
      </rPr>
      <t>1</t>
    </r>
    <r>
      <rPr>
        <sz val="12"/>
        <rFont val="Times New Roman"/>
        <family val="1"/>
      </rPr>
      <t xml:space="preserve"> Number of customers enrolled reflects categorical programs selected by customer.  Customers may select more than one eligible program for a single account.</t>
    </r>
  </si>
  <si>
    <r>
      <rPr>
        <vertAlign val="superscript"/>
        <sz val="12"/>
        <rFont val="Times New Roman"/>
        <family val="1"/>
      </rPr>
      <t>2</t>
    </r>
    <r>
      <rPr>
        <sz val="12"/>
        <rFont val="Times New Roman"/>
        <family val="1"/>
      </rPr>
      <t xml:space="preserve">  CalWORKS and Tribal TANF are combined categorical programs with no distinction between the two programs.</t>
    </r>
  </si>
  <si>
    <t>San Diego Gas &amp; Electic Company</t>
  </si>
  <si>
    <r>
      <t>CARE Table 16 - CARE and Disadvantaged Communities Enrollment Rate for Zip Codes</t>
    </r>
    <r>
      <rPr>
        <b/>
        <vertAlign val="superscript"/>
        <sz val="12"/>
        <rFont val="Times New Roman"/>
        <family val="1"/>
      </rPr>
      <t xml:space="preserve"> 1</t>
    </r>
    <r>
      <rPr>
        <b/>
        <sz val="12"/>
        <rFont val="Times New Roman"/>
        <family val="1"/>
      </rPr>
      <t xml:space="preserve"> </t>
    </r>
  </si>
  <si>
    <t>CARE Enrollment Rate for Zip Codes that have 10% or more disconnections</t>
  </si>
  <si>
    <t>CARE Enrollment Rate for Zip Codes in High Poverty (Income Less than 100% FPG)</t>
  </si>
  <si>
    <r>
      <t>CARE Enrollment Rate for Zip Codes in High Poverty (with 70% or Less CARE Penetration)</t>
    </r>
    <r>
      <rPr>
        <b/>
        <vertAlign val="superscript"/>
        <sz val="12"/>
        <color rgb="FF000000"/>
        <rFont val="Times New Roman"/>
      </rPr>
      <t xml:space="preserve"> 2</t>
    </r>
  </si>
  <si>
    <t xml:space="preserve">CARE Enrollment Rate for DAC (Zip/Census Track) Codes in High Poverty (with 70% or Less CARE Enrollment Rate) </t>
  </si>
  <si>
    <t>67.17%</t>
  </si>
  <si>
    <r>
      <rPr>
        <vertAlign val="superscript"/>
        <sz val="12"/>
        <color rgb="FF000000"/>
        <rFont val="Times New Roman"/>
      </rPr>
      <t>1</t>
    </r>
    <r>
      <rPr>
        <sz val="12"/>
        <color rgb="FF000000"/>
        <rFont val="Times New Roman"/>
      </rPr>
      <t xml:space="preserve">  DACs are defined at the census tract level. Corresponding zip codes are provided for the purpose of this table; however, the entire zip code listed may not be considered a DAC.</t>
    </r>
  </si>
  <si>
    <r>
      <rPr>
        <vertAlign val="superscript"/>
        <sz val="12"/>
        <color rgb="FF000000"/>
        <rFont val="Times New Roman"/>
      </rPr>
      <t>2</t>
    </r>
    <r>
      <rPr>
        <sz val="12"/>
        <color rgb="FF000000"/>
        <rFont val="Times New Roman"/>
      </rPr>
      <t xml:space="preserve"> Penetration Rate and Enrollment Rate are the same value.</t>
    </r>
  </si>
  <si>
    <t>FERA Table 1 - FERA Overall Program Expenses</t>
  </si>
  <si>
    <r>
      <t xml:space="preserve">Total </t>
    </r>
    <r>
      <rPr>
        <b/>
        <vertAlign val="superscript"/>
        <sz val="12"/>
        <rFont val="Times New Roman"/>
        <family val="1"/>
      </rPr>
      <t>3</t>
    </r>
  </si>
  <si>
    <t>Marketing, Education, &amp; Outreach</t>
  </si>
  <si>
    <t>Shifted $50,000 from Measurement &amp; Evaluation; $6,622 from IT Programming; $1,809 from General Administration; and $985 from Regulatory Compliance</t>
  </si>
  <si>
    <t>Processing, Certification, &amp; Recertification</t>
  </si>
  <si>
    <t>Shifted $10,390 from CPUC Energy Division; and $255 from IT Programming</t>
  </si>
  <si>
    <t>Shifted $14,540 from General Administration</t>
  </si>
  <si>
    <t>Shifted $6,622 to Marketing, Education, &amp; Outreach; and $255 to Processing, Certification, and Recertification</t>
  </si>
  <si>
    <t>Shifted $50,000 to Marketing, Education, &amp; Outreach</t>
  </si>
  <si>
    <t>Shifted $14,540 to Post Enrollment Verification; and $985 to Marketing, Education, &amp; Outreach</t>
  </si>
  <si>
    <t>Shifted $1,809 to Marketing, Education, &amp; Outreach</t>
  </si>
  <si>
    <t>Shifted $10,390 to Processing, Certification, &amp; Recertification</t>
  </si>
  <si>
    <t>FERA Rate Discount</t>
  </si>
  <si>
    <r>
      <rPr>
        <vertAlign val="superscript"/>
        <sz val="12"/>
        <rFont val="Times New Roman"/>
        <family val="1"/>
      </rPr>
      <t>1</t>
    </r>
    <r>
      <rPr>
        <sz val="12"/>
        <rFont val="Times New Roman"/>
        <family val="1"/>
      </rPr>
      <t xml:space="preserve"> Reflects the total authorized budget approved in D.21-06-015, Attachment 1, Table 4, adjusted for 2024 fund shifts per the rules in D.21-06-015, allowing IOUs to reallocate funds within FERA program categories as noted in footnote 2.</t>
    </r>
  </si>
  <si>
    <r>
      <rPr>
        <vertAlign val="superscript"/>
        <sz val="12"/>
        <rFont val="Times New Roman"/>
        <family val="1"/>
      </rPr>
      <t>2</t>
    </r>
    <r>
      <rPr>
        <sz val="12"/>
        <rFont val="Times New Roman"/>
        <family val="1"/>
      </rPr>
      <t xml:space="preserve"> Reflects fund shift in accordance with the rules set forth in D.21-06-015, which granted the IOUs authority to shift funds between the FERA program categories. </t>
    </r>
  </si>
  <si>
    <r>
      <rPr>
        <vertAlign val="superscript"/>
        <sz val="12"/>
        <rFont val="Times New Roman"/>
        <family val="1"/>
      </rPr>
      <t xml:space="preserve">3 </t>
    </r>
    <r>
      <rPr>
        <sz val="12"/>
        <rFont val="Times New Roman"/>
        <family val="1"/>
      </rPr>
      <t>FERA program costs have been updated from the 2024 Annual Report Activity on FERA to account for any trailing invoices received in 2025 that pertain to Program Year 2024.</t>
    </r>
  </si>
  <si>
    <t>San Diego Gas &amp; Electric Company
FERA Table 2 - FERA Enrollment, Recertification, Attrition, &amp; Penetration</t>
  </si>
  <si>
    <r>
      <t>Total FERA Participants by Dwelling Type</t>
    </r>
    <r>
      <rPr>
        <b/>
        <vertAlign val="superscript"/>
        <sz val="11"/>
        <rFont val="Times New Roman"/>
        <family val="1"/>
      </rPr>
      <t xml:space="preserve"> </t>
    </r>
  </si>
  <si>
    <t>Total 
FERA 
Participants</t>
  </si>
  <si>
    <t xml:space="preserve">Estimated FERA Eligible </t>
  </si>
  <si>
    <t>FERA Table 3A-3D - FERA Post-Enrollment Verification Results</t>
  </si>
  <si>
    <t>FERA Table 3A - Post-Enrollment Verification Results (Model) 2024</t>
  </si>
  <si>
    <t>Total FERA Households Enrolled</t>
  </si>
  <si>
    <t>% of FERA Enrolled Requested to Verify Total</t>
  </si>
  <si>
    <t>FERA  Households De-enrolled (Due to no response)</t>
  </si>
  <si>
    <t>FERA Households De-enrolled (Verified as Ineligible)2</t>
  </si>
  <si>
    <t>% of Total FERA Households  De-enrolled</t>
  </si>
  <si>
    <r>
      <t xml:space="preserve">1  </t>
    </r>
    <r>
      <rPr>
        <sz val="12"/>
        <rFont val="Times New Roman"/>
        <family val="1"/>
      </rPr>
      <t>Includes all customers who failed SDG&amp;E's FERA eligibility probability model.</t>
    </r>
  </si>
  <si>
    <r>
      <rPr>
        <vertAlign val="superscript"/>
        <sz val="12"/>
        <color rgb="FF000000"/>
        <rFont val="Times New Roman"/>
        <family val="1"/>
      </rPr>
      <t>3</t>
    </r>
    <r>
      <rPr>
        <sz val="12"/>
        <color rgb="FF000000"/>
        <rFont val="Times New Roman"/>
        <family val="1"/>
      </rPr>
      <t xml:space="preserve"> Verification results are tied to the month initiated and the verification process allows customers 90 days to respond to the verification request.  Results may be pending due to the time permitted for a participant to respond.</t>
    </r>
  </si>
  <si>
    <r>
      <rPr>
        <vertAlign val="superscript"/>
        <sz val="12"/>
        <color rgb="FF000000"/>
        <rFont val="Times New Roman"/>
        <family val="1"/>
      </rPr>
      <t>4</t>
    </r>
    <r>
      <rPr>
        <b/>
        <sz val="12"/>
        <color rgb="FF000000"/>
        <rFont val="Times New Roman"/>
        <family val="1"/>
      </rPr>
      <t xml:space="preserve"> </t>
    </r>
    <r>
      <rPr>
        <sz val="12"/>
        <color rgb="FF000000"/>
        <rFont val="Times New Roman"/>
        <family val="1"/>
      </rPr>
      <t xml:space="preserve">Percentage of customers dropped compared to the total participants requested to provide verification in that month. </t>
    </r>
  </si>
  <si>
    <r>
      <t xml:space="preserve">FERA Table 3B - Post-Enrollment Verification Results (Electric only High Usage) 2024 </t>
    </r>
    <r>
      <rPr>
        <b/>
        <vertAlign val="superscript"/>
        <sz val="12"/>
        <rFont val="Times New Roman"/>
        <family val="1"/>
      </rPr>
      <t xml:space="preserve"> 1</t>
    </r>
  </si>
  <si>
    <r>
      <t xml:space="preserve">Households
Requested 
to Verify </t>
    </r>
    <r>
      <rPr>
        <b/>
        <vertAlign val="superscript"/>
        <sz val="12"/>
        <rFont val="Times New Roman"/>
        <family val="1"/>
      </rPr>
      <t>2</t>
    </r>
  </si>
  <si>
    <t xml:space="preserve">% of 
FERA Enrolled Requested to Verify 
Total </t>
  </si>
  <si>
    <t xml:space="preserve">FERA  Households
De-enrolled
(Due to no response) </t>
  </si>
  <si>
    <r>
      <t xml:space="preserve">FERA Households 
De-enrolled 
(Verified as 
Ineligible) </t>
    </r>
    <r>
      <rPr>
        <b/>
        <vertAlign val="superscript"/>
        <sz val="12"/>
        <rFont val="Times New Roman"/>
        <family val="1"/>
      </rPr>
      <t>3</t>
    </r>
  </si>
  <si>
    <r>
      <t>Total Households
De-enrolled</t>
    </r>
    <r>
      <rPr>
        <b/>
        <vertAlign val="superscript"/>
        <sz val="12"/>
        <color rgb="FF000000"/>
        <rFont val="Times New Roman"/>
        <family val="1"/>
      </rPr>
      <t xml:space="preserve"> 4</t>
    </r>
  </si>
  <si>
    <t xml:space="preserve">% of Total FERA Households  De-enrolled </t>
  </si>
  <si>
    <r>
      <rPr>
        <vertAlign val="superscript"/>
        <sz val="12"/>
        <rFont val="Times New Roman"/>
        <family val="1"/>
      </rPr>
      <t>1</t>
    </r>
    <r>
      <rPr>
        <sz val="12"/>
        <rFont val="Times New Roman"/>
        <family val="1"/>
      </rPr>
      <t xml:space="preserve"> SDG&amp;E notes that the requirement to implement the high usage post-enrollment verification policy for the FERA program, pursuant to OP 28 of D.21-06-015, will be completed by the end of the program cycle.</t>
    </r>
  </si>
  <si>
    <r>
      <rPr>
        <vertAlign val="superscript"/>
        <sz val="12"/>
        <color rgb="FF000000"/>
        <rFont val="Times New Roman"/>
        <family val="1"/>
      </rPr>
      <t xml:space="preserve">2 </t>
    </r>
    <r>
      <rPr>
        <sz val="12"/>
        <color rgb="FF000000"/>
        <rFont val="Times New Roman"/>
        <family val="1"/>
      </rPr>
      <t xml:space="preserve">Includes all participants who were selected for high usage verification process. </t>
    </r>
  </si>
  <si>
    <r>
      <t>3</t>
    </r>
    <r>
      <rPr>
        <sz val="12"/>
        <color rgb="FF000000"/>
        <rFont val="Times New Roman"/>
        <family val="1"/>
      </rPr>
      <t xml:space="preserve"> Includes customers verified as over income, who requested to be de-enrolled, did not reduce usage, or did not agree to be weatherized.</t>
    </r>
  </si>
  <si>
    <r>
      <rPr>
        <vertAlign val="superscript"/>
        <sz val="12"/>
        <color rgb="FF000000"/>
        <rFont val="Times New Roman"/>
        <family val="1"/>
      </rPr>
      <t>4</t>
    </r>
    <r>
      <rPr>
        <sz val="12"/>
        <color rgb="FF000000"/>
        <rFont val="Times New Roman"/>
        <family val="1"/>
      </rPr>
      <t xml:space="preserve"> Medium (400%) and high usage (600%) customers are dropped at 60 days (2 or 3 bill cycles) for non-response to HUV (high usage income verification request). Additionally, 600% + users that have not reduced usage within the 60 day window (2 or 3 bill cycles) are removed from the program. Results may be pending due to the time permitted for a participant to respond.</t>
    </r>
  </si>
  <si>
    <t>FERA Table 3C - Post-Enrollment Verification Re-Enrollment Rates (Model) - 2024</t>
  </si>
  <si>
    <r>
      <rPr>
        <vertAlign val="superscript"/>
        <sz val="12"/>
        <color rgb="FF000000"/>
        <rFont val="Times New Roman"/>
      </rPr>
      <t>1</t>
    </r>
    <r>
      <rPr>
        <sz val="12"/>
        <color rgb="FF000000"/>
        <rFont val="Times New Roman"/>
      </rPr>
      <t xml:space="preserve"> Reflects customers removed in the previous year to allow for the 12 month re-enrollment period.</t>
    </r>
  </si>
  <si>
    <r>
      <rPr>
        <vertAlign val="superscript"/>
        <sz val="12"/>
        <color rgb="FF000000"/>
        <rFont val="Times New Roman"/>
      </rPr>
      <t>2</t>
    </r>
    <r>
      <rPr>
        <sz val="12"/>
        <color rgb="FF000000"/>
        <rFont val="Times New Roman"/>
      </rPr>
      <t xml:space="preserve"> Customers Re-Enrolled by 6 and 12 months may include customers that were originally on CARE and re-enrolled into FERA after PEV.</t>
    </r>
  </si>
  <si>
    <r>
      <t>FERA Table 3D - Post-Enrollment Verification Re-Enrollment Rates (High Usage) - 2024</t>
    </r>
    <r>
      <rPr>
        <b/>
        <vertAlign val="superscript"/>
        <sz val="12"/>
        <color theme="1"/>
        <rFont val="Times New Roman"/>
        <family val="1"/>
      </rPr>
      <t xml:space="preserve">  1</t>
    </r>
  </si>
  <si>
    <r>
      <t xml:space="preserve">Month Removed </t>
    </r>
    <r>
      <rPr>
        <b/>
        <vertAlign val="superscript"/>
        <sz val="12"/>
        <color theme="1"/>
        <rFont val="Times New Roman"/>
        <family val="1"/>
      </rPr>
      <t>2</t>
    </r>
  </si>
  <si>
    <r>
      <t xml:space="preserve">Re-Enrolled by 6 Months </t>
    </r>
    <r>
      <rPr>
        <b/>
        <vertAlign val="superscript"/>
        <sz val="12"/>
        <color theme="1"/>
        <rFont val="Times New Roman"/>
        <family val="1"/>
      </rPr>
      <t>3</t>
    </r>
  </si>
  <si>
    <r>
      <t xml:space="preserve">Re-Enrolled by 12 Months </t>
    </r>
    <r>
      <rPr>
        <b/>
        <vertAlign val="superscript"/>
        <sz val="12"/>
        <color theme="1"/>
        <rFont val="Times New Roman"/>
        <family val="1"/>
      </rPr>
      <t>3</t>
    </r>
  </si>
  <si>
    <r>
      <rPr>
        <vertAlign val="superscript"/>
        <sz val="12"/>
        <color rgb="FF000000"/>
        <rFont val="Times New Roman"/>
        <family val="1"/>
      </rPr>
      <t>1</t>
    </r>
    <r>
      <rPr>
        <sz val="12"/>
        <color rgb="FF000000"/>
        <rFont val="Times New Roman"/>
        <family val="1"/>
      </rPr>
      <t xml:space="preserve"> SDG&amp;E notes that the requirement to implement the high usage post-enrollment verification policy for the FERA program, pursuant to OP 28 of D.21-06-015, will be completed by the end of the program cycle.</t>
    </r>
  </si>
  <si>
    <r>
      <rPr>
        <vertAlign val="superscript"/>
        <sz val="12"/>
        <color rgb="FF000000"/>
        <rFont val="Times New Roman"/>
      </rPr>
      <t xml:space="preserve">2 </t>
    </r>
    <r>
      <rPr>
        <sz val="12"/>
        <color rgb="FF000000"/>
        <rFont val="Times New Roman"/>
      </rPr>
      <t>Reflects customers removed in the previous year to allow for the 12 month re-enrollment period.</t>
    </r>
  </si>
  <si>
    <r>
      <rPr>
        <vertAlign val="superscript"/>
        <sz val="12"/>
        <color rgb="FF000000"/>
        <rFont val="Times New Roman"/>
      </rPr>
      <t xml:space="preserve">3 </t>
    </r>
    <r>
      <rPr>
        <sz val="12"/>
        <color rgb="FF000000"/>
        <rFont val="Times New Roman"/>
      </rPr>
      <t>Customers Re-Enrolled by 6 and 12 months may include customers that were originally on CARE and re-enrolled into FERA after PEV.</t>
    </r>
  </si>
  <si>
    <t>FERA Table 4A-4B - FERA Self-Certifications, Self-Recertification Applications and Post-Enrollment Verifications</t>
  </si>
  <si>
    <t>FERA Table 4A</t>
  </si>
  <si>
    <r>
      <t>FERA Self-Certification and Self-Recertification Applications</t>
    </r>
    <r>
      <rPr>
        <b/>
        <vertAlign val="superscript"/>
        <sz val="12"/>
        <rFont val="Times New Roman"/>
        <family val="1"/>
      </rPr>
      <t>1</t>
    </r>
  </si>
  <si>
    <r>
      <rPr>
        <b/>
        <vertAlign val="superscript"/>
        <sz val="11"/>
        <rFont val="Times New Roman"/>
        <family val="1"/>
      </rPr>
      <t xml:space="preserve">1 </t>
    </r>
    <r>
      <rPr>
        <sz val="11"/>
        <rFont val="Times New Roman"/>
        <family val="1"/>
      </rPr>
      <t>Includes sub-metered customers.</t>
    </r>
  </si>
  <si>
    <t>FERA Table 4B</t>
  </si>
  <si>
    <r>
      <t>FERA Post-Enrollment Verification</t>
    </r>
    <r>
      <rPr>
        <b/>
        <vertAlign val="superscript"/>
        <sz val="12"/>
        <rFont val="Times New Roman"/>
        <family val="1"/>
      </rPr>
      <t>1</t>
    </r>
  </si>
  <si>
    <t>Requested</t>
  </si>
  <si>
    <t>FERA Table 5 - FERA Enrollment by County</t>
  </si>
  <si>
    <t>Orange</t>
  </si>
  <si>
    <t>San Diego</t>
  </si>
  <si>
    <t>FERA Table 6 - FERA Recertification Results</t>
  </si>
  <si>
    <t>Total FERA Households</t>
  </si>
  <si>
    <r>
      <rPr>
        <vertAlign val="superscript"/>
        <sz val="12"/>
        <color rgb="FF000000"/>
        <rFont val="Times New Roman"/>
        <family val="1"/>
      </rPr>
      <t>2</t>
    </r>
    <r>
      <rPr>
        <sz val="12"/>
        <color rgb="FF000000"/>
        <rFont val="Times New Roman"/>
        <family val="1"/>
      </rPr>
      <t xml:space="preserve"> Recertification results are tied to the month initiated and the recertification process allows customers 120 days (3 or 4 bill cycles) to respond to the recertification request.  Results may be pending due to the time permitted for a participant to respond.  </t>
    </r>
  </si>
  <si>
    <t>FERA Table 7 - FERA Capitation Contractors</t>
  </si>
  <si>
    <t>211 SAN DIEGO</t>
  </si>
  <si>
    <t>BONITA FAMILY RESOURCE CENTER</t>
  </si>
  <si>
    <t>MAAC PROJECT</t>
  </si>
  <si>
    <t>NEIGHBORHOOD HEALTH</t>
  </si>
  <si>
    <t>UNION OF PAN ASIAN COMMUNITIES (UPAC)</t>
  </si>
  <si>
    <t>FERA Table 8 - FERA Average Monthly Usage &amp; Bill</t>
  </si>
  <si>
    <t>Average Monthly Electric Usage</t>
  </si>
  <si>
    <t>Residential Non-FERA vs. FERA Customers</t>
  </si>
  <si>
    <t>Non-FERA</t>
  </si>
  <si>
    <t>Average Monthly Electric Bill</t>
  </si>
  <si>
    <r>
      <rPr>
        <b/>
        <sz val="12"/>
        <color rgb="FF000000"/>
        <rFont val="Times New Roman"/>
        <family val="1"/>
      </rPr>
      <t>Residential Non-FERA vs. FERA Customers</t>
    </r>
    <r>
      <rPr>
        <b/>
        <vertAlign val="superscript"/>
        <sz val="12"/>
        <color rgb="FF00000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</si>
</sst>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yymmmmdd"/>
    <numFmt numFmtId="168" formatCode="#,##0.00&quot; $&quot;;\-#,##0.00&quot; $&quot;"/>
    <numFmt numFmtId="169" formatCode=";;;"/>
    <numFmt numFmtId="170" formatCode="dd/mm/yy"/>
    <numFmt numFmtId="171" formatCode="0.0%"/>
    <numFmt numFmtId="172" formatCode="[$-409]mmm\-yy;@"/>
    <numFmt numFmtId="173" formatCode="0.0"/>
    <numFmt numFmtId="174" formatCode="General_)"/>
    <numFmt numFmtId="175" formatCode="[$-409]mmmm\ d\,\ yyyy;@"/>
    <numFmt numFmtId="176" formatCode="#,##0.00;[Red]#,##0.00"/>
    <numFmt numFmtId="177" formatCode="_([$$-409]* #,##0_);_([$$-409]* \(#,##0\);_([$$-409]* &quot;-&quot;??_);_(@_)"/>
    <numFmt numFmtId="178" formatCode="_(* #,##0.000_);_(* \(#,##0.000\);_(* &quot;-&quot;??_);_(@_)"/>
    <numFmt numFmtId="179" formatCode="0.000"/>
    <numFmt numFmtId="180" formatCode="_(* #,##0.000_);_(* \(#,##0.000\);_(* &quot;-&quot;???_);_(@_)"/>
  </numFmts>
  <fonts count="17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name val="Arial"/>
      <family val="2"/>
    </font>
    <font>
      <sz val="11"/>
      <name val="Arial"/>
      <family val="2"/>
    </font>
    <font>
      <sz val="12"/>
      <name val="Arial"/>
      <family val="2"/>
    </font>
    <font>
      <sz val="10"/>
      <color indexed="8"/>
      <name val="MS Sans Serif"/>
      <family val="2"/>
    </font>
    <font>
      <sz val="10"/>
      <color indexed="8"/>
      <name val="Arial"/>
      <family val="2"/>
    </font>
    <font>
      <b/>
      <u/>
      <sz val="11"/>
      <color indexed="37"/>
      <name val="Arial"/>
      <family val="2"/>
    </font>
    <font>
      <b/>
      <sz val="18"/>
      <name val="Arial"/>
      <family val="2"/>
    </font>
    <font>
      <sz val="10"/>
      <color indexed="12"/>
      <name val="Arial"/>
      <family val="2"/>
    </font>
    <font>
      <sz val="7"/>
      <name val="Small Fonts"/>
      <family val="2"/>
    </font>
    <font>
      <sz val="10"/>
      <name val="Tahoma"/>
      <family val="2"/>
    </font>
    <font>
      <sz val="8"/>
      <color indexed="12"/>
      <name val="Arial"/>
      <family val="2"/>
    </font>
    <font>
      <b/>
      <sz val="11"/>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4"/>
      <name val="Arial"/>
      <family val="2"/>
    </font>
    <font>
      <b/>
      <sz val="10"/>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sz val="9"/>
      <color indexed="20"/>
      <name val="Arial"/>
      <family val="2"/>
    </font>
    <font>
      <sz val="9"/>
      <color indexed="8"/>
      <name val="Arial"/>
      <family val="2"/>
    </font>
    <font>
      <b/>
      <sz val="9"/>
      <color indexed="8"/>
      <name val="Arial"/>
      <family val="2"/>
    </font>
    <font>
      <b/>
      <sz val="8"/>
      <color indexed="8"/>
      <name val="Arial"/>
      <family val="2"/>
    </font>
    <font>
      <b/>
      <sz val="11"/>
      <color indexed="8"/>
      <name val="Calibri"/>
      <family val="2"/>
    </font>
    <font>
      <b/>
      <sz val="18"/>
      <color indexed="62"/>
      <name val="Cambria"/>
      <family val="2"/>
    </font>
    <font>
      <sz val="11"/>
      <name val="Interstate-LightCondensed"/>
      <family val="2"/>
    </font>
    <font>
      <b/>
      <sz val="15"/>
      <color indexed="56"/>
      <name val="Calibri"/>
      <family val="2"/>
    </font>
    <font>
      <b/>
      <sz val="13"/>
      <color indexed="56"/>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u/>
      <sz val="10"/>
      <color indexed="12"/>
      <name val="Arial"/>
      <family val="2"/>
    </font>
    <font>
      <sz val="10"/>
      <color theme="1"/>
      <name val="Arial"/>
      <family val="2"/>
    </font>
    <font>
      <b/>
      <sz val="11"/>
      <color indexed="62"/>
      <name val="Calibri"/>
      <family val="2"/>
    </font>
    <font>
      <b/>
      <sz val="15"/>
      <color indexed="62"/>
      <name val="Calibri"/>
      <family val="2"/>
    </font>
    <font>
      <b/>
      <sz val="13"/>
      <color indexed="62"/>
      <name val="Calibri"/>
      <family val="2"/>
    </font>
    <font>
      <sz val="11"/>
      <color rgb="FFFF0000"/>
      <name val="Arial"/>
      <family val="2"/>
    </font>
    <font>
      <sz val="12"/>
      <name val="Times New Roman"/>
      <family val="1"/>
    </font>
    <font>
      <b/>
      <sz val="11"/>
      <name val="Times New Roman"/>
      <family val="1"/>
    </font>
    <font>
      <b/>
      <vertAlign val="superscript"/>
      <sz val="11"/>
      <name val="Times New Roman"/>
      <family val="1"/>
    </font>
    <font>
      <sz val="11"/>
      <name val="Times New Roman"/>
      <family val="1"/>
    </font>
    <font>
      <sz val="10"/>
      <name val="Times New Roman"/>
      <family val="1"/>
    </font>
    <font>
      <vertAlign val="superscript"/>
      <sz val="10"/>
      <name val="Times New Roman"/>
      <family val="1"/>
    </font>
    <font>
      <b/>
      <sz val="12"/>
      <name val="Times New Roman"/>
      <family val="1"/>
    </font>
    <font>
      <b/>
      <vertAlign val="superscript"/>
      <sz val="12"/>
      <name val="Times New Roman"/>
      <family val="1"/>
    </font>
    <font>
      <b/>
      <sz val="12"/>
      <color theme="1"/>
      <name val="Times New Roman"/>
      <family val="1"/>
    </font>
    <font>
      <b/>
      <vertAlign val="superscript"/>
      <sz val="12"/>
      <color theme="1"/>
      <name val="Times New Roman"/>
      <family val="1"/>
    </font>
    <font>
      <b/>
      <sz val="10"/>
      <name val="Times New Roman"/>
      <family val="1"/>
    </font>
    <font>
      <sz val="11"/>
      <color theme="1"/>
      <name val="Times New Roman"/>
      <family val="1"/>
    </font>
    <font>
      <sz val="11"/>
      <color indexed="8"/>
      <name val="Times New Roman"/>
      <family val="1"/>
    </font>
    <font>
      <sz val="11"/>
      <color rgb="FF000000"/>
      <name val="Times New Roman"/>
      <family val="1"/>
    </font>
    <font>
      <sz val="10"/>
      <color theme="1"/>
      <name val="Times New Roman"/>
      <family val="1"/>
    </font>
    <font>
      <b/>
      <sz val="14"/>
      <name val="Times New Roman"/>
      <family val="1"/>
    </font>
    <font>
      <b/>
      <vertAlign val="superscript"/>
      <sz val="10"/>
      <name val="Times New Roman"/>
      <family val="1"/>
    </font>
    <font>
      <sz val="10"/>
      <color rgb="FFFF0000"/>
      <name val="Times New Roman"/>
      <family val="1"/>
    </font>
    <font>
      <sz val="8"/>
      <name val="Times New Roman"/>
      <family val="1"/>
    </font>
    <font>
      <b/>
      <sz val="9"/>
      <name val="Times New Roman"/>
      <family val="1"/>
    </font>
    <font>
      <b/>
      <sz val="12"/>
      <color rgb="FFFF0000"/>
      <name val="Times New Roman"/>
      <family val="1"/>
    </font>
    <font>
      <vertAlign val="superscript"/>
      <sz val="11"/>
      <name val="Times New Roman"/>
      <family val="1"/>
    </font>
    <font>
      <sz val="12"/>
      <color indexed="8"/>
      <name val="Times New Roman"/>
      <family val="1"/>
    </font>
    <font>
      <b/>
      <sz val="12"/>
      <color indexed="8"/>
      <name val="Times New Roman"/>
      <family val="1"/>
    </font>
    <font>
      <b/>
      <vertAlign val="superscript"/>
      <sz val="12"/>
      <color indexed="8"/>
      <name val="Times New Roman"/>
      <family val="1"/>
    </font>
    <font>
      <vertAlign val="superscript"/>
      <sz val="12"/>
      <name val="Times New Roman"/>
      <family val="1"/>
    </font>
    <font>
      <sz val="12"/>
      <color theme="1"/>
      <name val="Times New Roman"/>
      <family val="1"/>
    </font>
    <font>
      <vertAlign val="superscript"/>
      <sz val="12"/>
      <color theme="1"/>
      <name val="Times New Roman"/>
      <family val="1"/>
    </font>
    <font>
      <b/>
      <sz val="12"/>
      <color rgb="FF000000"/>
      <name val="Times New Roman"/>
      <family val="1"/>
    </font>
    <font>
      <sz val="12"/>
      <color rgb="FF000000"/>
      <name val="Times New Roman"/>
      <family val="1"/>
    </font>
    <font>
      <sz val="10"/>
      <name val="Arial"/>
      <family val="2"/>
    </font>
    <font>
      <vertAlign val="superscript"/>
      <sz val="10"/>
      <color theme="1"/>
      <name val="Times New Roman"/>
      <family val="1"/>
    </font>
    <font>
      <sz val="10"/>
      <name val="Arial"/>
      <family val="2"/>
    </font>
    <font>
      <u/>
      <sz val="11"/>
      <color theme="10"/>
      <name val="Calibri"/>
      <family val="2"/>
      <scheme val="minor"/>
    </font>
    <font>
      <b/>
      <sz val="12"/>
      <color theme="0"/>
      <name val="Times New Roman"/>
      <family val="1"/>
    </font>
    <font>
      <b/>
      <strike/>
      <sz val="12"/>
      <color rgb="FF000000"/>
      <name val="Times New Roman"/>
      <family val="1"/>
    </font>
    <font>
      <sz val="14"/>
      <name val="Times New Roman"/>
      <family val="1"/>
    </font>
    <font>
      <b/>
      <sz val="10"/>
      <color rgb="FFFF0000"/>
      <name val="Times New Roman"/>
      <family val="1"/>
    </font>
    <font>
      <sz val="12"/>
      <color rgb="FFFF0000"/>
      <name val="Times New Roman"/>
      <family val="1"/>
    </font>
    <font>
      <b/>
      <sz val="10"/>
      <color theme="0"/>
      <name val="Times New Roman"/>
      <family val="1"/>
    </font>
    <font>
      <b/>
      <sz val="18"/>
      <color theme="0"/>
      <name val="Times New Roman"/>
      <family val="1"/>
    </font>
    <font>
      <sz val="11"/>
      <name val="Calibri"/>
      <family val="2"/>
    </font>
    <font>
      <sz val="14"/>
      <name val="Arial"/>
      <family val="2"/>
    </font>
    <font>
      <sz val="10"/>
      <color rgb="FFFF0000"/>
      <name val="Arial"/>
      <family val="2"/>
    </font>
    <font>
      <strike/>
      <sz val="10"/>
      <name val="Times New Roman"/>
      <family val="1"/>
    </font>
    <font>
      <b/>
      <strike/>
      <sz val="16"/>
      <name val="Times New Roman"/>
      <family val="1"/>
    </font>
    <font>
      <sz val="10"/>
      <name val="Cambria"/>
      <family val="1"/>
    </font>
    <font>
      <b/>
      <sz val="10"/>
      <name val="Cambria"/>
      <family val="1"/>
    </font>
    <font>
      <sz val="10"/>
      <color rgb="FF000000"/>
      <name val="Arial"/>
      <family val="2"/>
    </font>
    <font>
      <strike/>
      <sz val="10"/>
      <name val="Arial"/>
      <family val="2"/>
    </font>
    <font>
      <b/>
      <sz val="10"/>
      <color rgb="FFFF0000"/>
      <name val="Arial"/>
      <family val="2"/>
    </font>
    <font>
      <sz val="20"/>
      <name val="Arial"/>
      <family val="2"/>
    </font>
    <font>
      <sz val="10"/>
      <color rgb="FF000000"/>
      <name val="Times New Roman"/>
      <family val="1"/>
    </font>
    <font>
      <i/>
      <sz val="10"/>
      <name val="Times New Roman"/>
      <family val="1"/>
    </font>
    <font>
      <b/>
      <sz val="10"/>
      <color rgb="FF000000"/>
      <name val="Times New Roman"/>
      <family val="1"/>
    </font>
    <font>
      <sz val="10"/>
      <name val="Times New Roman"/>
      <family val="1"/>
      <charset val="1"/>
    </font>
    <font>
      <sz val="10"/>
      <color rgb="FF212121"/>
      <name val="Times New Roman"/>
      <family val="1"/>
    </font>
    <font>
      <b/>
      <sz val="10"/>
      <color rgb="FF212121"/>
      <name val="Times New Roman"/>
      <family val="1"/>
    </font>
    <font>
      <strike/>
      <sz val="10"/>
      <color rgb="FFC00000"/>
      <name val="Times New Roman"/>
      <family val="1"/>
    </font>
    <font>
      <sz val="9"/>
      <name val="Segoe UI"/>
      <family val="2"/>
    </font>
    <font>
      <sz val="10"/>
      <color rgb="FFC00000"/>
      <name val="Times New Roman"/>
      <family val="1"/>
    </font>
    <font>
      <b/>
      <strike/>
      <sz val="10"/>
      <color rgb="FFC00000"/>
      <name val="Times New Roman"/>
      <family val="1"/>
    </font>
    <font>
      <b/>
      <strike/>
      <sz val="12"/>
      <name val="Times New Roman"/>
      <family val="1"/>
    </font>
    <font>
      <strike/>
      <sz val="12"/>
      <name val="Times New Roman"/>
      <family val="1"/>
    </font>
    <font>
      <i/>
      <sz val="9"/>
      <name val="Arial"/>
      <family val="2"/>
    </font>
    <font>
      <b/>
      <sz val="9"/>
      <color rgb="FFFF0000"/>
      <name val="Arial"/>
      <family val="2"/>
    </font>
    <font>
      <b/>
      <sz val="11"/>
      <color rgb="FFFF0000"/>
      <name val="Arial"/>
      <family val="2"/>
    </font>
    <font>
      <sz val="16"/>
      <name val="Arial"/>
      <family val="2"/>
    </font>
    <font>
      <b/>
      <sz val="14"/>
      <name val="Calibri"/>
      <family val="2"/>
    </font>
    <font>
      <b/>
      <sz val="16"/>
      <name val="Arial"/>
      <family val="2"/>
    </font>
    <font>
      <sz val="16"/>
      <color rgb="FFFF0000"/>
      <name val="Arial"/>
      <family val="2"/>
    </font>
    <font>
      <b/>
      <sz val="14"/>
      <color rgb="FF000000"/>
      <name val="Times New Roman"/>
      <family val="1"/>
    </font>
    <font>
      <sz val="14"/>
      <color rgb="FF000000"/>
      <name val="Times New Roman"/>
      <family val="1"/>
    </font>
    <font>
      <sz val="12"/>
      <name val="Calibri"/>
      <family val="2"/>
    </font>
    <font>
      <b/>
      <sz val="12"/>
      <name val="Arial"/>
      <family val="1"/>
    </font>
    <font>
      <b/>
      <sz val="12"/>
      <color rgb="FF0070C0"/>
      <name val="Times New Roman"/>
      <family val="1"/>
    </font>
    <font>
      <i/>
      <sz val="12"/>
      <name val="Times New Roman"/>
      <family val="1"/>
    </font>
    <font>
      <b/>
      <i/>
      <sz val="12"/>
      <name val="Times New Roman"/>
      <family val="1"/>
    </font>
    <font>
      <b/>
      <sz val="16"/>
      <name val="Times New Roman"/>
      <family val="1"/>
    </font>
    <font>
      <b/>
      <vertAlign val="superscript"/>
      <sz val="12"/>
      <color rgb="FF000000"/>
      <name val="Times New Roman"/>
      <family val="1"/>
    </font>
    <font>
      <strike/>
      <sz val="12"/>
      <color rgb="FF000000"/>
      <name val="Times New Roman"/>
      <family val="1"/>
    </font>
    <font>
      <i/>
      <sz val="12"/>
      <color rgb="FF000000"/>
      <name val="Times New Roman"/>
      <family val="1"/>
    </font>
    <font>
      <vertAlign val="superscript"/>
      <sz val="12"/>
      <color rgb="FF000000"/>
      <name val="Times New Roman"/>
      <family val="1"/>
    </font>
    <font>
      <vertAlign val="superscript"/>
      <sz val="10"/>
      <color rgb="FF000000"/>
      <name val="Times New Roman"/>
      <family val="1"/>
    </font>
    <font>
      <b/>
      <sz val="11"/>
      <color rgb="FF000000"/>
      <name val="Aptos Narrow"/>
      <family val="2"/>
    </font>
    <font>
      <b/>
      <vertAlign val="superscript"/>
      <sz val="11"/>
      <color rgb="FF000000"/>
      <name val="Times New Roman"/>
      <family val="1"/>
    </font>
    <font>
      <sz val="11"/>
      <color indexed="8"/>
      <name val="Arial"/>
      <family val="2"/>
    </font>
    <font>
      <sz val="11"/>
      <color rgb="FF000000"/>
      <name val="Arial"/>
      <family val="2"/>
    </font>
    <font>
      <vertAlign val="superscript"/>
      <sz val="12"/>
      <color rgb="FF000000"/>
      <name val="Times New Roman"/>
    </font>
    <font>
      <sz val="12"/>
      <color rgb="FF000000"/>
      <name val="Times New Roman"/>
    </font>
    <font>
      <b/>
      <sz val="12"/>
      <color rgb="FF000000"/>
      <name val="Times New Roman"/>
    </font>
    <font>
      <b/>
      <sz val="12"/>
      <name val="Times New Roman"/>
    </font>
    <font>
      <b/>
      <vertAlign val="superscript"/>
      <sz val="12"/>
      <color rgb="FF000000"/>
      <name val="Times New Roman"/>
    </font>
  </fonts>
  <fills count="7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22"/>
        <bgColor indexed="64"/>
      </patternFill>
    </fill>
    <fill>
      <patternFill patternType="solid">
        <fgColor indexed="50"/>
        <bgColor indexed="64"/>
      </patternFill>
    </fill>
    <fill>
      <patternFill patternType="lightUp">
        <fgColor indexed="48"/>
        <bgColor indexed="22"/>
      </patternFill>
    </fill>
    <fill>
      <patternFill patternType="solid">
        <fgColor indexed="54"/>
        <bgColor indexed="64"/>
      </patternFill>
    </fill>
    <fill>
      <patternFill patternType="solid">
        <fgColor indexed="40"/>
        <bgColor indexed="64"/>
      </patternFill>
    </fill>
    <fill>
      <patternFill patternType="solid">
        <fgColor indexed="9"/>
        <bgColor indexed="64"/>
      </patternFill>
    </fill>
    <fill>
      <patternFill patternType="solid">
        <fgColor indexed="31"/>
        <bgColor indexed="64"/>
      </patternFill>
    </fill>
    <fill>
      <patternFill patternType="solid">
        <fgColor indexed="41"/>
        <bgColor indexed="64"/>
      </patternFill>
    </fill>
    <fill>
      <patternFill patternType="solid">
        <fgColor indexed="35"/>
        <bgColor indexed="64"/>
      </patternFill>
    </fill>
    <fill>
      <patternFill patternType="solid">
        <fgColor indexed="30"/>
        <bgColor indexed="64"/>
      </patternFill>
    </fill>
    <fill>
      <patternFill patternType="solid">
        <fgColor indexed="14"/>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lightUp">
        <fgColor indexed="54"/>
        <bgColor indexed="41"/>
      </patternFill>
    </fill>
    <fill>
      <patternFill patternType="solid">
        <fgColor theme="4" tint="0.7999511703848384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0691854609822"/>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indexed="64"/>
      </patternFill>
    </fill>
    <fill>
      <patternFill patternType="solid">
        <fgColor theme="0" tint="-0.24988555558946501"/>
        <bgColor indexed="64"/>
      </patternFill>
    </fill>
    <fill>
      <patternFill patternType="solid">
        <fgColor rgb="FFBFBFBF"/>
        <bgColor rgb="FF000000"/>
      </patternFill>
    </fill>
    <fill>
      <patternFill patternType="solid">
        <fgColor rgb="FFD9D9D9"/>
        <bgColor indexed="64"/>
      </patternFill>
    </fill>
    <fill>
      <patternFill patternType="solid">
        <fgColor theme="0"/>
        <bgColor rgb="FF000000"/>
      </patternFill>
    </fill>
    <fill>
      <patternFill patternType="solid">
        <fgColor theme="0" tint="-0.34998626667073579"/>
        <bgColor indexed="64"/>
      </patternFill>
    </fill>
    <fill>
      <patternFill patternType="solid">
        <fgColor rgb="FFFFFFFF"/>
        <bgColor rgb="FF000000"/>
      </patternFill>
    </fill>
    <fill>
      <patternFill patternType="solid">
        <fgColor theme="1" tint="0.34998626667073579"/>
        <bgColor indexed="64"/>
      </patternFill>
    </fill>
    <fill>
      <patternFill patternType="solid">
        <fgColor theme="1" tint="0.34998626667073579"/>
        <bgColor rgb="FF000000"/>
      </patternFill>
    </fill>
    <fill>
      <patternFill patternType="solid">
        <fgColor theme="4" tint="0.79998168889431442"/>
        <bgColor indexed="65"/>
      </patternFill>
    </fill>
  </fills>
  <borders count="280">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top style="thin">
        <color auto="1"/>
      </top>
      <bottom/>
      <diagonal/>
    </border>
    <border>
      <left style="medium">
        <color auto="1"/>
      </left>
      <right/>
      <top/>
      <bottom style="thin">
        <color auto="1"/>
      </bottom>
      <diagonal/>
    </border>
    <border>
      <left style="medium">
        <color auto="1"/>
      </left>
      <right style="medium">
        <color auto="1"/>
      </right>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bottom style="thin">
        <color auto="1"/>
      </bottom>
      <diagonal/>
    </border>
    <border>
      <left/>
      <right style="medium">
        <color rgb="FF000000"/>
      </right>
      <top style="medium">
        <color rgb="FF000000"/>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auto="1"/>
      </top>
      <bottom style="medium">
        <color auto="1"/>
      </bottom>
      <diagonal/>
    </border>
    <border>
      <left style="medium">
        <color indexed="64"/>
      </left>
      <right style="medium">
        <color auto="1"/>
      </right>
      <top style="medium">
        <color indexed="64"/>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auto="1"/>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auto="1"/>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auto="1"/>
      </right>
      <top style="medium">
        <color rgb="FF000000"/>
      </top>
      <bottom/>
      <diagonal/>
    </border>
    <border>
      <left style="medium">
        <color rgb="FF000000"/>
      </left>
      <right style="thin">
        <color auto="1"/>
      </right>
      <top style="medium">
        <color rgb="FF000000"/>
      </top>
      <bottom style="thin">
        <color auto="1"/>
      </bottom>
      <diagonal/>
    </border>
    <border>
      <left style="medium">
        <color rgb="FF000000"/>
      </left>
      <right style="thin">
        <color indexed="64"/>
      </right>
      <top style="thin">
        <color indexed="64"/>
      </top>
      <bottom style="medium">
        <color rgb="FF000000"/>
      </bottom>
      <diagonal/>
    </border>
    <border>
      <left/>
      <right style="medium">
        <color rgb="FF000000"/>
      </right>
      <top style="thin">
        <color auto="1"/>
      </top>
      <bottom style="medium">
        <color rgb="FF000000"/>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indexed="64"/>
      </top>
      <bottom style="thin">
        <color indexed="64"/>
      </bottom>
      <diagonal/>
    </border>
    <border>
      <left/>
      <right style="medium">
        <color rgb="FF000000"/>
      </right>
      <top style="medium">
        <color rgb="FF000000"/>
      </top>
      <bottom style="medium">
        <color rgb="FF000000"/>
      </bottom>
      <diagonal/>
    </border>
    <border>
      <left style="thin">
        <color auto="1"/>
      </left>
      <right style="medium">
        <color auto="1"/>
      </right>
      <top/>
      <bottom style="medium">
        <color auto="1"/>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auto="1"/>
      </top>
      <bottom style="medium">
        <color auto="1"/>
      </bottom>
      <diagonal/>
    </border>
    <border>
      <left/>
      <right style="thin">
        <color rgb="FF000000"/>
      </right>
      <top style="medium">
        <color indexed="64"/>
      </top>
      <bottom style="medium">
        <color indexed="64"/>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top style="thin">
        <color rgb="FF000000"/>
      </top>
      <bottom style="medium">
        <color indexed="64"/>
      </bottom>
      <diagonal/>
    </border>
    <border>
      <left style="thin">
        <color auto="1"/>
      </left>
      <right style="thin">
        <color rgb="FF000000"/>
      </right>
      <top/>
      <bottom style="thin">
        <color auto="1"/>
      </bottom>
      <diagonal/>
    </border>
    <border>
      <left style="medium">
        <color auto="1"/>
      </left>
      <right style="thin">
        <color rgb="FF000000"/>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medium">
        <color rgb="FF000000"/>
      </left>
      <right/>
      <top style="medium">
        <color rgb="FF000000"/>
      </top>
      <bottom style="thin">
        <color auto="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rgb="FF000000"/>
      </left>
      <right style="medium">
        <color indexed="64"/>
      </right>
      <top style="thin">
        <color rgb="FF000000"/>
      </top>
      <bottom style="thin">
        <color rgb="FF000000"/>
      </bottom>
      <diagonal/>
    </border>
    <border>
      <left style="medium">
        <color indexed="64"/>
      </left>
      <right/>
      <top style="thin">
        <color auto="1"/>
      </top>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style="thin">
        <color indexed="64"/>
      </left>
      <right style="medium">
        <color rgb="FF000000"/>
      </right>
      <top style="thin">
        <color indexed="64"/>
      </top>
      <bottom style="medium">
        <color indexed="64"/>
      </bottom>
      <diagonal/>
    </border>
    <border>
      <left style="thin">
        <color auto="1"/>
      </left>
      <right style="medium">
        <color rgb="FF000000"/>
      </right>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rgb="FF000000"/>
      </top>
      <bottom/>
      <diagonal/>
    </border>
    <border>
      <left style="thin">
        <color auto="1"/>
      </left>
      <right/>
      <top style="thin">
        <color auto="1"/>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indexed="64"/>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top style="thin">
        <color auto="1"/>
      </top>
      <bottom style="thin">
        <color auto="1"/>
      </bottom>
      <diagonal/>
    </border>
    <border>
      <left style="medium">
        <color rgb="FF000000"/>
      </left>
      <right/>
      <top style="thin">
        <color indexed="64"/>
      </top>
      <bottom style="medium">
        <color rgb="FF000000"/>
      </bottom>
      <diagonal/>
    </border>
    <border>
      <left/>
      <right style="medium">
        <color indexed="64"/>
      </right>
      <top style="thin">
        <color indexed="64"/>
      </top>
      <bottom/>
      <diagonal/>
    </border>
    <border>
      <left style="medium">
        <color indexed="64"/>
      </left>
      <right style="medium">
        <color indexed="64"/>
      </right>
      <top style="thin">
        <color indexed="64"/>
      </top>
      <bottom style="medium">
        <color rgb="FF000000"/>
      </bottom>
      <diagonal/>
    </border>
    <border>
      <left/>
      <right style="medium">
        <color rgb="FF000000"/>
      </right>
      <top/>
      <bottom style="thin">
        <color auto="1"/>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right style="medium">
        <color rgb="FF000000"/>
      </right>
      <top/>
      <bottom/>
      <diagonal/>
    </border>
    <border>
      <left/>
      <right style="medium">
        <color rgb="FF000000"/>
      </right>
      <top style="medium">
        <color auto="1"/>
      </top>
      <bottom style="thin">
        <color auto="1"/>
      </bottom>
      <diagonal/>
    </border>
    <border>
      <left/>
      <right style="thin">
        <color indexed="64"/>
      </right>
      <top style="thin">
        <color indexed="64"/>
      </top>
      <bottom/>
      <diagonal/>
    </border>
    <border>
      <left style="medium">
        <color rgb="FF000000"/>
      </left>
      <right style="thin">
        <color auto="1"/>
      </right>
      <top/>
      <bottom/>
      <diagonal/>
    </border>
    <border>
      <left style="medium">
        <color rgb="FF000000"/>
      </left>
      <right style="thin">
        <color indexed="64"/>
      </right>
      <top style="medium">
        <color indexed="64"/>
      </top>
      <bottom style="thin">
        <color indexed="64"/>
      </bottom>
      <diagonal/>
    </border>
    <border>
      <left style="thin">
        <color auto="1"/>
      </left>
      <right style="medium">
        <color rgb="FF000000"/>
      </right>
      <top style="medium">
        <color auto="1"/>
      </top>
      <bottom style="thin">
        <color auto="1"/>
      </bottom>
      <diagonal/>
    </border>
    <border>
      <left style="medium">
        <color rgb="FF000000"/>
      </left>
      <right/>
      <top/>
      <bottom style="thin">
        <color auto="1"/>
      </bottom>
      <diagonal/>
    </border>
    <border>
      <left style="medium">
        <color rgb="FF000000"/>
      </left>
      <right/>
      <top style="thin">
        <color indexed="64"/>
      </top>
      <bottom style="medium">
        <color indexed="64"/>
      </bottom>
      <diagonal/>
    </border>
    <border>
      <left style="medium">
        <color rgb="FF000000"/>
      </left>
      <right/>
      <top/>
      <bottom/>
      <diagonal/>
    </border>
    <border>
      <left style="medium">
        <color rgb="FF000000"/>
      </left>
      <right/>
      <top style="medium">
        <color indexed="64"/>
      </top>
      <bottom style="thin">
        <color auto="1"/>
      </bottom>
      <diagonal/>
    </border>
    <border>
      <left style="medium">
        <color rgb="FF000000"/>
      </left>
      <right/>
      <top/>
      <bottom style="medium">
        <color rgb="FF000000"/>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auto="1"/>
      </right>
      <top style="medium">
        <color auto="1"/>
      </top>
      <bottom/>
      <diagonal/>
    </border>
    <border>
      <left style="medium">
        <color auto="1"/>
      </left>
      <right style="medium">
        <color rgb="FF000000"/>
      </right>
      <top/>
      <bottom style="thin">
        <color auto="1"/>
      </bottom>
      <diagonal/>
    </border>
    <border>
      <left style="medium">
        <color indexed="64"/>
      </left>
      <right style="medium">
        <color rgb="FF000000"/>
      </right>
      <top style="thin">
        <color indexed="64"/>
      </top>
      <bottom style="thin">
        <color indexed="64"/>
      </bottom>
      <diagonal/>
    </border>
    <border>
      <left style="medium">
        <color rgb="FF000000"/>
      </left>
      <right/>
      <top style="medium">
        <color indexed="64"/>
      </top>
      <bottom style="medium">
        <color rgb="FF000000"/>
      </bottom>
      <diagonal/>
    </border>
    <border>
      <left style="thin">
        <color auto="1"/>
      </left>
      <right style="thin">
        <color auto="1"/>
      </right>
      <top style="medium">
        <color auto="1"/>
      </top>
      <bottom style="medium">
        <color rgb="FF000000"/>
      </bottom>
      <diagonal/>
    </border>
    <border>
      <left style="thin">
        <color auto="1"/>
      </left>
      <right/>
      <top style="medium">
        <color auto="1"/>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indexed="64"/>
      </right>
      <top style="medium">
        <color rgb="FF000000"/>
      </top>
      <bottom style="medium">
        <color indexed="64"/>
      </bottom>
      <diagonal/>
    </border>
    <border>
      <left style="thin">
        <color auto="1"/>
      </left>
      <right style="thin">
        <color auto="1"/>
      </right>
      <top style="medium">
        <color rgb="FF000000"/>
      </top>
      <bottom style="medium">
        <color auto="1"/>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bottom style="medium">
        <color indexed="64"/>
      </bottom>
      <diagonal/>
    </border>
    <border>
      <left style="medium">
        <color rgb="FF000000"/>
      </left>
      <right style="medium">
        <color indexed="64"/>
      </right>
      <top style="medium">
        <color indexed="64"/>
      </top>
      <bottom/>
      <diagonal/>
    </border>
    <border>
      <left style="thin">
        <color auto="1"/>
      </left>
      <right style="medium">
        <color rgb="FF000000"/>
      </right>
      <top style="medium">
        <color auto="1"/>
      </top>
      <bottom/>
      <diagonal/>
    </border>
    <border>
      <left style="medium">
        <color rgb="FF000000"/>
      </left>
      <right style="medium">
        <color indexed="64"/>
      </right>
      <top/>
      <bottom style="medium">
        <color indexed="64"/>
      </bottom>
      <diagonal/>
    </border>
    <border>
      <left style="thin">
        <color indexed="64"/>
      </left>
      <right style="medium">
        <color rgb="FF000000"/>
      </right>
      <top style="medium">
        <color indexed="64"/>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medium">
        <color rgb="FF000000"/>
      </right>
      <top/>
      <bottom style="medium">
        <color auto="1"/>
      </bottom>
      <diagonal/>
    </border>
    <border>
      <left style="medium">
        <color rgb="FF000000"/>
      </left>
      <right style="thin">
        <color indexed="64"/>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medium">
        <color rgb="FF000000"/>
      </bottom>
      <diagonal/>
    </border>
    <border>
      <left style="medium">
        <color rgb="FF000000"/>
      </left>
      <right style="medium">
        <color rgb="FF000000"/>
      </right>
      <top/>
      <bottom style="thin">
        <color auto="1"/>
      </bottom>
      <diagonal/>
    </border>
    <border>
      <left style="medium">
        <color rgb="FF000000"/>
      </left>
      <right style="medium">
        <color auto="1"/>
      </right>
      <top style="medium">
        <color rgb="FF000000"/>
      </top>
      <bottom style="thin">
        <color auto="1"/>
      </bottom>
      <diagonal/>
    </border>
    <border>
      <left style="medium">
        <color indexed="64"/>
      </left>
      <right/>
      <top style="medium">
        <color rgb="FF000000"/>
      </top>
      <bottom style="medium">
        <color indexed="64"/>
      </bottom>
      <diagonal/>
    </border>
    <border>
      <left/>
      <right/>
      <top style="medium">
        <color rgb="FF000000"/>
      </top>
      <bottom style="medium">
        <color auto="1"/>
      </bottom>
      <diagonal/>
    </border>
    <border>
      <left/>
      <right style="medium">
        <color indexed="64"/>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medium">
        <color auto="1"/>
      </right>
      <top/>
      <bottom style="thin">
        <color auto="1"/>
      </bottom>
      <diagonal/>
    </border>
    <border>
      <left style="medium">
        <color indexed="64"/>
      </left>
      <right style="thin">
        <color indexed="64"/>
      </right>
      <top style="medium">
        <color indexed="64"/>
      </top>
      <bottom style="medium">
        <color rgb="FF000000"/>
      </bottom>
      <diagonal/>
    </border>
    <border>
      <left/>
      <right style="medium">
        <color rgb="FF000000"/>
      </right>
      <top style="medium">
        <color rgb="FF000000"/>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indexed="64"/>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auto="1"/>
      </left>
      <right/>
      <top/>
      <bottom style="medium">
        <color rgb="FF000000"/>
      </bottom>
      <diagonal/>
    </border>
    <border>
      <left style="thin">
        <color auto="1"/>
      </left>
      <right style="medium">
        <color auto="1"/>
      </right>
      <top style="medium">
        <color rgb="FF000000"/>
      </top>
      <bottom style="thin">
        <color auto="1"/>
      </bottom>
      <diagonal/>
    </border>
    <border>
      <left style="medium">
        <color indexed="64"/>
      </left>
      <right style="medium">
        <color rgb="FF000000"/>
      </right>
      <top style="medium">
        <color rgb="FF000000"/>
      </top>
      <bottom style="thin">
        <color auto="1"/>
      </bottom>
      <diagonal/>
    </border>
    <border>
      <left style="medium">
        <color indexed="64"/>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thin">
        <color auto="1"/>
      </right>
      <top style="thin">
        <color auto="1"/>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thin">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style="medium">
        <color auto="1"/>
      </top>
      <bottom style="medium">
        <color auto="1"/>
      </bottom>
      <diagonal/>
    </border>
    <border>
      <left style="medium">
        <color rgb="FF000000"/>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thin">
        <color indexed="64"/>
      </right>
      <top style="medium">
        <color indexed="64"/>
      </top>
      <bottom style="medium">
        <color rgb="FF000000"/>
      </bottom>
      <diagonal/>
    </border>
    <border>
      <left style="thin">
        <color auto="1"/>
      </left>
      <right style="medium">
        <color auto="1"/>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thin">
        <color auto="1"/>
      </bottom>
      <diagonal/>
    </border>
    <border>
      <left style="medium">
        <color rgb="FF000000"/>
      </left>
      <right style="medium">
        <color auto="1"/>
      </right>
      <top style="thin">
        <color auto="1"/>
      </top>
      <bottom/>
      <diagonal/>
    </border>
    <border>
      <left style="medium">
        <color auto="1"/>
      </left>
      <right style="medium">
        <color rgb="FF000000"/>
      </right>
      <top style="thin">
        <color auto="1"/>
      </top>
      <bottom/>
      <diagonal/>
    </border>
    <border>
      <left style="medium">
        <color rgb="FF000000"/>
      </left>
      <right style="medium">
        <color indexed="64"/>
      </right>
      <top style="thin">
        <color indexed="64"/>
      </top>
      <bottom style="medium">
        <color rgb="FF000000"/>
      </bottom>
      <diagonal/>
    </border>
    <border>
      <left style="medium">
        <color rgb="FF000000"/>
      </left>
      <right/>
      <top style="thin">
        <color auto="1"/>
      </top>
      <bottom/>
      <diagonal/>
    </border>
    <border>
      <left/>
      <right style="medium">
        <color rgb="FF000000"/>
      </right>
      <top style="thin">
        <color indexed="64"/>
      </top>
      <bottom/>
      <diagonal/>
    </border>
    <border>
      <left style="medium">
        <color rgb="FF000000"/>
      </left>
      <right style="medium">
        <color auto="1"/>
      </right>
      <top/>
      <bottom style="medium">
        <color rgb="FF000000"/>
      </bottom>
      <diagonal/>
    </border>
    <border>
      <left style="medium">
        <color indexed="64"/>
      </left>
      <right/>
      <top/>
      <bottom style="medium">
        <color rgb="FF000000"/>
      </bottom>
      <diagonal/>
    </border>
    <border>
      <left style="medium">
        <color indexed="64"/>
      </left>
      <right style="thin">
        <color indexed="64"/>
      </right>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rgb="FF000000"/>
      </left>
      <right/>
      <top/>
      <bottom/>
      <diagonal/>
    </border>
    <border>
      <left/>
      <right style="medium">
        <color rgb="FF000000"/>
      </right>
      <top style="medium">
        <color indexed="64"/>
      </top>
      <bottom style="medium">
        <color indexed="64"/>
      </bottom>
      <diagonal/>
    </border>
    <border>
      <left/>
      <right style="thin">
        <color auto="1"/>
      </right>
      <top style="medium">
        <color rgb="FF000000"/>
      </top>
      <bottom style="medium">
        <color rgb="FF000000"/>
      </bottom>
      <diagonal/>
    </border>
    <border>
      <left style="medium">
        <color indexed="64"/>
      </left>
      <right style="medium">
        <color auto="1"/>
      </right>
      <top style="medium">
        <color rgb="FF000000"/>
      </top>
      <bottom style="medium">
        <color rgb="FF000000"/>
      </bottom>
      <diagonal/>
    </border>
    <border>
      <left style="medium">
        <color rgb="FF000000"/>
      </left>
      <right style="medium">
        <color rgb="FF000000"/>
      </right>
      <top style="thin">
        <color auto="1"/>
      </top>
      <bottom/>
      <diagonal/>
    </border>
    <border>
      <left style="medium">
        <color rgb="FF000000"/>
      </left>
      <right style="medium">
        <color rgb="FF000000"/>
      </right>
      <top/>
      <bottom/>
      <diagonal/>
    </border>
    <border>
      <left style="thin">
        <color indexed="64"/>
      </left>
      <right/>
      <top style="medium">
        <color rgb="FF000000"/>
      </top>
      <bottom style="thin">
        <color indexed="64"/>
      </bottom>
      <diagonal/>
    </border>
    <border>
      <left/>
      <right/>
      <top style="medium">
        <color rgb="FF000000"/>
      </top>
      <bottom style="thin">
        <color auto="1"/>
      </bottom>
      <diagonal/>
    </border>
    <border>
      <left style="thin">
        <color indexed="64"/>
      </left>
      <right/>
      <top style="thin">
        <color indexed="64"/>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auto="1"/>
      </left>
      <right/>
      <top style="medium">
        <color rgb="FF000000"/>
      </top>
      <bottom/>
      <diagonal/>
    </border>
    <border>
      <left style="medium">
        <color auto="1"/>
      </left>
      <right style="thin">
        <color auto="1"/>
      </right>
      <top style="medium">
        <color rgb="FF000000"/>
      </top>
      <bottom/>
      <diagonal/>
    </border>
    <border>
      <left style="thin">
        <color indexed="64"/>
      </left>
      <right/>
      <top style="medium">
        <color rgb="FF000000"/>
      </top>
      <bottom/>
      <diagonal/>
    </border>
    <border>
      <left style="medium">
        <color auto="1"/>
      </left>
      <right/>
      <top style="thin">
        <color auto="1"/>
      </top>
      <bottom style="medium">
        <color rgb="FF000000"/>
      </bottom>
      <diagonal/>
    </border>
    <border>
      <left/>
      <right/>
      <top style="thin">
        <color auto="1"/>
      </top>
      <bottom style="medium">
        <color rgb="FF000000"/>
      </bottom>
      <diagonal/>
    </border>
    <border>
      <left style="medium">
        <color indexed="64"/>
      </left>
      <right/>
      <top style="medium">
        <color rgb="FF000000"/>
      </top>
      <bottom style="thin">
        <color indexed="64"/>
      </bottom>
      <diagonal/>
    </border>
    <border>
      <left style="medium">
        <color auto="1"/>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auto="1"/>
      </right>
      <top style="medium">
        <color rgb="FF000000"/>
      </top>
      <bottom style="medium">
        <color rgb="FF000000"/>
      </bottom>
      <diagonal/>
    </border>
    <border>
      <left style="thin">
        <color auto="1"/>
      </left>
      <right style="thin">
        <color auto="1"/>
      </right>
      <top/>
      <bottom/>
      <diagonal/>
    </border>
    <border>
      <left style="thin">
        <color auto="1"/>
      </left>
      <right style="medium">
        <color auto="1"/>
      </right>
      <top/>
      <bottom/>
      <diagonal/>
    </border>
    <border>
      <left style="thin">
        <color indexed="64"/>
      </left>
      <right/>
      <top/>
      <bottom/>
      <diagonal/>
    </border>
  </borders>
  <cellStyleXfs count="30987">
    <xf numFmtId="0" fontId="0" fillId="0" borderId="0"/>
    <xf numFmtId="9" fontId="115" fillId="0" borderId="0" applyFont="0" applyFill="0" applyBorder="0" applyAlignment="0" applyProtection="0"/>
    <xf numFmtId="44" fontId="115" fillId="0" borderId="0" applyFont="0" applyFill="0" applyBorder="0" applyAlignment="0" applyProtection="0"/>
    <xf numFmtId="42" fontId="115" fillId="0" borderId="0" applyFont="0" applyFill="0" applyBorder="0" applyAlignment="0" applyProtection="0"/>
    <xf numFmtId="43" fontId="115" fillId="0" borderId="0" applyFont="0" applyFill="0" applyBorder="0" applyAlignment="0" applyProtection="0"/>
    <xf numFmtId="41" fontId="115" fillId="0" borderId="0" applyFon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167" fontId="9" fillId="8" borderId="1">
      <alignment horizontal="center" vertical="center"/>
    </xf>
    <xf numFmtId="167" fontId="9" fillId="8" borderId="1">
      <alignment horizontal="center" vertical="center"/>
    </xf>
    <xf numFmtId="167" fontId="9" fillId="8" borderId="1">
      <alignment horizontal="center" vertical="center"/>
    </xf>
    <xf numFmtId="0" fontId="21" fillId="3" borderId="0" applyNumberFormat="0" applyBorder="0" applyAlignment="0" applyProtection="0"/>
    <xf numFmtId="0" fontId="22" fillId="20" borderId="2" applyNumberFormat="0" applyAlignment="0" applyProtection="0"/>
    <xf numFmtId="0" fontId="23" fillId="21" borderId="3" applyNumberFormat="0" applyAlignment="0" applyProtection="0"/>
    <xf numFmtId="41"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0" fontId="24" fillId="0" borderId="0" applyNumberForma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0" fontId="25" fillId="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1" fillId="0" borderId="0" applyNumberFormat="0" applyFill="0" applyBorder="0" applyAlignment="0" applyProtection="0"/>
    <xf numFmtId="0" fontId="6" fillId="0" borderId="4" applyNumberFormat="0" applyProtection="0"/>
    <xf numFmtId="0" fontId="6" fillId="0" borderId="5">
      <alignment horizontal="left" vertical="center"/>
    </xf>
    <xf numFmtId="0" fontId="12" fillId="0" borderId="0" applyNumberFormat="0" applyFont="0" applyFill="0" applyBorder="0" applyProtection="0"/>
    <xf numFmtId="0" fontId="12"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26" fillId="0" borderId="6" applyNumberFormat="0" applyFill="0" applyAlignment="0" applyProtection="0"/>
    <xf numFmtId="0" fontId="26" fillId="0" borderId="0" applyNumberFormat="0" applyFill="0" applyBorder="0" applyAlignment="0" applyProtection="0"/>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9" fontId="115" fillId="0" borderId="0" applyFont="0" applyFill="0" applyBorder="0" applyProtection="0"/>
    <xf numFmtId="0" fontId="13" fillId="0" borderId="7" applyNumberFormat="0" applyFill="0" applyAlignment="0" applyProtection="0"/>
    <xf numFmtId="0" fontId="27" fillId="7" borderId="2" applyNumberFormat="0" applyAlignment="0" applyProtection="0"/>
    <xf numFmtId="0" fontId="5" fillId="22" borderId="8" applyNumberFormat="0" applyBorder="0" applyAlignment="0" applyProtection="0"/>
    <xf numFmtId="0" fontId="5" fillId="22" borderId="8" applyNumberFormat="0" applyBorder="0" applyAlignment="0" applyProtection="0"/>
    <xf numFmtId="0" fontId="5" fillId="22" borderId="8" applyNumberFormat="0" applyBorder="0" applyAlignment="0" applyProtection="0"/>
    <xf numFmtId="0" fontId="28" fillId="0" borderId="9" applyNumberFormat="0" applyFill="0" applyAlignment="0" applyProtection="0"/>
    <xf numFmtId="0" fontId="29" fillId="23" borderId="0" applyNumberFormat="0" applyBorder="0" applyAlignment="0" applyProtection="0"/>
    <xf numFmtId="37" fontId="14" fillId="0" borderId="0"/>
    <xf numFmtId="37" fontId="14" fillId="0" borderId="0"/>
    <xf numFmtId="37" fontId="14" fillId="0" borderId="0"/>
    <xf numFmtId="170" fontId="8" fillId="0" borderId="0"/>
    <xf numFmtId="170" fontId="8" fillId="0" borderId="0"/>
    <xf numFmtId="170" fontId="8" fillId="0" borderId="0"/>
    <xf numFmtId="0" fontId="4" fillId="0" borderId="0"/>
    <xf numFmtId="0" fontId="44" fillId="0" borderId="0"/>
    <xf numFmtId="0" fontId="115" fillId="0" borderId="0"/>
    <xf numFmtId="0" fontId="115" fillId="0" borderId="0"/>
    <xf numFmtId="0" fontId="56" fillId="0" borderId="0"/>
    <xf numFmtId="0" fontId="56" fillId="0" borderId="0"/>
    <xf numFmtId="0" fontId="56" fillId="0" borderId="0"/>
    <xf numFmtId="0" fontId="115" fillId="0" borderId="0"/>
    <xf numFmtId="0" fontId="44" fillId="0" borderId="0"/>
    <xf numFmtId="0" fontId="44" fillId="0" borderId="0"/>
    <xf numFmtId="0" fontId="44" fillId="0" borderId="0"/>
    <xf numFmtId="0" fontId="115" fillId="22" borderId="10" applyNumberFormat="0" applyFont="0" applyAlignment="0" applyProtection="0"/>
    <xf numFmtId="0" fontId="115" fillId="22" borderId="10" applyNumberFormat="0" applyFont="0" applyAlignment="0" applyProtection="0"/>
    <xf numFmtId="0" fontId="30" fillId="20" borderId="11" applyNumberFormat="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0" fillId="23" borderId="11" applyNumberFormat="0" applyProtection="0">
      <alignment vertical="center"/>
    </xf>
    <xf numFmtId="0" fontId="10" fillId="23" borderId="11" applyNumberFormat="0" applyProtection="0">
      <alignment vertical="center"/>
    </xf>
    <xf numFmtId="0" fontId="57" fillId="24" borderId="8" applyNumberFormat="0" applyProtection="0">
      <alignment horizontal="right" vertical="center" wrapText="1"/>
    </xf>
    <xf numFmtId="0" fontId="10" fillId="23" borderId="11" applyNumberFormat="0" applyProtection="0">
      <alignment vertical="center"/>
    </xf>
    <xf numFmtId="0" fontId="58" fillId="25" borderId="8" applyNumberFormat="0" applyProtection="0">
      <alignment horizontal="right" vertical="center" wrapText="1"/>
    </xf>
    <xf numFmtId="0" fontId="57" fillId="24" borderId="8" applyNumberFormat="0" applyProtection="0">
      <alignment horizontal="right" vertical="center" wrapText="1"/>
    </xf>
    <xf numFmtId="0" fontId="36" fillId="23" borderId="12" applyNumberFormat="0" applyProtection="0">
      <alignment vertical="center"/>
    </xf>
    <xf numFmtId="4" fontId="37" fillId="26" borderId="13">
      <alignment vertical="center"/>
    </xf>
    <xf numFmtId="4" fontId="38" fillId="26" borderId="13">
      <alignment vertical="center"/>
    </xf>
    <xf numFmtId="4" fontId="37" fillId="27" borderId="13">
      <alignment vertical="center"/>
    </xf>
    <xf numFmtId="4" fontId="38" fillId="27" borderId="13">
      <alignment vertical="center"/>
    </xf>
    <xf numFmtId="0" fontId="10" fillId="23" borderId="11" applyNumberFormat="0" applyProtection="0">
      <alignment horizontal="left" vertical="center" indent="1"/>
    </xf>
    <xf numFmtId="0" fontId="10" fillId="23" borderId="11" applyNumberFormat="0" applyProtection="0">
      <alignment horizontal="left" vertical="center" indent="1"/>
    </xf>
    <xf numFmtId="0" fontId="57" fillId="24" borderId="8" applyNumberFormat="0" applyProtection="0">
      <alignment horizontal="left" vertical="center" indent="1"/>
    </xf>
    <xf numFmtId="0" fontId="10" fillId="23" borderId="11" applyNumberFormat="0" applyProtection="0">
      <alignment horizontal="left" vertical="center" indent="1"/>
    </xf>
    <xf numFmtId="0" fontId="58" fillId="25" borderId="8" applyNumberFormat="0" applyProtection="0">
      <alignment horizontal="left" vertical="center" indent="1"/>
    </xf>
    <xf numFmtId="0" fontId="57" fillId="24" borderId="8" applyNumberFormat="0" applyProtection="0">
      <alignment horizontal="left" vertical="center" indent="1"/>
    </xf>
    <xf numFmtId="0" fontId="34" fillId="23" borderId="12" applyNumberFormat="0" applyProtection="0">
      <alignment horizontal="left" vertical="top" indent="1"/>
    </xf>
    <xf numFmtId="0" fontId="39" fillId="28" borderId="8" applyNumberFormat="0" applyProtection="0">
      <alignment horizontal="left" vertical="center"/>
    </xf>
    <xf numFmtId="0" fontId="39" fillId="29" borderId="8" applyNumberFormat="0" applyProtection="0">
      <alignment horizontal="center" vertical="center"/>
    </xf>
    <xf numFmtId="0" fontId="40" fillId="21" borderId="8" applyNumberFormat="0">
      <alignment horizontal="right" vertical="center"/>
    </xf>
    <xf numFmtId="0" fontId="10" fillId="3" borderId="12" applyNumberFormat="0" applyProtection="0">
      <alignment horizontal="right" vertical="center"/>
    </xf>
    <xf numFmtId="0" fontId="10" fillId="3" borderId="12" applyNumberFormat="0" applyProtection="0">
      <alignment horizontal="right" vertical="center"/>
    </xf>
    <xf numFmtId="0" fontId="10" fillId="9" borderId="12" applyNumberFormat="0" applyProtection="0">
      <alignment horizontal="right" vertical="center"/>
    </xf>
    <xf numFmtId="0" fontId="10" fillId="9" borderId="12" applyNumberFormat="0" applyProtection="0">
      <alignment horizontal="right" vertical="center"/>
    </xf>
    <xf numFmtId="0" fontId="10" fillId="17" borderId="12" applyNumberFormat="0" applyProtection="0">
      <alignment horizontal="right" vertical="center"/>
    </xf>
    <xf numFmtId="0" fontId="10" fillId="17" borderId="12" applyNumberFormat="0" applyProtection="0">
      <alignment horizontal="right" vertical="center"/>
    </xf>
    <xf numFmtId="0" fontId="10" fillId="11" borderId="12" applyNumberFormat="0" applyProtection="0">
      <alignment horizontal="right" vertical="center"/>
    </xf>
    <xf numFmtId="0" fontId="10" fillId="11" borderId="12" applyNumberFormat="0" applyProtection="0">
      <alignment horizontal="right" vertical="center"/>
    </xf>
    <xf numFmtId="0" fontId="10" fillId="15" borderId="12" applyNumberFormat="0" applyProtection="0">
      <alignment horizontal="right" vertical="center"/>
    </xf>
    <xf numFmtId="0" fontId="10" fillId="15" borderId="12" applyNumberFormat="0" applyProtection="0">
      <alignment horizontal="right" vertical="center"/>
    </xf>
    <xf numFmtId="0" fontId="10" fillId="19" borderId="12" applyNumberFormat="0" applyProtection="0">
      <alignment horizontal="right" vertical="center"/>
    </xf>
    <xf numFmtId="0" fontId="10" fillId="19" borderId="12" applyNumberFormat="0" applyProtection="0">
      <alignment horizontal="right" vertical="center"/>
    </xf>
    <xf numFmtId="0" fontId="10" fillId="18" borderId="12" applyNumberFormat="0" applyProtection="0">
      <alignment horizontal="right" vertical="center"/>
    </xf>
    <xf numFmtId="0" fontId="10" fillId="18" borderId="12" applyNumberFormat="0" applyProtection="0">
      <alignment horizontal="right" vertical="center"/>
    </xf>
    <xf numFmtId="0" fontId="10" fillId="30" borderId="12" applyNumberFormat="0" applyProtection="0">
      <alignment horizontal="right" vertical="center"/>
    </xf>
    <xf numFmtId="0" fontId="10" fillId="30" borderId="12" applyNumberFormat="0" applyProtection="0">
      <alignment horizontal="right" vertical="center"/>
    </xf>
    <xf numFmtId="0" fontId="10" fillId="10" borderId="12" applyNumberFormat="0" applyProtection="0">
      <alignment horizontal="right" vertical="center"/>
    </xf>
    <xf numFmtId="0" fontId="10" fillId="10" borderId="12" applyNumberFormat="0" applyProtection="0">
      <alignment horizontal="right" vertical="center"/>
    </xf>
    <xf numFmtId="0" fontId="34" fillId="0" borderId="8" applyNumberFormat="0" applyProtection="0">
      <alignment horizontal="left" vertical="center" indent="1"/>
    </xf>
    <xf numFmtId="0" fontId="34" fillId="31" borderId="8" applyNumberFormat="0" applyProtection="0">
      <alignment horizontal="left" vertical="center" indent="1"/>
    </xf>
    <xf numFmtId="0" fontId="10" fillId="0" borderId="8" applyNumberFormat="0" applyProtection="0">
      <alignment horizontal="left" vertical="center" indent="1"/>
    </xf>
    <xf numFmtId="0" fontId="10" fillId="0" borderId="8" applyNumberFormat="0" applyProtection="0">
      <alignment horizontal="left" vertical="center" indent="1"/>
    </xf>
    <xf numFmtId="0" fontId="10" fillId="20" borderId="8" applyNumberFormat="0" applyProtection="0">
      <alignment horizontal="left" vertical="center" indent="1"/>
    </xf>
    <xf numFmtId="0" fontId="10" fillId="0" borderId="8" applyNumberFormat="0" applyProtection="0">
      <alignment horizontal="left" vertical="center" indent="1"/>
    </xf>
    <xf numFmtId="0" fontId="41" fillId="32" borderId="0" applyNumberFormat="0" applyProtection="0">
      <alignment horizontal="left" vertical="center" indent="1"/>
    </xf>
    <xf numFmtId="0" fontId="41" fillId="32" borderId="0" applyNumberFormat="0" applyProtection="0">
      <alignment horizontal="left" vertical="center" indent="1"/>
    </xf>
    <xf numFmtId="0" fontId="41" fillId="32" borderId="0" applyNumberFormat="0" applyProtection="0">
      <alignment horizontal="left" vertical="center" indent="1"/>
    </xf>
    <xf numFmtId="0" fontId="41" fillId="32" borderId="0" applyNumberFormat="0" applyProtection="0">
      <alignment horizontal="left" vertical="center" indent="1"/>
    </xf>
    <xf numFmtId="0" fontId="42" fillId="20" borderId="12" applyNumberFormat="0" applyProtection="0">
      <alignment horizontal="center" vertical="center"/>
    </xf>
    <xf numFmtId="0" fontId="10" fillId="33" borderId="12" applyNumberFormat="0" applyProtection="0">
      <alignment horizontal="right" vertical="center"/>
    </xf>
    <xf numFmtId="4" fontId="43" fillId="34" borderId="14">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44"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35" borderId="8" applyNumberFormat="0" applyProtection="0">
      <alignment horizontal="left" vertical="center" indent="2"/>
    </xf>
    <xf numFmtId="0" fontId="39" fillId="35" borderId="8" applyNumberFormat="0" applyProtection="0">
      <alignment horizontal="left" vertical="center" indent="2"/>
    </xf>
    <xf numFmtId="0" fontId="39" fillId="35" borderId="8" applyNumberFormat="0" applyProtection="0">
      <alignment horizontal="left" vertical="center" indent="2"/>
    </xf>
    <xf numFmtId="0" fontId="44" fillId="0" borderId="8" applyNumberFormat="0" applyProtection="0">
      <alignment horizontal="left" vertical="center" indent="2"/>
    </xf>
    <xf numFmtId="0" fontId="39" fillId="35" borderId="8" applyNumberFormat="0" applyProtection="0">
      <alignment horizontal="left" vertical="center" indent="2"/>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0" fillId="22" borderId="12" applyNumberFormat="0" applyProtection="0">
      <alignment vertical="center"/>
    </xf>
    <xf numFmtId="0" fontId="10" fillId="22" borderId="12" applyNumberFormat="0" applyProtection="0">
      <alignment vertical="center"/>
    </xf>
    <xf numFmtId="0" fontId="45" fillId="22" borderId="12" applyNumberFormat="0" applyProtection="0">
      <alignment vertical="center"/>
    </xf>
    <xf numFmtId="4" fontId="46" fillId="26" borderId="14">
      <alignment vertical="center"/>
    </xf>
    <xf numFmtId="4" fontId="47" fillId="26" borderId="14">
      <alignment vertical="center"/>
    </xf>
    <xf numFmtId="4" fontId="46" fillId="27" borderId="14">
      <alignment vertical="center"/>
    </xf>
    <xf numFmtId="4" fontId="47" fillId="27" borderId="14">
      <alignment vertical="center"/>
    </xf>
    <xf numFmtId="0" fontId="48" fillId="0" borderId="0" applyNumberFormat="0" applyProtection="0">
      <alignment horizontal="left" vertical="center" indent="1"/>
    </xf>
    <xf numFmtId="0" fontId="10" fillId="22" borderId="12" applyNumberFormat="0" applyProtection="0">
      <alignment horizontal="left" vertical="top" indent="1"/>
    </xf>
    <xf numFmtId="0" fontId="10" fillId="22" borderId="12" applyNumberFormat="0" applyProtection="0">
      <alignment horizontal="left" vertical="top" indent="1"/>
    </xf>
    <xf numFmtId="0" fontId="40" fillId="21" borderId="8" applyNumberFormat="0">
      <alignment horizontal="left" vertical="center"/>
    </xf>
    <xf numFmtId="0" fontId="5" fillId="0" borderId="8" applyNumberFormat="0" applyProtection="0">
      <alignment horizontal="left" vertical="center" indent="1"/>
    </xf>
    <xf numFmtId="0" fontId="10" fillId="37" borderId="11" applyNumberFormat="0" applyProtection="0">
      <alignment horizontal="right" vertical="center"/>
    </xf>
    <xf numFmtId="0" fontId="10" fillId="37" borderId="11" applyNumberFormat="0" applyProtection="0">
      <alignment horizontal="right" vertical="center"/>
    </xf>
    <xf numFmtId="0" fontId="56" fillId="0" borderId="8" applyNumberFormat="0" applyProtection="0">
      <alignment horizontal="right" vertical="center" wrapText="1"/>
    </xf>
    <xf numFmtId="0" fontId="10" fillId="37" borderId="11" applyNumberFormat="0" applyProtection="0">
      <alignment horizontal="right" vertical="center"/>
    </xf>
    <xf numFmtId="0" fontId="56" fillId="0" borderId="8" applyNumberFormat="0" applyProtection="0">
      <alignment horizontal="right" vertical="center" wrapText="1"/>
    </xf>
    <xf numFmtId="0" fontId="45" fillId="36" borderId="12" applyNumberFormat="0" applyProtection="0">
      <alignment horizontal="right" vertical="center"/>
    </xf>
    <xf numFmtId="4" fontId="49" fillId="26" borderId="14">
      <alignment vertical="center"/>
    </xf>
    <xf numFmtId="4" fontId="50" fillId="26" borderId="14">
      <alignment vertical="center"/>
    </xf>
    <xf numFmtId="4" fontId="49" fillId="27" borderId="14">
      <alignment vertical="center"/>
    </xf>
    <xf numFmtId="4" fontId="50" fillId="17" borderId="14">
      <alignment vertical="center"/>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56" fillId="0" borderId="8"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56" fillId="0" borderId="8" applyNumberFormat="0" applyProtection="0">
      <alignment horizontal="left" vertical="center" indent="1"/>
    </xf>
    <xf numFmtId="0" fontId="39" fillId="38" borderId="8" applyNumberFormat="0" applyProtection="0">
      <alignment horizontal="center" vertical="top" wrapText="1"/>
    </xf>
    <xf numFmtId="0" fontId="39" fillId="29" borderId="8" applyNumberFormat="0" applyProtection="0">
      <alignment horizontal="center" vertical="center" wrapText="1"/>
    </xf>
    <xf numFmtId="4" fontId="51" fillId="34" borderId="15">
      <alignment vertical="center"/>
    </xf>
    <xf numFmtId="4" fontId="52" fillId="34" borderId="15">
      <alignment vertical="center"/>
    </xf>
    <xf numFmtId="4" fontId="37" fillId="26" borderId="15">
      <alignment vertical="center"/>
    </xf>
    <xf numFmtId="4" fontId="38" fillId="26" borderId="15">
      <alignment vertical="center"/>
    </xf>
    <xf numFmtId="4" fontId="37" fillId="27" borderId="14">
      <alignment vertical="center"/>
    </xf>
    <xf numFmtId="4" fontId="38" fillId="27" borderId="14">
      <alignment vertical="center"/>
    </xf>
    <xf numFmtId="4" fontId="53" fillId="22" borderId="15">
      <alignment horizontal="left" vertical="center" indent="1"/>
    </xf>
    <xf numFmtId="0" fontId="33" fillId="0" borderId="0" applyNumberFormat="0" applyProtection="0">
      <alignment vertical="center"/>
    </xf>
    <xf numFmtId="0" fontId="54" fillId="0" borderId="12" applyNumberFormat="0" applyProtection="0">
      <alignment horizontal="right" vertical="center"/>
    </xf>
    <xf numFmtId="0" fontId="54" fillId="36" borderId="12" applyNumberFormat="0" applyProtection="0">
      <alignment horizontal="right" vertical="center"/>
    </xf>
    <xf numFmtId="0" fontId="55" fillId="34" borderId="16">
      <protection locked="0"/>
    </xf>
    <xf numFmtId="0" fontId="55" fillId="39" borderId="0"/>
    <xf numFmtId="0"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31" fillId="0" borderId="0"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37" fontId="5" fillId="0" borderId="0"/>
    <xf numFmtId="37" fontId="5" fillId="0" borderId="0"/>
    <xf numFmtId="37" fontId="5" fillId="0" borderId="0"/>
    <xf numFmtId="37" fontId="5" fillId="0" borderId="0"/>
    <xf numFmtId="3" fontId="16" fillId="0" borderId="7" applyProtection="0"/>
    <xf numFmtId="0" fontId="32" fillId="0" borderId="0" applyNumberFormat="0" applyFill="0" applyBorder="0" applyAlignment="0" applyProtection="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xf numFmtId="0" fontId="19" fillId="40" borderId="0" applyNumberFormat="0" applyBorder="0" applyAlignment="0" applyProtection="0"/>
    <xf numFmtId="0" fontId="19" fillId="41" borderId="0" applyNumberFormat="0" applyBorder="0" applyAlignment="0" applyProtection="0"/>
    <xf numFmtId="0" fontId="20"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20" fillId="48"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20" fillId="50" borderId="0" applyNumberFormat="0" applyBorder="0" applyAlignment="0" applyProtection="0"/>
    <xf numFmtId="0" fontId="59" fillId="51" borderId="0" applyNumberFormat="0" applyBorder="0" applyAlignment="0" applyProtection="0"/>
    <xf numFmtId="0" fontId="59" fillId="52" borderId="0" applyNumberFormat="0" applyBorder="0" applyAlignment="0" applyProtection="0"/>
    <xf numFmtId="0" fontId="59" fillId="53" borderId="0" applyNumberFormat="0" applyBorder="0" applyAlignment="0" applyProtection="0"/>
    <xf numFmtId="0" fontId="115" fillId="34" borderId="8" applyNumberFormat="0">
      <protection locked="0"/>
    </xf>
    <xf numFmtId="0" fontId="60" fillId="0" borderId="0" applyNumberFormat="0" applyFill="0" applyBorder="0" applyAlignment="0" applyProtection="0"/>
    <xf numFmtId="41"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9" fontId="115" fillId="0" borderId="0" applyFont="0" applyFill="0" applyBorder="0" applyProtection="0"/>
    <xf numFmtId="0" fontId="4" fillId="0" borderId="0"/>
    <xf numFmtId="0" fontId="115" fillId="0" borderId="0"/>
    <xf numFmtId="0" fontId="115" fillId="0" borderId="0"/>
    <xf numFmtId="0" fontId="115" fillId="0" borderId="0"/>
    <xf numFmtId="0" fontId="44" fillId="0" borderId="0"/>
    <xf numFmtId="0" fontId="44" fillId="0" borderId="0"/>
    <xf numFmtId="0" fontId="44" fillId="0" borderId="0"/>
    <xf numFmtId="0" fontId="115" fillId="22" borderId="10" applyNumberFormat="0" applyFont="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41" fillId="32" borderId="0" applyNumberFormat="0" applyProtection="0">
      <alignment horizontal="left" vertical="center" indent="1"/>
    </xf>
    <xf numFmtId="0" fontId="44" fillId="0" borderId="0" applyNumberFormat="0" applyProtection="0">
      <alignment horizontal="left" vertical="center" indent="1"/>
    </xf>
    <xf numFmtId="0" fontId="39" fillId="0" borderId="0" applyNumberFormat="0" applyProtection="0">
      <alignment horizontal="left" vertical="center" indent="1"/>
    </xf>
    <xf numFmtId="0" fontId="44" fillId="0" borderId="8" applyNumberFormat="0" applyProtection="0">
      <alignment horizontal="left" vertical="center" indent="2"/>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44" fillId="0" borderId="8" applyNumberFormat="0" applyProtection="0">
      <alignment horizontal="left" vertical="center" indent="2"/>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44" fillId="0" borderId="8" applyNumberFormat="0" applyProtection="0">
      <alignment horizontal="left" vertical="center" indent="2"/>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44" fillId="0" borderId="8" applyNumberFormat="0" applyProtection="0">
      <alignment horizontal="left" vertical="center" indent="2"/>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61" fillId="0" borderId="0"/>
    <xf numFmtId="43" fontId="61" fillId="0" borderId="0" applyFont="0" applyFill="0" applyBorder="0" applyAlignment="0" applyProtection="0"/>
    <xf numFmtId="0" fontId="62" fillId="0" borderId="18" applyNumberFormat="0" applyFill="0" applyAlignment="0" applyProtection="0"/>
    <xf numFmtId="0" fontId="63" fillId="0" borderId="13" applyNumberFormat="0" applyFill="0" applyAlignment="0" applyProtection="0"/>
    <xf numFmtId="0" fontId="61" fillId="22" borderId="10" applyNumberFormat="0" applyFont="0" applyAlignment="0" applyProtection="0"/>
    <xf numFmtId="9" fontId="61" fillId="0" borderId="0" applyFont="0" applyFill="0" applyBorder="0" applyAlignment="0" applyProtection="0"/>
    <xf numFmtId="0" fontId="59" fillId="0" borderId="19" applyNumberFormat="0" applyFill="0" applyAlignment="0" applyProtection="0"/>
    <xf numFmtId="0" fontId="4" fillId="0" borderId="0"/>
    <xf numFmtId="174" fontId="65" fillId="0" borderId="0"/>
    <xf numFmtId="4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9" fontId="115" fillId="0" borderId="0" applyFont="0" applyFill="0" applyBorder="0" applyProtection="0"/>
    <xf numFmtId="0" fontId="115" fillId="0" borderId="0"/>
    <xf numFmtId="0" fontId="115" fillId="0" borderId="0"/>
    <xf numFmtId="9"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66" fillId="23" borderId="20" applyNumberFormat="0" applyProtection="0">
      <alignment vertical="center"/>
    </xf>
    <xf numFmtId="0" fontId="67" fillId="23" borderId="20" applyNumberFormat="0" applyProtection="0">
      <alignment vertical="center"/>
    </xf>
    <xf numFmtId="0" fontId="68" fillId="23" borderId="20" applyNumberFormat="0" applyProtection="0">
      <alignment horizontal="left" vertical="center" indent="1"/>
    </xf>
    <xf numFmtId="0" fontId="69" fillId="32" borderId="20" applyNumberFormat="0" applyProtection="0">
      <alignment horizontal="left" vertical="center" indent="1"/>
    </xf>
    <xf numFmtId="0" fontId="49" fillId="17" borderId="20" applyNumberFormat="0" applyProtection="0">
      <alignment vertical="center"/>
    </xf>
    <xf numFmtId="0" fontId="7" fillId="7" borderId="20" applyNumberFormat="0" applyProtection="0">
      <alignment vertical="center"/>
    </xf>
    <xf numFmtId="0" fontId="49" fillId="26" borderId="20" applyNumberFormat="0" applyProtection="0">
      <alignment vertical="center"/>
    </xf>
    <xf numFmtId="0" fontId="37" fillId="17" borderId="20" applyNumberFormat="0" applyProtection="0">
      <alignment vertical="center"/>
    </xf>
    <xf numFmtId="0" fontId="53" fillId="54" borderId="20" applyNumberFormat="0" applyProtection="0">
      <alignment horizontal="left" vertical="center" indent="1"/>
    </xf>
    <xf numFmtId="0" fontId="53" fillId="36" borderId="20" applyNumberFormat="0" applyProtection="0">
      <alignment horizontal="left" vertical="center" indent="1"/>
    </xf>
    <xf numFmtId="0" fontId="70" fillId="32" borderId="20" applyNumberFormat="0" applyProtection="0">
      <alignment horizontal="left" vertical="center" indent="1"/>
    </xf>
    <xf numFmtId="0" fontId="71" fillId="8" borderId="20" applyNumberFormat="0" applyProtection="0">
      <alignment vertical="center"/>
    </xf>
    <xf numFmtId="0" fontId="43" fillId="34" borderId="20" applyNumberFormat="0" applyProtection="0">
      <alignment horizontal="left" vertical="center" indent="1"/>
    </xf>
    <xf numFmtId="0" fontId="72" fillId="36" borderId="20" applyNumberFormat="0" applyProtection="0">
      <alignment horizontal="left" vertical="center" indent="1"/>
    </xf>
    <xf numFmtId="0" fontId="73" fillId="32" borderId="20"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74" fillId="34" borderId="20" applyNumberFormat="0" applyProtection="0">
      <alignment vertical="center"/>
    </xf>
    <xf numFmtId="0" fontId="75" fillId="34" borderId="20" applyNumberFormat="0" applyProtection="0">
      <alignment vertical="center"/>
    </xf>
    <xf numFmtId="0" fontId="53" fillId="36" borderId="20" applyNumberFormat="0" applyProtection="0">
      <alignment horizontal="left" vertical="center" indent="1"/>
    </xf>
    <xf numFmtId="0" fontId="76" fillId="34" borderId="20" applyNumberFormat="0" applyProtection="0">
      <alignment vertical="center"/>
    </xf>
    <xf numFmtId="0" fontId="77" fillId="34" borderId="20" applyNumberFormat="0" applyProtection="0">
      <alignment vertical="center"/>
    </xf>
    <xf numFmtId="0" fontId="53" fillId="36" borderId="20" applyNumberFormat="0" applyProtection="0">
      <alignment horizontal="left" vertical="center" indent="1"/>
    </xf>
    <xf numFmtId="0" fontId="10" fillId="33" borderId="12" applyNumberFormat="0" applyProtection="0">
      <alignment horizontal="left" vertical="top" indent="1"/>
    </xf>
    <xf numFmtId="0" fontId="10" fillId="33" borderId="12" applyNumberFormat="0" applyProtection="0">
      <alignment horizontal="left" vertical="top" indent="1"/>
    </xf>
    <xf numFmtId="0" fontId="51" fillId="34" borderId="20" applyNumberFormat="0" applyProtection="0">
      <alignment vertical="center"/>
    </xf>
    <xf numFmtId="0" fontId="52" fillId="34" borderId="20" applyNumberFormat="0" applyProtection="0">
      <alignment vertical="center"/>
    </xf>
    <xf numFmtId="0" fontId="53" fillId="22" borderId="20" applyNumberFormat="0" applyProtection="0">
      <alignment horizontal="left" vertical="center" indent="1"/>
    </xf>
    <xf numFmtId="0" fontId="78" fillId="8" borderId="20" applyNumberFormat="0" applyProtection="0">
      <alignment horizontal="left" indent="1"/>
    </xf>
    <xf numFmtId="0" fontId="64" fillId="34" borderId="20" applyNumberFormat="0" applyProtection="0">
      <alignment vertical="center"/>
    </xf>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4" fillId="0" borderId="0"/>
    <xf numFmtId="0" fontId="4" fillId="0" borderId="0"/>
    <xf numFmtId="4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9" fontId="115" fillId="0" borderId="0" applyFont="0" applyFill="0" applyBorder="0" applyProtection="0"/>
    <xf numFmtId="0" fontId="115" fillId="0" borderId="0"/>
    <xf numFmtId="0" fontId="115" fillId="0" borderId="0"/>
    <xf numFmtId="0" fontId="115" fillId="0" borderId="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2" applyNumberFormat="0" applyAlignment="0" applyProtection="0"/>
    <xf numFmtId="0" fontId="23" fillId="21" borderId="3" applyNumberFormat="0" applyAlignment="0" applyProtection="0"/>
    <xf numFmtId="43" fontId="6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2" fillId="0" borderId="18" applyNumberFormat="0" applyFill="0" applyAlignment="0" applyProtection="0"/>
    <xf numFmtId="0" fontId="63" fillId="0" borderId="13"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28" fillId="0" borderId="9" applyNumberFormat="0" applyFill="0" applyAlignment="0" applyProtection="0"/>
    <xf numFmtId="0" fontId="29" fillId="23" borderId="0" applyNumberFormat="0" applyBorder="0" applyAlignment="0" applyProtection="0"/>
    <xf numFmtId="0" fontId="61" fillId="22" borderId="10" applyNumberFormat="0" applyFont="0" applyAlignment="0" applyProtection="0"/>
    <xf numFmtId="0" fontId="30" fillId="20" borderId="11" applyNumberFormat="0" applyAlignment="0" applyProtection="0"/>
    <xf numFmtId="9" fontId="61" fillId="0" borderId="0" applyFont="0" applyFill="0" applyBorder="0" applyAlignment="0" applyProtection="0"/>
    <xf numFmtId="0" fontId="31" fillId="0" borderId="0" applyNumberFormat="0" applyFill="0" applyBorder="0" applyAlignment="0" applyProtection="0"/>
    <xf numFmtId="0" fontId="59" fillId="0" borderId="19" applyNumberFormat="0" applyFill="0" applyAlignment="0" applyProtection="0"/>
    <xf numFmtId="0" fontId="3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41"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2" fontId="115" fillId="0" borderId="0" applyFont="0" applyFill="0" applyBorder="0" applyAlignment="0" applyProtection="0"/>
    <xf numFmtId="168" fontId="115" fillId="0" borderId="0">
      <protection locked="0"/>
    </xf>
    <xf numFmtId="168" fontId="115" fillId="0" borderId="0">
      <protection locked="0"/>
    </xf>
    <xf numFmtId="0" fontId="4" fillId="0" borderId="0"/>
    <xf numFmtId="0" fontId="44" fillId="0" borderId="0"/>
    <xf numFmtId="0" fontId="56" fillId="0" borderId="0"/>
    <xf numFmtId="0" fontId="56" fillId="0" borderId="0"/>
    <xf numFmtId="0" fontId="56" fillId="0" borderId="0"/>
    <xf numFmtId="0" fontId="115" fillId="0" borderId="0"/>
    <xf numFmtId="0" fontId="44" fillId="0" borderId="0"/>
    <xf numFmtId="0" fontId="44" fillId="0" borderId="0"/>
    <xf numFmtId="0" fontId="44" fillId="0" borderId="0"/>
    <xf numFmtId="0" fontId="115" fillId="22" borderId="10" applyNumberFormat="0" applyFont="0" applyAlignment="0" applyProtection="0"/>
    <xf numFmtId="0" fontId="115" fillId="22" borderId="10" applyNumberFormat="0" applyFont="0" applyAlignment="0" applyProtection="0"/>
    <xf numFmtId="9"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0" fillId="23" borderId="11" applyNumberFormat="0" applyProtection="0">
      <alignment vertical="center"/>
    </xf>
    <xf numFmtId="9" fontId="61" fillId="0" borderId="0" applyFont="0" applyFill="0" applyBorder="0" applyAlignment="0" applyProtection="0"/>
    <xf numFmtId="0" fontId="36" fillId="23" borderId="12" applyNumberFormat="0" applyProtection="0">
      <alignment vertical="center"/>
    </xf>
    <xf numFmtId="0" fontId="10" fillId="23" borderId="11" applyNumberFormat="0" applyProtection="0">
      <alignment horizontal="left" vertical="center" indent="1"/>
    </xf>
    <xf numFmtId="0" fontId="39" fillId="28" borderId="8" applyNumberFormat="0" applyProtection="0">
      <alignment horizontal="left" vertical="center"/>
    </xf>
    <xf numFmtId="43" fontId="61" fillId="0" borderId="0" applyFont="0" applyFill="0" applyBorder="0" applyAlignment="0" applyProtection="0"/>
    <xf numFmtId="0" fontId="34" fillId="0" borderId="8" applyNumberFormat="0" applyProtection="0">
      <alignment horizontal="left" vertical="center" indent="1"/>
    </xf>
    <xf numFmtId="0" fontId="10" fillId="0" borderId="8" applyNumberFormat="0" applyProtection="0">
      <alignment horizontal="left" vertical="center" indent="1"/>
    </xf>
    <xf numFmtId="0" fontId="41" fillId="32" borderId="0" applyNumberFormat="0" applyProtection="0">
      <alignment horizontal="left" vertical="center" indent="1"/>
    </xf>
    <xf numFmtId="0" fontId="41" fillId="32" borderId="0" applyNumberFormat="0" applyProtection="0">
      <alignment horizontal="left" vertical="center" indent="1"/>
    </xf>
    <xf numFmtId="0" fontId="42" fillId="20" borderId="12" applyNumberFormat="0" applyProtection="0">
      <alignment horizontal="center" vertical="center"/>
    </xf>
    <xf numFmtId="4" fontId="43" fillId="34" borderId="14">
      <alignment horizontal="left" vertical="center" indent="1"/>
    </xf>
    <xf numFmtId="0" fontId="39" fillId="0" borderId="0" applyNumberFormat="0" applyProtection="0">
      <alignment horizontal="left" vertical="center" indent="1"/>
    </xf>
    <xf numFmtId="0" fontId="61" fillId="0" borderId="0"/>
    <xf numFmtId="0" fontId="44"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35" borderId="8" applyNumberFormat="0" applyProtection="0">
      <alignment horizontal="left" vertical="center" indent="2"/>
    </xf>
    <xf numFmtId="0" fontId="39" fillId="35" borderId="8" applyNumberFormat="0" applyProtection="0">
      <alignment horizontal="left" vertical="center" indent="2"/>
    </xf>
    <xf numFmtId="0" fontId="39" fillId="35" borderId="8" applyNumberFormat="0" applyProtection="0">
      <alignment horizontal="left" vertical="center" indent="2"/>
    </xf>
    <xf numFmtId="0" fontId="44" fillId="0" borderId="8" applyNumberFormat="0" applyProtection="0">
      <alignment horizontal="left" vertical="center" indent="2"/>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0" fillId="22" borderId="12" applyNumberFormat="0" applyProtection="0">
      <alignment vertical="center"/>
    </xf>
    <xf numFmtId="0" fontId="45" fillId="22" borderId="12" applyNumberFormat="0" applyProtection="0">
      <alignment vertical="center"/>
    </xf>
    <xf numFmtId="0" fontId="48" fillId="0" borderId="0" applyNumberFormat="0" applyProtection="0">
      <alignment horizontal="left" vertical="center" indent="1"/>
    </xf>
    <xf numFmtId="0" fontId="10" fillId="37" borderId="11" applyNumberFormat="0" applyProtection="0">
      <alignment horizontal="right" vertical="center"/>
    </xf>
    <xf numFmtId="0" fontId="45" fillId="36" borderId="12" applyNumberFormat="0" applyProtection="0">
      <alignment horizontal="right" vertical="center"/>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39" fillId="38" borderId="8" applyNumberFormat="0" applyProtection="0">
      <alignment horizontal="center" vertical="top" wrapText="1"/>
    </xf>
    <xf numFmtId="0" fontId="39" fillId="29" borderId="8" applyNumberFormat="0" applyProtection="0">
      <alignment horizontal="center" vertical="center" wrapText="1"/>
    </xf>
    <xf numFmtId="4" fontId="51" fillId="34" borderId="15">
      <alignment vertical="center"/>
    </xf>
    <xf numFmtId="4" fontId="52" fillId="34" borderId="15">
      <alignment vertical="center"/>
    </xf>
    <xf numFmtId="4" fontId="53" fillId="22" borderId="15">
      <alignment horizontal="left" vertical="center" indent="1"/>
    </xf>
    <xf numFmtId="0" fontId="33" fillId="0" borderId="0" applyNumberFormat="0" applyProtection="0">
      <alignment vertical="center"/>
    </xf>
    <xf numFmtId="0" fontId="54" fillId="0" borderId="12" applyNumberFormat="0" applyProtection="0">
      <alignment horizontal="right" vertical="center"/>
    </xf>
    <xf numFmtId="0" fontId="115" fillId="0" borderId="0"/>
    <xf numFmtId="0" fontId="61" fillId="0" borderId="0"/>
    <xf numFmtId="0" fontId="115" fillId="0" borderId="0"/>
    <xf numFmtId="9" fontId="61" fillId="0" borderId="0" applyFont="0" applyFill="0" applyBorder="0" applyAlignment="0" applyProtection="0"/>
    <xf numFmtId="43" fontId="61" fillId="0" borderId="0" applyFont="0" applyFill="0" applyBorder="0" applyAlignment="0" applyProtection="0"/>
    <xf numFmtId="0" fontId="115"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167" fontId="9" fillId="8" borderId="1">
      <alignment horizontal="center" vertical="center"/>
    </xf>
    <xf numFmtId="0" fontId="21" fillId="3" borderId="0" applyNumberFormat="0" applyBorder="0" applyAlignment="0" applyProtection="0"/>
    <xf numFmtId="0" fontId="22" fillId="20" borderId="2" applyNumberFormat="0" applyAlignment="0" applyProtection="0"/>
    <xf numFmtId="0" fontId="23" fillId="21" borderId="3" applyNumberFormat="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15" fillId="0" borderId="0" applyFont="0" applyFill="0" applyBorder="0" applyAlignment="0" applyProtection="0"/>
    <xf numFmtId="175" fontId="115" fillId="0" borderId="0" applyFont="0" applyFill="0" applyBorder="0" applyAlignment="0" applyProtection="0"/>
    <xf numFmtId="175" fontId="115" fillId="0" borderId="0" applyFont="0" applyFill="0" applyBorder="0" applyAlignment="0" applyProtection="0"/>
    <xf numFmtId="175" fontId="115" fillId="0" borderId="0" applyFont="0" applyFill="0" applyBorder="0" applyAlignment="0" applyProtection="0"/>
    <xf numFmtId="175" fontId="115"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11" fillId="0" borderId="0" applyNumberFormat="0" applyFill="0" applyBorder="0" applyAlignment="0" applyProtection="0"/>
    <xf numFmtId="0" fontId="6" fillId="0" borderId="4" applyNumberFormat="0" applyProtection="0"/>
    <xf numFmtId="175" fontId="6" fillId="0" borderId="5">
      <alignment horizontal="left" vertical="center"/>
    </xf>
    <xf numFmtId="0" fontId="12" fillId="0" borderId="0" applyNumberFormat="0" applyFont="0" applyFill="0" applyBorder="0" applyProtection="0"/>
    <xf numFmtId="0" fontId="12" fillId="0" borderId="0" applyNumberFormat="0" applyFont="0" applyFill="0" applyBorder="0" applyProtection="0"/>
    <xf numFmtId="0" fontId="12"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26" fillId="0" borderId="6" applyNumberFormat="0" applyFill="0" applyAlignment="0" applyProtection="0"/>
    <xf numFmtId="0" fontId="26" fillId="0" borderId="0" applyNumberFormat="0" applyFill="0" applyBorder="0" applyAlignment="0" applyProtection="0"/>
    <xf numFmtId="0" fontId="13" fillId="0" borderId="7" applyNumberFormat="0" applyFill="0" applyAlignment="0" applyProtection="0"/>
    <xf numFmtId="0" fontId="79" fillId="0" borderId="0" applyNumberFormat="0" applyFill="0" applyBorder="0">
      <protection locked="0"/>
    </xf>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8" fillId="0" borderId="9" applyNumberFormat="0" applyFill="0" applyAlignment="0" applyProtection="0"/>
    <xf numFmtId="0" fontId="29" fillId="23" borderId="0" applyNumberFormat="0" applyBorder="0" applyAlignment="0" applyProtection="0"/>
    <xf numFmtId="37" fontId="14" fillId="0" borderId="0"/>
    <xf numFmtId="17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115" fillId="0" borderId="0"/>
    <xf numFmtId="175" fontId="44" fillId="0" borderId="0"/>
    <xf numFmtId="175" fontId="4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115" fillId="0" borderId="0"/>
    <xf numFmtId="0" fontId="115" fillId="0" borderId="0"/>
    <xf numFmtId="175" fontId="115" fillId="0" borderId="0"/>
    <xf numFmtId="0" fontId="115" fillId="0" borderId="0"/>
    <xf numFmtId="175" fontId="115" fillId="0" borderId="0"/>
    <xf numFmtId="0" fontId="115" fillId="0" borderId="0"/>
    <xf numFmtId="175" fontId="115" fillId="0" borderId="0"/>
    <xf numFmtId="0" fontId="115" fillId="0" borderId="0"/>
    <xf numFmtId="175" fontId="115" fillId="0" borderId="0"/>
    <xf numFmtId="175" fontId="56" fillId="0" borderId="0"/>
    <xf numFmtId="175" fontId="115" fillId="0" borderId="0"/>
    <xf numFmtId="0" fontId="115" fillId="0" borderId="0"/>
    <xf numFmtId="0" fontId="115" fillId="0" borderId="0"/>
    <xf numFmtId="0" fontId="115" fillId="0" borderId="0"/>
    <xf numFmtId="0" fontId="115" fillId="0" borderId="0"/>
    <xf numFmtId="0" fontId="115" fillId="0" borderId="0"/>
    <xf numFmtId="0" fontId="80" fillId="0" borderId="0"/>
    <xf numFmtId="0" fontId="80" fillId="0" borderId="0"/>
    <xf numFmtId="0" fontId="80" fillId="0" borderId="0"/>
    <xf numFmtId="0" fontId="80" fillId="0" borderId="0"/>
    <xf numFmtId="0" fontId="80" fillId="0" borderId="0"/>
    <xf numFmtId="175" fontId="56" fillId="0" borderId="0"/>
    <xf numFmtId="0" fontId="80" fillId="0" borderId="0"/>
    <xf numFmtId="0" fontId="80" fillId="0" borderId="0"/>
    <xf numFmtId="0" fontId="80" fillId="0" borderId="0"/>
    <xf numFmtId="0" fontId="80" fillId="0" borderId="0"/>
    <xf numFmtId="0" fontId="80" fillId="0" borderId="0"/>
    <xf numFmtId="0" fontId="80" fillId="0" borderId="0"/>
    <xf numFmtId="175" fontId="56" fillId="0" borderId="0"/>
    <xf numFmtId="175" fontId="115" fillId="0" borderId="0"/>
    <xf numFmtId="175" fontId="115" fillId="0" borderId="0"/>
    <xf numFmtId="175" fontId="115" fillId="0" borderId="0"/>
    <xf numFmtId="0" fontId="115" fillId="0" borderId="0"/>
    <xf numFmtId="0" fontId="115" fillId="22" borderId="10" applyNumberFormat="0" applyFont="0" applyAlignment="0" applyProtection="0"/>
    <xf numFmtId="0" fontId="30" fillId="20" borderId="11" applyNumberFormat="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34" fillId="23" borderId="12" applyNumberFormat="0" applyProtection="0">
      <alignment horizontal="left" vertical="top" indent="1"/>
    </xf>
    <xf numFmtId="0" fontId="41" fillId="32" borderId="0" applyNumberFormat="0" applyProtection="0">
      <alignment horizontal="left" vertical="center" indent="1"/>
    </xf>
    <xf numFmtId="0" fontId="39" fillId="35" borderId="8" applyNumberFormat="0" applyProtection="0">
      <alignment horizontal="left" vertical="center" indent="2"/>
    </xf>
    <xf numFmtId="0" fontId="39" fillId="35" borderId="8" applyNumberFormat="0" applyProtection="0">
      <alignment horizontal="left" vertical="center" indent="2"/>
    </xf>
    <xf numFmtId="0" fontId="39" fillId="35" borderId="8" applyNumberFormat="0" applyProtection="0">
      <alignment horizontal="left" vertical="center" indent="2"/>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44" fillId="0" borderId="8" applyNumberFormat="0" applyProtection="0">
      <alignment horizontal="left" vertical="center" indent="2"/>
    </xf>
    <xf numFmtId="0" fontId="44" fillId="0" borderId="8" applyNumberFormat="0" applyProtection="0">
      <alignment horizontal="left" vertical="center" indent="2"/>
    </xf>
    <xf numFmtId="0" fontId="44" fillId="0" borderId="8" applyNumberFormat="0" applyProtection="0">
      <alignment horizontal="left" vertical="center" indent="2"/>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0" fillId="22" borderId="12" applyNumberFormat="0" applyProtection="0">
      <alignment horizontal="left" vertical="top" indent="1"/>
    </xf>
    <xf numFmtId="0" fontId="10" fillId="22" borderId="12" applyNumberFormat="0" applyProtection="0">
      <alignment horizontal="left" vertical="top"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115" fillId="2" borderId="11" applyNumberFormat="0" applyProtection="0">
      <alignment horizontal="left" vertical="center" indent="1"/>
    </xf>
    <xf numFmtId="0" fontId="39" fillId="38" borderId="8" applyNumberFormat="0" applyProtection="0">
      <alignment horizontal="center" vertical="top" wrapText="1"/>
    </xf>
    <xf numFmtId="0" fontId="54" fillId="0" borderId="12" applyNumberFormat="0" applyProtection="0">
      <alignment horizontal="right" vertical="center"/>
    </xf>
    <xf numFmtId="175" fontId="55" fillId="34" borderId="16">
      <protection locked="0"/>
    </xf>
    <xf numFmtId="175" fontId="55" fillId="39" borderId="0"/>
    <xf numFmtId="175" fontId="3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1" fillId="0" borderId="0"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32" fillId="0" borderId="0" applyNumberFormat="0" applyFill="0" applyBorder="0" applyAlignment="0" applyProtection="0"/>
    <xf numFmtId="0" fontId="80" fillId="0" borderId="0"/>
    <xf numFmtId="0" fontId="80" fillId="0" borderId="0"/>
    <xf numFmtId="0" fontId="54" fillId="0" borderId="12" applyNumberFormat="0" applyProtection="0">
      <alignment horizontal="right" vertical="center"/>
    </xf>
    <xf numFmtId="0" fontId="115" fillId="0" borderId="0"/>
    <xf numFmtId="0" fontId="115" fillId="0" borderId="0"/>
    <xf numFmtId="0" fontId="115" fillId="0" borderId="0"/>
    <xf numFmtId="0" fontId="115" fillId="0" borderId="0"/>
    <xf numFmtId="0" fontId="115" fillId="0" borderId="0"/>
    <xf numFmtId="0" fontId="80" fillId="0" borderId="0"/>
    <xf numFmtId="0" fontId="80" fillId="0" borderId="0"/>
    <xf numFmtId="0" fontId="80" fillId="0" borderId="0"/>
    <xf numFmtId="0" fontId="4" fillId="0" borderId="0"/>
    <xf numFmtId="0" fontId="6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2" applyNumberFormat="0" applyAlignment="0" applyProtection="0"/>
    <xf numFmtId="0" fontId="23" fillId="21" borderId="3" applyNumberFormat="0" applyAlignment="0" applyProtection="0"/>
    <xf numFmtId="43" fontId="6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62" fillId="0" borderId="18"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28" fillId="0" borderId="9" applyNumberFormat="0" applyFill="0" applyAlignment="0" applyProtection="0"/>
    <xf numFmtId="0" fontId="29" fillId="23" borderId="0" applyNumberFormat="0" applyBorder="0" applyAlignment="0" applyProtection="0"/>
    <xf numFmtId="0" fontId="61" fillId="22" borderId="10" applyNumberFormat="0" applyFont="0" applyAlignment="0" applyProtection="0"/>
    <xf numFmtId="0" fontId="30" fillId="20" borderId="11" applyNumberFormat="0" applyAlignment="0" applyProtection="0"/>
    <xf numFmtId="9" fontId="61"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4" fillId="0" borderId="0"/>
    <xf numFmtId="0" fontId="115" fillId="0" borderId="0"/>
    <xf numFmtId="0" fontId="115" fillId="0" borderId="0" applyFont="0" applyFill="0" applyBorder="0" applyAlignment="0" applyProtection="0"/>
    <xf numFmtId="0" fontId="4" fillId="0" borderId="0"/>
    <xf numFmtId="0" fontId="11" fillId="0" borderId="0" applyNumberFormat="0" applyFill="0" applyBorder="0" applyAlignment="0" applyProtection="0"/>
    <xf numFmtId="0" fontId="6" fillId="0" borderId="4" applyNumberFormat="0" applyProtection="0"/>
    <xf numFmtId="0" fontId="6" fillId="0" borderId="5">
      <alignment horizontal="left" vertical="center"/>
    </xf>
    <xf numFmtId="0" fontId="12"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13" fillId="0" borderId="7" applyNumberFormat="0" applyFill="0" applyAlignment="0" applyProtection="0"/>
    <xf numFmtId="0" fontId="115" fillId="0" borderId="0"/>
    <xf numFmtId="0" fontId="115" fillId="0" borderId="0"/>
    <xf numFmtId="0" fontId="4" fillId="0" borderId="0"/>
    <xf numFmtId="0" fontId="66" fillId="23" borderId="20" applyNumberFormat="0" applyProtection="0">
      <alignment vertical="center"/>
    </xf>
    <xf numFmtId="0" fontId="67" fillId="23" borderId="20" applyNumberFormat="0" applyProtection="0">
      <alignment vertical="center"/>
    </xf>
    <xf numFmtId="0" fontId="68" fillId="23" borderId="20" applyNumberFormat="0" applyProtection="0">
      <alignment horizontal="left" vertical="center" indent="1"/>
    </xf>
    <xf numFmtId="0" fontId="34" fillId="23" borderId="12" applyNumberFormat="0" applyProtection="0">
      <alignment horizontal="left" vertical="top" indent="1"/>
    </xf>
    <xf numFmtId="0" fontId="69" fillId="32" borderId="20" applyNumberFormat="0" applyProtection="0">
      <alignment horizontal="left" vertical="center" indent="1"/>
    </xf>
    <xf numFmtId="0" fontId="53" fillId="54" borderId="20" applyNumberFormat="0" applyProtection="0">
      <alignment horizontal="left" vertical="center" indent="1"/>
    </xf>
    <xf numFmtId="0" fontId="53" fillId="36" borderId="20" applyNumberFormat="0" applyProtection="0">
      <alignment horizontal="left" vertical="center" indent="1"/>
    </xf>
    <xf numFmtId="0" fontId="70" fillId="32" borderId="20" applyNumberFormat="0" applyProtection="0">
      <alignment horizontal="left" vertical="center" indent="1"/>
    </xf>
    <xf numFmtId="0" fontId="71" fillId="8" borderId="20" applyNumberFormat="0" applyProtection="0">
      <alignment vertical="center"/>
    </xf>
    <xf numFmtId="0" fontId="43" fillId="34" borderId="20" applyNumberFormat="0" applyProtection="0">
      <alignment horizontal="left" vertical="center" indent="1"/>
    </xf>
    <xf numFmtId="0" fontId="72" fillId="36" borderId="20" applyNumberFormat="0" applyProtection="0">
      <alignment horizontal="left" vertical="center" indent="1"/>
    </xf>
    <xf numFmtId="0" fontId="73" fillId="32" borderId="20"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top"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top"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top"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top" indent="1"/>
    </xf>
    <xf numFmtId="0" fontId="74" fillId="34" borderId="20" applyNumberFormat="0" applyProtection="0">
      <alignment vertical="center"/>
    </xf>
    <xf numFmtId="0" fontId="75" fillId="34" borderId="20" applyNumberFormat="0" applyProtection="0">
      <alignment vertical="center"/>
    </xf>
    <xf numFmtId="0" fontId="53" fillId="36" borderId="20" applyNumberFormat="0" applyProtection="0">
      <alignment horizontal="left" vertical="center" indent="1"/>
    </xf>
    <xf numFmtId="0" fontId="10" fillId="22" borderId="12" applyNumberFormat="0" applyProtection="0">
      <alignment horizontal="left" vertical="top" indent="1"/>
    </xf>
    <xf numFmtId="0" fontId="10" fillId="22" borderId="12" applyNumberFormat="0" applyProtection="0">
      <alignment horizontal="left" vertical="top" indent="1"/>
    </xf>
    <xf numFmtId="0" fontId="76" fillId="34" borderId="20" applyNumberFormat="0" applyProtection="0">
      <alignment vertical="center"/>
    </xf>
    <xf numFmtId="0" fontId="77" fillId="34" borderId="20" applyNumberFormat="0" applyProtection="0">
      <alignment vertical="center"/>
    </xf>
    <xf numFmtId="0" fontId="53" fillId="36" borderId="20" applyNumberFormat="0" applyProtection="0">
      <alignment horizontal="left" vertical="center" indent="1"/>
    </xf>
    <xf numFmtId="0" fontId="10" fillId="33" borderId="12" applyNumberFormat="0" applyProtection="0">
      <alignment horizontal="left" vertical="top" indent="1"/>
    </xf>
    <xf numFmtId="0" fontId="51" fillId="34" borderId="20" applyNumberFormat="0" applyProtection="0">
      <alignment vertical="center"/>
    </xf>
    <xf numFmtId="0" fontId="52" fillId="34" borderId="20" applyNumberFormat="0" applyProtection="0">
      <alignment vertical="center"/>
    </xf>
    <xf numFmtId="0" fontId="53" fillId="22" borderId="20" applyNumberFormat="0" applyProtection="0">
      <alignment horizontal="left" vertical="center" indent="1"/>
    </xf>
    <xf numFmtId="0" fontId="78" fillId="8" borderId="20" applyNumberFormat="0" applyProtection="0">
      <alignment horizontal="left" indent="1"/>
    </xf>
    <xf numFmtId="0" fontId="64" fillId="34" borderId="20" applyNumberFormat="0" applyProtection="0">
      <alignment vertical="center"/>
    </xf>
    <xf numFmtId="0" fontId="15" fillId="0" borderId="0" applyNumberFormat="0" applyFont="0" applyFill="0" applyBorder="0" applyAlignment="0" applyProtection="0"/>
    <xf numFmtId="0" fontId="115" fillId="0" borderId="17" applyNumberFormat="0" applyFill="0" applyBorder="0" applyAlignment="0" applyProtection="0"/>
    <xf numFmtId="0" fontId="4" fillId="0" borderId="0"/>
    <xf numFmtId="0" fontId="4" fillId="0" borderId="0"/>
    <xf numFmtId="0" fontId="115" fillId="0" borderId="0"/>
    <xf numFmtId="0" fontId="115" fillId="32" borderId="12" applyNumberFormat="0" applyProtection="0">
      <alignment horizontal="left" vertical="top" indent="1"/>
    </xf>
    <xf numFmtId="0" fontId="115" fillId="33" borderId="12" applyNumberFormat="0" applyProtection="0">
      <alignment horizontal="left" vertical="top" indent="1"/>
    </xf>
    <xf numFmtId="0" fontId="115" fillId="8" borderId="12" applyNumberFormat="0" applyProtection="0">
      <alignment horizontal="left" vertical="top" indent="1"/>
    </xf>
    <xf numFmtId="0" fontId="115" fillId="36" borderId="12" applyNumberFormat="0" applyProtection="0">
      <alignment horizontal="left" vertical="top" indent="1"/>
    </xf>
    <xf numFmtId="0" fontId="4" fillId="0" borderId="0"/>
    <xf numFmtId="0" fontId="115" fillId="0" borderId="0"/>
    <xf numFmtId="0" fontId="19" fillId="7"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8"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1"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1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2" fillId="34" borderId="2" applyNumberFormat="0" applyAlignment="0" applyProtection="0"/>
    <xf numFmtId="0" fontId="22" fillId="34" borderId="2" applyNumberFormat="0" applyAlignment="0" applyProtection="0"/>
    <xf numFmtId="0" fontId="22" fillId="20" borderId="2" applyNumberFormat="0" applyAlignment="0" applyProtection="0"/>
    <xf numFmtId="0" fontId="22" fillId="34" borderId="2" applyNumberFormat="0" applyAlignment="0" applyProtection="0"/>
    <xf numFmtId="0" fontId="22" fillId="34" borderId="2" applyNumberFormat="0" applyAlignment="0" applyProtection="0"/>
    <xf numFmtId="0" fontId="22" fillId="34" borderId="2" applyNumberFormat="0" applyAlignment="0" applyProtection="0"/>
    <xf numFmtId="43" fontId="11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5"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3"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14"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2" fontId="115" fillId="0" borderId="0" applyFont="0" applyFill="0" applyBorder="0" applyAlignment="0" applyProtection="0"/>
    <xf numFmtId="0" fontId="82" fillId="0" borderId="21" applyNumberFormat="0" applyFill="0" applyAlignment="0" applyProtection="0"/>
    <xf numFmtId="0" fontId="82" fillId="0" borderId="21" applyNumberFormat="0" applyFill="0" applyAlignment="0" applyProtection="0"/>
    <xf numFmtId="0" fontId="62" fillId="0" borderId="18"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12" fillId="0" borderId="0" applyNumberFormat="0" applyFont="0" applyFill="0" applyBorder="0" applyProtection="0"/>
    <xf numFmtId="0" fontId="12" fillId="0" borderId="0" applyNumberFormat="0" applyFont="0" applyFill="0" applyBorder="0" applyProtection="0"/>
    <xf numFmtId="0" fontId="12" fillId="0" borderId="0" applyNumberFormat="0" applyFont="0" applyFill="0" applyBorder="0" applyProtection="0"/>
    <xf numFmtId="0" fontId="12" fillId="0" borderId="0" applyNumberFormat="0" applyFont="0" applyFill="0" applyBorder="0" applyProtection="0"/>
    <xf numFmtId="0" fontId="12" fillId="0" borderId="0" applyNumberFormat="0" applyFont="0" applyFill="0" applyBorder="0" applyProtection="0"/>
    <xf numFmtId="0" fontId="12" fillId="0" borderId="0" applyNumberFormat="0" applyFont="0" applyFill="0" applyBorder="0" applyProtection="0"/>
    <xf numFmtId="0" fontId="6" fillId="0" borderId="0" applyNumberFormat="0" applyFont="0" applyFill="0" applyBorder="0" applyProtection="0"/>
    <xf numFmtId="0" fontId="83" fillId="0" borderId="13" applyNumberFormat="0" applyFill="0" applyAlignment="0" applyProtection="0"/>
    <xf numFmtId="0" fontId="83" fillId="0" borderId="13" applyNumberFormat="0" applyFill="0" applyAlignment="0" applyProtection="0"/>
    <xf numFmtId="0" fontId="63"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6" fillId="0" borderId="0" applyNumberFormat="0" applyFont="0" applyFill="0" applyBorder="0" applyProtection="0"/>
    <xf numFmtId="0" fontId="81" fillId="0" borderId="22" applyNumberFormat="0" applyFill="0" applyAlignment="0" applyProtection="0"/>
    <xf numFmtId="0" fontId="81" fillId="0" borderId="22" applyNumberFormat="0" applyFill="0" applyAlignment="0" applyProtection="0"/>
    <xf numFmtId="0" fontId="26" fillId="0" borderId="6"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168" fontId="115" fillId="0" borderId="0">
      <protection locked="0"/>
    </xf>
    <xf numFmtId="0" fontId="27" fillId="23" borderId="2" applyNumberFormat="0" applyAlignment="0" applyProtection="0"/>
    <xf numFmtId="0" fontId="27" fillId="23" borderId="2" applyNumberFormat="0" applyAlignment="0" applyProtection="0"/>
    <xf numFmtId="0" fontId="27" fillId="7" borderId="2" applyNumberFormat="0" applyAlignment="0" applyProtection="0"/>
    <xf numFmtId="0" fontId="27" fillId="23" borderId="2" applyNumberFormat="0" applyAlignment="0" applyProtection="0"/>
    <xf numFmtId="0" fontId="27" fillId="23" borderId="2" applyNumberFormat="0" applyAlignment="0" applyProtection="0"/>
    <xf numFmtId="0" fontId="27" fillId="23"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61" fillId="0" borderId="0"/>
    <xf numFmtId="0" fontId="115" fillId="0" borderId="0"/>
    <xf numFmtId="0" fontId="115"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4" fillId="0" borderId="0"/>
    <xf numFmtId="0" fontId="4" fillId="0" borderId="0"/>
    <xf numFmtId="0" fontId="4" fillId="0" borderId="0"/>
    <xf numFmtId="0" fontId="115" fillId="0" borderId="0"/>
    <xf numFmtId="0" fontId="115" fillId="0" borderId="0"/>
    <xf numFmtId="0" fontId="4" fillId="0" borderId="0"/>
    <xf numFmtId="0" fontId="4" fillId="0" borderId="0"/>
    <xf numFmtId="0" fontId="4" fillId="0" borderId="0"/>
    <xf numFmtId="0" fontId="115" fillId="0" borderId="0"/>
    <xf numFmtId="0" fontId="61" fillId="0" borderId="0"/>
    <xf numFmtId="0" fontId="115" fillId="0" borderId="0"/>
    <xf numFmtId="0" fontId="115" fillId="0" borderId="0"/>
    <xf numFmtId="0" fontId="4" fillId="0" borderId="0"/>
    <xf numFmtId="0" fontId="115" fillId="0" borderId="0"/>
    <xf numFmtId="0" fontId="115" fillId="0" borderId="0"/>
    <xf numFmtId="0" fontId="4" fillId="0" borderId="0"/>
    <xf numFmtId="0" fontId="115" fillId="0" borderId="0"/>
    <xf numFmtId="0" fontId="115" fillId="0" borderId="0"/>
    <xf numFmtId="0" fontId="115" fillId="0" borderId="0"/>
    <xf numFmtId="0" fontId="4" fillId="0" borderId="0"/>
    <xf numFmtId="0" fontId="115" fillId="0" borderId="0"/>
    <xf numFmtId="0" fontId="115" fillId="0" borderId="0"/>
    <xf numFmtId="0" fontId="115" fillId="0" borderId="0"/>
    <xf numFmtId="0" fontId="115" fillId="0" borderId="0"/>
    <xf numFmtId="0" fontId="61"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 fillId="0" borderId="0"/>
    <xf numFmtId="0" fontId="115" fillId="0" borderId="0"/>
    <xf numFmtId="0" fontId="61"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115" fillId="0" borderId="0"/>
    <xf numFmtId="0" fontId="61" fillId="0" borderId="0"/>
    <xf numFmtId="0" fontId="115" fillId="0" borderId="0"/>
    <xf numFmtId="0" fontId="115" fillId="22" borderId="10" applyNumberFormat="0" applyFont="0" applyAlignment="0" applyProtection="0"/>
    <xf numFmtId="0" fontId="115" fillId="22" borderId="10" applyNumberFormat="0" applyFont="0" applyAlignment="0" applyProtection="0"/>
    <xf numFmtId="0" fontId="115" fillId="22" borderId="10" applyNumberFormat="0" applyFont="0" applyAlignment="0" applyProtection="0"/>
    <xf numFmtId="0" fontId="115" fillId="22" borderId="10" applyNumberFormat="0" applyFont="0" applyAlignment="0" applyProtection="0"/>
    <xf numFmtId="0" fontId="30" fillId="34" borderId="11" applyNumberFormat="0" applyAlignment="0" applyProtection="0"/>
    <xf numFmtId="0" fontId="30" fillId="34" borderId="11" applyNumberFormat="0" applyAlignment="0" applyProtection="0"/>
    <xf numFmtId="0" fontId="30" fillId="20" borderId="11" applyNumberFormat="0" applyAlignment="0" applyProtection="0"/>
    <xf numFmtId="0" fontId="30" fillId="34" borderId="11" applyNumberFormat="0" applyAlignment="0" applyProtection="0"/>
    <xf numFmtId="0" fontId="30" fillId="34" borderId="11" applyNumberFormat="0" applyAlignment="0" applyProtection="0"/>
    <xf numFmtId="0" fontId="30" fillId="34" borderId="11" applyNumberFormat="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10"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6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6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61" fillId="0" borderId="0" applyFont="0" applyFill="0" applyBorder="0" applyAlignment="0" applyProtection="0"/>
    <xf numFmtId="9" fontId="115" fillId="0" borderId="0" applyFont="0" applyFill="0" applyBorder="0" applyAlignment="0" applyProtection="0"/>
    <xf numFmtId="9" fontId="61" fillId="0" borderId="0" applyFont="0" applyFill="0" applyBorder="0" applyAlignment="0" applyProtection="0"/>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center"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2" borderId="12" applyNumberFormat="0" applyProtection="0">
      <alignment horizontal="left" vertical="top"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center"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33" borderId="12" applyNumberFormat="0" applyProtection="0">
      <alignment horizontal="left" vertical="top"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center"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8" borderId="12" applyNumberFormat="0" applyProtection="0">
      <alignment horizontal="left" vertical="top"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center"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115" fillId="36" borderId="12" applyNumberFormat="0" applyProtection="0">
      <alignment horizontal="left" vertical="top" indent="1"/>
    </xf>
    <xf numFmtId="0" fontId="60"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19"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115" fillId="0" borderId="17" applyNumberFormat="0" applyFill="0" applyBorder="0" applyAlignment="0" applyProtection="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115" fillId="0" borderId="0"/>
    <xf numFmtId="0" fontId="115" fillId="0" borderId="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9" fontId="61" fillId="0" borderId="0" applyFont="0" applyFill="0" applyBorder="0" applyAlignment="0" applyProtection="0"/>
    <xf numFmtId="0" fontId="27" fillId="7" borderId="2" applyNumberFormat="0" applyAlignment="0" applyProtection="0"/>
    <xf numFmtId="43" fontId="61" fillId="0" borderId="0" applyFont="0" applyFill="0" applyBorder="0" applyAlignment="0" applyProtection="0"/>
    <xf numFmtId="0" fontId="61" fillId="0" borderId="0"/>
    <xf numFmtId="43"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4" fillId="0" borderId="0"/>
    <xf numFmtId="0" fontId="4" fillId="0" borderId="0"/>
    <xf numFmtId="0" fontId="4" fillId="0" borderId="0"/>
    <xf numFmtId="0" fontId="4" fillId="0" borderId="0"/>
    <xf numFmtId="9"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9" fontId="11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5" fillId="0" borderId="0" applyFont="0" applyFill="0" applyBorder="0" applyAlignment="0" applyProtection="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9" fontId="61" fillId="0" borderId="0" applyFont="0" applyFill="0" applyBorder="0" applyAlignment="0" applyProtection="0"/>
    <xf numFmtId="43" fontId="61" fillId="0" borderId="0" applyFont="0" applyFill="0" applyBorder="0" applyAlignment="0" applyProtection="0"/>
    <xf numFmtId="0" fontId="61" fillId="0" borderId="0"/>
    <xf numFmtId="9" fontId="61" fillId="0" borderId="0" applyFont="0" applyFill="0" applyBorder="0" applyAlignment="0" applyProtection="0"/>
    <xf numFmtId="43" fontId="61" fillId="0" borderId="0" applyFont="0" applyFill="0" applyBorder="0" applyAlignment="0" applyProtection="0"/>
    <xf numFmtId="0" fontId="27" fillId="7" borderId="2" applyNumberFormat="0" applyAlignment="0" applyProtection="0"/>
    <xf numFmtId="0" fontId="61" fillId="0" borderId="0"/>
    <xf numFmtId="0" fontId="27" fillId="7" borderId="2" applyNumberFormat="0" applyAlignment="0" applyProtection="0"/>
    <xf numFmtId="43"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43" fontId="115" fillId="0" borderId="0" applyFont="0" applyFill="0" applyBorder="0" applyAlignment="0" applyProtection="0"/>
    <xf numFmtId="0" fontId="115" fillId="0" borderId="0"/>
    <xf numFmtId="43"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xf numFmtId="9" fontId="115" fillId="0" borderId="0" applyFont="0" applyFill="0" applyBorder="0" applyAlignment="0" applyProtection="0"/>
    <xf numFmtId="43" fontId="115" fillId="0" borderId="0" applyFont="0" applyFill="0" applyBorder="0" applyAlignment="0" applyProtection="0"/>
    <xf numFmtId="0" fontId="115" fillId="0" borderId="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0" fontId="115" fillId="0" borderId="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5"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5" fillId="0" borderId="0"/>
    <xf numFmtId="0" fontId="4" fillId="0" borderId="0"/>
    <xf numFmtId="0" fontId="4" fillId="0" borderId="0"/>
    <xf numFmtId="43" fontId="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55" borderId="0" applyNumberFormat="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7" fillId="0" borderId="0"/>
    <xf numFmtId="0" fontId="115" fillId="0" borderId="0"/>
    <xf numFmtId="0" fontId="118" fillId="0" borderId="0" applyNumberFormat="0" applyFill="0" applyBorder="0" applyAlignment="0" applyProtection="0"/>
    <xf numFmtId="0" fontId="3" fillId="0" borderId="0"/>
    <xf numFmtId="0" fontId="3" fillId="0" borderId="0"/>
    <xf numFmtId="0" fontId="3" fillId="0" borderId="0"/>
    <xf numFmtId="0" fontId="115" fillId="0" borderId="0"/>
    <xf numFmtId="0" fontId="2" fillId="0" borderId="0"/>
    <xf numFmtId="0" fontId="2" fillId="0" borderId="0"/>
    <xf numFmtId="0" fontId="2" fillId="0" borderId="0"/>
    <xf numFmtId="0" fontId="1" fillId="72" borderId="0" applyNumberFormat="0" applyBorder="0" applyAlignment="0" applyProtection="0"/>
    <xf numFmtId="0" fontId="1" fillId="0" borderId="0"/>
    <xf numFmtId="0" fontId="10" fillId="0" borderId="0"/>
  </cellStyleXfs>
  <cellXfs count="2923">
    <xf numFmtId="0" fontId="0" fillId="0" borderId="0" xfId="0"/>
    <xf numFmtId="0" fontId="17" fillId="0" borderId="0" xfId="0" applyFont="1"/>
    <xf numFmtId="3" fontId="0" fillId="0" borderId="0" xfId="0" applyNumberFormat="1"/>
    <xf numFmtId="3" fontId="7" fillId="0" borderId="0" xfId="0" applyNumberFormat="1" applyFont="1"/>
    <xf numFmtId="0" fontId="7" fillId="0" borderId="0" xfId="0" applyFont="1"/>
    <xf numFmtId="0" fontId="0" fillId="0" borderId="0" xfId="0" applyAlignment="1">
      <alignment vertical="center"/>
    </xf>
    <xf numFmtId="9" fontId="0" fillId="0" borderId="0" xfId="0" applyNumberFormat="1"/>
    <xf numFmtId="0" fontId="0" fillId="0" borderId="0" xfId="0" quotePrefix="1" applyAlignment="1">
      <alignment vertical="center"/>
    </xf>
    <xf numFmtId="9" fontId="0" fillId="0" borderId="0" xfId="0" applyNumberFormat="1" applyAlignment="1">
      <alignment vertical="center"/>
    </xf>
    <xf numFmtId="0" fontId="84" fillId="0" borderId="0" xfId="0" applyFont="1"/>
    <xf numFmtId="0" fontId="86" fillId="0" borderId="0" xfId="0" applyFont="1"/>
    <xf numFmtId="0" fontId="88" fillId="0" borderId="0" xfId="0" applyFont="1"/>
    <xf numFmtId="0" fontId="89" fillId="0" borderId="0" xfId="0" applyFont="1"/>
    <xf numFmtId="3" fontId="89" fillId="0" borderId="0" xfId="0" applyNumberFormat="1" applyFont="1"/>
    <xf numFmtId="3" fontId="88" fillId="0" borderId="0" xfId="0" applyNumberFormat="1" applyFont="1"/>
    <xf numFmtId="10" fontId="96" fillId="0" borderId="0" xfId="0" applyNumberFormat="1" applyFont="1"/>
    <xf numFmtId="9" fontId="88" fillId="0" borderId="0" xfId="0" applyNumberFormat="1" applyFont="1"/>
    <xf numFmtId="0" fontId="89" fillId="0" borderId="0" xfId="329" applyFont="1"/>
    <xf numFmtId="3" fontId="89" fillId="0" borderId="0" xfId="329" applyNumberFormat="1" applyFont="1"/>
    <xf numFmtId="0" fontId="103" fillId="0" borderId="0" xfId="329" applyFont="1"/>
    <xf numFmtId="9" fontId="89" fillId="0" borderId="0" xfId="4" applyNumberFormat="1" applyFont="1" applyBorder="1" applyAlignment="1">
      <alignment horizontal="right"/>
    </xf>
    <xf numFmtId="9" fontId="89" fillId="0" borderId="0" xfId="4" applyNumberFormat="1" applyFont="1" applyBorder="1" applyAlignment="1"/>
    <xf numFmtId="9" fontId="95" fillId="0" borderId="0" xfId="4" applyNumberFormat="1" applyFont="1" applyBorder="1" applyAlignment="1">
      <alignment horizontal="right"/>
    </xf>
    <xf numFmtId="9" fontId="95" fillId="0" borderId="0" xfId="4" applyNumberFormat="1" applyFont="1" applyBorder="1" applyAlignment="1"/>
    <xf numFmtId="0" fontId="95" fillId="0" borderId="0" xfId="0" applyFont="1"/>
    <xf numFmtId="0" fontId="89" fillId="0" borderId="0" xfId="0" applyFont="1" applyAlignment="1">
      <alignment vertical="center"/>
    </xf>
    <xf numFmtId="14" fontId="95" fillId="0" borderId="27" xfId="331" applyNumberFormat="1" applyFont="1" applyBorder="1" applyAlignment="1">
      <alignment horizontal="left"/>
    </xf>
    <xf numFmtId="0" fontId="86" fillId="0" borderId="0" xfId="331" applyFont="1" applyAlignment="1">
      <alignment horizontal="center"/>
    </xf>
    <xf numFmtId="3" fontId="88" fillId="0" borderId="0" xfId="331" applyNumberFormat="1" applyFont="1"/>
    <xf numFmtId="0" fontId="88" fillId="0" borderId="0" xfId="331" applyFont="1"/>
    <xf numFmtId="0" fontId="104" fillId="0" borderId="0" xfId="331" applyFont="1" applyAlignment="1">
      <alignment horizontal="center" vertical="center" wrapText="1"/>
    </xf>
    <xf numFmtId="0" fontId="102" fillId="0" borderId="0" xfId="0" applyFont="1"/>
    <xf numFmtId="0" fontId="89" fillId="0" borderId="0" xfId="331" applyFont="1"/>
    <xf numFmtId="42" fontId="89" fillId="0" borderId="0" xfId="1" applyNumberFormat="1" applyFont="1"/>
    <xf numFmtId="42" fontId="95" fillId="0" borderId="0" xfId="1" applyNumberFormat="1" applyFont="1" applyFill="1"/>
    <xf numFmtId="0" fontId="90" fillId="0" borderId="0" xfId="331" applyFont="1"/>
    <xf numFmtId="0" fontId="96" fillId="0" borderId="0" xfId="0" applyFont="1"/>
    <xf numFmtId="0" fontId="0" fillId="0" borderId="0" xfId="335" applyFont="1"/>
    <xf numFmtId="3" fontId="88" fillId="0" borderId="28" xfId="331" applyNumberFormat="1" applyFont="1" applyBorder="1" applyAlignment="1">
      <alignment horizontal="center" vertical="center"/>
    </xf>
    <xf numFmtId="3" fontId="88" fillId="0" borderId="29" xfId="331" applyNumberFormat="1" applyFont="1" applyBorder="1" applyAlignment="1">
      <alignment horizontal="center" vertical="center"/>
    </xf>
    <xf numFmtId="3" fontId="88" fillId="0" borderId="31" xfId="331" applyNumberFormat="1" applyFont="1" applyBorder="1" applyAlignment="1">
      <alignment horizontal="center" vertical="center"/>
    </xf>
    <xf numFmtId="3" fontId="88" fillId="0" borderId="36" xfId="331" applyNumberFormat="1" applyFont="1" applyBorder="1" applyAlignment="1">
      <alignment horizontal="center" vertical="center"/>
    </xf>
    <xf numFmtId="3" fontId="88" fillId="0" borderId="34" xfId="331" applyNumberFormat="1" applyFont="1" applyBorder="1" applyAlignment="1">
      <alignment horizontal="center" vertical="center"/>
    </xf>
    <xf numFmtId="3" fontId="88" fillId="0" borderId="29" xfId="0" applyNumberFormat="1" applyFont="1" applyBorder="1" applyAlignment="1">
      <alignment horizontal="center" vertical="center"/>
    </xf>
    <xf numFmtId="3" fontId="88" fillId="0" borderId="30" xfId="0" applyNumberFormat="1" applyFont="1" applyBorder="1" applyAlignment="1">
      <alignment horizontal="center" vertical="center"/>
    </xf>
    <xf numFmtId="3" fontId="88" fillId="0" borderId="28" xfId="0" applyNumberFormat="1" applyFont="1" applyBorder="1" applyAlignment="1">
      <alignment horizontal="center" vertical="center"/>
    </xf>
    <xf numFmtId="3" fontId="88" fillId="0" borderId="31" xfId="0" applyNumberFormat="1" applyFont="1" applyBorder="1" applyAlignment="1">
      <alignment horizontal="center" vertical="center"/>
    </xf>
    <xf numFmtId="9" fontId="88" fillId="0" borderId="31" xfId="331" applyNumberFormat="1" applyFont="1" applyBorder="1" applyAlignment="1">
      <alignment horizontal="center" vertical="center"/>
    </xf>
    <xf numFmtId="3" fontId="88" fillId="0" borderId="33" xfId="331" applyNumberFormat="1" applyFont="1" applyBorder="1" applyAlignment="1">
      <alignment horizontal="center" vertical="center"/>
    </xf>
    <xf numFmtId="0" fontId="88" fillId="0" borderId="0" xfId="2082" applyFont="1" applyAlignment="1">
      <alignment horizontal="left"/>
    </xf>
    <xf numFmtId="0" fontId="85" fillId="0" borderId="28" xfId="0" applyFont="1" applyBorder="1" applyAlignment="1">
      <alignment horizontal="center" wrapText="1"/>
    </xf>
    <xf numFmtId="173" fontId="85" fillId="0" borderId="29" xfId="0" applyNumberFormat="1" applyFont="1" applyBorder="1" applyAlignment="1">
      <alignment horizontal="center" wrapText="1"/>
    </xf>
    <xf numFmtId="173" fontId="85" fillId="0" borderId="31" xfId="0" applyNumberFormat="1" applyFont="1" applyBorder="1" applyAlignment="1">
      <alignment horizontal="center" wrapText="1"/>
    </xf>
    <xf numFmtId="1" fontId="85" fillId="0" borderId="29" xfId="0" applyNumberFormat="1" applyFont="1" applyBorder="1" applyAlignment="1">
      <alignment horizontal="center" wrapText="1"/>
    </xf>
    <xf numFmtId="1" fontId="85" fillId="0" borderId="31" xfId="0" applyNumberFormat="1" applyFont="1" applyBorder="1" applyAlignment="1">
      <alignment horizontal="center" wrapText="1"/>
    </xf>
    <xf numFmtId="0" fontId="91" fillId="0" borderId="0" xfId="0" applyFont="1"/>
    <xf numFmtId="3" fontId="85" fillId="0" borderId="0" xfId="0" applyNumberFormat="1" applyFont="1"/>
    <xf numFmtId="0" fontId="85" fillId="0" borderId="0" xfId="0" applyFont="1"/>
    <xf numFmtId="0" fontId="91" fillId="0" borderId="28" xfId="0" applyFont="1" applyBorder="1" applyAlignment="1">
      <alignment horizontal="center" wrapText="1"/>
    </xf>
    <xf numFmtId="0" fontId="91" fillId="0" borderId="29" xfId="0" applyFont="1" applyBorder="1" applyAlignment="1">
      <alignment horizontal="center" wrapText="1"/>
    </xf>
    <xf numFmtId="0" fontId="91" fillId="0" borderId="31" xfId="0" applyFont="1" applyBorder="1" applyAlignment="1">
      <alignment horizontal="center" wrapText="1"/>
    </xf>
    <xf numFmtId="3" fontId="85" fillId="0" borderId="28" xfId="0" applyNumberFormat="1" applyFont="1" applyBorder="1" applyAlignment="1">
      <alignment horizontal="center" vertical="center"/>
    </xf>
    <xf numFmtId="3" fontId="85" fillId="0" borderId="29" xfId="0" applyNumberFormat="1" applyFont="1" applyBorder="1" applyAlignment="1">
      <alignment horizontal="center" vertical="center"/>
    </xf>
    <xf numFmtId="3" fontId="85" fillId="0" borderId="31" xfId="0" applyNumberFormat="1" applyFont="1" applyBorder="1" applyAlignment="1">
      <alignment horizontal="center" vertical="center"/>
    </xf>
    <xf numFmtId="0" fontId="85" fillId="0" borderId="0" xfId="0" applyFont="1" applyAlignment="1">
      <alignment horizontal="left" vertical="center"/>
    </xf>
    <xf numFmtId="3" fontId="107" fillId="0" borderId="29" xfId="4" applyNumberFormat="1" applyFont="1" applyFill="1" applyBorder="1" applyAlignment="1">
      <alignment horizontal="center" vertical="center"/>
    </xf>
    <xf numFmtId="0" fontId="107" fillId="0" borderId="29" xfId="0" applyFont="1" applyBorder="1" applyAlignment="1">
      <alignment horizontal="center" wrapText="1"/>
    </xf>
    <xf numFmtId="165" fontId="85" fillId="0" borderId="0" xfId="0" applyNumberFormat="1" applyFont="1"/>
    <xf numFmtId="3" fontId="85" fillId="0" borderId="29" xfId="328" applyNumberFormat="1" applyFont="1" applyBorder="1" applyAlignment="1">
      <alignment horizontal="center" vertical="center"/>
    </xf>
    <xf numFmtId="3" fontId="85" fillId="0" borderId="29" xfId="330" applyNumberFormat="1" applyFont="1" applyBorder="1" applyAlignment="1">
      <alignment horizontal="center" vertical="center"/>
    </xf>
    <xf numFmtId="9" fontId="85" fillId="0" borderId="29" xfId="328" applyNumberFormat="1" applyFont="1" applyBorder="1" applyAlignment="1">
      <alignment horizontal="center" vertical="center"/>
    </xf>
    <xf numFmtId="172" fontId="91" fillId="0" borderId="0" xfId="0" applyNumberFormat="1" applyFont="1" applyAlignment="1">
      <alignment horizontal="center"/>
    </xf>
    <xf numFmtId="3" fontId="85" fillId="0" borderId="37" xfId="331" applyNumberFormat="1" applyFont="1" applyBorder="1" applyAlignment="1">
      <alignment horizontal="center" vertical="center"/>
    </xf>
    <xf numFmtId="9" fontId="85" fillId="0" borderId="0" xfId="0" applyNumberFormat="1" applyFont="1"/>
    <xf numFmtId="172" fontId="91" fillId="0" borderId="28" xfId="331" applyNumberFormat="1" applyFont="1" applyBorder="1" applyAlignment="1">
      <alignment horizontal="left"/>
    </xf>
    <xf numFmtId="3" fontId="85" fillId="0" borderId="29" xfId="331" applyNumberFormat="1" applyFont="1" applyBorder="1" applyAlignment="1">
      <alignment horizontal="center" vertical="center"/>
    </xf>
    <xf numFmtId="10" fontId="85" fillId="0" borderId="29" xfId="331" applyNumberFormat="1" applyFont="1" applyBorder="1" applyAlignment="1">
      <alignment horizontal="center" vertical="center"/>
    </xf>
    <xf numFmtId="9" fontId="85" fillId="0" borderId="29" xfId="331" applyNumberFormat="1" applyFont="1" applyBorder="1" applyAlignment="1">
      <alignment horizontal="center" vertical="center"/>
    </xf>
    <xf numFmtId="10" fontId="85" fillId="0" borderId="31" xfId="331" applyNumberFormat="1" applyFont="1" applyBorder="1" applyAlignment="1">
      <alignment horizontal="center" vertical="center"/>
    </xf>
    <xf numFmtId="0" fontId="91" fillId="0" borderId="0" xfId="331" applyFont="1" applyAlignment="1">
      <alignment horizontal="center"/>
    </xf>
    <xf numFmtId="3" fontId="91" fillId="0" borderId="0" xfId="331" applyNumberFormat="1" applyFont="1" applyAlignment="1">
      <alignment horizontal="right"/>
    </xf>
    <xf numFmtId="10" fontId="91" fillId="0" borderId="0" xfId="331" applyNumberFormat="1" applyFont="1" applyAlignment="1">
      <alignment horizontal="right"/>
    </xf>
    <xf numFmtId="176" fontId="91" fillId="0" borderId="0" xfId="0" applyNumberFormat="1" applyFont="1"/>
    <xf numFmtId="42" fontId="88" fillId="0" borderId="0" xfId="0" applyNumberFormat="1" applyFont="1"/>
    <xf numFmtId="8" fontId="88" fillId="0" borderId="0" xfId="0" applyNumberFormat="1" applyFont="1"/>
    <xf numFmtId="0" fontId="105" fillId="0" borderId="0" xfId="0" applyFont="1" applyAlignment="1">
      <alignment horizontal="left"/>
    </xf>
    <xf numFmtId="0" fontId="115" fillId="0" borderId="0" xfId="0" applyFont="1"/>
    <xf numFmtId="0" fontId="85" fillId="0" borderId="0" xfId="0" applyFont="1" applyAlignment="1">
      <alignment horizontal="left" vertical="center" wrapText="1"/>
    </xf>
    <xf numFmtId="0" fontId="85" fillId="0" borderId="0" xfId="0" applyFont="1" applyAlignment="1">
      <alignment horizontal="left" wrapText="1"/>
    </xf>
    <xf numFmtId="0" fontId="85" fillId="0" borderId="0" xfId="0" applyFont="1" applyAlignment="1">
      <alignment horizontal="center"/>
    </xf>
    <xf numFmtId="3" fontId="88" fillId="0" borderId="37" xfId="0" applyNumberFormat="1" applyFont="1" applyBorder="1" applyAlignment="1">
      <alignment horizontal="center" vertical="center"/>
    </xf>
    <xf numFmtId="0" fontId="0" fillId="0" borderId="0" xfId="335" quotePrefix="1" applyFont="1" applyAlignment="1">
      <alignment horizontal="left"/>
    </xf>
    <xf numFmtId="0" fontId="86" fillId="0" borderId="0" xfId="0" applyFont="1" applyAlignment="1">
      <alignment vertical="center"/>
    </xf>
    <xf numFmtId="0" fontId="91" fillId="0" borderId="0" xfId="0" applyFont="1" applyAlignment="1">
      <alignment horizontal="left"/>
    </xf>
    <xf numFmtId="0" fontId="0" fillId="0" borderId="0" xfId="335" applyFont="1" applyAlignment="1">
      <alignment wrapText="1"/>
    </xf>
    <xf numFmtId="0" fontId="91" fillId="57" borderId="32" xfId="0" applyFont="1" applyFill="1" applyBorder="1" applyAlignment="1">
      <alignment horizontal="center" vertical="center"/>
    </xf>
    <xf numFmtId="0" fontId="115" fillId="0" borderId="0" xfId="0" quotePrefix="1" applyFont="1" applyAlignment="1">
      <alignment vertical="center"/>
    </xf>
    <xf numFmtId="0" fontId="115" fillId="0" borderId="0" xfId="0" applyFont="1" applyAlignment="1">
      <alignment vertical="center"/>
    </xf>
    <xf numFmtId="9" fontId="115" fillId="0" borderId="0" xfId="0" applyNumberFormat="1" applyFont="1" applyAlignment="1">
      <alignment vertical="center"/>
    </xf>
    <xf numFmtId="9" fontId="115" fillId="0" borderId="0" xfId="0" applyNumberFormat="1" applyFont="1"/>
    <xf numFmtId="3" fontId="115" fillId="0" borderId="0" xfId="0" applyNumberFormat="1" applyFont="1"/>
    <xf numFmtId="0" fontId="91" fillId="0" borderId="39" xfId="0" applyFont="1" applyBorder="1" applyAlignment="1">
      <alignment horizontal="center" wrapText="1"/>
    </xf>
    <xf numFmtId="0" fontId="91" fillId="0" borderId="42" xfId="0" applyFont="1" applyBorder="1"/>
    <xf numFmtId="3" fontId="86" fillId="0" borderId="42" xfId="331" applyNumberFormat="1" applyFont="1" applyBorder="1" applyAlignment="1">
      <alignment horizontal="center" vertical="center"/>
    </xf>
    <xf numFmtId="3" fontId="86" fillId="0" borderId="41" xfId="331" applyNumberFormat="1" applyFont="1" applyBorder="1" applyAlignment="1">
      <alignment horizontal="center" vertical="center"/>
    </xf>
    <xf numFmtId="9" fontId="86" fillId="0" borderId="41" xfId="331" applyNumberFormat="1" applyFont="1" applyBorder="1" applyAlignment="1">
      <alignment horizontal="center" vertical="center"/>
    </xf>
    <xf numFmtId="0" fontId="91" fillId="57" borderId="42" xfId="331" applyFont="1" applyFill="1" applyBorder="1" applyAlignment="1">
      <alignment horizontal="center" vertical="center" wrapText="1"/>
    </xf>
    <xf numFmtId="0" fontId="91" fillId="0" borderId="41" xfId="331" applyFont="1" applyBorder="1" applyAlignment="1">
      <alignment horizontal="center"/>
    </xf>
    <xf numFmtId="3" fontId="91" fillId="0" borderId="41" xfId="331" applyNumberFormat="1" applyFont="1" applyBorder="1" applyAlignment="1">
      <alignment horizontal="center" vertical="center"/>
    </xf>
    <xf numFmtId="10" fontId="91" fillId="0" borderId="41" xfId="331" applyNumberFormat="1" applyFont="1" applyBorder="1" applyAlignment="1">
      <alignment horizontal="center" vertical="center"/>
    </xf>
    <xf numFmtId="9" fontId="91" fillId="0" borderId="41" xfId="331" applyNumberFormat="1" applyFont="1" applyBorder="1" applyAlignment="1">
      <alignment horizontal="center" vertical="center"/>
    </xf>
    <xf numFmtId="0" fontId="108" fillId="57" borderId="41" xfId="0" applyFont="1" applyFill="1" applyBorder="1" applyAlignment="1">
      <alignment horizontal="center" vertical="center" wrapText="1"/>
    </xf>
    <xf numFmtId="0" fontId="108" fillId="57" borderId="42" xfId="0" applyFont="1" applyFill="1" applyBorder="1" applyAlignment="1">
      <alignment horizontal="center" vertical="center" wrapText="1"/>
    </xf>
    <xf numFmtId="0" fontId="93" fillId="57" borderId="42" xfId="0" applyFont="1" applyFill="1" applyBorder="1" applyAlignment="1">
      <alignment horizontal="center" vertical="center" wrapText="1"/>
    </xf>
    <xf numFmtId="0" fontId="91" fillId="57" borderId="45" xfId="0" applyFont="1" applyFill="1" applyBorder="1"/>
    <xf numFmtId="3" fontId="91" fillId="57" borderId="48" xfId="331" applyNumberFormat="1" applyFont="1" applyFill="1" applyBorder="1" applyAlignment="1">
      <alignment horizontal="center" vertical="center" wrapText="1"/>
    </xf>
    <xf numFmtId="0" fontId="91" fillId="57" borderId="48" xfId="331" applyFont="1" applyFill="1" applyBorder="1" applyAlignment="1">
      <alignment horizontal="center" vertical="center" wrapText="1"/>
    </xf>
    <xf numFmtId="0" fontId="91" fillId="57" borderId="49" xfId="331" applyFont="1" applyFill="1" applyBorder="1" applyAlignment="1">
      <alignment horizontal="center" vertical="center" wrapText="1"/>
    </xf>
    <xf numFmtId="3" fontId="91" fillId="0" borderId="48" xfId="0" applyNumberFormat="1" applyFont="1" applyBorder="1" applyAlignment="1">
      <alignment horizontal="center" vertical="center"/>
    </xf>
    <xf numFmtId="3" fontId="91" fillId="0" borderId="49" xfId="0" applyNumberFormat="1" applyFont="1" applyBorder="1" applyAlignment="1">
      <alignment horizontal="center" vertical="center"/>
    </xf>
    <xf numFmtId="0" fontId="108" fillId="57" borderId="48" xfId="0" applyFont="1" applyFill="1" applyBorder="1" applyAlignment="1">
      <alignment horizontal="center" vertical="center" wrapText="1"/>
    </xf>
    <xf numFmtId="0" fontId="108" fillId="57" borderId="49" xfId="0" applyFont="1" applyFill="1" applyBorder="1" applyAlignment="1">
      <alignment horizontal="center" vertical="center" wrapText="1"/>
    </xf>
    <xf numFmtId="0" fontId="93" fillId="57" borderId="48" xfId="0" applyFont="1" applyFill="1" applyBorder="1" applyAlignment="1">
      <alignment horizontal="center" vertical="center" wrapText="1"/>
    </xf>
    <xf numFmtId="0" fontId="93" fillId="57" borderId="49" xfId="0" applyFont="1" applyFill="1" applyBorder="1" applyAlignment="1">
      <alignment horizontal="center" vertical="center" wrapText="1"/>
    </xf>
    <xf numFmtId="3" fontId="85" fillId="0" borderId="44" xfId="0" applyNumberFormat="1" applyFont="1" applyBorder="1" applyAlignment="1">
      <alignment horizontal="center" vertical="center"/>
    </xf>
    <xf numFmtId="3" fontId="85" fillId="0" borderId="55" xfId="0" applyNumberFormat="1" applyFont="1" applyBorder="1" applyAlignment="1">
      <alignment horizontal="center" vertical="center"/>
    </xf>
    <xf numFmtId="0" fontId="91" fillId="57" borderId="56" xfId="0" applyFont="1" applyFill="1" applyBorder="1" applyAlignment="1">
      <alignment horizontal="center" vertical="center"/>
    </xf>
    <xf numFmtId="0" fontId="91" fillId="57" borderId="53" xfId="0" applyFont="1" applyFill="1" applyBorder="1" applyAlignment="1">
      <alignment horizontal="center" vertical="center"/>
    </xf>
    <xf numFmtId="49" fontId="91" fillId="0" borderId="0" xfId="854" quotePrefix="1" applyNumberFormat="1" applyFont="1" applyAlignment="1">
      <alignment horizontal="center"/>
    </xf>
    <xf numFmtId="0" fontId="91" fillId="0" borderId="0" xfId="0" applyFont="1" applyAlignment="1">
      <alignment wrapText="1"/>
    </xf>
    <xf numFmtId="49" fontId="91" fillId="0" borderId="0" xfId="854" quotePrefix="1" applyNumberFormat="1" applyFont="1"/>
    <xf numFmtId="0" fontId="6" fillId="0" borderId="0" xfId="0" applyFont="1" applyAlignment="1">
      <alignment wrapText="1"/>
    </xf>
    <xf numFmtId="0" fontId="6" fillId="0" borderId="0" xfId="0" applyFont="1"/>
    <xf numFmtId="49" fontId="6" fillId="0" borderId="0" xfId="854" quotePrefix="1" applyNumberFormat="1" applyFont="1"/>
    <xf numFmtId="0" fontId="119" fillId="0" borderId="0" xfId="0" applyFont="1"/>
    <xf numFmtId="0" fontId="119" fillId="0" borderId="0" xfId="0" applyFont="1" applyAlignment="1">
      <alignment vertical="center"/>
    </xf>
    <xf numFmtId="42" fontId="89" fillId="0" borderId="0" xfId="1" applyNumberFormat="1" applyFont="1" applyFill="1"/>
    <xf numFmtId="10" fontId="85" fillId="0" borderId="37" xfId="331" applyNumberFormat="1" applyFont="1" applyBorder="1" applyAlignment="1">
      <alignment horizontal="center" vertical="center"/>
    </xf>
    <xf numFmtId="0" fontId="91" fillId="57" borderId="63" xfId="0" applyFont="1" applyFill="1" applyBorder="1" applyAlignment="1">
      <alignment horizontal="center" vertical="center"/>
    </xf>
    <xf numFmtId="0" fontId="86" fillId="57" borderId="70" xfId="331" applyFont="1" applyFill="1" applyBorder="1" applyAlignment="1">
      <alignment horizontal="center" vertical="center" wrapText="1"/>
    </xf>
    <xf numFmtId="3" fontId="88" fillId="0" borderId="64" xfId="331" applyNumberFormat="1" applyFont="1" applyBorder="1" applyAlignment="1">
      <alignment horizontal="center" vertical="center"/>
    </xf>
    <xf numFmtId="3" fontId="88" fillId="0" borderId="63" xfId="0" applyNumberFormat="1" applyFont="1" applyBorder="1" applyAlignment="1">
      <alignment horizontal="center" vertical="center"/>
    </xf>
    <xf numFmtId="0" fontId="95" fillId="0" borderId="57" xfId="331" applyFont="1" applyBorder="1" applyAlignment="1">
      <alignment horizontal="center"/>
    </xf>
    <xf numFmtId="0" fontId="91" fillId="0" borderId="63" xfId="0" applyFont="1" applyBorder="1" applyAlignment="1">
      <alignment horizontal="center" wrapText="1"/>
    </xf>
    <xf numFmtId="0" fontId="91" fillId="0" borderId="62" xfId="0" applyFont="1" applyBorder="1" applyAlignment="1">
      <alignment horizontal="center" wrapText="1"/>
    </xf>
    <xf numFmtId="0" fontId="91" fillId="0" borderId="64" xfId="0" applyFont="1" applyBorder="1" applyAlignment="1">
      <alignment horizontal="center" wrapText="1"/>
    </xf>
    <xf numFmtId="0" fontId="91" fillId="57" borderId="66" xfId="0" applyFont="1" applyFill="1" applyBorder="1" applyAlignment="1">
      <alignment horizontal="center" wrapText="1"/>
    </xf>
    <xf numFmtId="0" fontId="91" fillId="57" borderId="62" xfId="0" applyFont="1" applyFill="1" applyBorder="1" applyAlignment="1">
      <alignment horizontal="center" wrapText="1"/>
    </xf>
    <xf numFmtId="0" fontId="91" fillId="0" borderId="66" xfId="0" applyFont="1" applyBorder="1" applyAlignment="1">
      <alignment horizontal="center" wrapText="1"/>
    </xf>
    <xf numFmtId="0" fontId="111" fillId="0" borderId="63" xfId="0" applyFont="1" applyBorder="1" applyAlignment="1">
      <alignment horizontal="center"/>
    </xf>
    <xf numFmtId="0" fontId="111" fillId="0" borderId="62" xfId="0" applyFont="1" applyBorder="1" applyAlignment="1">
      <alignment horizontal="center"/>
    </xf>
    <xf numFmtId="3" fontId="107" fillId="0" borderId="64" xfId="0" applyNumberFormat="1" applyFont="1" applyBorder="1" applyAlignment="1">
      <alignment horizontal="center" wrapText="1"/>
    </xf>
    <xf numFmtId="8" fontId="85" fillId="0" borderId="58" xfId="0" applyNumberFormat="1" applyFont="1" applyBorder="1" applyAlignment="1">
      <alignment horizontal="center" wrapText="1"/>
    </xf>
    <xf numFmtId="0" fontId="86" fillId="57" borderId="46" xfId="331" applyFont="1" applyFill="1" applyBorder="1" applyAlignment="1">
      <alignment horizontal="center" vertical="center" wrapText="1"/>
    </xf>
    <xf numFmtId="0" fontId="86" fillId="57" borderId="45" xfId="331" applyFont="1" applyFill="1" applyBorder="1" applyAlignment="1">
      <alignment horizontal="center" vertical="center" wrapText="1"/>
    </xf>
    <xf numFmtId="3" fontId="88" fillId="0" borderId="91" xfId="331" applyNumberFormat="1" applyFont="1" applyBorder="1" applyAlignment="1">
      <alignment horizontal="center" vertical="center"/>
    </xf>
    <xf numFmtId="3" fontId="88" fillId="0" borderId="90" xfId="0" applyNumberFormat="1" applyFont="1" applyBorder="1" applyAlignment="1">
      <alignment horizontal="center" vertical="center"/>
    </xf>
    <xf numFmtId="8" fontId="107" fillId="0" borderId="91" xfId="0" applyNumberFormat="1" applyFont="1" applyBorder="1" applyAlignment="1">
      <alignment horizontal="center" wrapText="1"/>
    </xf>
    <xf numFmtId="3" fontId="85" fillId="0" borderId="91" xfId="0" applyNumberFormat="1" applyFont="1" applyBorder="1" applyAlignment="1">
      <alignment horizontal="center" vertical="center"/>
    </xf>
    <xf numFmtId="3" fontId="107" fillId="0" borderId="91" xfId="0" applyNumberFormat="1" applyFont="1" applyBorder="1" applyAlignment="1">
      <alignment horizontal="center" wrapText="1"/>
    </xf>
    <xf numFmtId="8" fontId="85" fillId="0" borderId="91" xfId="0" applyNumberFormat="1" applyFont="1" applyBorder="1" applyAlignment="1">
      <alignment horizontal="center" wrapText="1"/>
    </xf>
    <xf numFmtId="0" fontId="91" fillId="0" borderId="0" xfId="0" applyFont="1" applyAlignment="1">
      <alignment horizontal="center"/>
    </xf>
    <xf numFmtId="9" fontId="85" fillId="0" borderId="0" xfId="0" applyNumberFormat="1" applyFont="1" applyAlignment="1">
      <alignment horizontal="center" vertical="center"/>
    </xf>
    <xf numFmtId="3" fontId="85" fillId="0" borderId="0" xfId="0" applyNumberFormat="1" applyFont="1" applyAlignment="1">
      <alignment horizontal="center" vertical="center"/>
    </xf>
    <xf numFmtId="0" fontId="91" fillId="0" borderId="0" xfId="0" applyFont="1" applyAlignment="1">
      <alignment vertical="center"/>
    </xf>
    <xf numFmtId="0" fontId="91" fillId="57" borderId="91" xfId="0" applyFont="1" applyFill="1" applyBorder="1" applyAlignment="1">
      <alignment horizontal="center" vertical="center"/>
    </xf>
    <xf numFmtId="0" fontId="91" fillId="57" borderId="92" xfId="0" applyFont="1" applyFill="1" applyBorder="1" applyAlignment="1">
      <alignment horizontal="center" vertical="center"/>
    </xf>
    <xf numFmtId="3" fontId="85" fillId="0" borderId="92" xfId="0" applyNumberFormat="1" applyFont="1" applyBorder="1" applyAlignment="1">
      <alignment horizontal="center" vertical="center"/>
    </xf>
    <xf numFmtId="0" fontId="91" fillId="57" borderId="92" xfId="0" applyFont="1" applyFill="1" applyBorder="1" applyAlignment="1">
      <alignment horizontal="center" vertical="center" wrapText="1"/>
    </xf>
    <xf numFmtId="9" fontId="85" fillId="0" borderId="91" xfId="0" applyNumberFormat="1" applyFont="1" applyBorder="1" applyAlignment="1">
      <alignment horizontal="center" vertical="center"/>
    </xf>
    <xf numFmtId="0" fontId="85" fillId="57" borderId="45" xfId="0" applyFont="1" applyFill="1" applyBorder="1" applyAlignment="1">
      <alignment vertical="center"/>
    </xf>
    <xf numFmtId="6" fontId="85" fillId="0" borderId="0" xfId="0" applyNumberFormat="1" applyFont="1"/>
    <xf numFmtId="0" fontId="121" fillId="0" borderId="0" xfId="0" applyFont="1"/>
    <xf numFmtId="0" fontId="91" fillId="57" borderId="60" xfId="0" applyFont="1" applyFill="1" applyBorder="1" applyAlignment="1">
      <alignment vertical="center"/>
    </xf>
    <xf numFmtId="0" fontId="85" fillId="0" borderId="0" xfId="0" applyFont="1" applyAlignment="1">
      <alignment vertical="center"/>
    </xf>
    <xf numFmtId="9" fontId="85" fillId="0" borderId="0" xfId="1" applyFont="1"/>
    <xf numFmtId="0" fontId="85" fillId="0" borderId="0" xfId="0" quotePrefix="1" applyFont="1" applyAlignment="1">
      <alignment horizontal="left" vertical="center" wrapText="1"/>
    </xf>
    <xf numFmtId="9" fontId="95" fillId="0" borderId="0" xfId="1" applyFont="1"/>
    <xf numFmtId="43" fontId="85" fillId="0" borderId="0" xfId="4" applyFont="1"/>
    <xf numFmtId="3" fontId="85" fillId="0" borderId="0" xfId="0" applyNumberFormat="1" applyFont="1" applyAlignment="1">
      <alignment horizontal="right" vertical="center"/>
    </xf>
    <xf numFmtId="3" fontId="85" fillId="0" borderId="92" xfId="0" applyNumberFormat="1" applyFont="1" applyBorder="1" applyAlignment="1">
      <alignment horizontal="right" vertical="center"/>
    </xf>
    <xf numFmtId="42" fontId="85" fillId="0" borderId="62" xfId="0" applyNumberFormat="1" applyFont="1" applyBorder="1" applyAlignment="1">
      <alignment horizontal="right" vertical="center"/>
    </xf>
    <xf numFmtId="0" fontId="85" fillId="0" borderId="63" xfId="0" applyFont="1" applyBorder="1" applyAlignment="1">
      <alignment vertical="center"/>
    </xf>
    <xf numFmtId="0" fontId="122" fillId="0" borderId="0" xfId="0" applyFont="1"/>
    <xf numFmtId="0" fontId="123" fillId="0" borderId="0" xfId="0" applyFont="1"/>
    <xf numFmtId="0" fontId="91" fillId="0" borderId="0" xfId="0" applyFont="1" applyAlignment="1">
      <alignment horizontal="center" vertical="center"/>
    </xf>
    <xf numFmtId="0" fontId="124" fillId="0" borderId="0" xfId="0" applyFont="1"/>
    <xf numFmtId="0" fontId="125" fillId="0" borderId="0" xfId="0" applyFont="1" applyAlignment="1">
      <alignment vertical="center"/>
    </xf>
    <xf numFmtId="0" fontId="125" fillId="0" borderId="0" xfId="0" applyFont="1"/>
    <xf numFmtId="0" fontId="126" fillId="0" borderId="0" xfId="0" applyFont="1"/>
    <xf numFmtId="0" fontId="89" fillId="0" borderId="0" xfId="762" applyFont="1" applyAlignment="1">
      <alignment horizontal="center"/>
    </xf>
    <xf numFmtId="0" fontId="91" fillId="0" borderId="0" xfId="762" applyFont="1" applyAlignment="1">
      <alignment horizontal="center"/>
    </xf>
    <xf numFmtId="6" fontId="0" fillId="0" borderId="0" xfId="0" applyNumberFormat="1"/>
    <xf numFmtId="0" fontId="115" fillId="0" borderId="0" xfId="762"/>
    <xf numFmtId="166" fontId="89" fillId="0" borderId="92" xfId="2" applyNumberFormat="1" applyFont="1" applyBorder="1"/>
    <xf numFmtId="0" fontId="89" fillId="0" borderId="92" xfId="0" applyFont="1" applyBorder="1"/>
    <xf numFmtId="0" fontId="89" fillId="0" borderId="89" xfId="854" applyFont="1" applyBorder="1" applyAlignment="1">
      <alignment wrapText="1"/>
    </xf>
    <xf numFmtId="166" fontId="0" fillId="0" borderId="0" xfId="0" applyNumberFormat="1"/>
    <xf numFmtId="0" fontId="85" fillId="0" borderId="0" xfId="0" applyFont="1" applyAlignment="1">
      <alignment horizontal="center" vertical="center" wrapText="1"/>
    </xf>
    <xf numFmtId="0" fontId="91" fillId="0" borderId="0" xfId="0" applyFont="1" applyAlignment="1">
      <alignment horizontal="center" vertical="center" wrapText="1"/>
    </xf>
    <xf numFmtId="0" fontId="130" fillId="0" borderId="0" xfId="0" applyFont="1" applyAlignment="1">
      <alignment horizontal="centerContinuous" vertical="center" wrapText="1"/>
    </xf>
    <xf numFmtId="0" fontId="0" fillId="0" borderId="0" xfId="762" applyFont="1"/>
    <xf numFmtId="0" fontId="131" fillId="0" borderId="0" xfId="0" applyFont="1"/>
    <xf numFmtId="9" fontId="131" fillId="0" borderId="0" xfId="150" applyFont="1" applyFill="1" applyBorder="1"/>
    <xf numFmtId="42" fontId="132" fillId="0" borderId="0" xfId="1290" applyNumberFormat="1" applyFont="1" applyFill="1" applyBorder="1" applyAlignment="1">
      <alignment vertical="top"/>
    </xf>
    <xf numFmtId="0" fontId="132" fillId="0" borderId="0" xfId="762" quotePrefix="1" applyFont="1" applyAlignment="1">
      <alignment horizontal="left" wrapText="1"/>
    </xf>
    <xf numFmtId="0" fontId="128" fillId="0" borderId="0" xfId="0" applyFont="1"/>
    <xf numFmtId="166" fontId="89" fillId="0" borderId="0" xfId="0" applyNumberFormat="1" applyFont="1"/>
    <xf numFmtId="10" fontId="0" fillId="0" borderId="0" xfId="0" applyNumberFormat="1"/>
    <xf numFmtId="0" fontId="0" fillId="61" borderId="0" xfId="0" applyFill="1"/>
    <xf numFmtId="0" fontId="135" fillId="0" borderId="0" xfId="0" applyFont="1"/>
    <xf numFmtId="0" fontId="128" fillId="0" borderId="0" xfId="0" applyFont="1" applyAlignment="1">
      <alignment wrapText="1"/>
    </xf>
    <xf numFmtId="0" fontId="0" fillId="0" borderId="0" xfId="331" applyFont="1"/>
    <xf numFmtId="0" fontId="115" fillId="0" borderId="0" xfId="331"/>
    <xf numFmtId="0" fontId="136" fillId="0" borderId="0" xfId="331" applyFont="1" applyAlignment="1">
      <alignment horizontal="center" wrapText="1"/>
    </xf>
    <xf numFmtId="0" fontId="137" fillId="0" borderId="0" xfId="0" applyFont="1" applyAlignment="1">
      <alignment wrapText="1"/>
    </xf>
    <xf numFmtId="0" fontId="89" fillId="59" borderId="92" xfId="762" applyFont="1" applyFill="1" applyBorder="1"/>
    <xf numFmtId="0" fontId="138" fillId="0" borderId="0" xfId="0" applyFont="1"/>
    <xf numFmtId="166" fontId="89" fillId="0" borderId="92" xfId="1290" applyNumberFormat="1" applyFont="1" applyFill="1" applyBorder="1"/>
    <xf numFmtId="166" fontId="89" fillId="0" borderId="92" xfId="1290" applyNumberFormat="1" applyFont="1" applyBorder="1"/>
    <xf numFmtId="0" fontId="95" fillId="65" borderId="92" xfId="0" applyFont="1" applyFill="1" applyBorder="1" applyAlignment="1">
      <alignment horizontal="center" vertical="center" wrapText="1"/>
    </xf>
    <xf numFmtId="0" fontId="139" fillId="0" borderId="0" xfId="0" applyFont="1"/>
    <xf numFmtId="0" fontId="137" fillId="0" borderId="0" xfId="0" applyFont="1"/>
    <xf numFmtId="0" fontId="140" fillId="0" borderId="0" xfId="0" applyFont="1"/>
    <xf numFmtId="0" fontId="141" fillId="0" borderId="92" xfId="0" applyFont="1" applyBorder="1"/>
    <xf numFmtId="0" fontId="139" fillId="0" borderId="92" xfId="0" applyFont="1" applyBorder="1" applyAlignment="1">
      <alignment horizontal="center"/>
    </xf>
    <xf numFmtId="0" fontId="137" fillId="0" borderId="92" xfId="0" applyFont="1" applyBorder="1" applyAlignment="1">
      <alignment wrapText="1"/>
    </xf>
    <xf numFmtId="0" fontId="143" fillId="0" borderId="92" xfId="0" applyFont="1" applyBorder="1"/>
    <xf numFmtId="3" fontId="144" fillId="0" borderId="0" xfId="0" applyNumberFormat="1" applyFont="1"/>
    <xf numFmtId="166" fontId="89" fillId="0" borderId="92" xfId="2" applyNumberFormat="1" applyFont="1" applyFill="1" applyBorder="1"/>
    <xf numFmtId="9" fontId="0" fillId="0" borderId="0" xfId="1" applyFont="1" applyBorder="1"/>
    <xf numFmtId="0" fontId="89" fillId="68" borderId="92" xfId="0" applyFont="1" applyFill="1" applyBorder="1"/>
    <xf numFmtId="0" fontId="0" fillId="0" borderId="0" xfId="0" applyAlignment="1">
      <alignment horizontal="center"/>
    </xf>
    <xf numFmtId="0" fontId="95" fillId="65" borderId="92" xfId="0" applyFont="1" applyFill="1" applyBorder="1" applyAlignment="1">
      <alignment horizontal="center" wrapText="1"/>
    </xf>
    <xf numFmtId="0" fontId="134" fillId="0" borderId="0" xfId="0" applyFont="1"/>
    <xf numFmtId="0" fontId="129" fillId="0" borderId="0" xfId="0" applyFont="1"/>
    <xf numFmtId="0" fontId="7" fillId="0" borderId="0" xfId="0" applyFont="1" applyAlignment="1">
      <alignment horizontal="center"/>
    </xf>
    <xf numFmtId="0" fontId="7" fillId="0" borderId="0" xfId="0" applyFont="1" applyAlignment="1">
      <alignment horizontal="left"/>
    </xf>
    <xf numFmtId="0" fontId="88" fillId="0" borderId="0" xfId="0" applyFont="1" applyAlignment="1">
      <alignment horizontal="center"/>
    </xf>
    <xf numFmtId="0" fontId="8" fillId="0" borderId="0" xfId="0" applyFont="1"/>
    <xf numFmtId="0" fontId="8" fillId="0" borderId="0" xfId="0" applyFont="1" applyAlignment="1">
      <alignment horizontal="center"/>
    </xf>
    <xf numFmtId="0" fontId="6" fillId="0" borderId="0" xfId="0" applyFont="1" applyAlignment="1">
      <alignment vertical="center" wrapText="1"/>
    </xf>
    <xf numFmtId="0" fontId="91" fillId="0" borderId="0" xfId="0" applyFont="1" applyAlignment="1">
      <alignment vertical="center" wrapText="1"/>
    </xf>
    <xf numFmtId="165" fontId="85" fillId="0" borderId="92" xfId="4" applyNumberFormat="1" applyFont="1" applyBorder="1"/>
    <xf numFmtId="165" fontId="85" fillId="0" borderId="92" xfId="4" applyNumberFormat="1" applyFont="1" applyBorder="1" applyAlignment="1">
      <alignment horizontal="left"/>
    </xf>
    <xf numFmtId="0" fontId="85" fillId="0" borderId="92" xfId="0" applyFont="1" applyBorder="1" applyAlignment="1">
      <alignment horizontal="left"/>
    </xf>
    <xf numFmtId="165" fontId="88" fillId="0" borderId="0" xfId="4" applyNumberFormat="1" applyFont="1"/>
    <xf numFmtId="166" fontId="91" fillId="0" borderId="0" xfId="2" applyNumberFormat="1" applyFont="1" applyBorder="1"/>
    <xf numFmtId="165" fontId="91" fillId="0" borderId="0" xfId="4" applyNumberFormat="1" applyFont="1" applyBorder="1"/>
    <xf numFmtId="178" fontId="91" fillId="0" borderId="0" xfId="4" applyNumberFormat="1" applyFont="1" applyBorder="1"/>
    <xf numFmtId="0" fontId="7" fillId="61" borderId="0" xfId="0" applyFont="1" applyFill="1"/>
    <xf numFmtId="165" fontId="7" fillId="0" borderId="0" xfId="0" applyNumberFormat="1" applyFont="1"/>
    <xf numFmtId="0" fontId="85" fillId="57" borderId="99" xfId="0" applyFont="1" applyFill="1" applyBorder="1"/>
    <xf numFmtId="165" fontId="7" fillId="0" borderId="0" xfId="4" applyNumberFormat="1" applyFont="1"/>
    <xf numFmtId="166" fontId="85" fillId="0" borderId="92" xfId="2" applyNumberFormat="1" applyFont="1" applyBorder="1"/>
    <xf numFmtId="0" fontId="7" fillId="0" borderId="0" xfId="0" applyFont="1" applyAlignment="1">
      <alignment wrapText="1" readingOrder="1"/>
    </xf>
    <xf numFmtId="0" fontId="7" fillId="0" borderId="0" xfId="0" applyFont="1" applyAlignment="1">
      <alignment vertical="center"/>
    </xf>
    <xf numFmtId="0" fontId="88" fillId="0" borderId="0" xfId="0" applyFont="1" applyAlignment="1">
      <alignment vertical="center"/>
    </xf>
    <xf numFmtId="166" fontId="85" fillId="0" borderId="0" xfId="0" applyNumberFormat="1" applyFont="1"/>
    <xf numFmtId="0" fontId="85" fillId="0" borderId="36" xfId="0" applyFont="1" applyBorder="1" applyAlignment="1">
      <alignment horizontal="center" wrapText="1"/>
    </xf>
    <xf numFmtId="0" fontId="85" fillId="0" borderId="92" xfId="0" applyFont="1" applyBorder="1" applyAlignment="1">
      <alignment horizontal="center" wrapText="1"/>
    </xf>
    <xf numFmtId="44" fontId="7" fillId="0" borderId="0" xfId="2" applyFont="1"/>
    <xf numFmtId="166" fontId="7" fillId="0" borderId="0" xfId="2" applyNumberFormat="1" applyFont="1"/>
    <xf numFmtId="166" fontId="88" fillId="0" borderId="92" xfId="2" applyNumberFormat="1" applyFont="1" applyBorder="1" applyAlignment="1">
      <alignment horizontal="center" vertical="top"/>
    </xf>
    <xf numFmtId="165" fontId="88" fillId="0" borderId="92" xfId="4" applyNumberFormat="1" applyFont="1" applyBorder="1" applyAlignment="1">
      <alignment horizontal="center" vertical="top"/>
    </xf>
    <xf numFmtId="9" fontId="88" fillId="0" borderId="92" xfId="1" applyFont="1" applyBorder="1" applyAlignment="1">
      <alignment horizontal="center" vertical="top"/>
    </xf>
    <xf numFmtId="0" fontId="89" fillId="0" borderId="92" xfId="333" applyFont="1" applyBorder="1" applyAlignment="1">
      <alignment horizontal="center" vertical="top" wrapText="1"/>
    </xf>
    <xf numFmtId="0" fontId="89" fillId="0" borderId="89" xfId="333" applyFont="1" applyBorder="1" applyAlignment="1">
      <alignment horizontal="justify" vertical="top" wrapText="1"/>
    </xf>
    <xf numFmtId="0" fontId="89" fillId="0" borderId="89" xfId="335" applyFont="1" applyBorder="1" applyAlignment="1">
      <alignment horizontal="justify" vertical="top" wrapText="1"/>
    </xf>
    <xf numFmtId="0" fontId="95" fillId="48" borderId="89" xfId="333" applyFont="1" applyFill="1" applyBorder="1" applyAlignment="1">
      <alignment vertical="top" wrapText="1"/>
    </xf>
    <xf numFmtId="0" fontId="89" fillId="0" borderId="92" xfId="0" applyFont="1" applyBorder="1" applyAlignment="1">
      <alignment horizontal="center"/>
    </xf>
    <xf numFmtId="0" fontId="89" fillId="0" borderId="89" xfId="854" applyFont="1" applyBorder="1"/>
    <xf numFmtId="0" fontId="89" fillId="0" borderId="89" xfId="0" applyFont="1" applyBorder="1"/>
    <xf numFmtId="0" fontId="89" fillId="0" borderId="89" xfId="333" applyFont="1" applyBorder="1"/>
    <xf numFmtId="0" fontId="89" fillId="0" borderId="34" xfId="333" applyFont="1" applyBorder="1" applyAlignment="1">
      <alignment horizontal="justify" vertical="top" wrapText="1"/>
    </xf>
    <xf numFmtId="0" fontId="89" fillId="0" borderId="29" xfId="333" applyFont="1" applyBorder="1" applyAlignment="1">
      <alignment horizontal="center" vertical="top" wrapText="1"/>
    </xf>
    <xf numFmtId="165" fontId="88" fillId="61" borderId="92" xfId="4" applyNumberFormat="1" applyFont="1" applyFill="1" applyBorder="1" applyAlignment="1">
      <alignment horizontal="center" wrapText="1"/>
    </xf>
    <xf numFmtId="9" fontId="88" fillId="61" borderId="92" xfId="1" applyFont="1" applyFill="1" applyBorder="1" applyAlignment="1">
      <alignment horizontal="center" wrapText="1"/>
    </xf>
    <xf numFmtId="166" fontId="88" fillId="61" borderId="92" xfId="2" applyNumberFormat="1" applyFont="1" applyFill="1" applyBorder="1" applyAlignment="1">
      <alignment horizontal="center" wrapText="1"/>
    </xf>
    <xf numFmtId="0" fontId="88" fillId="61" borderId="92" xfId="0" applyFont="1" applyFill="1" applyBorder="1" applyAlignment="1">
      <alignment horizontal="center" vertical="top" wrapText="1"/>
    </xf>
    <xf numFmtId="166" fontId="88" fillId="0" borderId="92" xfId="2" applyNumberFormat="1" applyFont="1" applyBorder="1" applyAlignment="1">
      <alignment horizontal="center" wrapText="1"/>
    </xf>
    <xf numFmtId="165" fontId="88" fillId="0" borderId="92" xfId="4" applyNumberFormat="1" applyFont="1" applyBorder="1" applyAlignment="1">
      <alignment horizontal="center" wrapText="1"/>
    </xf>
    <xf numFmtId="0" fontId="86" fillId="0" borderId="92" xfId="0" applyFont="1" applyBorder="1" applyAlignment="1">
      <alignment horizontal="center" wrapText="1"/>
    </xf>
    <xf numFmtId="0" fontId="86" fillId="0" borderId="29" xfId="0" applyFont="1" applyBorder="1" applyAlignment="1">
      <alignment horizontal="center" wrapText="1"/>
    </xf>
    <xf numFmtId="0" fontId="86" fillId="56" borderId="42" xfId="0" applyFont="1" applyFill="1" applyBorder="1" applyAlignment="1">
      <alignment horizontal="center" wrapText="1"/>
    </xf>
    <xf numFmtId="164" fontId="7" fillId="0" borderId="0" xfId="0" applyNumberFormat="1" applyFont="1"/>
    <xf numFmtId="0" fontId="85" fillId="0" borderId="0" xfId="0" applyFont="1" applyAlignment="1">
      <alignment vertical="center" wrapText="1"/>
    </xf>
    <xf numFmtId="43" fontId="7" fillId="0" borderId="0" xfId="0" applyNumberFormat="1" applyFont="1"/>
    <xf numFmtId="166" fontId="91" fillId="61" borderId="92" xfId="2" applyNumberFormat="1" applyFont="1" applyFill="1" applyBorder="1"/>
    <xf numFmtId="0" fontId="91" fillId="0" borderId="92" xfId="0" applyFont="1" applyBorder="1"/>
    <xf numFmtId="176" fontId="85" fillId="0" borderId="0" xfId="0" applyNumberFormat="1" applyFont="1"/>
    <xf numFmtId="0" fontId="85" fillId="56" borderId="92" xfId="0" applyFont="1" applyFill="1" applyBorder="1"/>
    <xf numFmtId="166" fontId="85" fillId="61" borderId="92" xfId="2" applyNumberFormat="1" applyFont="1" applyFill="1" applyBorder="1"/>
    <xf numFmtId="166" fontId="85" fillId="0" borderId="92" xfId="0" applyNumberFormat="1" applyFont="1" applyBorder="1"/>
    <xf numFmtId="0" fontId="85" fillId="0" borderId="92" xfId="0" applyFont="1" applyBorder="1"/>
    <xf numFmtId="176" fontId="7" fillId="0" borderId="0" xfId="0" applyNumberFormat="1" applyFont="1"/>
    <xf numFmtId="176" fontId="17" fillId="0" borderId="0" xfId="0" applyNumberFormat="1" applyFont="1"/>
    <xf numFmtId="0" fontId="91" fillId="0" borderId="99" xfId="0" applyFont="1" applyBorder="1"/>
    <xf numFmtId="176" fontId="85" fillId="0" borderId="0" xfId="0" applyNumberFormat="1" applyFont="1" applyAlignment="1">
      <alignment horizontal="center"/>
    </xf>
    <xf numFmtId="166" fontId="85" fillId="0" borderId="0" xfId="2" applyNumberFormat="1" applyFont="1" applyFill="1" applyAlignment="1">
      <alignment horizontal="center"/>
    </xf>
    <xf numFmtId="44" fontId="84" fillId="0" borderId="0" xfId="2" applyFont="1" applyFill="1"/>
    <xf numFmtId="43" fontId="84" fillId="0" borderId="0" xfId="0" applyNumberFormat="1" applyFont="1"/>
    <xf numFmtId="44" fontId="7" fillId="0" borderId="0" xfId="2" applyFont="1" applyFill="1"/>
    <xf numFmtId="0" fontId="88" fillId="0" borderId="0" xfId="0" applyFont="1" applyAlignment="1">
      <alignment wrapText="1"/>
    </xf>
    <xf numFmtId="0" fontId="18" fillId="0" borderId="0" xfId="0" applyFont="1"/>
    <xf numFmtId="165" fontId="91" fillId="0" borderId="0" xfId="0" applyNumberFormat="1" applyFont="1"/>
    <xf numFmtId="165" fontId="91" fillId="0" borderId="92" xfId="0" applyNumberFormat="1" applyFont="1" applyBorder="1"/>
    <xf numFmtId="165" fontId="85" fillId="0" borderId="0" xfId="4" applyNumberFormat="1" applyFont="1" applyFill="1"/>
    <xf numFmtId="0" fontId="91" fillId="0" borderId="0" xfId="0" applyFont="1" applyAlignment="1">
      <alignment horizontal="center" vertical="top" wrapText="1"/>
    </xf>
    <xf numFmtId="0" fontId="91" fillId="48" borderId="92" xfId="0" applyFont="1" applyFill="1" applyBorder="1" applyAlignment="1">
      <alignment horizontal="center" vertical="center" wrapText="1"/>
    </xf>
    <xf numFmtId="0" fontId="91" fillId="48" borderId="92" xfId="0" applyFont="1" applyFill="1" applyBorder="1"/>
    <xf numFmtId="0" fontId="17" fillId="0" borderId="0" xfId="0" applyFont="1" applyAlignment="1">
      <alignment vertical="center"/>
    </xf>
    <xf numFmtId="43" fontId="7" fillId="0" borderId="0" xfId="4" applyFont="1"/>
    <xf numFmtId="179" fontId="7" fillId="0" borderId="0" xfId="0" applyNumberFormat="1" applyFont="1"/>
    <xf numFmtId="2" fontId="85" fillId="0" borderId="0" xfId="4" applyNumberFormat="1" applyFont="1" applyAlignment="1">
      <alignment horizontal="center"/>
    </xf>
    <xf numFmtId="0" fontId="85" fillId="0" borderId="0" xfId="0" applyFont="1" applyAlignment="1">
      <alignment horizontal="center" wrapText="1"/>
    </xf>
    <xf numFmtId="2" fontId="85" fillId="0" borderId="92" xfId="4" applyNumberFormat="1" applyFont="1" applyFill="1" applyBorder="1" applyAlignment="1">
      <alignment horizontal="center"/>
    </xf>
    <xf numFmtId="2" fontId="85" fillId="0" borderId="92" xfId="4" applyNumberFormat="1" applyFont="1" applyBorder="1" applyAlignment="1">
      <alignment horizontal="center"/>
    </xf>
    <xf numFmtId="0" fontId="85" fillId="0" borderId="90" xfId="0" applyFont="1" applyBorder="1" applyAlignment="1">
      <alignment horizontal="center" wrapText="1"/>
    </xf>
    <xf numFmtId="43" fontId="85" fillId="0" borderId="48" xfId="4" quotePrefix="1" applyFont="1" applyFill="1" applyBorder="1" applyAlignment="1">
      <alignment horizontal="center" wrapText="1"/>
    </xf>
    <xf numFmtId="0" fontId="85" fillId="0" borderId="109" xfId="0" applyFont="1" applyBorder="1" applyAlignment="1">
      <alignment horizontal="center" wrapText="1"/>
    </xf>
    <xf numFmtId="0" fontId="85" fillId="57" borderId="51" xfId="0" applyFont="1" applyFill="1" applyBorder="1" applyAlignment="1">
      <alignment horizontal="center" wrapText="1"/>
    </xf>
    <xf numFmtId="43" fontId="85" fillId="57" borderId="48" xfId="4" quotePrefix="1" applyFont="1" applyFill="1" applyBorder="1" applyAlignment="1">
      <alignment horizontal="center" wrapText="1"/>
    </xf>
    <xf numFmtId="2" fontId="85" fillId="0" borderId="92" xfId="4" applyNumberFormat="1" applyFont="1" applyBorder="1" applyAlignment="1" applyProtection="1">
      <alignment horizontal="center" vertical="center" wrapText="1"/>
      <protection locked="0"/>
    </xf>
    <xf numFmtId="166" fontId="85" fillId="0" borderId="92" xfId="2" applyNumberFormat="1" applyFont="1" applyBorder="1" applyAlignment="1" applyProtection="1">
      <alignment wrapText="1"/>
      <protection locked="0"/>
    </xf>
    <xf numFmtId="2" fontId="85" fillId="0" borderId="92" xfId="4" applyNumberFormat="1" applyFont="1" applyFill="1" applyBorder="1" applyAlignment="1" applyProtection="1">
      <alignment horizontal="center" vertical="center" wrapText="1"/>
      <protection locked="0"/>
    </xf>
    <xf numFmtId="166" fontId="85" fillId="0" borderId="92" xfId="2" applyNumberFormat="1" applyFont="1" applyFill="1" applyBorder="1" applyAlignment="1" applyProtection="1">
      <alignment wrapText="1"/>
      <protection locked="0"/>
    </xf>
    <xf numFmtId="166" fontId="85" fillId="62" borderId="92" xfId="2" applyNumberFormat="1" applyFont="1" applyFill="1" applyBorder="1" applyAlignment="1" applyProtection="1">
      <alignment horizontal="center"/>
      <protection locked="0"/>
    </xf>
    <xf numFmtId="2" fontId="85" fillId="62" borderId="92" xfId="4" applyNumberFormat="1" applyFont="1" applyFill="1" applyBorder="1" applyAlignment="1" applyProtection="1">
      <alignment horizontal="center" vertical="center" wrapText="1"/>
      <protection locked="0"/>
    </xf>
    <xf numFmtId="166" fontId="85" fillId="62" borderId="92" xfId="2" applyNumberFormat="1" applyFont="1" applyFill="1" applyBorder="1" applyAlignment="1" applyProtection="1">
      <alignment wrapText="1"/>
      <protection locked="0"/>
    </xf>
    <xf numFmtId="0" fontId="91" fillId="57" borderId="29" xfId="0" applyFont="1" applyFill="1" applyBorder="1" applyAlignment="1" applyProtection="1">
      <alignment horizontal="center" vertical="center" wrapText="1"/>
      <protection locked="0"/>
    </xf>
    <xf numFmtId="0" fontId="91" fillId="57" borderId="29" xfId="0" applyFont="1" applyFill="1" applyBorder="1" applyAlignment="1" applyProtection="1">
      <alignment horizontal="justify" vertical="center" wrapText="1"/>
      <protection locked="0"/>
    </xf>
    <xf numFmtId="0" fontId="44" fillId="0" borderId="0" xfId="0" applyFont="1"/>
    <xf numFmtId="0" fontId="44" fillId="0" borderId="91" xfId="0" applyFont="1" applyBorder="1"/>
    <xf numFmtId="0" fontId="149" fillId="0" borderId="31" xfId="0" applyFont="1" applyBorder="1" applyAlignment="1">
      <alignment horizontal="center"/>
    </xf>
    <xf numFmtId="0" fontId="39" fillId="0" borderId="0" xfId="0" applyFont="1"/>
    <xf numFmtId="0" fontId="39" fillId="0" borderId="0" xfId="0" applyFont="1" applyAlignment="1">
      <alignment horizontal="center" vertical="center" wrapText="1"/>
    </xf>
    <xf numFmtId="0" fontId="150" fillId="0" borderId="0" xfId="0" applyFont="1"/>
    <xf numFmtId="165" fontId="91" fillId="0" borderId="49" xfId="0" applyNumberFormat="1" applyFont="1" applyBorder="1"/>
    <xf numFmtId="165" fontId="85" fillId="0" borderId="0" xfId="4" applyNumberFormat="1" applyFont="1" applyBorder="1"/>
    <xf numFmtId="165" fontId="85" fillId="0" borderId="110" xfId="4" applyNumberFormat="1" applyFont="1" applyFill="1" applyBorder="1"/>
    <xf numFmtId="165" fontId="85" fillId="0" borderId="91" xfId="4" applyNumberFormat="1" applyFont="1" applyFill="1" applyBorder="1"/>
    <xf numFmtId="165" fontId="85" fillId="0" borderId="31" xfId="4" applyNumberFormat="1" applyFont="1" applyFill="1" applyBorder="1"/>
    <xf numFmtId="0" fontId="85" fillId="0" borderId="28" xfId="0" applyFont="1" applyBorder="1"/>
    <xf numFmtId="0" fontId="91" fillId="62" borderId="49" xfId="0" applyFont="1" applyFill="1" applyBorder="1" applyAlignment="1">
      <alignment horizontal="center" vertical="center" wrapText="1"/>
    </xf>
    <xf numFmtId="0" fontId="91" fillId="0" borderId="42" xfId="0" applyFont="1" applyBorder="1" applyAlignment="1">
      <alignment horizontal="center" vertical="center"/>
    </xf>
    <xf numFmtId="0" fontId="91" fillId="0" borderId="0" xfId="0" applyFont="1" applyAlignment="1">
      <alignment horizontal="centerContinuous"/>
    </xf>
    <xf numFmtId="0" fontId="91" fillId="0" borderId="0" xfId="0" applyFont="1" applyAlignment="1">
      <alignment horizontal="centerContinuous" wrapText="1"/>
    </xf>
    <xf numFmtId="0" fontId="7" fillId="0" borderId="0" xfId="0" applyFont="1" applyAlignment="1">
      <alignment wrapText="1"/>
    </xf>
    <xf numFmtId="0" fontId="151" fillId="0" borderId="0" xfId="0" applyFont="1"/>
    <xf numFmtId="0" fontId="7" fillId="0" borderId="0" xfId="0" applyFont="1" applyAlignment="1">
      <alignment vertical="center" wrapText="1"/>
    </xf>
    <xf numFmtId="0" fontId="8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3" fontId="85" fillId="0" borderId="0" xfId="2" applyNumberFormat="1" applyFont="1" applyFill="1" applyBorder="1" applyAlignment="1">
      <alignment horizontal="center" vertical="center" wrapText="1"/>
    </xf>
    <xf numFmtId="166" fontId="88" fillId="0" borderId="0" xfId="2" applyNumberFormat="1" applyFont="1" applyFill="1" applyBorder="1" applyAlignment="1">
      <alignment horizontal="center" vertical="center" wrapText="1"/>
    </xf>
    <xf numFmtId="166" fontId="85" fillId="0" borderId="0" xfId="2" applyNumberFormat="1" applyFont="1" applyFill="1" applyBorder="1" applyAlignment="1">
      <alignment horizontal="center" vertical="center" wrapText="1"/>
    </xf>
    <xf numFmtId="0" fontId="88" fillId="0" borderId="0" xfId="0" applyFont="1" applyAlignment="1">
      <alignment horizontal="center" vertical="center" wrapText="1"/>
    </xf>
    <xf numFmtId="3" fontId="85" fillId="0" borderId="92" xfId="2" applyNumberFormat="1" applyFont="1" applyFill="1" applyBorder="1" applyAlignment="1">
      <alignment horizontal="center" vertical="center" wrapText="1"/>
    </xf>
    <xf numFmtId="166" fontId="85" fillId="0" borderId="92" xfId="2" applyNumberFormat="1" applyFont="1" applyFill="1" applyBorder="1" applyAlignment="1">
      <alignment horizontal="center" vertical="center" wrapText="1"/>
    </xf>
    <xf numFmtId="0" fontId="85" fillId="0" borderId="92" xfId="0" applyFont="1" applyBorder="1" applyAlignment="1">
      <alignment horizontal="center" vertical="center" wrapText="1"/>
    </xf>
    <xf numFmtId="165" fontId="152" fillId="0" borderId="0" xfId="4" applyNumberFormat="1" applyFont="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3" fillId="0" borderId="0" xfId="0" applyFont="1" applyAlignment="1">
      <alignment horizontal="centerContinuous" vertical="center"/>
    </xf>
    <xf numFmtId="0" fontId="154" fillId="0" borderId="0" xfId="0" applyFont="1" applyAlignment="1">
      <alignment vertical="center" wrapText="1"/>
    </xf>
    <xf numFmtId="0" fontId="7" fillId="0" borderId="0" xfId="0" applyFont="1" applyAlignment="1">
      <alignment horizontal="left" vertical="center"/>
    </xf>
    <xf numFmtId="0" fontId="155" fillId="0" borderId="0" xfId="0" applyFont="1" applyAlignment="1">
      <alignment vertical="center"/>
    </xf>
    <xf numFmtId="9" fontId="85" fillId="0" borderId="92" xfId="1" applyFont="1" applyBorder="1"/>
    <xf numFmtId="9" fontId="85" fillId="0" borderId="92" xfId="1" applyFont="1" applyBorder="1" applyAlignment="1">
      <alignment vertical="center"/>
    </xf>
    <xf numFmtId="0" fontId="85" fillId="56" borderId="91" xfId="0" applyFont="1" applyFill="1" applyBorder="1"/>
    <xf numFmtId="0" fontId="85" fillId="0" borderId="90" xfId="0" applyFont="1" applyBorder="1"/>
    <xf numFmtId="0" fontId="85" fillId="0" borderId="89" xfId="0" applyFont="1" applyBorder="1"/>
    <xf numFmtId="49" fontId="85" fillId="0" borderId="0" xfId="0" applyNumberFormat="1" applyFont="1" applyAlignment="1">
      <alignment horizontal="center"/>
    </xf>
    <xf numFmtId="49" fontId="91" fillId="0" borderId="0" xfId="0" applyNumberFormat="1" applyFont="1" applyAlignment="1">
      <alignment horizontal="center"/>
    </xf>
    <xf numFmtId="0" fontId="91" fillId="62" borderId="49" xfId="0" applyFont="1" applyFill="1" applyBorder="1" applyAlignment="1">
      <alignment horizontal="center" vertical="center" wrapText="1" readingOrder="1"/>
    </xf>
    <xf numFmtId="0" fontId="91" fillId="62" borderId="48" xfId="0" applyFont="1" applyFill="1" applyBorder="1" applyAlignment="1">
      <alignment horizontal="center" vertical="center" wrapText="1" readingOrder="1"/>
    </xf>
    <xf numFmtId="0" fontId="91" fillId="62" borderId="42" xfId="0" applyFont="1" applyFill="1" applyBorder="1" applyAlignment="1">
      <alignment horizontal="center" vertical="center" wrapText="1" readingOrder="1"/>
    </xf>
    <xf numFmtId="0" fontId="128" fillId="0" borderId="0" xfId="0" applyFont="1" applyAlignment="1">
      <alignment horizontal="center" vertical="center"/>
    </xf>
    <xf numFmtId="0" fontId="128" fillId="0" borderId="0" xfId="0" applyFont="1" applyAlignment="1">
      <alignment horizontal="left" vertical="center"/>
    </xf>
    <xf numFmtId="3" fontId="0" fillId="0" borderId="0" xfId="0" applyNumberFormat="1" applyAlignment="1">
      <alignment horizontal="center"/>
    </xf>
    <xf numFmtId="3" fontId="88" fillId="0" borderId="92" xfId="331" applyNumberFormat="1" applyFont="1" applyBorder="1" applyAlignment="1">
      <alignment horizontal="center" vertical="center"/>
    </xf>
    <xf numFmtId="3" fontId="88" fillId="0" borderId="98" xfId="331" applyNumberFormat="1" applyFont="1" applyBorder="1" applyAlignment="1">
      <alignment horizontal="center" vertical="center"/>
    </xf>
    <xf numFmtId="3" fontId="88" fillId="0" borderId="92" xfId="0" applyNumberFormat="1" applyFont="1" applyBorder="1" applyAlignment="1">
      <alignment horizontal="center" vertical="center"/>
    </xf>
    <xf numFmtId="3" fontId="88" fillId="0" borderId="99" xfId="331" applyNumberFormat="1" applyFont="1" applyBorder="1" applyAlignment="1">
      <alignment horizontal="center" vertical="center"/>
    </xf>
    <xf numFmtId="3" fontId="88" fillId="0" borderId="99" xfId="0" applyNumberFormat="1" applyFont="1" applyBorder="1" applyAlignment="1">
      <alignment horizontal="center" vertical="center"/>
    </xf>
    <xf numFmtId="49" fontId="91" fillId="0" borderId="97" xfId="854" quotePrefix="1" applyNumberFormat="1" applyFont="1" applyBorder="1" applyAlignment="1">
      <alignment horizontal="center"/>
    </xf>
    <xf numFmtId="3" fontId="85" fillId="0" borderId="92" xfId="331" applyNumberFormat="1" applyFont="1" applyBorder="1" applyAlignment="1">
      <alignment horizontal="center" vertical="center"/>
    </xf>
    <xf numFmtId="3" fontId="85" fillId="0" borderId="99" xfId="331" applyNumberFormat="1" applyFont="1" applyBorder="1" applyAlignment="1">
      <alignment horizontal="center" vertical="center"/>
    </xf>
    <xf numFmtId="165" fontId="85" fillId="58" borderId="92" xfId="5036" applyNumberFormat="1" applyFont="1" applyFill="1" applyBorder="1" applyAlignment="1">
      <alignment horizontal="center" vertical="center"/>
    </xf>
    <xf numFmtId="165" fontId="85" fillId="0" borderId="92" xfId="5036" applyNumberFormat="1" applyFont="1" applyFill="1" applyBorder="1" applyAlignment="1">
      <alignment horizontal="center" vertical="center"/>
    </xf>
    <xf numFmtId="3" fontId="85" fillId="0" borderId="92" xfId="1703" applyNumberFormat="1" applyFont="1" applyBorder="1" applyAlignment="1">
      <alignment horizontal="right" vertical="center" wrapText="1"/>
    </xf>
    <xf numFmtId="171" fontId="85" fillId="0" borderId="92" xfId="0" applyNumberFormat="1" applyFont="1" applyBorder="1" applyAlignment="1">
      <alignment horizontal="center" vertical="center"/>
    </xf>
    <xf numFmtId="3" fontId="85" fillId="0" borderId="92" xfId="16802" applyNumberFormat="1" applyFont="1" applyBorder="1" applyAlignment="1">
      <alignment horizontal="center" vertical="center"/>
    </xf>
    <xf numFmtId="9" fontId="85" fillId="0" borderId="92" xfId="0" applyNumberFormat="1" applyFont="1" applyBorder="1" applyAlignment="1">
      <alignment horizontal="center" vertical="center"/>
    </xf>
    <xf numFmtId="3" fontId="85" fillId="0" borderId="92" xfId="16809" applyNumberFormat="1" applyFont="1" applyBorder="1" applyAlignment="1">
      <alignment horizontal="center" vertical="center"/>
    </xf>
    <xf numFmtId="3" fontId="85" fillId="0" borderId="99" xfId="0" applyNumberFormat="1" applyFont="1" applyBorder="1" applyAlignment="1">
      <alignment horizontal="center" vertical="center"/>
    </xf>
    <xf numFmtId="171" fontId="85" fillId="0" borderId="99" xfId="0" applyNumberFormat="1" applyFont="1" applyBorder="1" applyAlignment="1">
      <alignment horizontal="center" vertical="center"/>
    </xf>
    <xf numFmtId="3" fontId="85" fillId="0" borderId="92" xfId="328" applyNumberFormat="1" applyFont="1" applyBorder="1" applyAlignment="1">
      <alignment horizontal="center" vertical="center"/>
    </xf>
    <xf numFmtId="173" fontId="85" fillId="0" borderId="99" xfId="0" applyNumberFormat="1" applyFont="1" applyBorder="1" applyAlignment="1">
      <alignment horizontal="center" wrapText="1"/>
    </xf>
    <xf numFmtId="173" fontId="85" fillId="0" borderId="110" xfId="0" applyNumberFormat="1" applyFont="1" applyBorder="1" applyAlignment="1">
      <alignment horizontal="center" wrapText="1"/>
    </xf>
    <xf numFmtId="8" fontId="107" fillId="0" borderId="92" xfId="0" applyNumberFormat="1" applyFont="1" applyBorder="1" applyAlignment="1">
      <alignment horizontal="center" wrapText="1"/>
    </xf>
    <xf numFmtId="0" fontId="97" fillId="57" borderId="92" xfId="125" applyFont="1" applyFill="1" applyBorder="1" applyAlignment="1">
      <alignment horizontal="center" wrapText="1"/>
    </xf>
    <xf numFmtId="0" fontId="111" fillId="0" borderId="92" xfId="0" applyFont="1" applyBorder="1" applyAlignment="1">
      <alignment horizontal="center"/>
    </xf>
    <xf numFmtId="0" fontId="108" fillId="57" borderId="96" xfId="0" applyFont="1" applyFill="1" applyBorder="1" applyAlignment="1">
      <alignment horizontal="center" wrapText="1"/>
    </xf>
    <xf numFmtId="3" fontId="85" fillId="0" borderId="96" xfId="0" applyNumberFormat="1" applyFont="1" applyBorder="1" applyAlignment="1">
      <alignment horizontal="center" vertical="center"/>
    </xf>
    <xf numFmtId="3" fontId="85" fillId="0" borderId="95" xfId="0" applyNumberFormat="1" applyFont="1" applyBorder="1" applyAlignment="1">
      <alignment horizontal="center" vertical="center"/>
    </xf>
    <xf numFmtId="3" fontId="85" fillId="0" borderId="97" xfId="0" applyNumberFormat="1" applyFont="1" applyBorder="1" applyAlignment="1">
      <alignment horizontal="center" vertical="center"/>
    </xf>
    <xf numFmtId="3" fontId="85" fillId="58" borderId="97" xfId="0" applyNumberFormat="1" applyFont="1" applyFill="1" applyBorder="1" applyAlignment="1">
      <alignment horizontal="center" vertical="center"/>
    </xf>
    <xf numFmtId="9" fontId="85" fillId="0" borderId="92" xfId="4" applyNumberFormat="1" applyFont="1" applyFill="1" applyBorder="1" applyAlignment="1">
      <alignment horizontal="right"/>
    </xf>
    <xf numFmtId="0" fontId="113" fillId="57" borderId="35" xfId="0" applyFont="1" applyFill="1" applyBorder="1" applyAlignment="1">
      <alignment horizontal="center" vertical="center"/>
    </xf>
    <xf numFmtId="0" fontId="113" fillId="57" borderId="26" xfId="0" applyFont="1" applyFill="1" applyBorder="1" applyAlignment="1">
      <alignment horizontal="center" vertical="center"/>
    </xf>
    <xf numFmtId="0" fontId="114" fillId="0" borderId="63" xfId="0" quotePrefix="1" applyFont="1" applyBorder="1" applyAlignment="1">
      <alignment horizontal="left" vertical="center"/>
    </xf>
    <xf numFmtId="42" fontId="114" fillId="0" borderId="62" xfId="0" applyNumberFormat="1" applyFont="1" applyBorder="1" applyAlignment="1">
      <alignment vertical="center"/>
    </xf>
    <xf numFmtId="9" fontId="114" fillId="0" borderId="64" xfId="0" applyNumberFormat="1" applyFont="1" applyBorder="1" applyAlignment="1">
      <alignment horizontal="center" vertical="center"/>
    </xf>
    <xf numFmtId="42" fontId="114" fillId="0" borderId="92" xfId="0" applyNumberFormat="1" applyFont="1" applyBorder="1" applyAlignment="1">
      <alignment vertical="center"/>
    </xf>
    <xf numFmtId="9" fontId="114" fillId="0" borderId="91" xfId="0" applyNumberFormat="1" applyFont="1" applyBorder="1" applyAlignment="1">
      <alignment horizontal="center" vertical="center"/>
    </xf>
    <xf numFmtId="42" fontId="113" fillId="0" borderId="92" xfId="0" applyNumberFormat="1" applyFont="1" applyBorder="1" applyAlignment="1">
      <alignment vertical="center"/>
    </xf>
    <xf numFmtId="0" fontId="113" fillId="57" borderId="92" xfId="0" applyFont="1" applyFill="1" applyBorder="1" applyAlignment="1">
      <alignment horizontal="center" vertical="center" wrapText="1"/>
    </xf>
    <xf numFmtId="0" fontId="113" fillId="57" borderId="91" xfId="0" applyFont="1" applyFill="1" applyBorder="1" applyAlignment="1">
      <alignment horizontal="center" vertical="center" wrapText="1"/>
    </xf>
    <xf numFmtId="3" fontId="114" fillId="0" borderId="92" xfId="0" applyNumberFormat="1" applyFont="1" applyBorder="1" applyAlignment="1">
      <alignment horizontal="center" vertical="center"/>
    </xf>
    <xf numFmtId="0" fontId="113" fillId="57" borderId="92" xfId="0" applyFont="1" applyFill="1" applyBorder="1" applyAlignment="1">
      <alignment horizontal="center" vertical="center"/>
    </xf>
    <xf numFmtId="0" fontId="113" fillId="57" borderId="91" xfId="0" applyFont="1" applyFill="1" applyBorder="1" applyAlignment="1">
      <alignment horizontal="center" vertical="center"/>
    </xf>
    <xf numFmtId="0" fontId="85" fillId="0" borderId="0" xfId="0" applyFont="1" applyAlignment="1">
      <alignment wrapText="1"/>
    </xf>
    <xf numFmtId="0" fontId="85" fillId="0" borderId="0" xfId="331" applyFont="1"/>
    <xf numFmtId="0" fontId="91" fillId="60" borderId="34" xfId="762" applyFont="1" applyFill="1" applyBorder="1"/>
    <xf numFmtId="0" fontId="91" fillId="60" borderId="89" xfId="762" applyFont="1" applyFill="1" applyBorder="1"/>
    <xf numFmtId="0" fontId="85" fillId="0" borderId="89" xfId="762" quotePrefix="1" applyFont="1" applyBorder="1" applyAlignment="1">
      <alignment horizontal="left" wrapText="1"/>
    </xf>
    <xf numFmtId="0" fontId="85" fillId="0" borderId="27" xfId="0" applyFont="1" applyBorder="1"/>
    <xf numFmtId="0" fontId="85" fillId="0" borderId="89" xfId="762" applyFont="1" applyBorder="1" applyAlignment="1">
      <alignment wrapText="1"/>
    </xf>
    <xf numFmtId="0" fontId="91" fillId="0" borderId="57" xfId="762" quotePrefix="1" applyFont="1" applyBorder="1" applyAlignment="1">
      <alignment horizontal="left" wrapText="1"/>
    </xf>
    <xf numFmtId="0" fontId="158" fillId="0" borderId="0" xfId="0" applyFont="1"/>
    <xf numFmtId="42" fontId="8" fillId="0" borderId="0" xfId="0" applyNumberFormat="1" applyFont="1"/>
    <xf numFmtId="176" fontId="88" fillId="0" borderId="0" xfId="0" applyNumberFormat="1" applyFont="1" applyAlignment="1">
      <alignment horizontal="left" vertical="top" wrapText="1"/>
    </xf>
    <xf numFmtId="176" fontId="88" fillId="0" borderId="0" xfId="0" applyNumberFormat="1" applyFont="1"/>
    <xf numFmtId="0" fontId="85" fillId="0" borderId="89" xfId="0" quotePrefix="1" applyFont="1" applyBorder="1" applyAlignment="1">
      <alignment horizontal="left"/>
    </xf>
    <xf numFmtId="166" fontId="85" fillId="0" borderId="92" xfId="496" applyNumberFormat="1" applyFont="1" applyFill="1" applyBorder="1"/>
    <xf numFmtId="9" fontId="85" fillId="0" borderId="29" xfId="623" applyFont="1" applyFill="1" applyBorder="1"/>
    <xf numFmtId="9" fontId="85" fillId="0" borderId="31" xfId="623" applyFont="1" applyFill="1" applyBorder="1"/>
    <xf numFmtId="0" fontId="85" fillId="61" borderId="89" xfId="0" quotePrefix="1" applyFont="1" applyFill="1" applyBorder="1" applyAlignment="1">
      <alignment horizontal="left"/>
    </xf>
    <xf numFmtId="9" fontId="85" fillId="0" borderId="29" xfId="623" applyFont="1" applyFill="1" applyBorder="1" applyAlignment="1">
      <alignment horizontal="right"/>
    </xf>
    <xf numFmtId="9" fontId="91" fillId="0" borderId="29" xfId="623" applyFont="1" applyBorder="1"/>
    <xf numFmtId="9" fontId="91" fillId="0" borderId="31" xfId="623" applyFont="1" applyBorder="1"/>
    <xf numFmtId="0" fontId="91" fillId="48" borderId="91" xfId="0" applyFont="1" applyFill="1" applyBorder="1"/>
    <xf numFmtId="0" fontId="85" fillId="0" borderId="34" xfId="0" applyFont="1" applyBorder="1"/>
    <xf numFmtId="166" fontId="85" fillId="0" borderId="92" xfId="496" applyNumberFormat="1" applyFont="1" applyBorder="1"/>
    <xf numFmtId="9" fontId="85" fillId="61" borderId="29" xfId="623" applyFont="1" applyFill="1" applyBorder="1"/>
    <xf numFmtId="9" fontId="85" fillId="61" borderId="31" xfId="623" applyFont="1" applyFill="1" applyBorder="1"/>
    <xf numFmtId="9" fontId="85" fillId="0" borderId="29" xfId="623" applyFont="1" applyBorder="1"/>
    <xf numFmtId="9" fontId="85" fillId="0" borderId="31" xfId="623" applyFont="1" applyBorder="1"/>
    <xf numFmtId="0" fontId="85" fillId="0" borderId="89" xfId="0" applyFont="1" applyBorder="1" applyAlignment="1">
      <alignment wrapText="1"/>
    </xf>
    <xf numFmtId="9" fontId="85" fillId="0" borderId="29" xfId="623" applyFont="1" applyBorder="1" applyAlignment="1">
      <alignment horizontal="right"/>
    </xf>
    <xf numFmtId="9" fontId="85" fillId="0" borderId="31" xfId="623" applyFont="1" applyBorder="1" applyAlignment="1">
      <alignment horizontal="right"/>
    </xf>
    <xf numFmtId="0" fontId="85" fillId="0" borderId="89" xfId="0" quotePrefix="1" applyFont="1" applyBorder="1" applyAlignment="1">
      <alignment horizontal="left" wrapText="1"/>
    </xf>
    <xf numFmtId="0" fontId="91" fillId="0" borderId="28" xfId="0" applyFont="1" applyBorder="1"/>
    <xf numFmtId="9" fontId="85" fillId="0" borderId="96" xfId="623" applyFont="1" applyBorder="1"/>
    <xf numFmtId="9" fontId="85" fillId="0" borderId="95" xfId="623" applyFont="1" applyBorder="1"/>
    <xf numFmtId="9" fontId="85" fillId="0" borderId="34" xfId="762" applyNumberFormat="1" applyFont="1" applyBorder="1"/>
    <xf numFmtId="0" fontId="85" fillId="0" borderId="34" xfId="762" applyFont="1" applyBorder="1"/>
    <xf numFmtId="0" fontId="85" fillId="0" borderId="57" xfId="762" quotePrefix="1" applyFont="1" applyBorder="1" applyAlignment="1">
      <alignment horizontal="left"/>
    </xf>
    <xf numFmtId="0" fontId="95" fillId="0" borderId="0" xfId="762" quotePrefix="1" applyFont="1" applyAlignment="1">
      <alignment horizontal="left" wrapText="1"/>
    </xf>
    <xf numFmtId="42" fontId="95" fillId="0" borderId="0" xfId="1290" applyNumberFormat="1" applyFont="1" applyBorder="1" applyAlignment="1">
      <alignment vertical="top"/>
    </xf>
    <xf numFmtId="9" fontId="89" fillId="0" borderId="0" xfId="150" applyFont="1" applyBorder="1"/>
    <xf numFmtId="42" fontId="95" fillId="0" borderId="0" xfId="1290" applyNumberFormat="1" applyFont="1" applyFill="1" applyBorder="1" applyAlignment="1">
      <alignment vertical="top"/>
    </xf>
    <xf numFmtId="9" fontId="89" fillId="0" borderId="0" xfId="150" applyFont="1" applyFill="1" applyBorder="1"/>
    <xf numFmtId="42" fontId="85" fillId="0" borderId="0" xfId="0" applyNumberFormat="1" applyFont="1"/>
    <xf numFmtId="3" fontId="111" fillId="0" borderId="92" xfId="0" applyNumberFormat="1" applyFont="1" applyBorder="1"/>
    <xf numFmtId="3" fontId="85" fillId="0" borderId="0" xfId="0" applyNumberFormat="1" applyFont="1" applyAlignment="1">
      <alignment horizontal="center"/>
    </xf>
    <xf numFmtId="0" fontId="85" fillId="57" borderId="41" xfId="0" applyFont="1" applyFill="1" applyBorder="1" applyAlignment="1">
      <alignment horizontal="center" vertical="center" wrapText="1"/>
    </xf>
    <xf numFmtId="3" fontId="85" fillId="0" borderId="41" xfId="0" applyNumberFormat="1" applyFont="1" applyBorder="1" applyAlignment="1">
      <alignment horizontal="center" vertical="center"/>
    </xf>
    <xf numFmtId="9" fontId="85" fillId="0" borderId="41" xfId="0" applyNumberFormat="1" applyFont="1" applyBorder="1" applyAlignment="1">
      <alignment horizontal="center" vertical="center"/>
    </xf>
    <xf numFmtId="0" fontId="85" fillId="0" borderId="41" xfId="0" applyFont="1" applyBorder="1" applyAlignment="1">
      <alignment horizontal="center" vertical="center"/>
    </xf>
    <xf numFmtId="0" fontId="160" fillId="0" borderId="0" xfId="0" applyFont="1" applyAlignment="1">
      <alignment vertical="center"/>
    </xf>
    <xf numFmtId="3" fontId="111" fillId="0" borderId="29" xfId="0" applyNumberFormat="1" applyFont="1" applyBorder="1"/>
    <xf numFmtId="0" fontId="91" fillId="57" borderId="64" xfId="335" applyFont="1" applyFill="1" applyBorder="1" applyAlignment="1">
      <alignment horizontal="center" vertical="center" wrapText="1"/>
    </xf>
    <xf numFmtId="0" fontId="85" fillId="64" borderId="92" xfId="0" applyFont="1" applyFill="1" applyBorder="1" applyAlignment="1">
      <alignment vertical="center"/>
    </xf>
    <xf numFmtId="10" fontId="85" fillId="64" borderId="91" xfId="0" applyNumberFormat="1" applyFont="1" applyFill="1" applyBorder="1"/>
    <xf numFmtId="0" fontId="85" fillId="0" borderId="92" xfId="0" applyFont="1" applyBorder="1" applyAlignment="1">
      <alignment vertical="center"/>
    </xf>
    <xf numFmtId="165" fontId="85" fillId="0" borderId="92" xfId="0" applyNumberFormat="1" applyFont="1" applyBorder="1"/>
    <xf numFmtId="43" fontId="85" fillId="0" borderId="92" xfId="0" applyNumberFormat="1" applyFont="1" applyBorder="1"/>
    <xf numFmtId="10" fontId="85" fillId="0" borderId="91" xfId="146" applyNumberFormat="1" applyFont="1" applyFill="1" applyBorder="1"/>
    <xf numFmtId="165" fontId="123" fillId="0" borderId="92" xfId="0" applyNumberFormat="1" applyFont="1" applyBorder="1"/>
    <xf numFmtId="165" fontId="85" fillId="64" borderId="92" xfId="1260" applyNumberFormat="1" applyFont="1" applyFill="1" applyBorder="1"/>
    <xf numFmtId="43" fontId="85" fillId="64" borderId="92" xfId="1260" applyFont="1" applyFill="1" applyBorder="1"/>
    <xf numFmtId="0" fontId="85" fillId="0" borderId="37" xfId="0" applyFont="1" applyBorder="1"/>
    <xf numFmtId="0" fontId="85" fillId="0" borderId="89" xfId="0" applyFont="1" applyBorder="1" applyAlignment="1">
      <alignment vertical="center"/>
    </xf>
    <xf numFmtId="0" fontId="85" fillId="0" borderId="89" xfId="335" applyFont="1" applyBorder="1"/>
    <xf numFmtId="0" fontId="85" fillId="61" borderId="89" xfId="0" applyFont="1" applyFill="1" applyBorder="1" applyAlignment="1">
      <alignment vertical="center"/>
    </xf>
    <xf numFmtId="10" fontId="85" fillId="64" borderId="91" xfId="146" applyNumberFormat="1" applyFont="1" applyFill="1" applyBorder="1"/>
    <xf numFmtId="0" fontId="85" fillId="64" borderId="99" xfId="0" applyFont="1" applyFill="1" applyBorder="1" applyAlignment="1">
      <alignment vertical="center"/>
    </xf>
    <xf numFmtId="0" fontId="85" fillId="64" borderId="99" xfId="0" applyFont="1" applyFill="1" applyBorder="1"/>
    <xf numFmtId="0" fontId="148" fillId="64" borderId="99" xfId="0" applyFont="1" applyFill="1" applyBorder="1"/>
    <xf numFmtId="165" fontId="148" fillId="64" borderId="99" xfId="1260" applyNumberFormat="1" applyFont="1" applyFill="1" applyBorder="1"/>
    <xf numFmtId="43" fontId="148" fillId="64" borderId="99" xfId="0" applyNumberFormat="1" applyFont="1" applyFill="1" applyBorder="1"/>
    <xf numFmtId="10" fontId="85" fillId="64" borderId="110" xfId="0" applyNumberFormat="1" applyFont="1" applyFill="1" applyBorder="1"/>
    <xf numFmtId="0" fontId="91" fillId="61" borderId="43" xfId="0" applyFont="1" applyFill="1" applyBorder="1" applyAlignment="1">
      <alignment vertical="center"/>
    </xf>
    <xf numFmtId="0" fontId="91" fillId="64" borderId="43" xfId="0" applyFont="1" applyFill="1" applyBorder="1"/>
    <xf numFmtId="0" fontId="91" fillId="0" borderId="29" xfId="0" applyFont="1" applyBorder="1" applyAlignment="1">
      <alignment wrapText="1"/>
    </xf>
    <xf numFmtId="0" fontId="91" fillId="0" borderId="68" xfId="762" applyFont="1" applyBorder="1"/>
    <xf numFmtId="0" fontId="91" fillId="0" borderId="46" xfId="762" applyFont="1" applyBorder="1"/>
    <xf numFmtId="0" fontId="91" fillId="0" borderId="71" xfId="762" applyFont="1" applyBorder="1"/>
    <xf numFmtId="166" fontId="85" fillId="0" borderId="63" xfId="1290" applyNumberFormat="1" applyFont="1" applyFill="1" applyBorder="1"/>
    <xf numFmtId="166" fontId="85" fillId="0" borderId="62" xfId="1290" applyNumberFormat="1" applyFont="1" applyFill="1" applyBorder="1"/>
    <xf numFmtId="166" fontId="85" fillId="0" borderId="64" xfId="1290" applyNumberFormat="1" applyFont="1" applyFill="1" applyBorder="1"/>
    <xf numFmtId="10" fontId="85" fillId="0" borderId="0" xfId="0" applyNumberFormat="1" applyFont="1"/>
    <xf numFmtId="166" fontId="85" fillId="0" borderId="92" xfId="1290" applyNumberFormat="1" applyFont="1" applyBorder="1"/>
    <xf numFmtId="0" fontId="91" fillId="61" borderId="38" xfId="762" applyFont="1" applyFill="1" applyBorder="1"/>
    <xf numFmtId="0" fontId="161" fillId="0" borderId="0" xfId="0" applyFont="1"/>
    <xf numFmtId="0" fontId="85" fillId="59" borderId="68" xfId="762" applyFont="1" applyFill="1" applyBorder="1"/>
    <xf numFmtId="0" fontId="85" fillId="59" borderId="59" xfId="762" applyFont="1" applyFill="1" applyBorder="1"/>
    <xf numFmtId="0" fontId="85" fillId="59" borderId="69" xfId="762" applyFont="1" applyFill="1" applyBorder="1"/>
    <xf numFmtId="5" fontId="91" fillId="61" borderId="106" xfId="0" applyNumberFormat="1" applyFont="1" applyFill="1" applyBorder="1" applyAlignment="1">
      <alignment horizontal="left"/>
    </xf>
    <xf numFmtId="166" fontId="85" fillId="63" borderId="105" xfId="30976" applyNumberFormat="1" applyFont="1" applyFill="1" applyBorder="1"/>
    <xf numFmtId="166" fontId="85" fillId="63" borderId="104" xfId="2" applyNumberFormat="1" applyFont="1" applyFill="1" applyBorder="1"/>
    <xf numFmtId="166" fontId="85" fillId="63" borderId="103" xfId="2" applyNumberFormat="1" applyFont="1" applyFill="1" applyBorder="1"/>
    <xf numFmtId="166" fontId="85" fillId="0" borderId="0" xfId="30976" applyNumberFormat="1" applyFont="1" applyFill="1" applyBorder="1"/>
    <xf numFmtId="166" fontId="85" fillId="0" borderId="0" xfId="2" applyNumberFormat="1" applyFont="1" applyFill="1" applyBorder="1"/>
    <xf numFmtId="165" fontId="85" fillId="0" borderId="91" xfId="0" applyNumberFormat="1" applyFont="1" applyBorder="1"/>
    <xf numFmtId="43" fontId="85" fillId="64" borderId="91" xfId="1260" applyFont="1" applyFill="1" applyBorder="1"/>
    <xf numFmtId="0" fontId="85" fillId="0" borderId="25" xfId="30981" applyFont="1" applyBorder="1"/>
    <xf numFmtId="43" fontId="85" fillId="0" borderId="91" xfId="0" applyNumberFormat="1" applyFont="1" applyBorder="1"/>
    <xf numFmtId="0" fontId="85" fillId="0" borderId="25" xfId="0" applyFont="1" applyBorder="1"/>
    <xf numFmtId="0" fontId="91" fillId="64" borderId="28" xfId="0" applyFont="1" applyFill="1" applyBorder="1" applyAlignment="1">
      <alignment vertical="center"/>
    </xf>
    <xf numFmtId="0" fontId="85" fillId="64" borderId="29" xfId="0" applyFont="1" applyFill="1" applyBorder="1" applyAlignment="1">
      <alignment vertical="center"/>
    </xf>
    <xf numFmtId="0" fontId="85" fillId="64" borderId="29" xfId="0" applyFont="1" applyFill="1" applyBorder="1"/>
    <xf numFmtId="43" fontId="85" fillId="64" borderId="29" xfId="0" applyNumberFormat="1" applyFont="1" applyFill="1" applyBorder="1"/>
    <xf numFmtId="10" fontId="85" fillId="64" borderId="31" xfId="0" applyNumberFormat="1" applyFont="1" applyFill="1" applyBorder="1"/>
    <xf numFmtId="0" fontId="85" fillId="64" borderId="31" xfId="0" applyFont="1" applyFill="1" applyBorder="1"/>
    <xf numFmtId="10" fontId="91" fillId="60" borderId="49" xfId="0" applyNumberFormat="1" applyFont="1" applyFill="1" applyBorder="1" applyAlignment="1">
      <alignment horizontal="center" vertical="center" wrapText="1"/>
    </xf>
    <xf numFmtId="0" fontId="91" fillId="57" borderId="49" xfId="335" applyFont="1" applyFill="1" applyBorder="1" applyAlignment="1">
      <alignment horizontal="center" vertical="center" wrapText="1"/>
    </xf>
    <xf numFmtId="0" fontId="91" fillId="60" borderId="42" xfId="0" applyFont="1" applyFill="1" applyBorder="1"/>
    <xf numFmtId="0" fontId="91" fillId="60" borderId="48" xfId="0" applyFont="1" applyFill="1" applyBorder="1" applyAlignment="1">
      <alignment horizontal="center" vertical="center" wrapText="1"/>
    </xf>
    <xf numFmtId="43" fontId="91" fillId="60" borderId="48" xfId="0" applyNumberFormat="1" applyFont="1" applyFill="1" applyBorder="1" applyAlignment="1">
      <alignment horizontal="center" vertical="center" wrapText="1"/>
    </xf>
    <xf numFmtId="0" fontId="91" fillId="64" borderId="41" xfId="0" applyFont="1" applyFill="1" applyBorder="1" applyAlignment="1">
      <alignment horizontal="center"/>
    </xf>
    <xf numFmtId="0" fontId="85" fillId="0" borderId="0" xfId="942" applyFont="1"/>
    <xf numFmtId="49" fontId="91" fillId="0" borderId="0" xfId="335" applyNumberFormat="1" applyFont="1" applyAlignment="1">
      <alignment horizontal="center"/>
    </xf>
    <xf numFmtId="0" fontId="91" fillId="57" borderId="31" xfId="335" applyFont="1" applyFill="1" applyBorder="1" applyAlignment="1">
      <alignment horizontal="center" vertical="center" wrapText="1"/>
    </xf>
    <xf numFmtId="0" fontId="85" fillId="56" borderId="27" xfId="335" applyFont="1" applyFill="1" applyBorder="1"/>
    <xf numFmtId="0" fontId="85" fillId="56" borderId="27" xfId="335" applyFont="1" applyFill="1" applyBorder="1" applyAlignment="1">
      <alignment horizontal="center"/>
    </xf>
    <xf numFmtId="166" fontId="85" fillId="56" borderId="27" xfId="335" applyNumberFormat="1" applyFont="1" applyFill="1" applyBorder="1" applyAlignment="1">
      <alignment horizontal="center"/>
    </xf>
    <xf numFmtId="0" fontId="85" fillId="56" borderId="35" xfId="335" applyFont="1" applyFill="1" applyBorder="1"/>
    <xf numFmtId="165" fontId="85" fillId="0" borderId="89" xfId="0" applyNumberFormat="1" applyFont="1" applyBorder="1"/>
    <xf numFmtId="165" fontId="85" fillId="56" borderId="92" xfId="1260" applyNumberFormat="1" applyFont="1" applyFill="1" applyBorder="1"/>
    <xf numFmtId="165" fontId="85" fillId="0" borderId="92" xfId="1260" applyNumberFormat="1" applyFont="1" applyBorder="1"/>
    <xf numFmtId="0" fontId="85" fillId="56" borderId="28" xfId="335" applyFont="1" applyFill="1" applyBorder="1"/>
    <xf numFmtId="0" fontId="85" fillId="0" borderId="45" xfId="335" applyFont="1" applyBorder="1"/>
    <xf numFmtId="0" fontId="85" fillId="0" borderId="0" xfId="335" applyFont="1"/>
    <xf numFmtId="0" fontId="85" fillId="56" borderId="64" xfId="335" applyFont="1" applyFill="1" applyBorder="1"/>
    <xf numFmtId="0" fontId="85" fillId="0" borderId="25" xfId="335" applyFont="1" applyBorder="1"/>
    <xf numFmtId="165" fontId="85" fillId="0" borderId="0" xfId="335" applyNumberFormat="1" applyFont="1"/>
    <xf numFmtId="0" fontId="91" fillId="0" borderId="25" xfId="335" applyFont="1" applyBorder="1"/>
    <xf numFmtId="0" fontId="91" fillId="0" borderId="0" xfId="335" applyFont="1"/>
    <xf numFmtId="165" fontId="85" fillId="61" borderId="91" xfId="0" applyNumberFormat="1" applyFont="1" applyFill="1" applyBorder="1"/>
    <xf numFmtId="9" fontId="85" fillId="0" borderId="91" xfId="623" applyFont="1" applyBorder="1"/>
    <xf numFmtId="0" fontId="85" fillId="0" borderId="46" xfId="335" applyFont="1" applyBorder="1"/>
    <xf numFmtId="0" fontId="85" fillId="61" borderId="0" xfId="0" applyFont="1" applyFill="1"/>
    <xf numFmtId="165" fontId="85" fillId="56" borderId="92" xfId="4" applyNumberFormat="1" applyFont="1" applyFill="1" applyBorder="1"/>
    <xf numFmtId="0" fontId="85" fillId="0" borderId="38" xfId="0" applyFont="1" applyBorder="1"/>
    <xf numFmtId="0" fontId="148" fillId="0" borderId="0" xfId="0" applyFont="1"/>
    <xf numFmtId="2" fontId="85" fillId="0" borderId="0" xfId="762" applyNumberFormat="1" applyFont="1" applyAlignment="1">
      <alignment wrapText="1"/>
    </xf>
    <xf numFmtId="0" fontId="85" fillId="0" borderId="0" xfId="331" applyFont="1" applyAlignment="1">
      <alignment horizontal="left" vertical="top" wrapText="1"/>
    </xf>
    <xf numFmtId="0" fontId="137" fillId="67" borderId="0" xfId="0" applyFont="1" applyFill="1" applyAlignment="1">
      <alignment vertical="center" wrapText="1"/>
    </xf>
    <xf numFmtId="0" fontId="91" fillId="59" borderId="44" xfId="331" applyFont="1" applyFill="1" applyBorder="1" applyAlignment="1">
      <alignment horizontal="center" vertical="center" wrapText="1"/>
    </xf>
    <xf numFmtId="0" fontId="91" fillId="59" borderId="96" xfId="331" applyFont="1" applyFill="1" applyBorder="1" applyAlignment="1">
      <alignment horizontal="center" vertical="center" wrapText="1"/>
    </xf>
    <xf numFmtId="0" fontId="91" fillId="59" borderId="95" xfId="331" applyFont="1" applyFill="1" applyBorder="1" applyAlignment="1">
      <alignment horizontal="center" vertical="center" wrapText="1"/>
    </xf>
    <xf numFmtId="0" fontId="91" fillId="57" borderId="41" xfId="335" applyFont="1" applyFill="1" applyBorder="1" applyAlignment="1">
      <alignment horizontal="center" vertical="center" wrapText="1"/>
    </xf>
    <xf numFmtId="0" fontId="91" fillId="64" borderId="27" xfId="335" applyFont="1" applyFill="1" applyBorder="1"/>
    <xf numFmtId="0" fontId="85" fillId="64" borderId="27" xfId="331" applyFont="1" applyFill="1" applyBorder="1"/>
    <xf numFmtId="0" fontId="85" fillId="64" borderId="28" xfId="331" applyFont="1" applyFill="1" applyBorder="1"/>
    <xf numFmtId="0" fontId="85" fillId="64" borderId="29" xfId="331" applyFont="1" applyFill="1" applyBorder="1"/>
    <xf numFmtId="0" fontId="85" fillId="64" borderId="31" xfId="331" applyFont="1" applyFill="1" applyBorder="1"/>
    <xf numFmtId="165" fontId="85" fillId="0" borderId="92" xfId="331" applyNumberFormat="1" applyFont="1" applyBorder="1"/>
    <xf numFmtId="177" fontId="85" fillId="0" borderId="92" xfId="331" applyNumberFormat="1" applyFont="1" applyBorder="1"/>
    <xf numFmtId="171" fontId="85" fillId="0" borderId="91" xfId="146" applyNumberFormat="1" applyFont="1" applyBorder="1"/>
    <xf numFmtId="0" fontId="85" fillId="64" borderId="91" xfId="331" applyFont="1" applyFill="1" applyBorder="1"/>
    <xf numFmtId="0" fontId="85" fillId="64" borderId="92" xfId="331" applyFont="1" applyFill="1" applyBorder="1"/>
    <xf numFmtId="0" fontId="85" fillId="0" borderId="92" xfId="331" applyFont="1" applyBorder="1"/>
    <xf numFmtId="44" fontId="85" fillId="0" borderId="92" xfId="1290" applyFont="1" applyBorder="1"/>
    <xf numFmtId="0" fontId="85" fillId="0" borderId="91" xfId="331" applyFont="1" applyBorder="1"/>
    <xf numFmtId="0" fontId="148" fillId="64" borderId="43" xfId="331" applyFont="1" applyFill="1" applyBorder="1"/>
    <xf numFmtId="0" fontId="148" fillId="64" borderId="47" xfId="331" applyFont="1" applyFill="1" applyBorder="1"/>
    <xf numFmtId="0" fontId="91" fillId="64" borderId="43" xfId="335" applyFont="1" applyFill="1" applyBorder="1"/>
    <xf numFmtId="0" fontId="91" fillId="64" borderId="48" xfId="331" applyFont="1" applyFill="1" applyBorder="1"/>
    <xf numFmtId="0" fontId="91" fillId="64" borderId="49" xfId="331" applyFont="1" applyFill="1" applyBorder="1"/>
    <xf numFmtId="0" fontId="91" fillId="0" borderId="0" xfId="331" applyFont="1"/>
    <xf numFmtId="0" fontId="148" fillId="0" borderId="0" xfId="331" applyFont="1"/>
    <xf numFmtId="0" fontId="85" fillId="0" borderId="63" xfId="335" applyFont="1" applyBorder="1"/>
    <xf numFmtId="0" fontId="85" fillId="0" borderId="62" xfId="331" applyFont="1" applyBorder="1"/>
    <xf numFmtId="0" fontId="91" fillId="0" borderId="64" xfId="331" applyFont="1" applyBorder="1"/>
    <xf numFmtId="0" fontId="85" fillId="0" borderId="0" xfId="331" applyFont="1" applyAlignment="1">
      <alignment horizontal="left" wrapText="1"/>
    </xf>
    <xf numFmtId="0" fontId="91" fillId="61" borderId="38" xfId="0" applyFont="1" applyFill="1" applyBorder="1" applyAlignment="1">
      <alignment horizontal="center" vertical="center" wrapText="1"/>
    </xf>
    <xf numFmtId="0" fontId="85" fillId="57" borderId="63" xfId="0" applyFont="1" applyFill="1" applyBorder="1"/>
    <xf numFmtId="0" fontId="91" fillId="57" borderId="62" xfId="0" applyFont="1" applyFill="1" applyBorder="1" applyAlignment="1">
      <alignment vertical="center"/>
    </xf>
    <xf numFmtId="0" fontId="91" fillId="0" borderId="48" xfId="0" applyFont="1" applyBorder="1"/>
    <xf numFmtId="0" fontId="91" fillId="0" borderId="29" xfId="0" applyFont="1" applyBorder="1"/>
    <xf numFmtId="0" fontId="147" fillId="0" borderId="42" xfId="0" applyFont="1" applyBorder="1"/>
    <xf numFmtId="0" fontId="85" fillId="0" borderId="99" xfId="0" applyFont="1" applyBorder="1" applyAlignment="1">
      <alignment horizontal="left"/>
    </xf>
    <xf numFmtId="0" fontId="91" fillId="0" borderId="48" xfId="0" applyFont="1" applyBorder="1" applyAlignment="1">
      <alignment horizontal="left"/>
    </xf>
    <xf numFmtId="0" fontId="91" fillId="0" borderId="92" xfId="0" applyFont="1" applyBorder="1" applyAlignment="1">
      <alignment horizontal="left"/>
    </xf>
    <xf numFmtId="166" fontId="85" fillId="0" borderId="91" xfId="2" applyNumberFormat="1" applyFont="1" applyBorder="1"/>
    <xf numFmtId="166" fontId="88" fillId="0" borderId="0" xfId="2" applyNumberFormat="1" applyFont="1"/>
    <xf numFmtId="44" fontId="88" fillId="0" borderId="0" xfId="2" applyFont="1"/>
    <xf numFmtId="166" fontId="88" fillId="0" borderId="0" xfId="2" applyNumberFormat="1" applyFont="1" applyFill="1"/>
    <xf numFmtId="165" fontId="88" fillId="0" borderId="28" xfId="0" applyNumberFormat="1" applyFont="1" applyBorder="1" applyAlignment="1">
      <alignment vertical="top" wrapText="1"/>
    </xf>
    <xf numFmtId="0" fontId="89" fillId="0" borderId="89" xfId="333" applyFont="1" applyBorder="1" applyAlignment="1">
      <alignment horizontal="left" vertical="top" wrapText="1"/>
    </xf>
    <xf numFmtId="0" fontId="89" fillId="0" borderId="57" xfId="333" applyFont="1" applyBorder="1" applyAlignment="1">
      <alignment horizontal="justify" vertical="top" wrapText="1"/>
    </xf>
    <xf numFmtId="0" fontId="91" fillId="56" borderId="63" xfId="0" applyFont="1" applyFill="1" applyBorder="1" applyAlignment="1">
      <alignment horizontal="justify" wrapText="1"/>
    </xf>
    <xf numFmtId="0" fontId="91" fillId="56" borderId="62" xfId="0" applyFont="1" applyFill="1" applyBorder="1" applyAlignment="1">
      <alignment horizontal="center" wrapText="1"/>
    </xf>
    <xf numFmtId="0" fontId="91" fillId="56" borderId="64" xfId="0" quotePrefix="1" applyFont="1" applyFill="1" applyBorder="1" applyAlignment="1">
      <alignment horizontal="center" wrapText="1"/>
    </xf>
    <xf numFmtId="0" fontId="85" fillId="56" borderId="89" xfId="0" applyFont="1" applyFill="1" applyBorder="1"/>
    <xf numFmtId="166" fontId="85" fillId="0" borderId="91" xfId="2" applyNumberFormat="1" applyFont="1" applyFill="1" applyBorder="1"/>
    <xf numFmtId="166" fontId="85" fillId="61" borderId="91" xfId="2" applyNumberFormat="1" applyFont="1" applyFill="1" applyBorder="1"/>
    <xf numFmtId="0" fontId="85" fillId="0" borderId="127" xfId="0" quotePrefix="1" applyFont="1" applyBorder="1" applyAlignment="1">
      <alignment horizontal="left"/>
    </xf>
    <xf numFmtId="0" fontId="91" fillId="0" borderId="127" xfId="0" applyFont="1" applyBorder="1"/>
    <xf numFmtId="166" fontId="91" fillId="61" borderId="91" xfId="2" applyNumberFormat="1" applyFont="1" applyFill="1" applyBorder="1"/>
    <xf numFmtId="0" fontId="85" fillId="56" borderId="128" xfId="0" applyFont="1" applyFill="1" applyBorder="1"/>
    <xf numFmtId="0" fontId="85" fillId="0" borderId="129" xfId="0" applyFont="1" applyBorder="1"/>
    <xf numFmtId="0" fontId="91" fillId="59" borderId="92" xfId="0" applyFont="1" applyFill="1" applyBorder="1" applyAlignment="1">
      <alignment horizontal="center" vertical="center" wrapText="1"/>
    </xf>
    <xf numFmtId="165" fontId="85" fillId="59" borderId="92" xfId="4" applyNumberFormat="1" applyFont="1" applyFill="1" applyBorder="1"/>
    <xf numFmtId="0" fontId="85" fillId="0" borderId="0" xfId="0" applyFont="1" applyAlignment="1">
      <alignment horizontal="justify" wrapText="1"/>
    </xf>
    <xf numFmtId="0" fontId="91" fillId="62" borderId="43" xfId="0" applyFont="1" applyFill="1" applyBorder="1" applyAlignment="1">
      <alignment horizontal="center" wrapText="1"/>
    </xf>
    <xf numFmtId="0" fontId="91" fillId="62" borderId="41" xfId="0" applyFont="1" applyFill="1" applyBorder="1" applyAlignment="1">
      <alignment horizontal="center" wrapText="1"/>
    </xf>
    <xf numFmtId="0" fontId="91" fillId="62" borderId="47" xfId="0" applyFont="1" applyFill="1" applyBorder="1" applyAlignment="1">
      <alignment horizontal="center"/>
    </xf>
    <xf numFmtId="0" fontId="91" fillId="0" borderId="0" xfId="0" applyFont="1" applyAlignment="1">
      <alignment horizontal="left" wrapText="1"/>
    </xf>
    <xf numFmtId="166" fontId="91" fillId="0" borderId="111" xfId="0" applyNumberFormat="1" applyFont="1" applyBorder="1"/>
    <xf numFmtId="166" fontId="85" fillId="62" borderId="34" xfId="496" applyNumberFormat="1" applyFont="1" applyFill="1" applyBorder="1"/>
    <xf numFmtId="166" fontId="85" fillId="62" borderId="27" xfId="496" applyNumberFormat="1" applyFont="1" applyFill="1" applyBorder="1"/>
    <xf numFmtId="166" fontId="85" fillId="62" borderId="39" xfId="496" applyNumberFormat="1" applyFont="1" applyFill="1" applyBorder="1"/>
    <xf numFmtId="166" fontId="85" fillId="0" borderId="89" xfId="496" applyNumberFormat="1" applyFont="1" applyFill="1" applyBorder="1"/>
    <xf numFmtId="166" fontId="85" fillId="62" borderId="89" xfId="496" applyNumberFormat="1" applyFont="1" applyFill="1" applyBorder="1"/>
    <xf numFmtId="166" fontId="91" fillId="62" borderId="57" xfId="0" applyNumberFormat="1" applyFont="1" applyFill="1" applyBorder="1"/>
    <xf numFmtId="166" fontId="91" fillId="62" borderId="38" xfId="0" applyNumberFormat="1" applyFont="1" applyFill="1" applyBorder="1"/>
    <xf numFmtId="166" fontId="91" fillId="62" borderId="58" xfId="0" applyNumberFormat="1" applyFont="1" applyFill="1" applyBorder="1"/>
    <xf numFmtId="166" fontId="91" fillId="0" borderId="0" xfId="0" applyNumberFormat="1" applyFont="1"/>
    <xf numFmtId="0" fontId="91" fillId="59" borderId="92" xfId="0" applyFont="1" applyFill="1" applyBorder="1" applyAlignment="1">
      <alignment horizontal="center" wrapText="1"/>
    </xf>
    <xf numFmtId="0" fontId="91" fillId="59" borderId="91" xfId="0" applyFont="1" applyFill="1" applyBorder="1" applyAlignment="1">
      <alignment horizontal="center" wrapText="1"/>
    </xf>
    <xf numFmtId="166" fontId="85" fillId="0" borderId="90" xfId="496" applyNumberFormat="1" applyFont="1" applyBorder="1"/>
    <xf numFmtId="166" fontId="85" fillId="0" borderId="91" xfId="496" applyNumberFormat="1" applyFont="1" applyBorder="1"/>
    <xf numFmtId="0" fontId="161" fillId="0" borderId="28" xfId="0" applyFont="1" applyBorder="1" applyAlignment="1">
      <alignment horizontal="center"/>
    </xf>
    <xf numFmtId="0" fontId="161" fillId="0" borderId="29" xfId="0" applyFont="1" applyBorder="1" applyAlignment="1">
      <alignment horizontal="center"/>
    </xf>
    <xf numFmtId="0" fontId="161" fillId="0" borderId="30" xfId="0" applyFont="1" applyBorder="1" applyAlignment="1">
      <alignment horizontal="center"/>
    </xf>
    <xf numFmtId="0" fontId="85" fillId="0" borderId="92" xfId="0" applyFont="1" applyBorder="1" applyAlignment="1">
      <alignment horizontal="justify" vertical="top" wrapText="1"/>
    </xf>
    <xf numFmtId="166" fontId="85" fillId="0" borderId="89" xfId="496" applyNumberFormat="1" applyFont="1" applyBorder="1"/>
    <xf numFmtId="166" fontId="85" fillId="0" borderId="98" xfId="496" applyNumberFormat="1" applyFont="1" applyBorder="1"/>
    <xf numFmtId="166" fontId="91" fillId="0" borderId="91" xfId="496" applyNumberFormat="1" applyFont="1" applyBorder="1"/>
    <xf numFmtId="166" fontId="91" fillId="0" borderId="91" xfId="496" applyNumberFormat="1" applyFont="1" applyFill="1" applyBorder="1"/>
    <xf numFmtId="171" fontId="85" fillId="0" borderId="92" xfId="625" applyNumberFormat="1" applyFont="1" applyBorder="1" applyAlignment="1">
      <alignment horizontal="center"/>
    </xf>
    <xf numFmtId="9" fontId="85" fillId="0" borderId="92" xfId="625" applyFont="1" applyBorder="1" applyAlignment="1">
      <alignment horizontal="center"/>
    </xf>
    <xf numFmtId="166" fontId="85" fillId="0" borderId="92" xfId="30955" applyNumberFormat="1" applyFont="1" applyBorder="1"/>
    <xf numFmtId="166" fontId="91" fillId="0" borderId="90" xfId="496" applyNumberFormat="1" applyFont="1" applyBorder="1"/>
    <xf numFmtId="166" fontId="91" fillId="0" borderId="92" xfId="496" applyNumberFormat="1" applyFont="1" applyBorder="1"/>
    <xf numFmtId="176" fontId="85" fillId="48" borderId="92" xfId="0" applyNumberFormat="1" applyFont="1" applyFill="1" applyBorder="1" applyAlignment="1">
      <alignment horizontal="justify" vertical="top" wrapText="1"/>
    </xf>
    <xf numFmtId="176" fontId="85" fillId="48" borderId="89" xfId="0" applyNumberFormat="1" applyFont="1" applyFill="1" applyBorder="1" applyAlignment="1">
      <alignment horizontal="justify" vertical="top" wrapText="1"/>
    </xf>
    <xf numFmtId="176" fontId="85" fillId="48" borderId="98" xfId="0" applyNumberFormat="1" applyFont="1" applyFill="1" applyBorder="1" applyAlignment="1">
      <alignment horizontal="justify" vertical="top" wrapText="1"/>
    </xf>
    <xf numFmtId="0" fontId="91" fillId="68" borderId="42" xfId="0" applyFont="1" applyFill="1" applyBorder="1" applyAlignment="1">
      <alignment horizontal="center" vertical="center"/>
    </xf>
    <xf numFmtId="0" fontId="91" fillId="68" borderId="49" xfId="0" applyFont="1" applyFill="1" applyBorder="1" applyAlignment="1">
      <alignment horizontal="center" vertical="center" wrapText="1"/>
    </xf>
    <xf numFmtId="0" fontId="85" fillId="68" borderId="28" xfId="0" applyFont="1" applyFill="1" applyBorder="1"/>
    <xf numFmtId="165" fontId="85" fillId="68" borderId="31" xfId="4" applyNumberFormat="1" applyFont="1" applyFill="1" applyBorder="1"/>
    <xf numFmtId="165" fontId="85" fillId="68" borderId="91" xfId="4" applyNumberFormat="1" applyFont="1" applyFill="1" applyBorder="1"/>
    <xf numFmtId="165" fontId="85" fillId="68" borderId="110" xfId="4" applyNumberFormat="1" applyFont="1" applyFill="1" applyBorder="1"/>
    <xf numFmtId="0" fontId="91" fillId="68" borderId="42" xfId="0" applyFont="1" applyFill="1" applyBorder="1"/>
    <xf numFmtId="165" fontId="91" fillId="68" borderId="49" xfId="0" applyNumberFormat="1" applyFont="1" applyFill="1" applyBorder="1"/>
    <xf numFmtId="0" fontId="89" fillId="0" borderId="0" xfId="0" applyFont="1" applyAlignment="1">
      <alignment horizontal="center" wrapText="1"/>
    </xf>
    <xf numFmtId="0" fontId="163" fillId="0" borderId="0" xfId="0" applyFont="1" applyAlignment="1">
      <alignment vertical="center" wrapText="1"/>
    </xf>
    <xf numFmtId="0" fontId="100" fillId="0" borderId="0" xfId="0" applyFont="1" applyAlignment="1">
      <alignment horizontal="centerContinuous" vertical="center"/>
    </xf>
    <xf numFmtId="0" fontId="95" fillId="68" borderId="41" xfId="0" applyFont="1" applyFill="1" applyBorder="1" applyAlignment="1">
      <alignment horizontal="center" vertical="center" wrapText="1"/>
    </xf>
    <xf numFmtId="0" fontId="95" fillId="68" borderId="71" xfId="0" applyFont="1" applyFill="1" applyBorder="1" applyAlignment="1">
      <alignment horizontal="center" wrapText="1"/>
    </xf>
    <xf numFmtId="0" fontId="95" fillId="68" borderId="60" xfId="335" applyFont="1" applyFill="1" applyBorder="1" applyAlignment="1">
      <alignment horizontal="center" vertical="center" wrapText="1"/>
    </xf>
    <xf numFmtId="0" fontId="89" fillId="68" borderId="27" xfId="0" applyFont="1" applyFill="1" applyBorder="1"/>
    <xf numFmtId="9" fontId="89" fillId="68" borderId="27" xfId="1" applyFont="1" applyFill="1" applyBorder="1"/>
    <xf numFmtId="0" fontId="95" fillId="68" borderId="27" xfId="0" applyFont="1" applyFill="1" applyBorder="1" applyAlignment="1">
      <alignment horizontal="center" wrapText="1"/>
    </xf>
    <xf numFmtId="9" fontId="89" fillId="68" borderId="27" xfId="1" applyFont="1" applyFill="1" applyBorder="1" applyAlignment="1">
      <alignment horizontal="right" wrapText="1"/>
    </xf>
    <xf numFmtId="0" fontId="89" fillId="68" borderId="27" xfId="30982" applyFont="1" applyFill="1" applyBorder="1"/>
    <xf numFmtId="0" fontId="89" fillId="68" borderId="38" xfId="30982" applyFont="1" applyFill="1" applyBorder="1"/>
    <xf numFmtId="0" fontId="89" fillId="68" borderId="38" xfId="0" applyFont="1" applyFill="1" applyBorder="1"/>
    <xf numFmtId="9" fontId="89" fillId="68" borderId="38" xfId="1" applyFont="1" applyFill="1" applyBorder="1"/>
    <xf numFmtId="0" fontId="91" fillId="59" borderId="41" xfId="0" applyFont="1" applyFill="1" applyBorder="1" applyAlignment="1">
      <alignment horizontal="center" vertical="center" wrapText="1"/>
    </xf>
    <xf numFmtId="0" fontId="91" fillId="59" borderId="71" xfId="0" applyFont="1" applyFill="1" applyBorder="1" applyAlignment="1">
      <alignment horizontal="center" wrapText="1"/>
    </xf>
    <xf numFmtId="9" fontId="85" fillId="0" borderId="27" xfId="1" applyFont="1" applyBorder="1"/>
    <xf numFmtId="0" fontId="91" fillId="0" borderId="27" xfId="0" applyFont="1" applyBorder="1" applyAlignment="1">
      <alignment horizontal="center" wrapText="1"/>
    </xf>
    <xf numFmtId="0" fontId="85" fillId="0" borderId="27" xfId="30982" applyFont="1" applyBorder="1"/>
    <xf numFmtId="0" fontId="85" fillId="0" borderId="38" xfId="30982" applyFont="1" applyBorder="1"/>
    <xf numFmtId="9" fontId="85" fillId="0" borderId="38" xfId="1" applyFont="1" applyBorder="1"/>
    <xf numFmtId="0" fontId="91" fillId="59" borderId="41" xfId="335" applyFont="1" applyFill="1" applyBorder="1" applyAlignment="1">
      <alignment horizontal="center" vertical="center" wrapText="1"/>
    </xf>
    <xf numFmtId="0" fontId="91" fillId="59" borderId="89" xfId="0" applyFont="1" applyFill="1" applyBorder="1" applyAlignment="1">
      <alignment horizontal="left" vertical="center" wrapText="1"/>
    </xf>
    <xf numFmtId="0" fontId="85" fillId="0" borderId="34" xfId="0" applyFont="1" applyBorder="1" applyAlignment="1">
      <alignment horizontal="left" vertical="center" wrapText="1"/>
    </xf>
    <xf numFmtId="0" fontId="91" fillId="59" borderId="34" xfId="0" applyFont="1" applyFill="1" applyBorder="1" applyAlignment="1">
      <alignment horizontal="left" vertical="center" wrapText="1"/>
    </xf>
    <xf numFmtId="0" fontId="91" fillId="59" borderId="27" xfId="0" applyFont="1" applyFill="1" applyBorder="1" applyAlignment="1">
      <alignment horizontal="center" wrapText="1"/>
    </xf>
    <xf numFmtId="9" fontId="91" fillId="59" borderId="92" xfId="1" applyFont="1" applyFill="1" applyBorder="1" applyAlignment="1">
      <alignment horizontal="center" wrapText="1"/>
    </xf>
    <xf numFmtId="9" fontId="85" fillId="0" borderId="111" xfId="1" applyFont="1" applyBorder="1"/>
    <xf numFmtId="0" fontId="85" fillId="0" borderId="57" xfId="0" applyFont="1" applyBorder="1"/>
    <xf numFmtId="0" fontId="85" fillId="0" borderId="58" xfId="0" applyFont="1" applyBorder="1"/>
    <xf numFmtId="9" fontId="85" fillId="0" borderId="0" xfId="1" applyFont="1" applyBorder="1"/>
    <xf numFmtId="0" fontId="85" fillId="59" borderId="34" xfId="0" applyFont="1" applyFill="1" applyBorder="1" applyAlignment="1">
      <alignment horizontal="left" vertical="center" wrapText="1"/>
    </xf>
    <xf numFmtId="0" fontId="85" fillId="59" borderId="27" xfId="0" applyFont="1" applyFill="1" applyBorder="1"/>
    <xf numFmtId="0" fontId="85" fillId="59" borderId="38" xfId="30982" applyFont="1" applyFill="1" applyBorder="1"/>
    <xf numFmtId="0" fontId="85" fillId="59" borderId="38" xfId="0" applyFont="1" applyFill="1" applyBorder="1"/>
    <xf numFmtId="0" fontId="85" fillId="59" borderId="57" xfId="0" applyFont="1" applyFill="1" applyBorder="1"/>
    <xf numFmtId="3" fontId="85" fillId="0" borderId="27" xfId="0" applyNumberFormat="1" applyFont="1" applyBorder="1"/>
    <xf numFmtId="0" fontId="85" fillId="0" borderId="27" xfId="0" applyFont="1" applyBorder="1" applyAlignment="1">
      <alignment horizontal="center"/>
    </xf>
    <xf numFmtId="0" fontId="123" fillId="0" borderId="0" xfId="0" applyFont="1" applyAlignment="1">
      <alignment horizontal="left" vertical="center" wrapText="1"/>
    </xf>
    <xf numFmtId="0" fontId="91" fillId="65" borderId="41" xfId="0" applyFont="1" applyFill="1" applyBorder="1" applyAlignment="1">
      <alignment horizontal="center" vertical="center" wrapText="1"/>
    </xf>
    <xf numFmtId="0" fontId="91" fillId="71" borderId="47" xfId="0" applyFont="1" applyFill="1" applyBorder="1" applyAlignment="1">
      <alignment horizontal="center" vertical="center" wrapText="1"/>
    </xf>
    <xf numFmtId="0" fontId="91" fillId="65" borderId="47" xfId="0" applyFont="1" applyFill="1" applyBorder="1" applyAlignment="1">
      <alignment horizontal="center" vertical="center" wrapText="1"/>
    </xf>
    <xf numFmtId="0" fontId="91" fillId="65" borderId="27" xfId="0" applyFont="1" applyFill="1" applyBorder="1" applyAlignment="1">
      <alignment wrapText="1"/>
    </xf>
    <xf numFmtId="0" fontId="91" fillId="71" borderId="27" xfId="0" applyFont="1" applyFill="1" applyBorder="1" applyAlignment="1">
      <alignment wrapText="1"/>
    </xf>
    <xf numFmtId="165" fontId="91" fillId="65" borderId="36" xfId="4" applyNumberFormat="1" applyFont="1" applyFill="1" applyBorder="1" applyAlignment="1">
      <alignment wrapText="1"/>
    </xf>
    <xf numFmtId="165" fontId="85" fillId="71" borderId="39" xfId="4" applyNumberFormat="1" applyFont="1" applyFill="1" applyBorder="1" applyAlignment="1">
      <alignment wrapText="1"/>
    </xf>
    <xf numFmtId="0" fontId="91" fillId="71" borderId="39" xfId="0" applyFont="1" applyFill="1" applyBorder="1" applyAlignment="1">
      <alignment wrapText="1"/>
    </xf>
    <xf numFmtId="0" fontId="91" fillId="65" borderId="39" xfId="0" applyFont="1" applyFill="1" applyBorder="1" applyAlignment="1">
      <alignment wrapText="1"/>
    </xf>
    <xf numFmtId="0" fontId="85" fillId="0" borderId="34" xfId="0" applyFont="1" applyBorder="1" applyAlignment="1">
      <alignment wrapText="1"/>
    </xf>
    <xf numFmtId="3" fontId="85" fillId="70" borderId="27" xfId="0" applyNumberFormat="1" applyFont="1" applyFill="1" applyBorder="1"/>
    <xf numFmtId="43" fontId="85" fillId="0" borderId="36" xfId="4" applyFont="1" applyBorder="1"/>
    <xf numFmtId="9" fontId="85" fillId="70" borderId="27" xfId="0" applyNumberFormat="1" applyFont="1" applyFill="1" applyBorder="1"/>
    <xf numFmtId="165" fontId="85" fillId="70" borderId="39" xfId="4" applyNumberFormat="1" applyFont="1" applyFill="1" applyBorder="1" applyAlignment="1">
      <alignment wrapText="1"/>
    </xf>
    <xf numFmtId="9" fontId="85" fillId="70" borderId="39" xfId="0" applyNumberFormat="1" applyFont="1" applyFill="1" applyBorder="1"/>
    <xf numFmtId="43" fontId="85" fillId="0" borderId="39" xfId="0" applyNumberFormat="1" applyFont="1" applyBorder="1"/>
    <xf numFmtId="43" fontId="91" fillId="65" borderId="36" xfId="4" applyFont="1" applyFill="1" applyBorder="1" applyAlignment="1">
      <alignment wrapText="1"/>
    </xf>
    <xf numFmtId="43" fontId="91" fillId="65" borderId="39" xfId="0" applyNumberFormat="1" applyFont="1" applyFill="1" applyBorder="1" applyAlignment="1">
      <alignment wrapText="1"/>
    </xf>
    <xf numFmtId="9" fontId="85" fillId="70" borderId="27" xfId="0" applyNumberFormat="1" applyFont="1" applyFill="1" applyBorder="1" applyAlignment="1">
      <alignment horizontal="right" vertical="center"/>
    </xf>
    <xf numFmtId="0" fontId="85" fillId="61" borderId="27" xfId="0" applyFont="1" applyFill="1" applyBorder="1"/>
    <xf numFmtId="0" fontId="85" fillId="70" borderId="39" xfId="0" applyFont="1" applyFill="1" applyBorder="1" applyAlignment="1">
      <alignment horizontal="right"/>
    </xf>
    <xf numFmtId="0" fontId="85" fillId="61" borderId="27" xfId="0" applyFont="1" applyFill="1" applyBorder="1" applyAlignment="1">
      <alignment wrapText="1"/>
    </xf>
    <xf numFmtId="0" fontId="91" fillId="65" borderId="34" xfId="0" applyFont="1" applyFill="1" applyBorder="1" applyAlignment="1">
      <alignment wrapText="1"/>
    </xf>
    <xf numFmtId="0" fontId="91" fillId="71" borderId="28" xfId="0" applyFont="1" applyFill="1" applyBorder="1" applyAlignment="1">
      <alignment wrapText="1"/>
    </xf>
    <xf numFmtId="165" fontId="85" fillId="71" borderId="37" xfId="4" applyNumberFormat="1" applyFont="1" applyFill="1" applyBorder="1" applyAlignment="1">
      <alignment wrapText="1"/>
    </xf>
    <xf numFmtId="0" fontId="91" fillId="71" borderId="37" xfId="0" applyFont="1" applyFill="1" applyBorder="1" applyAlignment="1">
      <alignment wrapText="1"/>
    </xf>
    <xf numFmtId="43" fontId="91" fillId="65" borderId="37" xfId="0" applyNumberFormat="1" applyFont="1" applyFill="1" applyBorder="1" applyAlignment="1">
      <alignment wrapText="1"/>
    </xf>
    <xf numFmtId="43" fontId="91" fillId="65" borderId="36" xfId="0" applyNumberFormat="1" applyFont="1" applyFill="1" applyBorder="1" applyAlignment="1">
      <alignment wrapText="1"/>
    </xf>
    <xf numFmtId="43" fontId="91" fillId="65" borderId="31" xfId="0" applyNumberFormat="1" applyFont="1" applyFill="1" applyBorder="1" applyAlignment="1">
      <alignment wrapText="1"/>
    </xf>
    <xf numFmtId="3" fontId="85" fillId="70" borderId="39" xfId="0" applyNumberFormat="1" applyFont="1" applyFill="1" applyBorder="1"/>
    <xf numFmtId="1" fontId="85" fillId="70" borderId="39" xfId="0" applyNumberFormat="1" applyFont="1" applyFill="1" applyBorder="1" applyAlignment="1">
      <alignment horizontal="right"/>
    </xf>
    <xf numFmtId="0" fontId="85" fillId="70" borderId="39" xfId="0" applyFont="1" applyFill="1" applyBorder="1"/>
    <xf numFmtId="0" fontId="85" fillId="61" borderId="35" xfId="0" applyFont="1" applyFill="1" applyBorder="1" applyAlignment="1">
      <alignment horizontal="center"/>
    </xf>
    <xf numFmtId="3" fontId="85" fillId="70" borderId="26" xfId="0" applyNumberFormat="1" applyFont="1" applyFill="1" applyBorder="1"/>
    <xf numFmtId="0" fontId="85" fillId="61" borderId="27" xfId="0" applyFont="1" applyFill="1" applyBorder="1" applyAlignment="1">
      <alignment horizontal="center"/>
    </xf>
    <xf numFmtId="0" fontId="85" fillId="61" borderId="45" xfId="0" applyFont="1" applyFill="1" applyBorder="1"/>
    <xf numFmtId="43" fontId="85" fillId="0" borderId="58" xfId="0" applyNumberFormat="1" applyFont="1" applyBorder="1"/>
    <xf numFmtId="0" fontId="133" fillId="0" borderId="0" xfId="0" applyFont="1"/>
    <xf numFmtId="6" fontId="133" fillId="0" borderId="0" xfId="0" applyNumberFormat="1" applyFont="1"/>
    <xf numFmtId="0" fontId="113" fillId="57" borderId="49" xfId="335" applyFont="1" applyFill="1" applyBorder="1" applyAlignment="1">
      <alignment horizontal="center" vertical="center" wrapText="1"/>
    </xf>
    <xf numFmtId="0" fontId="113" fillId="0" borderId="0" xfId="0" applyFont="1" applyAlignment="1">
      <alignment vertical="center"/>
    </xf>
    <xf numFmtId="0" fontId="114" fillId="0" borderId="0" xfId="0" applyFont="1"/>
    <xf numFmtId="0" fontId="114" fillId="56" borderId="27" xfId="0" applyFont="1" applyFill="1" applyBorder="1"/>
    <xf numFmtId="0" fontId="113" fillId="0" borderId="68" xfId="762" applyFont="1" applyBorder="1"/>
    <xf numFmtId="0" fontId="113" fillId="0" borderId="46" xfId="762" applyFont="1" applyBorder="1"/>
    <xf numFmtId="0" fontId="113" fillId="0" borderId="65" xfId="762" applyFont="1" applyBorder="1"/>
    <xf numFmtId="0" fontId="113" fillId="61" borderId="89" xfId="762" applyFont="1" applyFill="1" applyBorder="1"/>
    <xf numFmtId="0" fontId="113" fillId="61" borderId="57" xfId="762" applyFont="1" applyFill="1" applyBorder="1"/>
    <xf numFmtId="0" fontId="114" fillId="59" borderId="25" xfId="762" applyFont="1" applyFill="1" applyBorder="1"/>
    <xf numFmtId="5" fontId="113" fillId="61" borderId="43" xfId="0" applyNumberFormat="1" applyFont="1" applyFill="1" applyBorder="1" applyAlignment="1">
      <alignment horizontal="left"/>
    </xf>
    <xf numFmtId="0" fontId="114" fillId="0" borderId="0" xfId="0" applyFont="1" applyAlignment="1">
      <alignment horizontal="left" wrapText="1"/>
    </xf>
    <xf numFmtId="0" fontId="114" fillId="0" borderId="0" xfId="0" applyFont="1" applyAlignment="1">
      <alignment horizontal="center"/>
    </xf>
    <xf numFmtId="49" fontId="114" fillId="0" borderId="0" xfId="0" applyNumberFormat="1" applyFont="1" applyAlignment="1">
      <alignment horizontal="center"/>
    </xf>
    <xf numFmtId="0" fontId="114" fillId="56" borderId="92" xfId="0" applyFont="1" applyFill="1" applyBorder="1"/>
    <xf numFmtId="0" fontId="114" fillId="56" borderId="91" xfId="0" applyFont="1" applyFill="1" applyBorder="1"/>
    <xf numFmtId="165" fontId="114" fillId="0" borderId="92" xfId="0" applyNumberFormat="1" applyFont="1" applyBorder="1"/>
    <xf numFmtId="177" fontId="114" fillId="0" borderId="92" xfId="0" applyNumberFormat="1" applyFont="1" applyBorder="1"/>
    <xf numFmtId="171" fontId="114" fillId="0" borderId="91" xfId="1" applyNumberFormat="1" applyFont="1" applyBorder="1"/>
    <xf numFmtId="165" fontId="114" fillId="56" borderId="92" xfId="4" applyNumberFormat="1" applyFont="1" applyFill="1" applyBorder="1"/>
    <xf numFmtId="39" fontId="114" fillId="56" borderId="92" xfId="4" applyNumberFormat="1" applyFont="1" applyFill="1" applyBorder="1"/>
    <xf numFmtId="165" fontId="114" fillId="0" borderId="92" xfId="4" applyNumberFormat="1" applyFont="1" applyBorder="1"/>
    <xf numFmtId="0" fontId="114" fillId="0" borderId="91" xfId="0" applyFont="1" applyBorder="1"/>
    <xf numFmtId="0" fontId="114" fillId="0" borderId="92" xfId="0" applyFont="1" applyBorder="1"/>
    <xf numFmtId="44" fontId="114" fillId="0" borderId="92" xfId="2" applyFont="1" applyBorder="1"/>
    <xf numFmtId="165" fontId="114" fillId="56" borderId="91" xfId="4" applyNumberFormat="1" applyFont="1" applyFill="1" applyBorder="1"/>
    <xf numFmtId="0" fontId="113" fillId="0" borderId="0" xfId="0" applyFont="1"/>
    <xf numFmtId="0" fontId="165" fillId="0" borderId="0" xfId="0" applyFont="1"/>
    <xf numFmtId="0" fontId="165" fillId="0" borderId="91" xfId="0" applyFont="1" applyBorder="1"/>
    <xf numFmtId="165" fontId="114" fillId="0" borderId="0" xfId="0" applyNumberFormat="1" applyFont="1"/>
    <xf numFmtId="0" fontId="165" fillId="0" borderId="92" xfId="0" applyFont="1" applyBorder="1" applyAlignment="1">
      <alignment horizontal="left"/>
    </xf>
    <xf numFmtId="0" fontId="165" fillId="0" borderId="0" xfId="0" applyFont="1" applyAlignment="1">
      <alignment horizontal="left"/>
    </xf>
    <xf numFmtId="165" fontId="114" fillId="0" borderId="0" xfId="4" applyNumberFormat="1" applyFont="1"/>
    <xf numFmtId="0" fontId="113" fillId="0" borderId="62" xfId="762" applyFont="1" applyBorder="1"/>
    <xf numFmtId="166" fontId="114" fillId="0" borderId="66" xfId="1290" applyNumberFormat="1" applyFont="1" applyFill="1" applyBorder="1"/>
    <xf numFmtId="166" fontId="114" fillId="0" borderId="62" xfId="1290" applyNumberFormat="1" applyFont="1" applyFill="1" applyBorder="1"/>
    <xf numFmtId="166" fontId="114" fillId="0" borderId="64" xfId="1290" applyNumberFormat="1" applyFont="1" applyFill="1" applyBorder="1"/>
    <xf numFmtId="10" fontId="114" fillId="0" borderId="0" xfId="0" applyNumberFormat="1" applyFont="1"/>
    <xf numFmtId="0" fontId="113" fillId="61" borderId="92" xfId="762" applyFont="1" applyFill="1" applyBorder="1"/>
    <xf numFmtId="166" fontId="114" fillId="0" borderId="90" xfId="1290" applyNumberFormat="1" applyFont="1" applyBorder="1"/>
    <xf numFmtId="166" fontId="114" fillId="0" borderId="92" xfId="1290" applyNumberFormat="1" applyFont="1" applyBorder="1"/>
    <xf numFmtId="166" fontId="114" fillId="0" borderId="49" xfId="1290" applyNumberFormat="1" applyFont="1" applyFill="1" applyBorder="1"/>
    <xf numFmtId="0" fontId="166" fillId="0" borderId="0" xfId="0" applyFont="1"/>
    <xf numFmtId="0" fontId="114" fillId="59" borderId="0" xfId="762" applyFont="1" applyFill="1"/>
    <xf numFmtId="0" fontId="114" fillId="59" borderId="26" xfId="762" applyFont="1" applyFill="1" applyBorder="1"/>
    <xf numFmtId="5" fontId="113" fillId="61" borderId="48" xfId="0" applyNumberFormat="1" applyFont="1" applyFill="1" applyBorder="1" applyAlignment="1">
      <alignment horizontal="left"/>
    </xf>
    <xf numFmtId="166" fontId="114" fillId="63" borderId="102" xfId="30976" applyNumberFormat="1" applyFont="1" applyFill="1" applyBorder="1"/>
    <xf numFmtId="166" fontId="114" fillId="63" borderId="101" xfId="2" applyNumberFormat="1" applyFont="1" applyFill="1" applyBorder="1"/>
    <xf numFmtId="166" fontId="114" fillId="63" borderId="100" xfId="2" applyNumberFormat="1" applyFont="1" applyFill="1" applyBorder="1"/>
    <xf numFmtId="44" fontId="114" fillId="0" borderId="0" xfId="2" applyFont="1"/>
    <xf numFmtId="3" fontId="89" fillId="0" borderId="29" xfId="331" applyNumberFormat="1" applyFont="1" applyBorder="1" applyAlignment="1">
      <alignment horizontal="center" vertical="center"/>
    </xf>
    <xf numFmtId="0" fontId="91" fillId="57" borderId="131" xfId="0" applyFont="1" applyFill="1" applyBorder="1" applyAlignment="1">
      <alignment horizontal="center" vertical="center" wrapText="1"/>
    </xf>
    <xf numFmtId="0" fontId="91" fillId="0" borderId="127" xfId="0" quotePrefix="1" applyFont="1" applyBorder="1" applyAlignment="1">
      <alignment horizontal="left"/>
    </xf>
    <xf numFmtId="0" fontId="91" fillId="64" borderId="127" xfId="0" applyFont="1" applyFill="1" applyBorder="1" applyAlignment="1">
      <alignment vertical="center"/>
    </xf>
    <xf numFmtId="0" fontId="91" fillId="57" borderId="127" xfId="0" applyFont="1" applyFill="1" applyBorder="1"/>
    <xf numFmtId="3" fontId="88" fillId="48" borderId="98" xfId="0" applyNumberFormat="1" applyFont="1" applyFill="1" applyBorder="1" applyAlignment="1">
      <alignment horizontal="center" vertical="top" wrapText="1"/>
    </xf>
    <xf numFmtId="166" fontId="88" fillId="48" borderId="98" xfId="2" applyNumberFormat="1" applyFont="1" applyFill="1" applyBorder="1" applyAlignment="1">
      <alignment horizontal="center" vertical="top" wrapText="1"/>
    </xf>
    <xf numFmtId="165" fontId="88" fillId="0" borderId="98" xfId="4" applyNumberFormat="1" applyFont="1" applyBorder="1" applyAlignment="1">
      <alignment horizontal="center" vertical="top"/>
    </xf>
    <xf numFmtId="9" fontId="88" fillId="0" borderId="98" xfId="1" applyFont="1" applyBorder="1" applyAlignment="1">
      <alignment horizontal="center" vertical="top"/>
    </xf>
    <xf numFmtId="166" fontId="88" fillId="0" borderId="98" xfId="2" applyNumberFormat="1" applyFont="1" applyBorder="1" applyAlignment="1">
      <alignment horizontal="center" vertical="top"/>
    </xf>
    <xf numFmtId="0" fontId="89" fillId="48" borderId="98" xfId="333" applyFont="1" applyFill="1" applyBorder="1" applyAlignment="1">
      <alignment horizontal="center" vertical="top" wrapText="1"/>
    </xf>
    <xf numFmtId="176" fontId="85" fillId="48" borderId="126" xfId="0" applyNumberFormat="1" applyFont="1" applyFill="1" applyBorder="1" applyAlignment="1">
      <alignment horizontal="justify" vertical="top" wrapText="1"/>
    </xf>
    <xf numFmtId="166" fontId="91" fillId="0" borderId="129" xfId="0" applyNumberFormat="1" applyFont="1" applyBorder="1"/>
    <xf numFmtId="166" fontId="85" fillId="62" borderId="126" xfId="496" applyNumberFormat="1" applyFont="1" applyFill="1" applyBorder="1"/>
    <xf numFmtId="0" fontId="85" fillId="0" borderId="127" xfId="0" applyFont="1" applyBorder="1"/>
    <xf numFmtId="0" fontId="85" fillId="68" borderId="127" xfId="0" applyFont="1" applyFill="1" applyBorder="1"/>
    <xf numFmtId="3" fontId="88" fillId="0" borderId="127" xfId="331" applyNumberFormat="1" applyFont="1" applyBorder="1" applyAlignment="1">
      <alignment horizontal="center" vertical="center"/>
    </xf>
    <xf numFmtId="3" fontId="88" fillId="0" borderId="127" xfId="0" applyNumberFormat="1" applyFont="1" applyBorder="1" applyAlignment="1">
      <alignment horizontal="center" vertical="center"/>
    </xf>
    <xf numFmtId="172" fontId="91" fillId="0" borderId="127" xfId="331" applyNumberFormat="1" applyFont="1" applyBorder="1" applyAlignment="1">
      <alignment horizontal="left"/>
    </xf>
    <xf numFmtId="8" fontId="85" fillId="0" borderId="126" xfId="0" applyNumberFormat="1" applyFont="1" applyBorder="1" applyAlignment="1">
      <alignment horizontal="center" wrapText="1"/>
    </xf>
    <xf numFmtId="0" fontId="91" fillId="57" borderId="86" xfId="0" applyFont="1" applyFill="1" applyBorder="1" applyAlignment="1">
      <alignment horizontal="center" vertical="center" wrapText="1"/>
    </xf>
    <xf numFmtId="0" fontId="91" fillId="57" borderId="130" xfId="0" applyFont="1" applyFill="1" applyBorder="1" applyAlignment="1">
      <alignment horizontal="center" vertical="center" wrapText="1"/>
    </xf>
    <xf numFmtId="9" fontId="91" fillId="57" borderId="130" xfId="0" applyNumberFormat="1" applyFont="1" applyFill="1" applyBorder="1" applyAlignment="1">
      <alignment horizontal="center" vertical="center" wrapText="1"/>
    </xf>
    <xf numFmtId="0" fontId="85" fillId="0" borderId="118" xfId="0" applyFont="1" applyBorder="1" applyAlignment="1">
      <alignment horizontal="left"/>
    </xf>
    <xf numFmtId="10" fontId="85" fillId="0" borderId="117" xfId="0" applyNumberFormat="1" applyFont="1" applyBorder="1" applyAlignment="1">
      <alignment horizontal="center" vertical="center"/>
    </xf>
    <xf numFmtId="0" fontId="85" fillId="0" borderId="135" xfId="0" applyFont="1" applyBorder="1" applyAlignment="1">
      <alignment horizontal="left"/>
    </xf>
    <xf numFmtId="10" fontId="85" fillId="0" borderId="136" xfId="0" applyNumberFormat="1" applyFont="1" applyBorder="1" applyAlignment="1">
      <alignment horizontal="center" vertical="center"/>
    </xf>
    <xf numFmtId="0" fontId="91" fillId="0" borderId="137" xfId="0" applyFont="1" applyBorder="1" applyAlignment="1">
      <alignment horizontal="center"/>
    </xf>
    <xf numFmtId="3" fontId="91" fillId="0" borderId="138" xfId="0" applyNumberFormat="1" applyFont="1" applyBorder="1" applyAlignment="1">
      <alignment horizontal="center" vertical="center"/>
    </xf>
    <xf numFmtId="10" fontId="91" fillId="0" borderId="138" xfId="0" applyNumberFormat="1" applyFont="1" applyBorder="1" applyAlignment="1">
      <alignment horizontal="center" vertical="center"/>
    </xf>
    <xf numFmtId="9" fontId="91" fillId="0" borderId="138" xfId="0" applyNumberFormat="1" applyFont="1" applyBorder="1" applyAlignment="1">
      <alignment horizontal="center" vertical="center"/>
    </xf>
    <xf numFmtId="10" fontId="91" fillId="0" borderId="139" xfId="0" applyNumberFormat="1" applyFont="1" applyBorder="1" applyAlignment="1">
      <alignment horizontal="center" vertical="center"/>
    </xf>
    <xf numFmtId="0" fontId="85" fillId="0" borderId="114" xfId="0" applyFont="1" applyBorder="1" applyAlignment="1">
      <alignment horizontal="center" vertical="center" wrapText="1"/>
    </xf>
    <xf numFmtId="0" fontId="85" fillId="59" borderId="86" xfId="0" applyFont="1" applyFill="1" applyBorder="1" applyAlignment="1">
      <alignment horizontal="center" vertical="center" wrapText="1"/>
    </xf>
    <xf numFmtId="0" fontId="85" fillId="59" borderId="130" xfId="0" applyFont="1" applyFill="1" applyBorder="1" applyAlignment="1">
      <alignment horizontal="center" vertical="center" wrapText="1"/>
    </xf>
    <xf numFmtId="0" fontId="85" fillId="59" borderId="131" xfId="0" applyFont="1" applyFill="1" applyBorder="1" applyAlignment="1">
      <alignment horizontal="center" vertical="center" wrapText="1"/>
    </xf>
    <xf numFmtId="0" fontId="85" fillId="59" borderId="118" xfId="0" applyFont="1" applyFill="1" applyBorder="1" applyAlignment="1">
      <alignment horizontal="center" vertical="center" wrapText="1"/>
    </xf>
    <xf numFmtId="0" fontId="85" fillId="59" borderId="92" xfId="0" applyFont="1" applyFill="1" applyBorder="1" applyAlignment="1">
      <alignment horizontal="center" vertical="center" wrapText="1"/>
    </xf>
    <xf numFmtId="166" fontId="85" fillId="59" borderId="92" xfId="2" applyNumberFormat="1" applyFont="1" applyFill="1" applyBorder="1" applyAlignment="1">
      <alignment horizontal="center" vertical="center" wrapText="1"/>
    </xf>
    <xf numFmtId="3" fontId="85" fillId="59" borderId="92" xfId="2" applyNumberFormat="1" applyFont="1" applyFill="1" applyBorder="1" applyAlignment="1">
      <alignment horizontal="center" vertical="center" wrapText="1"/>
    </xf>
    <xf numFmtId="3" fontId="85" fillId="59" borderId="117" xfId="2" applyNumberFormat="1" applyFont="1" applyFill="1" applyBorder="1" applyAlignment="1">
      <alignment horizontal="center" vertical="center" wrapText="1"/>
    </xf>
    <xf numFmtId="0" fontId="85" fillId="59" borderId="87" xfId="0" applyFont="1" applyFill="1" applyBorder="1" applyAlignment="1">
      <alignment horizontal="center" vertical="center" wrapText="1"/>
    </xf>
    <xf numFmtId="0" fontId="85" fillId="59" borderId="114" xfId="0" applyFont="1" applyFill="1" applyBorder="1" applyAlignment="1">
      <alignment horizontal="center" vertical="center" wrapText="1"/>
    </xf>
    <xf numFmtId="166" fontId="85" fillId="59" borderId="114" xfId="2" applyNumberFormat="1" applyFont="1" applyFill="1" applyBorder="1" applyAlignment="1">
      <alignment horizontal="center" vertical="center" wrapText="1"/>
    </xf>
    <xf numFmtId="3" fontId="85" fillId="59" borderId="114" xfId="2" applyNumberFormat="1" applyFont="1" applyFill="1" applyBorder="1" applyAlignment="1">
      <alignment horizontal="center" vertical="center" wrapText="1"/>
    </xf>
    <xf numFmtId="3" fontId="85" fillId="59" borderId="113" xfId="2" applyNumberFormat="1" applyFont="1" applyFill="1" applyBorder="1" applyAlignment="1">
      <alignment horizontal="center" vertical="center" wrapText="1"/>
    </xf>
    <xf numFmtId="0" fontId="113" fillId="57" borderId="27" xfId="0" applyFont="1" applyFill="1" applyBorder="1" applyAlignment="1">
      <alignment horizontal="center" vertical="center" wrapText="1"/>
    </xf>
    <xf numFmtId="0" fontId="113" fillId="57" borderId="28" xfId="0" applyFont="1" applyFill="1" applyBorder="1" applyAlignment="1">
      <alignment horizontal="center" vertical="center" wrapText="1"/>
    </xf>
    <xf numFmtId="0" fontId="113" fillId="57" borderId="29" xfId="0" applyFont="1" applyFill="1" applyBorder="1" applyAlignment="1">
      <alignment horizontal="center" vertical="center" wrapText="1"/>
    </xf>
    <xf numFmtId="0" fontId="113" fillId="57" borderId="31" xfId="0" applyFont="1" applyFill="1" applyBorder="1" applyAlignment="1">
      <alignment horizontal="center" vertical="center" wrapText="1"/>
    </xf>
    <xf numFmtId="0" fontId="89" fillId="0" borderId="0" xfId="0" applyFont="1" applyAlignment="1">
      <alignment horizontal="center"/>
    </xf>
    <xf numFmtId="9" fontId="111" fillId="0" borderId="29" xfId="1" applyFont="1" applyBorder="1"/>
    <xf numFmtId="3" fontId="111" fillId="0" borderId="114" xfId="0" applyNumberFormat="1" applyFont="1" applyBorder="1"/>
    <xf numFmtId="0" fontId="93" fillId="62" borderId="119" xfId="0" applyFont="1" applyFill="1" applyBorder="1" applyAlignment="1">
      <alignment horizontal="center" vertical="center" wrapText="1"/>
    </xf>
    <xf numFmtId="0" fontId="93" fillId="62" borderId="133" xfId="0" applyFont="1" applyFill="1" applyBorder="1" applyAlignment="1">
      <alignment horizontal="center" vertical="center" wrapText="1"/>
    </xf>
    <xf numFmtId="17" fontId="111" fillId="0" borderId="132" xfId="0" applyNumberFormat="1" applyFont="1" applyBorder="1" applyAlignment="1">
      <alignment horizontal="center"/>
    </xf>
    <xf numFmtId="172" fontId="91" fillId="0" borderId="135" xfId="331" applyNumberFormat="1" applyFont="1" applyBorder="1" applyAlignment="1">
      <alignment horizontal="left"/>
    </xf>
    <xf numFmtId="172" fontId="91" fillId="0" borderId="132" xfId="331" applyNumberFormat="1" applyFont="1" applyBorder="1" applyAlignment="1">
      <alignment horizontal="left"/>
    </xf>
    <xf numFmtId="0" fontId="85" fillId="0" borderId="118" xfId="0" applyFont="1" applyBorder="1" applyAlignment="1">
      <alignment horizontal="right" vertical="center" wrapText="1"/>
    </xf>
    <xf numFmtId="3" fontId="85" fillId="0" borderId="117" xfId="1703" applyNumberFormat="1" applyFont="1" applyBorder="1" applyAlignment="1">
      <alignment horizontal="right" vertical="center"/>
    </xf>
    <xf numFmtId="0" fontId="85" fillId="0" borderId="87" xfId="0" applyFont="1" applyBorder="1" applyAlignment="1">
      <alignment horizontal="right" vertical="center" wrapText="1"/>
    </xf>
    <xf numFmtId="0" fontId="85" fillId="57" borderId="114" xfId="0" applyFont="1" applyFill="1" applyBorder="1" applyAlignment="1">
      <alignment horizontal="right" vertical="center" wrapText="1"/>
    </xf>
    <xf numFmtId="9" fontId="85" fillId="0" borderId="114" xfId="0" applyNumberFormat="1" applyFont="1" applyBorder="1" applyAlignment="1">
      <alignment horizontal="right" vertical="center"/>
    </xf>
    <xf numFmtId="9" fontId="85" fillId="0" borderId="113" xfId="0" applyNumberFormat="1" applyFont="1" applyBorder="1" applyAlignment="1">
      <alignment horizontal="right" vertical="center"/>
    </xf>
    <xf numFmtId="0" fontId="85" fillId="0" borderId="146" xfId="335" applyFont="1" applyBorder="1"/>
    <xf numFmtId="3" fontId="85" fillId="70" borderId="146" xfId="0" applyNumberFormat="1" applyFont="1" applyFill="1" applyBorder="1"/>
    <xf numFmtId="0" fontId="86" fillId="57" borderId="146" xfId="331" applyFont="1" applyFill="1" applyBorder="1" applyAlignment="1">
      <alignment horizontal="center" vertical="center" wrapText="1"/>
    </xf>
    <xf numFmtId="0" fontId="91" fillId="57" borderId="50" xfId="0" applyFont="1" applyFill="1" applyBorder="1" applyAlignment="1">
      <alignment horizontal="center" vertical="center" wrapText="1"/>
    </xf>
    <xf numFmtId="0" fontId="91" fillId="57" borderId="53" xfId="0" applyFont="1" applyFill="1" applyBorder="1" applyAlignment="1">
      <alignment horizontal="center" vertical="center" wrapText="1"/>
    </xf>
    <xf numFmtId="14" fontId="113" fillId="0" borderId="120" xfId="0" applyNumberFormat="1" applyFont="1" applyBorder="1" applyAlignment="1">
      <alignment horizontal="left"/>
    </xf>
    <xf numFmtId="3" fontId="85" fillId="0" borderId="130" xfId="328" applyNumberFormat="1" applyFont="1" applyBorder="1" applyAlignment="1">
      <alignment horizontal="center" vertical="center"/>
    </xf>
    <xf numFmtId="3" fontId="85" fillId="0" borderId="130" xfId="330" applyNumberFormat="1" applyFont="1" applyBorder="1" applyAlignment="1">
      <alignment horizontal="center" vertical="center"/>
    </xf>
    <xf numFmtId="9" fontId="85" fillId="0" borderId="130" xfId="328" applyNumberFormat="1" applyFont="1" applyBorder="1" applyAlignment="1">
      <alignment horizontal="center" vertical="center"/>
    </xf>
    <xf numFmtId="10" fontId="85" fillId="0" borderId="131" xfId="328" applyNumberFormat="1" applyFont="1" applyBorder="1" applyAlignment="1">
      <alignment horizontal="center" vertical="center"/>
    </xf>
    <xf numFmtId="14" fontId="91" fillId="0" borderId="147" xfId="0" applyNumberFormat="1" applyFont="1" applyBorder="1" applyAlignment="1">
      <alignment horizontal="left"/>
    </xf>
    <xf numFmtId="10" fontId="85" fillId="0" borderId="134" xfId="328" applyNumberFormat="1" applyFont="1" applyBorder="1" applyAlignment="1">
      <alignment horizontal="center" vertical="center"/>
    </xf>
    <xf numFmtId="14" fontId="91" fillId="0" borderId="148" xfId="0" applyNumberFormat="1" applyFont="1" applyBorder="1" applyAlignment="1">
      <alignment horizontal="left"/>
    </xf>
    <xf numFmtId="3" fontId="85" fillId="0" borderId="114" xfId="328" applyNumberFormat="1" applyFont="1" applyBorder="1" applyAlignment="1">
      <alignment horizontal="center" vertical="center"/>
    </xf>
    <xf numFmtId="3" fontId="85" fillId="0" borderId="79" xfId="330" applyNumberFormat="1" applyFont="1" applyBorder="1" applyAlignment="1">
      <alignment horizontal="center" vertical="center"/>
    </xf>
    <xf numFmtId="9" fontId="85" fillId="0" borderId="114" xfId="328" applyNumberFormat="1" applyFont="1" applyBorder="1" applyAlignment="1">
      <alignment horizontal="center" vertical="center"/>
    </xf>
    <xf numFmtId="10" fontId="85" fillId="0" borderId="113" xfId="328" applyNumberFormat="1" applyFont="1" applyBorder="1" applyAlignment="1">
      <alignment horizontal="center" vertical="center"/>
    </xf>
    <xf numFmtId="3" fontId="91" fillId="57" borderId="53" xfId="0" applyNumberFormat="1" applyFont="1" applyFill="1" applyBorder="1" applyAlignment="1">
      <alignment horizontal="center" vertical="center" wrapText="1"/>
    </xf>
    <xf numFmtId="3" fontId="91" fillId="57" borderId="52" xfId="0" applyNumberFormat="1" applyFont="1" applyFill="1" applyBorder="1" applyAlignment="1">
      <alignment horizontal="center" vertical="center" wrapText="1"/>
    </xf>
    <xf numFmtId="166" fontId="85" fillId="0" borderId="31" xfId="1290" applyNumberFormat="1" applyFont="1" applyFill="1" applyBorder="1"/>
    <xf numFmtId="166" fontId="85" fillId="0" borderId="52" xfId="1290" applyNumberFormat="1" applyFont="1" applyFill="1" applyBorder="1"/>
    <xf numFmtId="166" fontId="85" fillId="0" borderId="91" xfId="1290" applyNumberFormat="1" applyFont="1" applyFill="1" applyBorder="1"/>
    <xf numFmtId="0" fontId="91" fillId="61" borderId="111" xfId="762" applyFont="1" applyFill="1" applyBorder="1"/>
    <xf numFmtId="166" fontId="91" fillId="0" borderId="52" xfId="1290" applyNumberFormat="1" applyFont="1" applyFill="1" applyBorder="1"/>
    <xf numFmtId="166" fontId="91" fillId="0" borderId="91" xfId="1290" applyNumberFormat="1" applyFont="1" applyFill="1" applyBorder="1"/>
    <xf numFmtId="166" fontId="91" fillId="63" borderId="105" xfId="30976" applyNumberFormat="1" applyFont="1" applyFill="1" applyBorder="1"/>
    <xf numFmtId="166" fontId="91" fillId="63" borderId="104" xfId="2" applyNumberFormat="1" applyFont="1" applyFill="1" applyBorder="1"/>
    <xf numFmtId="166" fontId="91" fillId="63" borderId="103" xfId="2" applyNumberFormat="1" applyFont="1" applyFill="1" applyBorder="1"/>
    <xf numFmtId="166" fontId="85" fillId="62" borderId="48" xfId="762" applyNumberFormat="1" applyFont="1" applyFill="1" applyBorder="1" applyAlignment="1">
      <alignment vertical="top" wrapText="1"/>
    </xf>
    <xf numFmtId="0" fontId="85" fillId="0" borderId="0" xfId="0" applyFont="1" applyAlignment="1">
      <alignment horizontal="right"/>
    </xf>
    <xf numFmtId="171" fontId="85" fillId="0" borderId="126" xfId="623" applyNumberFormat="1" applyFont="1" applyBorder="1"/>
    <xf numFmtId="166" fontId="85" fillId="0" borderId="92" xfId="1290" applyNumberFormat="1" applyFont="1" applyFill="1" applyBorder="1"/>
    <xf numFmtId="10" fontId="97" fillId="0" borderId="92" xfId="125" applyNumberFormat="1" applyFont="1" applyBorder="1" applyAlignment="1">
      <alignment horizontal="center"/>
    </xf>
    <xf numFmtId="10" fontId="98" fillId="0" borderId="92" xfId="0" applyNumberFormat="1" applyFont="1" applyBorder="1" applyAlignment="1">
      <alignment horizontal="center" vertical="center"/>
    </xf>
    <xf numFmtId="42" fontId="97" fillId="0" borderId="92" xfId="125" applyNumberFormat="1" applyFont="1" applyBorder="1"/>
    <xf numFmtId="42" fontId="98" fillId="0" borderId="92" xfId="0" applyNumberFormat="1" applyFont="1" applyBorder="1" applyAlignment="1">
      <alignment vertical="center"/>
    </xf>
    <xf numFmtId="44" fontId="97" fillId="0" borderId="92" xfId="125" applyNumberFormat="1" applyFont="1" applyBorder="1"/>
    <xf numFmtId="44" fontId="98" fillId="0" borderId="92" xfId="0" applyNumberFormat="1" applyFont="1" applyBorder="1" applyAlignment="1">
      <alignment vertical="center"/>
    </xf>
    <xf numFmtId="42" fontId="85" fillId="0" borderId="28" xfId="0" applyNumberFormat="1" applyFont="1" applyBorder="1"/>
    <xf numFmtId="42" fontId="85" fillId="0" borderId="31" xfId="0" applyNumberFormat="1" applyFont="1" applyBorder="1"/>
    <xf numFmtId="42" fontId="85" fillId="0" borderId="91" xfId="0" applyNumberFormat="1" applyFont="1" applyBorder="1"/>
    <xf numFmtId="42" fontId="85" fillId="0" borderId="92" xfId="0" applyNumberFormat="1" applyFont="1" applyBorder="1"/>
    <xf numFmtId="42" fontId="85" fillId="0" borderId="127" xfId="0" applyNumberFormat="1" applyFont="1" applyBorder="1"/>
    <xf numFmtId="42" fontId="91" fillId="0" borderId="24" xfId="0" applyNumberFormat="1" applyFont="1" applyBorder="1"/>
    <xf numFmtId="42" fontId="91" fillId="0" borderId="63" xfId="0" applyNumberFormat="1" applyFont="1" applyBorder="1"/>
    <xf numFmtId="42" fontId="91" fillId="0" borderId="64" xfId="0" applyNumberFormat="1" applyFont="1" applyBorder="1"/>
    <xf numFmtId="42" fontId="91" fillId="0" borderId="92" xfId="0" applyNumberFormat="1" applyFont="1" applyBorder="1"/>
    <xf numFmtId="9" fontId="85" fillId="0" borderId="31" xfId="0" applyNumberFormat="1" applyFont="1" applyBorder="1" applyAlignment="1">
      <alignment horizontal="right"/>
    </xf>
    <xf numFmtId="9" fontId="91" fillId="0" borderId="64" xfId="0" applyNumberFormat="1" applyFont="1" applyBorder="1" applyAlignment="1">
      <alignment horizontal="right"/>
    </xf>
    <xf numFmtId="9" fontId="85" fillId="0" borderId="91" xfId="0" applyNumberFormat="1" applyFont="1" applyBorder="1" applyAlignment="1">
      <alignment horizontal="right"/>
    </xf>
    <xf numFmtId="42" fontId="85" fillId="0" borderId="92" xfId="496" applyNumberFormat="1" applyFont="1" applyFill="1" applyBorder="1" applyAlignment="1"/>
    <xf numFmtId="42" fontId="91" fillId="0" borderId="99" xfId="0" applyNumberFormat="1" applyFont="1" applyBorder="1"/>
    <xf numFmtId="42" fontId="91" fillId="48" borderId="92" xfId="0" applyNumberFormat="1" applyFont="1" applyFill="1" applyBorder="1"/>
    <xf numFmtId="42" fontId="91" fillId="0" borderId="29" xfId="0" applyNumberFormat="1" applyFont="1" applyBorder="1"/>
    <xf numFmtId="166" fontId="85" fillId="0" borderId="90" xfId="496" applyNumberFormat="1" applyFont="1" applyFill="1" applyBorder="1"/>
    <xf numFmtId="166" fontId="85" fillId="0" borderId="91" xfId="496" applyNumberFormat="1" applyFont="1" applyFill="1" applyBorder="1"/>
    <xf numFmtId="6" fontId="169" fillId="0" borderId="25" xfId="0" applyNumberFormat="1" applyFont="1" applyBorder="1"/>
    <xf numFmtId="44" fontId="85" fillId="0" borderId="0" xfId="0" applyNumberFormat="1" applyFont="1"/>
    <xf numFmtId="43" fontId="0" fillId="0" borderId="0" xfId="4" applyFont="1"/>
    <xf numFmtId="0" fontId="85" fillId="0" borderId="92" xfId="331" applyFont="1" applyBorder="1" applyAlignment="1">
      <alignment vertical="center"/>
    </xf>
    <xf numFmtId="10" fontId="85" fillId="0" borderId="91" xfId="146" applyNumberFormat="1" applyFont="1" applyBorder="1"/>
    <xf numFmtId="0" fontId="85" fillId="0" borderId="28" xfId="331" applyFont="1" applyBorder="1"/>
    <xf numFmtId="0" fontId="85" fillId="0" borderId="89" xfId="331" applyFont="1" applyBorder="1" applyAlignment="1">
      <alignment vertical="center"/>
    </xf>
    <xf numFmtId="0" fontId="85" fillId="61" borderId="89" xfId="331" applyFont="1" applyFill="1" applyBorder="1" applyAlignment="1">
      <alignment vertical="center"/>
    </xf>
    <xf numFmtId="0" fontId="114" fillId="0" borderId="127" xfId="0" applyFont="1" applyBorder="1" applyAlignment="1">
      <alignment vertical="center"/>
    </xf>
    <xf numFmtId="0" fontId="85" fillId="0" borderId="99" xfId="0" applyFont="1" applyBorder="1" applyAlignment="1">
      <alignment vertical="center"/>
    </xf>
    <xf numFmtId="165" fontId="85" fillId="0" borderId="99" xfId="0" applyNumberFormat="1" applyFont="1" applyBorder="1"/>
    <xf numFmtId="43" fontId="85" fillId="0" borderId="99" xfId="0" applyNumberFormat="1" applyFont="1" applyBorder="1"/>
    <xf numFmtId="0" fontId="85" fillId="0" borderId="127" xfId="0" applyFont="1" applyBorder="1" applyAlignment="1">
      <alignment vertical="center"/>
    </xf>
    <xf numFmtId="10" fontId="85" fillId="0" borderId="110" xfId="146" applyNumberFormat="1" applyFont="1" applyBorder="1"/>
    <xf numFmtId="42" fontId="85" fillId="0" borderId="92" xfId="598" applyNumberFormat="1" applyFont="1" applyBorder="1" applyAlignment="1"/>
    <xf numFmtId="42" fontId="85" fillId="0" borderId="91" xfId="598" applyNumberFormat="1" applyFont="1" applyBorder="1" applyAlignment="1"/>
    <xf numFmtId="9" fontId="85" fillId="0" borderId="28" xfId="150" applyFont="1" applyFill="1" applyBorder="1" applyAlignment="1"/>
    <xf numFmtId="9" fontId="85" fillId="0" borderId="29" xfId="150" applyFont="1" applyFill="1" applyBorder="1" applyAlignment="1"/>
    <xf numFmtId="9" fontId="85" fillId="0" borderId="31" xfId="150" applyFont="1" applyBorder="1" applyAlignment="1"/>
    <xf numFmtId="42" fontId="85" fillId="0" borderId="92" xfId="1290" applyNumberFormat="1" applyFont="1" applyFill="1" applyBorder="1" applyAlignment="1"/>
    <xf numFmtId="42" fontId="85" fillId="0" borderId="36" xfId="1290" applyNumberFormat="1" applyFont="1" applyBorder="1" applyAlignment="1"/>
    <xf numFmtId="42" fontId="85" fillId="0" borderId="29" xfId="1290" applyNumberFormat="1" applyFont="1" applyBorder="1" applyAlignment="1"/>
    <xf numFmtId="42" fontId="85" fillId="0" borderId="39" xfId="1290" applyNumberFormat="1" applyFont="1" applyBorder="1" applyAlignment="1"/>
    <xf numFmtId="42" fontId="85" fillId="0" borderId="36" xfId="1290" applyNumberFormat="1" applyFont="1" applyFill="1" applyBorder="1" applyAlignment="1"/>
    <xf numFmtId="42" fontId="85" fillId="0" borderId="29" xfId="1290" applyNumberFormat="1" applyFont="1" applyFill="1" applyBorder="1" applyAlignment="1"/>
    <xf numFmtId="42" fontId="85" fillId="0" borderId="39" xfId="1290" applyNumberFormat="1" applyFont="1" applyFill="1" applyBorder="1" applyAlignment="1"/>
    <xf numFmtId="42" fontId="85" fillId="0" borderId="91" xfId="1290" applyNumberFormat="1" applyFont="1" applyFill="1" applyBorder="1" applyAlignment="1"/>
    <xf numFmtId="9" fontId="85" fillId="0" borderId="31" xfId="150" applyFont="1" applyFill="1" applyBorder="1" applyAlignment="1"/>
    <xf numFmtId="42" fontId="91" fillId="0" borderId="146" xfId="1290" applyNumberFormat="1" applyFont="1" applyFill="1" applyBorder="1" applyAlignment="1"/>
    <xf numFmtId="42" fontId="91" fillId="0" borderId="97" xfId="1290" applyNumberFormat="1" applyFont="1" applyFill="1" applyBorder="1" applyAlignment="1"/>
    <xf numFmtId="42" fontId="91" fillId="0" borderId="96" xfId="1290" applyNumberFormat="1" applyFont="1" applyFill="1" applyBorder="1" applyAlignment="1"/>
    <xf numFmtId="9" fontId="85" fillId="0" borderId="44" xfId="150" applyFont="1" applyFill="1" applyBorder="1" applyAlignment="1"/>
    <xf numFmtId="9" fontId="85" fillId="0" borderId="96" xfId="150" applyFont="1" applyFill="1" applyBorder="1" applyAlignment="1"/>
    <xf numFmtId="176" fontId="123" fillId="0" borderId="0" xfId="0" quotePrefix="1" applyNumberFormat="1" applyFont="1" applyAlignment="1">
      <alignment horizontal="left"/>
    </xf>
    <xf numFmtId="0" fontId="91" fillId="60" borderId="127" xfId="762" applyFont="1" applyFill="1" applyBorder="1" applyAlignment="1">
      <alignment horizontal="center"/>
    </xf>
    <xf numFmtId="0" fontId="91" fillId="60" borderId="99" xfId="762" applyFont="1" applyFill="1" applyBorder="1" applyAlignment="1">
      <alignment horizontal="center"/>
    </xf>
    <xf numFmtId="0" fontId="91" fillId="60" borderId="110" xfId="762" applyFont="1" applyFill="1" applyBorder="1" applyAlignment="1">
      <alignment horizontal="center"/>
    </xf>
    <xf numFmtId="42" fontId="85" fillId="0" borderId="28" xfId="1290" applyNumberFormat="1" applyFont="1" applyFill="1" applyBorder="1" applyAlignment="1"/>
    <xf numFmtId="42" fontId="85" fillId="0" borderId="31" xfId="1290" applyNumberFormat="1" applyFont="1" applyBorder="1" applyAlignment="1"/>
    <xf numFmtId="0" fontId="85" fillId="60" borderId="98" xfId="762" applyFont="1" applyFill="1" applyBorder="1"/>
    <xf numFmtId="0" fontId="85" fillId="60" borderId="126" xfId="762" applyFont="1" applyFill="1" applyBorder="1"/>
    <xf numFmtId="0" fontId="85" fillId="60" borderId="89" xfId="762" applyFont="1" applyFill="1" applyBorder="1"/>
    <xf numFmtId="0" fontId="85" fillId="0" borderId="0" xfId="0" applyFont="1" applyAlignment="1">
      <alignment vertical="top"/>
    </xf>
    <xf numFmtId="0" fontId="85" fillId="0" borderId="27" xfId="0" applyFont="1" applyBorder="1" applyAlignment="1">
      <alignment horizontal="center" wrapText="1"/>
    </xf>
    <xf numFmtId="0" fontId="85" fillId="0" borderId="111" xfId="30982" applyFont="1" applyBorder="1"/>
    <xf numFmtId="0" fontId="85" fillId="0" borderId="111" xfId="0" applyFont="1" applyBorder="1"/>
    <xf numFmtId="0" fontId="85" fillId="0" borderId="149" xfId="0" applyFont="1" applyBorder="1"/>
    <xf numFmtId="0" fontId="85" fillId="0" borderId="89" xfId="30982" applyFont="1" applyBorder="1"/>
    <xf numFmtId="42" fontId="85" fillId="64" borderId="92" xfId="1260" applyNumberFormat="1" applyFont="1" applyFill="1" applyBorder="1"/>
    <xf numFmtId="42" fontId="85" fillId="0" borderId="92" xfId="2" applyNumberFormat="1" applyFont="1" applyBorder="1"/>
    <xf numFmtId="42" fontId="85" fillId="0" borderId="99" xfId="2" applyNumberFormat="1" applyFont="1" applyBorder="1"/>
    <xf numFmtId="42" fontId="85" fillId="64" borderId="99" xfId="1260" applyNumberFormat="1" applyFont="1" applyFill="1" applyBorder="1"/>
    <xf numFmtId="41" fontId="91" fillId="34" borderId="48" xfId="4" applyNumberFormat="1" applyFont="1" applyFill="1" applyBorder="1"/>
    <xf numFmtId="41" fontId="85" fillId="34" borderId="29" xfId="4" applyNumberFormat="1" applyFont="1" applyFill="1" applyBorder="1"/>
    <xf numFmtId="41" fontId="85" fillId="0" borderId="29" xfId="4" applyNumberFormat="1" applyFont="1" applyBorder="1"/>
    <xf numFmtId="41" fontId="85" fillId="34" borderId="92" xfId="4" applyNumberFormat="1" applyFont="1" applyFill="1" applyBorder="1"/>
    <xf numFmtId="41" fontId="85" fillId="0" borderId="92" xfId="4" applyNumberFormat="1" applyFont="1" applyBorder="1"/>
    <xf numFmtId="41" fontId="85" fillId="34" borderId="99" xfId="4" applyNumberFormat="1" applyFont="1" applyFill="1" applyBorder="1"/>
    <xf numFmtId="41" fontId="85" fillId="0" borderId="99" xfId="4" applyNumberFormat="1" applyFont="1" applyBorder="1"/>
    <xf numFmtId="41" fontId="85" fillId="57" borderId="99" xfId="0" applyNumberFormat="1" applyFont="1" applyFill="1" applyBorder="1"/>
    <xf numFmtId="41" fontId="91" fillId="0" borderId="48" xfId="4" applyNumberFormat="1" applyFont="1" applyBorder="1"/>
    <xf numFmtId="180" fontId="91" fillId="34" borderId="48" xfId="4" applyNumberFormat="1" applyFont="1" applyFill="1" applyBorder="1"/>
    <xf numFmtId="180" fontId="85" fillId="0" borderId="29" xfId="4" applyNumberFormat="1" applyFont="1" applyBorder="1"/>
    <xf numFmtId="180" fontId="85" fillId="0" borderId="92" xfId="4" applyNumberFormat="1" applyFont="1" applyBorder="1"/>
    <xf numFmtId="180" fontId="85" fillId="0" borderId="99" xfId="4" applyNumberFormat="1" applyFont="1" applyBorder="1"/>
    <xf numFmtId="180" fontId="85" fillId="57" borderId="99" xfId="0" applyNumberFormat="1" applyFont="1" applyFill="1" applyBorder="1"/>
    <xf numFmtId="180" fontId="85" fillId="57" borderId="99" xfId="4" applyNumberFormat="1" applyFont="1" applyFill="1" applyBorder="1"/>
    <xf numFmtId="180" fontId="85" fillId="0" borderId="29" xfId="4" applyNumberFormat="1" applyFont="1" applyBorder="1" applyAlignment="1">
      <alignment vertical="top" wrapText="1"/>
    </xf>
    <xf numFmtId="180" fontId="85" fillId="0" borderId="92" xfId="4" applyNumberFormat="1" applyFont="1" applyBorder="1" applyAlignment="1">
      <alignment vertical="top" wrapText="1"/>
    </xf>
    <xf numFmtId="180" fontId="85" fillId="0" borderId="99" xfId="4" applyNumberFormat="1" applyFont="1" applyBorder="1" applyAlignment="1">
      <alignment vertical="top" wrapText="1"/>
    </xf>
    <xf numFmtId="180" fontId="85" fillId="0" borderId="99" xfId="0" applyNumberFormat="1" applyFont="1" applyBorder="1"/>
    <xf numFmtId="180" fontId="85" fillId="69" borderId="99" xfId="0" applyNumberFormat="1" applyFont="1" applyFill="1" applyBorder="1" applyAlignment="1">
      <alignment wrapText="1"/>
    </xf>
    <xf numFmtId="180" fontId="91" fillId="0" borderId="48" xfId="4" applyNumberFormat="1" applyFont="1" applyBorder="1"/>
    <xf numFmtId="166" fontId="88" fillId="61" borderId="92" xfId="2" applyNumberFormat="1" applyFont="1" applyFill="1" applyBorder="1" applyAlignment="1">
      <alignment horizontal="justify"/>
    </xf>
    <xf numFmtId="44" fontId="88" fillId="61" borderId="92" xfId="2" applyFont="1" applyFill="1" applyBorder="1" applyAlignment="1">
      <alignment horizontal="justify"/>
    </xf>
    <xf numFmtId="42" fontId="88" fillId="61" borderId="91" xfId="2" applyNumberFormat="1" applyFont="1" applyFill="1" applyBorder="1" applyAlignment="1">
      <alignment horizontal="justify"/>
    </xf>
    <xf numFmtId="3" fontId="88" fillId="48" borderId="98" xfId="0" applyNumberFormat="1" applyFont="1" applyFill="1" applyBorder="1" applyAlignment="1">
      <alignment horizontal="center"/>
    </xf>
    <xf numFmtId="44" fontId="88" fillId="48" borderId="98" xfId="0" applyNumberFormat="1" applyFont="1" applyFill="1" applyBorder="1" applyAlignment="1">
      <alignment horizontal="center"/>
    </xf>
    <xf numFmtId="42" fontId="88" fillId="48" borderId="126" xfId="0" applyNumberFormat="1" applyFont="1" applyFill="1" applyBorder="1" applyAlignment="1">
      <alignment horizontal="center"/>
    </xf>
    <xf numFmtId="166" fontId="88" fillId="0" borderId="92" xfId="2" applyNumberFormat="1" applyFont="1" applyBorder="1" applyAlignment="1">
      <alignment horizontal="center"/>
    </xf>
    <xf numFmtId="44" fontId="88" fillId="0" borderId="92" xfId="2" applyFont="1" applyBorder="1" applyAlignment="1">
      <alignment horizontal="center"/>
    </xf>
    <xf numFmtId="42" fontId="88" fillId="0" borderId="91" xfId="2" applyNumberFormat="1" applyFont="1" applyBorder="1" applyAlignment="1">
      <alignment horizontal="center"/>
    </xf>
    <xf numFmtId="166" fontId="88" fillId="48" borderId="98" xfId="2" applyNumberFormat="1" applyFont="1" applyFill="1" applyBorder="1" applyAlignment="1">
      <alignment horizontal="center"/>
    </xf>
    <xf numFmtId="44" fontId="88" fillId="48" borderId="98" xfId="2" applyFont="1" applyFill="1" applyBorder="1" applyAlignment="1">
      <alignment horizontal="center"/>
    </xf>
    <xf numFmtId="42" fontId="88" fillId="48" borderId="126" xfId="2" applyNumberFormat="1" applyFont="1" applyFill="1" applyBorder="1" applyAlignment="1">
      <alignment horizontal="center"/>
    </xf>
    <xf numFmtId="166" fontId="88" fillId="0" borderId="98" xfId="2" applyNumberFormat="1" applyFont="1" applyBorder="1" applyAlignment="1">
      <alignment horizontal="center"/>
    </xf>
    <xf numFmtId="44" fontId="88" fillId="0" borderId="98" xfId="2" applyFont="1" applyBorder="1" applyAlignment="1">
      <alignment horizontal="center"/>
    </xf>
    <xf numFmtId="42" fontId="88" fillId="0" borderId="126" xfId="2" applyNumberFormat="1" applyFont="1" applyBorder="1" applyAlignment="1">
      <alignment horizontal="center"/>
    </xf>
    <xf numFmtId="9" fontId="85" fillId="0" borderId="151" xfId="0" applyNumberFormat="1" applyFont="1" applyBorder="1" applyAlignment="1">
      <alignment horizontal="left" wrapText="1"/>
    </xf>
    <xf numFmtId="9" fontId="85" fillId="0" borderId="151" xfId="0" quotePrefix="1" applyNumberFormat="1" applyFont="1" applyBorder="1" applyAlignment="1">
      <alignment horizontal="left" wrapText="1"/>
    </xf>
    <xf numFmtId="9" fontId="85" fillId="0" borderId="152" xfId="0" quotePrefix="1" applyNumberFormat="1" applyFont="1" applyBorder="1" applyAlignment="1">
      <alignment horizontal="left" wrapText="1"/>
    </xf>
    <xf numFmtId="9" fontId="85" fillId="0" borderId="152" xfId="0" applyNumberFormat="1" applyFont="1" applyBorder="1" applyAlignment="1">
      <alignment horizontal="left" wrapText="1"/>
    </xf>
    <xf numFmtId="0" fontId="85" fillId="48" borderId="153" xfId="0" applyFont="1" applyFill="1" applyBorder="1" applyAlignment="1">
      <alignment horizontal="center" wrapText="1"/>
    </xf>
    <xf numFmtId="9" fontId="91" fillId="0" borderId="154" xfId="0" applyNumberFormat="1" applyFont="1" applyBorder="1" applyAlignment="1">
      <alignment horizontal="right" wrapText="1"/>
    </xf>
    <xf numFmtId="9" fontId="85" fillId="0" borderId="155" xfId="0" applyNumberFormat="1" applyFont="1" applyBorder="1" applyAlignment="1">
      <alignment horizontal="right" wrapText="1"/>
    </xf>
    <xf numFmtId="9" fontId="85" fillId="0" borderId="152" xfId="0" applyNumberFormat="1" applyFont="1" applyBorder="1" applyAlignment="1">
      <alignment horizontal="right" wrapText="1"/>
    </xf>
    <xf numFmtId="9" fontId="91" fillId="0" borderId="84" xfId="0" applyNumberFormat="1" applyFont="1" applyBorder="1" applyAlignment="1">
      <alignment horizontal="right" wrapText="1"/>
    </xf>
    <xf numFmtId="42" fontId="85" fillId="0" borderId="27" xfId="30974" applyNumberFormat="1" applyFont="1" applyBorder="1"/>
    <xf numFmtId="42" fontId="85" fillId="0" borderId="111" xfId="30974" applyNumberFormat="1" applyFont="1" applyBorder="1"/>
    <xf numFmtId="42" fontId="85" fillId="48" borderId="38" xfId="0" applyNumberFormat="1" applyFont="1" applyFill="1" applyBorder="1"/>
    <xf numFmtId="42" fontId="91" fillId="0" borderId="35" xfId="0" applyNumberFormat="1" applyFont="1" applyBorder="1"/>
    <xf numFmtId="42" fontId="91" fillId="48" borderId="38" xfId="0" applyNumberFormat="1" applyFont="1" applyFill="1" applyBorder="1"/>
    <xf numFmtId="42" fontId="91" fillId="0" borderId="45" xfId="0" applyNumberFormat="1" applyFont="1" applyBorder="1"/>
    <xf numFmtId="42" fontId="91" fillId="0" borderId="44" xfId="0" applyNumberFormat="1" applyFont="1" applyBorder="1"/>
    <xf numFmtId="9" fontId="91" fillId="0" borderId="95" xfId="0" applyNumberFormat="1" applyFont="1" applyBorder="1" applyAlignment="1">
      <alignment horizontal="right"/>
    </xf>
    <xf numFmtId="42" fontId="91" fillId="0" borderId="95" xfId="0" applyNumberFormat="1" applyFont="1" applyBorder="1"/>
    <xf numFmtId="0" fontId="85" fillId="0" borderId="34" xfId="0" quotePrefix="1" applyFont="1" applyBorder="1" applyAlignment="1">
      <alignment horizontal="left"/>
    </xf>
    <xf numFmtId="9" fontId="85" fillId="0" borderId="31" xfId="0" applyNumberFormat="1" applyFont="1" applyBorder="1" applyAlignment="1">
      <alignment horizontal="right" wrapText="1"/>
    </xf>
    <xf numFmtId="9" fontId="85" fillId="0" borderId="39" xfId="0" quotePrefix="1" applyNumberFormat="1" applyFont="1" applyBorder="1" applyAlignment="1">
      <alignment horizontal="left" wrapText="1"/>
    </xf>
    <xf numFmtId="42" fontId="85" fillId="0" borderId="30" xfId="0" applyNumberFormat="1" applyFont="1" applyBorder="1" applyAlignment="1">
      <alignment horizontal="center"/>
    </xf>
    <xf numFmtId="0" fontId="85" fillId="0" borderId="89" xfId="0" applyFont="1" applyBorder="1" applyAlignment="1">
      <alignment horizontal="left"/>
    </xf>
    <xf numFmtId="9" fontId="85" fillId="0" borderId="126" xfId="0" quotePrefix="1" applyNumberFormat="1" applyFont="1" applyBorder="1" applyAlignment="1">
      <alignment horizontal="left" wrapText="1"/>
    </xf>
    <xf numFmtId="9" fontId="85" fillId="0" borderId="126" xfId="0" applyNumberFormat="1" applyFont="1" applyBorder="1" applyAlignment="1">
      <alignment horizontal="left" wrapText="1"/>
    </xf>
    <xf numFmtId="0" fontId="85" fillId="48" borderId="57" xfId="0" applyFont="1" applyFill="1" applyBorder="1" applyAlignment="1">
      <alignment horizontal="justify" wrapText="1"/>
    </xf>
    <xf numFmtId="42" fontId="85" fillId="59" borderId="150" xfId="30974" applyNumberFormat="1" applyFont="1" applyFill="1" applyBorder="1"/>
    <xf numFmtId="0" fontId="85" fillId="48" borderId="58" xfId="0" applyFont="1" applyFill="1" applyBorder="1" applyAlignment="1">
      <alignment horizontal="center" wrapText="1"/>
    </xf>
    <xf numFmtId="0" fontId="91" fillId="0" borderId="25" xfId="0" applyFont="1" applyBorder="1" applyAlignment="1">
      <alignment horizontal="justify" wrapText="1"/>
    </xf>
    <xf numFmtId="9" fontId="91" fillId="0" borderId="26" xfId="0" applyNumberFormat="1" applyFont="1" applyBorder="1" applyAlignment="1">
      <alignment horizontal="right" wrapText="1"/>
    </xf>
    <xf numFmtId="0" fontId="91" fillId="0" borderId="65" xfId="0" quotePrefix="1" applyFont="1" applyBorder="1" applyAlignment="1">
      <alignment horizontal="left" wrapText="1"/>
    </xf>
    <xf numFmtId="9" fontId="91" fillId="0" borderId="64" xfId="0" applyNumberFormat="1" applyFont="1" applyBorder="1" applyAlignment="1">
      <alignment horizontal="right" wrapText="1"/>
    </xf>
    <xf numFmtId="9" fontId="85" fillId="0" borderId="61" xfId="0" applyNumberFormat="1" applyFont="1" applyBorder="1" applyAlignment="1">
      <alignment horizontal="right" wrapText="1"/>
    </xf>
    <xf numFmtId="9" fontId="85" fillId="0" borderId="91" xfId="0" applyNumberFormat="1" applyFont="1" applyBorder="1" applyAlignment="1">
      <alignment horizontal="right" wrapText="1"/>
    </xf>
    <xf numFmtId="9" fontId="85" fillId="0" borderId="126" xfId="0" applyNumberFormat="1" applyFont="1" applyBorder="1" applyAlignment="1">
      <alignment horizontal="right" wrapText="1"/>
    </xf>
    <xf numFmtId="0" fontId="91" fillId="0" borderId="46" xfId="0" applyFont="1" applyBorder="1" applyAlignment="1">
      <alignment wrapText="1"/>
    </xf>
    <xf numFmtId="42" fontId="85" fillId="0" borderId="51" xfId="0" applyNumberFormat="1" applyFont="1" applyBorder="1" applyAlignment="1">
      <alignment horizontal="center"/>
    </xf>
    <xf numFmtId="9" fontId="91" fillId="0" borderId="95" xfId="0" applyNumberFormat="1" applyFont="1" applyBorder="1" applyAlignment="1">
      <alignment horizontal="right" wrapText="1"/>
    </xf>
    <xf numFmtId="9" fontId="91" fillId="0" borderId="146" xfId="0" applyNumberFormat="1" applyFont="1" applyBorder="1" applyAlignment="1">
      <alignment horizontal="right" wrapText="1"/>
    </xf>
    <xf numFmtId="3" fontId="88" fillId="0" borderId="141" xfId="0" applyNumberFormat="1" applyFont="1" applyBorder="1" applyAlignment="1">
      <alignment horizontal="center" vertical="center"/>
    </xf>
    <xf numFmtId="0" fontId="106" fillId="0" borderId="0" xfId="331" applyFont="1"/>
    <xf numFmtId="41" fontId="85" fillId="0" borderId="91" xfId="4" applyNumberFormat="1" applyFont="1" applyBorder="1" applyAlignment="1">
      <alignment horizontal="center" vertical="center"/>
    </xf>
    <xf numFmtId="41" fontId="85" fillId="0" borderId="91" xfId="4" applyNumberFormat="1" applyFont="1" applyFill="1" applyBorder="1" applyAlignment="1">
      <alignment horizontal="center" vertical="center"/>
    </xf>
    <xf numFmtId="42" fontId="85" fillId="0" borderId="92" xfId="496" applyNumberFormat="1" applyFont="1" applyBorder="1"/>
    <xf numFmtId="0" fontId="91" fillId="70" borderId="71" xfId="0" applyFont="1" applyFill="1" applyBorder="1" applyAlignment="1">
      <alignment horizontal="center" wrapText="1"/>
    </xf>
    <xf numFmtId="0" fontId="85" fillId="70" borderId="27" xfId="0" applyFont="1" applyFill="1" applyBorder="1"/>
    <xf numFmtId="9" fontId="85" fillId="70" borderId="27" xfId="1" applyFont="1" applyFill="1" applyBorder="1"/>
    <xf numFmtId="0" fontId="91" fillId="70" borderId="27" xfId="0" applyFont="1" applyFill="1" applyBorder="1" applyAlignment="1">
      <alignment horizontal="center" wrapText="1"/>
    </xf>
    <xf numFmtId="9" fontId="85" fillId="70" borderId="27" xfId="1" applyFont="1" applyFill="1" applyBorder="1" applyAlignment="1">
      <alignment horizontal="right" wrapText="1"/>
    </xf>
    <xf numFmtId="9" fontId="85" fillId="70" borderId="38" xfId="1" applyFont="1" applyFill="1" applyBorder="1"/>
    <xf numFmtId="0" fontId="0" fillId="71" borderId="112" xfId="0" applyFill="1" applyBorder="1" applyAlignment="1">
      <alignment horizontal="center" wrapText="1"/>
    </xf>
    <xf numFmtId="0" fontId="85" fillId="0" borderId="111" xfId="0" applyFont="1" applyBorder="1" applyAlignment="1">
      <alignment horizontal="center"/>
    </xf>
    <xf numFmtId="2" fontId="85" fillId="0" borderId="27" xfId="0" applyNumberFormat="1" applyFont="1" applyBorder="1" applyAlignment="1">
      <alignment horizontal="center"/>
    </xf>
    <xf numFmtId="0" fontId="91" fillId="70" borderId="92" xfId="0" applyFont="1" applyFill="1" applyBorder="1" applyAlignment="1">
      <alignment horizontal="center" wrapText="1"/>
    </xf>
    <xf numFmtId="0" fontId="85" fillId="70" borderId="58" xfId="0" applyFont="1" applyFill="1" applyBorder="1"/>
    <xf numFmtId="4" fontId="85" fillId="0" borderId="27" xfId="0" applyNumberFormat="1" applyFont="1" applyBorder="1"/>
    <xf numFmtId="3" fontId="88" fillId="61" borderId="29" xfId="0" applyNumberFormat="1" applyFont="1" applyFill="1" applyBorder="1" applyAlignment="1">
      <alignment horizontal="center" vertical="center"/>
    </xf>
    <xf numFmtId="3" fontId="88" fillId="61" borderId="92" xfId="0" applyNumberFormat="1" applyFont="1" applyFill="1" applyBorder="1" applyAlignment="1">
      <alignment horizontal="center" vertical="center"/>
    </xf>
    <xf numFmtId="0" fontId="91" fillId="60" borderId="156" xfId="762" applyFont="1" applyFill="1" applyBorder="1" applyAlignment="1">
      <alignment horizontal="center"/>
    </xf>
    <xf numFmtId="3" fontId="88" fillId="0" borderId="156" xfId="0" applyNumberFormat="1" applyFont="1" applyBorder="1" applyAlignment="1">
      <alignment horizontal="center" vertical="center"/>
    </xf>
    <xf numFmtId="0" fontId="85" fillId="0" borderId="0" xfId="0" quotePrefix="1" applyFont="1" applyAlignment="1">
      <alignment horizontal="left"/>
    </xf>
    <xf numFmtId="0" fontId="114" fillId="0" borderId="127" xfId="0" applyFont="1" applyBorder="1"/>
    <xf numFmtId="0" fontId="91" fillId="57" borderId="87" xfId="0" applyFont="1" applyFill="1" applyBorder="1" applyAlignment="1">
      <alignment horizontal="center" vertical="center" wrapText="1"/>
    </xf>
    <xf numFmtId="0" fontId="91" fillId="57" borderId="113" xfId="0" applyFont="1" applyFill="1" applyBorder="1" applyAlignment="1">
      <alignment horizontal="center" vertical="center" wrapText="1"/>
    </xf>
    <xf numFmtId="42" fontId="85" fillId="0" borderId="132" xfId="0" applyNumberFormat="1" applyFont="1" applyBorder="1"/>
    <xf numFmtId="42" fontId="85" fillId="0" borderId="134" xfId="0" applyNumberFormat="1" applyFont="1" applyBorder="1"/>
    <xf numFmtId="42" fontId="85" fillId="0" borderId="118" xfId="0" applyNumberFormat="1" applyFont="1" applyBorder="1"/>
    <xf numFmtId="42" fontId="85" fillId="0" borderId="117" xfId="0" applyNumberFormat="1" applyFont="1" applyBorder="1"/>
    <xf numFmtId="42" fontId="85" fillId="0" borderId="135" xfId="0" applyNumberFormat="1" applyFont="1" applyBorder="1"/>
    <xf numFmtId="42" fontId="85" fillId="0" borderId="136" xfId="0" applyNumberFormat="1" applyFont="1" applyBorder="1"/>
    <xf numFmtId="42" fontId="85" fillId="48" borderId="119" xfId="0" applyNumberFormat="1" applyFont="1" applyFill="1" applyBorder="1"/>
    <xf numFmtId="42" fontId="85" fillId="48" borderId="133" xfId="0" applyNumberFormat="1" applyFont="1" applyFill="1" applyBorder="1"/>
    <xf numFmtId="42" fontId="91" fillId="0" borderId="157" xfId="0" applyNumberFormat="1" applyFont="1" applyBorder="1"/>
    <xf numFmtId="42" fontId="91" fillId="0" borderId="77" xfId="0" applyNumberFormat="1" applyFont="1" applyBorder="1"/>
    <xf numFmtId="42" fontId="91" fillId="48" borderId="119" xfId="0" applyNumberFormat="1" applyFont="1" applyFill="1" applyBorder="1"/>
    <xf numFmtId="42" fontId="91" fillId="48" borderId="133" xfId="0" applyNumberFormat="1" applyFont="1" applyFill="1" applyBorder="1"/>
    <xf numFmtId="42" fontId="91" fillId="0" borderId="158" xfId="0" applyNumberFormat="1" applyFont="1" applyBorder="1"/>
    <xf numFmtId="42" fontId="91" fillId="0" borderId="159" xfId="0" applyNumberFormat="1" applyFont="1" applyBorder="1"/>
    <xf numFmtId="42" fontId="91" fillId="0" borderId="78" xfId="0" applyNumberFormat="1" applyFont="1" applyBorder="1"/>
    <xf numFmtId="42" fontId="91" fillId="0" borderId="80" xfId="0" applyNumberFormat="1" applyFont="1" applyBorder="1"/>
    <xf numFmtId="0" fontId="85" fillId="0" borderId="160" xfId="0" quotePrefix="1" applyFont="1" applyBorder="1" applyAlignment="1">
      <alignment horizontal="left" vertical="top" wrapText="1"/>
    </xf>
    <xf numFmtId="0" fontId="85" fillId="0" borderId="147" xfId="0" applyFont="1" applyBorder="1" applyAlignment="1">
      <alignment horizontal="justify" vertical="top" wrapText="1"/>
    </xf>
    <xf numFmtId="0" fontId="85" fillId="0" borderId="147" xfId="0" quotePrefix="1" applyFont="1" applyBorder="1" applyAlignment="1">
      <alignment horizontal="left" vertical="top" wrapText="1"/>
    </xf>
    <xf numFmtId="0" fontId="85" fillId="48" borderId="161" xfId="0" applyFont="1" applyFill="1" applyBorder="1" applyAlignment="1">
      <alignment horizontal="justify" wrapText="1"/>
    </xf>
    <xf numFmtId="0" fontId="91" fillId="0" borderId="162" xfId="0" applyFont="1" applyBorder="1" applyAlignment="1">
      <alignment horizontal="justify" vertical="top" wrapText="1"/>
    </xf>
    <xf numFmtId="0" fontId="91" fillId="48" borderId="161" xfId="0" applyFont="1" applyFill="1" applyBorder="1" applyAlignment="1">
      <alignment horizontal="justify" wrapText="1"/>
    </xf>
    <xf numFmtId="0" fontId="91" fillId="0" borderId="163" xfId="0" quotePrefix="1" applyFont="1" applyBorder="1" applyAlignment="1">
      <alignment horizontal="left" vertical="top" wrapText="1"/>
    </xf>
    <xf numFmtId="0" fontId="85" fillId="0" borderId="147" xfId="0" applyFont="1" applyBorder="1" applyAlignment="1">
      <alignment vertical="top" wrapText="1"/>
    </xf>
    <xf numFmtId="0" fontId="91" fillId="0" borderId="164" xfId="0" applyFont="1" applyBorder="1" applyAlignment="1">
      <alignment vertical="top" wrapText="1"/>
    </xf>
    <xf numFmtId="42" fontId="85" fillId="0" borderId="39" xfId="0" applyNumberFormat="1" applyFont="1" applyBorder="1"/>
    <xf numFmtId="42" fontId="85" fillId="0" borderId="126" xfId="0" applyNumberFormat="1" applyFont="1" applyBorder="1"/>
    <xf numFmtId="42" fontId="85" fillId="48" borderId="58" xfId="0" applyNumberFormat="1" applyFont="1" applyFill="1" applyBorder="1"/>
    <xf numFmtId="42" fontId="91" fillId="0" borderId="26" xfId="0" applyNumberFormat="1" applyFont="1" applyBorder="1"/>
    <xf numFmtId="42" fontId="91" fillId="48" borderId="58" xfId="0" applyNumberFormat="1" applyFont="1" applyFill="1" applyBorder="1"/>
    <xf numFmtId="42" fontId="91" fillId="0" borderId="61" xfId="0" applyNumberFormat="1" applyFont="1" applyBorder="1"/>
    <xf numFmtId="42" fontId="91" fillId="0" borderId="126" xfId="0" applyNumberFormat="1" applyFont="1" applyBorder="1"/>
    <xf numFmtId="42" fontId="91" fillId="0" borderId="146" xfId="0" applyNumberFormat="1" applyFont="1" applyBorder="1"/>
    <xf numFmtId="3" fontId="111" fillId="0" borderId="92" xfId="0" applyNumberFormat="1" applyFont="1" applyBorder="1" applyAlignment="1">
      <alignment horizontal="center" vertical="center"/>
    </xf>
    <xf numFmtId="9" fontId="111" fillId="0" borderId="92" xfId="1" applyFont="1" applyBorder="1" applyAlignment="1">
      <alignment horizontal="center" vertical="center"/>
    </xf>
    <xf numFmtId="9" fontId="111" fillId="0" borderId="117" xfId="1" applyFont="1" applyBorder="1" applyAlignment="1">
      <alignment horizontal="center" vertical="center"/>
    </xf>
    <xf numFmtId="3" fontId="111" fillId="0" borderId="114" xfId="0" applyNumberFormat="1" applyFont="1" applyBorder="1" applyAlignment="1">
      <alignment horizontal="center" vertical="center"/>
    </xf>
    <xf numFmtId="9" fontId="111" fillId="0" borderId="114" xfId="1" applyFont="1" applyBorder="1" applyAlignment="1">
      <alignment horizontal="center" vertical="center"/>
    </xf>
    <xf numFmtId="9" fontId="111" fillId="0" borderId="113" xfId="1" applyFont="1" applyBorder="1" applyAlignment="1">
      <alignment horizontal="center" vertical="center"/>
    </xf>
    <xf numFmtId="3" fontId="111" fillId="0" borderId="92" xfId="0" applyNumberFormat="1" applyFont="1" applyBorder="1" applyAlignment="1">
      <alignment horizontal="center"/>
    </xf>
    <xf numFmtId="9" fontId="111" fillId="0" borderId="92" xfId="1" applyFont="1" applyBorder="1" applyAlignment="1">
      <alignment horizontal="center"/>
    </xf>
    <xf numFmtId="9" fontId="111" fillId="0" borderId="117" xfId="1" applyFont="1" applyBorder="1" applyAlignment="1">
      <alignment horizontal="center"/>
    </xf>
    <xf numFmtId="3" fontId="111" fillId="0" borderId="114" xfId="0" applyNumberFormat="1" applyFont="1" applyBorder="1" applyAlignment="1">
      <alignment horizontal="center"/>
    </xf>
    <xf numFmtId="9" fontId="111" fillId="0" borderId="114" xfId="1" applyFont="1" applyBorder="1" applyAlignment="1">
      <alignment horizontal="center"/>
    </xf>
    <xf numFmtId="9" fontId="111" fillId="0" borderId="113" xfId="1" applyFont="1" applyBorder="1" applyAlignment="1">
      <alignment horizontal="center"/>
    </xf>
    <xf numFmtId="0" fontId="171" fillId="0" borderId="89" xfId="30986" applyFont="1" applyBorder="1" applyAlignment="1">
      <alignment horizontal="left" vertical="center" wrapText="1"/>
    </xf>
    <xf numFmtId="0" fontId="17" fillId="0" borderId="99" xfId="0" applyFont="1" applyBorder="1" applyAlignment="1">
      <alignment horizontal="center" vertical="center" wrapText="1"/>
    </xf>
    <xf numFmtId="0" fontId="7" fillId="0" borderId="99" xfId="0" applyFont="1" applyBorder="1" applyAlignment="1">
      <alignment horizontal="center" vertical="center" wrapText="1"/>
    </xf>
    <xf numFmtId="0" fontId="17" fillId="0" borderId="141" xfId="0" applyFont="1" applyBorder="1" applyAlignment="1">
      <alignment horizontal="center" vertical="center" wrapText="1"/>
    </xf>
    <xf numFmtId="165" fontId="88" fillId="0" borderId="63" xfId="4" applyNumberFormat="1" applyFont="1" applyFill="1" applyBorder="1" applyAlignment="1">
      <alignment horizontal="center" vertical="top" wrapText="1"/>
    </xf>
    <xf numFmtId="165" fontId="88" fillId="0" borderId="31" xfId="4" applyNumberFormat="1" applyFont="1" applyFill="1" applyBorder="1" applyAlignment="1">
      <alignment vertical="top" wrapText="1"/>
    </xf>
    <xf numFmtId="165" fontId="88" fillId="0" borderId="30" xfId="4" applyNumberFormat="1" applyFont="1" applyFill="1" applyBorder="1" applyAlignment="1">
      <alignment horizontal="center" vertical="top" wrapText="1"/>
    </xf>
    <xf numFmtId="165" fontId="88" fillId="0" borderId="28" xfId="4" applyNumberFormat="1" applyFont="1" applyFill="1" applyBorder="1" applyAlignment="1">
      <alignment horizontal="center" vertical="top" wrapText="1"/>
    </xf>
    <xf numFmtId="0" fontId="171" fillId="0" borderId="89" xfId="0" applyFont="1" applyBorder="1" applyAlignment="1">
      <alignment horizontal="left" vertical="center" wrapText="1"/>
    </xf>
    <xf numFmtId="0" fontId="7" fillId="0" borderId="92" xfId="0" applyFont="1" applyBorder="1" applyAlignment="1">
      <alignment horizontal="center" vertical="center"/>
    </xf>
    <xf numFmtId="165" fontId="88" fillId="0" borderId="31" xfId="4" applyNumberFormat="1" applyFont="1" applyBorder="1" applyAlignment="1">
      <alignment vertical="top" wrapText="1"/>
    </xf>
    <xf numFmtId="165" fontId="88" fillId="0" borderId="30" xfId="4" applyNumberFormat="1" applyFont="1" applyBorder="1" applyAlignment="1">
      <alignment horizontal="center" vertical="top" wrapText="1"/>
    </xf>
    <xf numFmtId="0" fontId="151" fillId="0" borderId="92" xfId="0" applyFont="1" applyBorder="1" applyAlignment="1">
      <alignment horizontal="center" vertical="center"/>
    </xf>
    <xf numFmtId="0" fontId="7" fillId="0" borderId="89" xfId="1475" applyFont="1" applyBorder="1" applyAlignment="1">
      <alignment horizontal="left"/>
    </xf>
    <xf numFmtId="0" fontId="7" fillId="0" borderId="89" xfId="0" applyFont="1" applyBorder="1" applyAlignment="1">
      <alignment horizontal="left" vertical="center" wrapText="1"/>
    </xf>
    <xf numFmtId="165" fontId="88" fillId="0" borderId="31" xfId="4" applyNumberFormat="1" applyFont="1" applyFill="1" applyBorder="1" applyAlignment="1">
      <alignment vertical="center" wrapText="1"/>
    </xf>
    <xf numFmtId="165" fontId="88" fillId="0" borderId="30" xfId="4" applyNumberFormat="1" applyFont="1" applyFill="1" applyBorder="1" applyAlignment="1">
      <alignment horizontal="center" vertical="center" wrapText="1"/>
    </xf>
    <xf numFmtId="165" fontId="88" fillId="0" borderId="28" xfId="4" applyNumberFormat="1" applyFont="1" applyFill="1" applyBorder="1" applyAlignment="1">
      <alignment horizontal="center" vertical="center" wrapText="1"/>
    </xf>
    <xf numFmtId="165" fontId="88" fillId="0" borderId="31" xfId="4" applyNumberFormat="1" applyFont="1" applyBorder="1" applyAlignment="1">
      <alignment vertical="center" wrapText="1"/>
    </xf>
    <xf numFmtId="165" fontId="88" fillId="0" borderId="30" xfId="4" applyNumberFormat="1" applyFont="1" applyBorder="1" applyAlignment="1">
      <alignment horizontal="center" vertical="center" wrapText="1"/>
    </xf>
    <xf numFmtId="0" fontId="172" fillId="0" borderId="92" xfId="0" applyFont="1" applyBorder="1" applyAlignment="1">
      <alignment vertical="center"/>
    </xf>
    <xf numFmtId="0" fontId="172" fillId="0" borderId="92" xfId="0" applyFont="1" applyBorder="1" applyAlignment="1">
      <alignment horizontal="center" vertical="center"/>
    </xf>
    <xf numFmtId="0" fontId="88" fillId="0" borderId="92" xfId="0" applyFont="1" applyBorder="1" applyAlignment="1">
      <alignment horizontal="center" vertical="center" wrapText="1"/>
    </xf>
    <xf numFmtId="0" fontId="88" fillId="0" borderId="92" xfId="0" applyFont="1" applyBorder="1" applyAlignment="1">
      <alignment horizontal="center" vertical="center"/>
    </xf>
    <xf numFmtId="0" fontId="88" fillId="0" borderId="92" xfId="0" applyFont="1" applyBorder="1" applyAlignment="1">
      <alignment horizontal="center"/>
    </xf>
    <xf numFmtId="0" fontId="85" fillId="0" borderId="165" xfId="0" applyFont="1" applyBorder="1" applyAlignment="1">
      <alignment vertical="center"/>
    </xf>
    <xf numFmtId="0" fontId="114" fillId="0" borderId="165" xfId="0" applyFont="1" applyBorder="1" applyAlignment="1">
      <alignment vertical="center"/>
    </xf>
    <xf numFmtId="0" fontId="113" fillId="0" borderId="165" xfId="0" applyFont="1" applyBorder="1" applyAlignment="1">
      <alignment vertical="center"/>
    </xf>
    <xf numFmtId="0" fontId="113" fillId="57" borderId="165" xfId="0" applyFont="1" applyFill="1" applyBorder="1" applyAlignment="1">
      <alignment vertical="center" wrapText="1"/>
    </xf>
    <xf numFmtId="0" fontId="114" fillId="0" borderId="165" xfId="0" applyFont="1" applyBorder="1"/>
    <xf numFmtId="0" fontId="113" fillId="57" borderId="165" xfId="0" applyFont="1" applyFill="1" applyBorder="1" applyAlignment="1">
      <alignment vertical="center"/>
    </xf>
    <xf numFmtId="0" fontId="85" fillId="0" borderId="166" xfId="0" applyFont="1" applyBorder="1"/>
    <xf numFmtId="0" fontId="91" fillId="48" borderId="165" xfId="0" applyFont="1" applyFill="1" applyBorder="1"/>
    <xf numFmtId="0" fontId="85" fillId="61" borderId="165" xfId="0" applyFont="1" applyFill="1" applyBorder="1" applyAlignment="1">
      <alignment vertical="center"/>
    </xf>
    <xf numFmtId="0" fontId="91" fillId="64" borderId="165" xfId="0" applyFont="1" applyFill="1" applyBorder="1" applyAlignment="1">
      <alignment vertical="center"/>
    </xf>
    <xf numFmtId="0" fontId="85" fillId="0" borderId="165" xfId="0" applyFont="1" applyBorder="1"/>
    <xf numFmtId="0" fontId="85" fillId="0" borderId="166" xfId="335" applyFont="1" applyBorder="1"/>
    <xf numFmtId="0" fontId="85" fillId="61" borderId="165" xfId="331" applyFont="1" applyFill="1" applyBorder="1" applyAlignment="1">
      <alignment vertical="center"/>
    </xf>
    <xf numFmtId="0" fontId="85" fillId="0" borderId="165" xfId="331" applyFont="1" applyBorder="1" applyAlignment="1">
      <alignment vertical="center"/>
    </xf>
    <xf numFmtId="0" fontId="85" fillId="0" borderId="165" xfId="331" applyFont="1" applyBorder="1"/>
    <xf numFmtId="0" fontId="91" fillId="64" borderId="166" xfId="335" applyFont="1" applyFill="1" applyBorder="1"/>
    <xf numFmtId="0" fontId="91" fillId="61" borderId="166" xfId="762" applyFont="1" applyFill="1" applyBorder="1"/>
    <xf numFmtId="166" fontId="85" fillId="0" borderId="165" xfId="1290" applyNumberFormat="1" applyFont="1" applyFill="1" applyBorder="1"/>
    <xf numFmtId="166" fontId="85" fillId="0" borderId="165" xfId="1290" applyNumberFormat="1" applyFont="1" applyBorder="1"/>
    <xf numFmtId="165" fontId="85" fillId="0" borderId="165" xfId="0" applyNumberFormat="1" applyFont="1" applyBorder="1"/>
    <xf numFmtId="0" fontId="114" fillId="0" borderId="166" xfId="335" applyFont="1" applyBorder="1"/>
    <xf numFmtId="0" fontId="85" fillId="56" borderId="166" xfId="335" applyFont="1" applyFill="1" applyBorder="1"/>
    <xf numFmtId="0" fontId="85" fillId="61" borderId="166" xfId="335" applyFont="1" applyFill="1" applyBorder="1"/>
    <xf numFmtId="42" fontId="85" fillId="0" borderId="165" xfId="0" applyNumberFormat="1" applyFont="1" applyBorder="1"/>
    <xf numFmtId="166" fontId="85" fillId="56" borderId="166" xfId="2" applyNumberFormat="1" applyFont="1" applyFill="1" applyBorder="1"/>
    <xf numFmtId="0" fontId="91" fillId="0" borderId="166" xfId="335" applyFont="1" applyBorder="1"/>
    <xf numFmtId="0" fontId="85" fillId="0" borderId="165" xfId="335" applyFont="1" applyBorder="1"/>
    <xf numFmtId="0" fontId="85" fillId="0" borderId="166" xfId="331" applyFont="1" applyBorder="1"/>
    <xf numFmtId="165" fontId="85" fillId="0" borderId="165" xfId="331" applyNumberFormat="1" applyFont="1" applyBorder="1"/>
    <xf numFmtId="165" fontId="85" fillId="0" borderId="166" xfId="331" applyNumberFormat="1" applyFont="1" applyBorder="1"/>
    <xf numFmtId="0" fontId="85" fillId="64" borderId="166" xfId="331" applyFont="1" applyFill="1" applyBorder="1"/>
    <xf numFmtId="165" fontId="85" fillId="64" borderId="165" xfId="1260" applyNumberFormat="1" applyFont="1" applyFill="1" applyBorder="1"/>
    <xf numFmtId="165" fontId="85" fillId="64" borderId="166" xfId="1260" applyNumberFormat="1" applyFont="1" applyFill="1" applyBorder="1"/>
    <xf numFmtId="0" fontId="114" fillId="56" borderId="165" xfId="0" applyFont="1" applyFill="1" applyBorder="1"/>
    <xf numFmtId="0" fontId="114" fillId="0" borderId="166" xfId="0" applyFont="1" applyBorder="1"/>
    <xf numFmtId="165" fontId="114" fillId="0" borderId="165" xfId="0" applyNumberFormat="1" applyFont="1" applyBorder="1"/>
    <xf numFmtId="0" fontId="114" fillId="56" borderId="166" xfId="0" applyFont="1" applyFill="1" applyBorder="1"/>
    <xf numFmtId="165" fontId="114" fillId="56" borderId="165" xfId="4" applyNumberFormat="1" applyFont="1" applyFill="1" applyBorder="1"/>
    <xf numFmtId="0" fontId="114" fillId="61" borderId="166" xfId="335" applyFont="1" applyFill="1" applyBorder="1"/>
    <xf numFmtId="165" fontId="114" fillId="0" borderId="165" xfId="4" applyNumberFormat="1" applyFont="1" applyBorder="1"/>
    <xf numFmtId="0" fontId="114" fillId="0" borderId="165" xfId="0" applyFont="1" applyBorder="1" applyAlignment="1">
      <alignment horizontal="left"/>
    </xf>
    <xf numFmtId="0" fontId="91" fillId="57" borderId="165" xfId="0" applyFont="1" applyFill="1" applyBorder="1" applyAlignment="1">
      <alignment horizontal="center" vertical="center"/>
    </xf>
    <xf numFmtId="0" fontId="91" fillId="61" borderId="166" xfId="0" applyFont="1" applyFill="1" applyBorder="1" applyAlignment="1">
      <alignment horizontal="center" vertical="center" wrapText="1"/>
    </xf>
    <xf numFmtId="0" fontId="91" fillId="0" borderId="165" xfId="0" applyFont="1" applyBorder="1"/>
    <xf numFmtId="0" fontId="85" fillId="0" borderId="165" xfId="0" applyFont="1" applyBorder="1" applyAlignment="1">
      <alignment horizontal="left" wrapText="1"/>
    </xf>
    <xf numFmtId="0" fontId="85" fillId="0" borderId="165" xfId="0" quotePrefix="1" applyFont="1" applyBorder="1" applyAlignment="1">
      <alignment horizontal="left" wrapText="1"/>
    </xf>
    <xf numFmtId="0" fontId="88" fillId="0" borderId="165" xfId="0" applyFont="1" applyBorder="1" applyAlignment="1">
      <alignment vertical="top" wrapText="1"/>
    </xf>
    <xf numFmtId="0" fontId="88" fillId="61" borderId="165" xfId="0" applyFont="1" applyFill="1" applyBorder="1" applyAlignment="1">
      <alignment wrapText="1"/>
    </xf>
    <xf numFmtId="0" fontId="89" fillId="0" borderId="165" xfId="333" applyFont="1" applyBorder="1" applyAlignment="1">
      <alignment horizontal="justify" vertical="top" wrapText="1"/>
    </xf>
    <xf numFmtId="0" fontId="89" fillId="0" borderId="165" xfId="333" applyFont="1" applyBorder="1"/>
    <xf numFmtId="0" fontId="89" fillId="0" borderId="165" xfId="333" applyFont="1" applyBorder="1" applyAlignment="1">
      <alignment horizontal="left" vertical="top" wrapText="1"/>
    </xf>
    <xf numFmtId="0" fontId="95" fillId="56" borderId="165" xfId="0" applyFont="1" applyFill="1" applyBorder="1"/>
    <xf numFmtId="0" fontId="85" fillId="0" borderId="165" xfId="0" applyFont="1" applyBorder="1" applyAlignment="1">
      <alignment wrapText="1"/>
    </xf>
    <xf numFmtId="0" fontId="85" fillId="56" borderId="165" xfId="0" applyFont="1" applyFill="1" applyBorder="1"/>
    <xf numFmtId="166" fontId="85" fillId="0" borderId="165" xfId="496" applyNumberFormat="1" applyFont="1" applyBorder="1"/>
    <xf numFmtId="166" fontId="85" fillId="0" borderId="165" xfId="496" applyNumberFormat="1" applyFont="1" applyFill="1" applyBorder="1"/>
    <xf numFmtId="166" fontId="91" fillId="0" borderId="165" xfId="496" applyNumberFormat="1" applyFont="1" applyBorder="1"/>
    <xf numFmtId="166" fontId="85" fillId="48" borderId="165" xfId="496" applyNumberFormat="1" applyFont="1" applyFill="1" applyBorder="1" applyAlignment="1">
      <alignment horizontal="justify" vertical="top" wrapText="1"/>
    </xf>
    <xf numFmtId="166" fontId="85" fillId="0" borderId="166" xfId="496" applyNumberFormat="1" applyFont="1" applyFill="1" applyBorder="1"/>
    <xf numFmtId="166" fontId="85" fillId="62" borderId="166" xfId="496" applyNumberFormat="1" applyFont="1" applyFill="1" applyBorder="1"/>
    <xf numFmtId="0" fontId="85" fillId="68" borderId="165" xfId="0" applyFont="1" applyFill="1" applyBorder="1"/>
    <xf numFmtId="9" fontId="85" fillId="0" borderId="165" xfId="1" applyFont="1" applyBorder="1"/>
    <xf numFmtId="42" fontId="85" fillId="0" borderId="165" xfId="598" applyNumberFormat="1" applyFont="1" applyBorder="1" applyAlignment="1"/>
    <xf numFmtId="9" fontId="85" fillId="0" borderId="165" xfId="1" applyFont="1" applyBorder="1" applyAlignment="1">
      <alignment vertical="center"/>
    </xf>
    <xf numFmtId="0" fontId="85" fillId="0" borderId="165" xfId="0" applyFont="1" applyBorder="1" applyAlignment="1">
      <alignment horizontal="left" vertical="center" wrapText="1" readingOrder="1"/>
    </xf>
    <xf numFmtId="9" fontId="85" fillId="0" borderId="166" xfId="1" applyFont="1" applyBorder="1"/>
    <xf numFmtId="0" fontId="85" fillId="0" borderId="166" xfId="30982" applyFont="1" applyBorder="1"/>
    <xf numFmtId="0" fontId="85" fillId="0" borderId="166" xfId="30982" applyFont="1" applyBorder="1" applyAlignment="1">
      <alignment wrapText="1"/>
    </xf>
    <xf numFmtId="0" fontId="91" fillId="59" borderId="165" xfId="0" applyFont="1" applyFill="1" applyBorder="1" applyAlignment="1">
      <alignment horizontal="center" wrapText="1"/>
    </xf>
    <xf numFmtId="0" fontId="85" fillId="59" borderId="166" xfId="0" applyFont="1" applyFill="1" applyBorder="1"/>
    <xf numFmtId="0" fontId="85" fillId="70" borderId="166" xfId="0" applyFont="1" applyFill="1" applyBorder="1"/>
    <xf numFmtId="9" fontId="85" fillId="70" borderId="166" xfId="1" applyFont="1" applyFill="1" applyBorder="1"/>
    <xf numFmtId="179" fontId="85" fillId="0" borderId="166" xfId="0" applyNumberFormat="1" applyFont="1" applyBorder="1"/>
    <xf numFmtId="0" fontId="85" fillId="59" borderId="166" xfId="30982" applyFont="1" applyFill="1" applyBorder="1"/>
    <xf numFmtId="0" fontId="91" fillId="70" borderId="165" xfId="0" applyFont="1" applyFill="1" applyBorder="1" applyAlignment="1">
      <alignment horizontal="center" wrapText="1"/>
    </xf>
    <xf numFmtId="0" fontId="85" fillId="0" borderId="166" xfId="0" applyFont="1" applyBorder="1" applyAlignment="1">
      <alignment horizontal="center"/>
    </xf>
    <xf numFmtId="0" fontId="85" fillId="61" borderId="166" xfId="0" applyFont="1" applyFill="1" applyBorder="1" applyAlignment="1">
      <alignment wrapText="1"/>
    </xf>
    <xf numFmtId="0" fontId="85" fillId="61" borderId="166" xfId="0" applyFont="1" applyFill="1" applyBorder="1" applyAlignment="1">
      <alignment horizontal="center"/>
    </xf>
    <xf numFmtId="0" fontId="89" fillId="68" borderId="166" xfId="0" applyFont="1" applyFill="1" applyBorder="1"/>
    <xf numFmtId="9" fontId="89" fillId="68" borderId="166" xfId="1" applyFont="1" applyFill="1" applyBorder="1"/>
    <xf numFmtId="0" fontId="89" fillId="68" borderId="166" xfId="30982" applyFont="1" applyFill="1" applyBorder="1"/>
    <xf numFmtId="0" fontId="89" fillId="68" borderId="166" xfId="30982" applyFont="1" applyFill="1" applyBorder="1" applyAlignment="1">
      <alignment wrapText="1"/>
    </xf>
    <xf numFmtId="42" fontId="85" fillId="0" borderId="166" xfId="30974" applyNumberFormat="1" applyFont="1" applyBorder="1"/>
    <xf numFmtId="42" fontId="91" fillId="0" borderId="166" xfId="0" applyNumberFormat="1" applyFont="1" applyBorder="1"/>
    <xf numFmtId="42" fontId="85" fillId="0" borderId="166" xfId="0" applyNumberFormat="1" applyFont="1" applyBorder="1"/>
    <xf numFmtId="14" fontId="95" fillId="0" borderId="166" xfId="331" applyNumberFormat="1" applyFont="1" applyBorder="1" applyAlignment="1">
      <alignment horizontal="left"/>
    </xf>
    <xf numFmtId="3" fontId="88" fillId="0" borderId="165" xfId="331" applyNumberFormat="1" applyFont="1" applyBorder="1" applyAlignment="1">
      <alignment horizontal="center" vertical="center"/>
    </xf>
    <xf numFmtId="3" fontId="88" fillId="0" borderId="165" xfId="0" applyNumberFormat="1" applyFont="1" applyBorder="1" applyAlignment="1">
      <alignment horizontal="center" vertical="center"/>
    </xf>
    <xf numFmtId="172" fontId="91" fillId="0" borderId="165" xfId="331" applyNumberFormat="1" applyFont="1" applyBorder="1" applyAlignment="1">
      <alignment horizontal="left"/>
    </xf>
    <xf numFmtId="165" fontId="88" fillId="0" borderId="165" xfId="4" applyNumberFormat="1" applyFont="1" applyFill="1" applyBorder="1" applyAlignment="1">
      <alignment horizontal="center" vertical="center" wrapText="1"/>
    </xf>
    <xf numFmtId="165" fontId="88" fillId="0" borderId="165" xfId="4" applyNumberFormat="1" applyFont="1" applyBorder="1" applyAlignment="1">
      <alignment horizontal="center" vertical="center" wrapText="1"/>
    </xf>
    <xf numFmtId="0" fontId="85" fillId="0" borderId="165" xfId="0" applyFont="1" applyBorder="1" applyAlignment="1">
      <alignment horizontal="center" wrapText="1"/>
    </xf>
    <xf numFmtId="0" fontId="111" fillId="0" borderId="165" xfId="0" applyFont="1" applyBorder="1" applyAlignment="1">
      <alignment horizontal="center"/>
    </xf>
    <xf numFmtId="165" fontId="88" fillId="0" borderId="165" xfId="4" applyNumberFormat="1" applyFont="1" applyFill="1" applyBorder="1" applyAlignment="1">
      <alignment horizontal="center" vertical="top" wrapText="1"/>
    </xf>
    <xf numFmtId="165" fontId="88" fillId="0" borderId="165" xfId="4" applyNumberFormat="1" applyFont="1" applyBorder="1" applyAlignment="1">
      <alignment horizontal="center" vertical="top" wrapText="1"/>
    </xf>
    <xf numFmtId="165" fontId="85" fillId="61" borderId="92" xfId="0" applyNumberFormat="1" applyFont="1" applyFill="1" applyBorder="1"/>
    <xf numFmtId="0" fontId="88" fillId="0" borderId="165" xfId="0" applyFont="1" applyBorder="1" applyAlignment="1">
      <alignment horizontal="center" vertical="center" wrapText="1"/>
    </xf>
    <xf numFmtId="166" fontId="88" fillId="0" borderId="92" xfId="2" applyNumberFormat="1" applyFont="1" applyBorder="1" applyAlignment="1">
      <alignment horizontal="center" vertical="center" wrapText="1"/>
    </xf>
    <xf numFmtId="3" fontId="85" fillId="0" borderId="91" xfId="2" applyNumberFormat="1" applyFont="1" applyBorder="1" applyAlignment="1">
      <alignment horizontal="center" vertical="center" wrapText="1"/>
    </xf>
    <xf numFmtId="3" fontId="85" fillId="0" borderId="92" xfId="2" applyNumberFormat="1" applyFont="1" applyBorder="1" applyAlignment="1">
      <alignment horizontal="center" vertical="center" wrapText="1"/>
    </xf>
    <xf numFmtId="166" fontId="88" fillId="0" borderId="90" xfId="2" applyNumberFormat="1" applyFont="1" applyBorder="1" applyAlignment="1">
      <alignment horizontal="center" vertical="center" wrapText="1"/>
    </xf>
    <xf numFmtId="3" fontId="85" fillId="0" borderId="31" xfId="2" applyNumberFormat="1" applyFont="1" applyBorder="1" applyAlignment="1">
      <alignment horizontal="center" vertical="center" wrapText="1"/>
    </xf>
    <xf numFmtId="49" fontId="85" fillId="0" borderId="107" xfId="331" applyNumberFormat="1" applyFont="1" applyBorder="1" applyAlignment="1">
      <alignment horizontal="center"/>
    </xf>
    <xf numFmtId="49" fontId="85" fillId="0" borderId="95" xfId="0" applyNumberFormat="1" applyFont="1" applyBorder="1" applyAlignment="1">
      <alignment horizontal="center"/>
    </xf>
    <xf numFmtId="42" fontId="85" fillId="0" borderId="34" xfId="1290" applyNumberFormat="1" applyFont="1" applyBorder="1" applyAlignment="1"/>
    <xf numFmtId="9" fontId="85" fillId="0" borderId="28" xfId="150" applyFont="1" applyBorder="1" applyAlignment="1"/>
    <xf numFmtId="9" fontId="85" fillId="0" borderId="29" xfId="150" applyFont="1" applyBorder="1" applyAlignment="1"/>
    <xf numFmtId="42" fontId="85" fillId="0" borderId="25" xfId="1290" applyNumberFormat="1" applyFont="1" applyBorder="1" applyAlignment="1"/>
    <xf numFmtId="42" fontId="85" fillId="0" borderId="26" xfId="1290" applyNumberFormat="1" applyFont="1" applyBorder="1" applyAlignment="1"/>
    <xf numFmtId="9" fontId="85" fillId="0" borderId="24" xfId="150" applyFont="1" applyBorder="1" applyAlignment="1"/>
    <xf numFmtId="42" fontId="85" fillId="0" borderId="34" xfId="1290" applyNumberFormat="1" applyFont="1" applyFill="1" applyBorder="1" applyAlignment="1">
      <alignment vertical="top"/>
    </xf>
    <xf numFmtId="42" fontId="85" fillId="0" borderId="29" xfId="1290" applyNumberFormat="1" applyFont="1" applyFill="1" applyBorder="1" applyAlignment="1">
      <alignment vertical="top"/>
    </xf>
    <xf numFmtId="42" fontId="85" fillId="0" borderId="39" xfId="1290" applyNumberFormat="1" applyFont="1" applyFill="1" applyBorder="1" applyAlignment="1">
      <alignment vertical="top"/>
    </xf>
    <xf numFmtId="9" fontId="85" fillId="0" borderId="28" xfId="150" applyFont="1" applyFill="1" applyBorder="1"/>
    <xf numFmtId="9" fontId="85" fillId="0" borderId="29" xfId="150" applyFont="1" applyFill="1" applyBorder="1"/>
    <xf numFmtId="0" fontId="85" fillId="0" borderId="129" xfId="762" applyFont="1" applyBorder="1" applyAlignment="1">
      <alignment wrapText="1"/>
    </xf>
    <xf numFmtId="42" fontId="85" fillId="0" borderId="25" xfId="1290" applyNumberFormat="1" applyFont="1" applyFill="1" applyBorder="1" applyAlignment="1">
      <alignment vertical="top"/>
    </xf>
    <xf numFmtId="42" fontId="85" fillId="0" borderId="26" xfId="1290" applyNumberFormat="1" applyFont="1" applyFill="1" applyBorder="1" applyAlignment="1">
      <alignment vertical="top"/>
    </xf>
    <xf numFmtId="9" fontId="85" fillId="0" borderId="24" xfId="150" applyFont="1" applyFill="1" applyBorder="1"/>
    <xf numFmtId="42" fontId="85" fillId="0" borderId="34" xfId="1290" applyNumberFormat="1" applyFont="1" applyBorder="1" applyAlignment="1">
      <alignment vertical="top"/>
    </xf>
    <xf numFmtId="42" fontId="85" fillId="0" borderId="29" xfId="1290" applyNumberFormat="1" applyFont="1" applyBorder="1" applyAlignment="1">
      <alignment vertical="top"/>
    </xf>
    <xf numFmtId="42" fontId="85" fillId="0" borderId="39" xfId="1290" applyNumberFormat="1" applyFont="1" applyBorder="1" applyAlignment="1">
      <alignment vertical="top"/>
    </xf>
    <xf numFmtId="9" fontId="85" fillId="0" borderId="28" xfId="150" applyFont="1" applyBorder="1"/>
    <xf numFmtId="9" fontId="85" fillId="0" borderId="29" xfId="150" applyFont="1" applyBorder="1"/>
    <xf numFmtId="42" fontId="85" fillId="0" borderId="44" xfId="1290" applyNumberFormat="1" applyFont="1" applyFill="1" applyBorder="1" applyAlignment="1"/>
    <xf numFmtId="42" fontId="85" fillId="0" borderId="96" xfId="1290" applyNumberFormat="1" applyFont="1" applyFill="1" applyBorder="1" applyAlignment="1"/>
    <xf numFmtId="42" fontId="85" fillId="0" borderId="95" xfId="1290" applyNumberFormat="1" applyFont="1" applyFill="1" applyBorder="1" applyAlignment="1"/>
    <xf numFmtId="42" fontId="85" fillId="0" borderId="165" xfId="1290" applyNumberFormat="1" applyFont="1" applyFill="1" applyBorder="1" applyAlignment="1"/>
    <xf numFmtId="166" fontId="91" fillId="0" borderId="95" xfId="1290" applyNumberFormat="1" applyFont="1" applyBorder="1" applyAlignment="1">
      <alignment vertical="top"/>
    </xf>
    <xf numFmtId="10" fontId="91" fillId="0" borderId="95" xfId="1" applyNumberFormat="1" applyFont="1" applyBorder="1"/>
    <xf numFmtId="166" fontId="91" fillId="63" borderId="123" xfId="30976" applyNumberFormat="1" applyFont="1" applyFill="1" applyBorder="1"/>
    <xf numFmtId="166" fontId="91" fillId="63" borderId="124" xfId="2" applyNumberFormat="1" applyFont="1" applyFill="1" applyBorder="1"/>
    <xf numFmtId="166" fontId="91" fillId="63" borderId="125" xfId="2" applyNumberFormat="1" applyFont="1" applyFill="1" applyBorder="1"/>
    <xf numFmtId="0" fontId="85" fillId="56" borderId="89" xfId="0" quotePrefix="1" applyFont="1" applyFill="1" applyBorder="1" applyAlignment="1">
      <alignment horizontal="left"/>
    </xf>
    <xf numFmtId="43" fontId="85" fillId="61" borderId="92" xfId="0" applyNumberFormat="1" applyFont="1" applyFill="1" applyBorder="1"/>
    <xf numFmtId="0" fontId="113" fillId="57" borderId="130" xfId="0" applyFont="1" applyFill="1" applyBorder="1" applyAlignment="1">
      <alignment horizontal="center" vertical="center" wrapText="1"/>
    </xf>
    <xf numFmtId="0" fontId="85" fillId="0" borderId="0" xfId="0" quotePrefix="1" applyFont="1" applyAlignment="1">
      <alignment vertical="center" wrapText="1"/>
    </xf>
    <xf numFmtId="166" fontId="85" fillId="0" borderId="0" xfId="0" applyNumberFormat="1" applyFont="1" applyAlignment="1">
      <alignment vertical="center" wrapText="1"/>
    </xf>
    <xf numFmtId="42" fontId="85" fillId="0" borderId="165" xfId="1290" applyNumberFormat="1" applyFont="1" applyBorder="1"/>
    <xf numFmtId="0" fontId="85" fillId="0" borderId="0" xfId="762" applyFont="1" applyAlignment="1">
      <alignment horizontal="left"/>
    </xf>
    <xf numFmtId="0" fontId="85" fillId="0" borderId="0" xfId="762" applyFont="1" applyAlignment="1">
      <alignment horizontal="left" wrapText="1"/>
    </xf>
    <xf numFmtId="176" fontId="148" fillId="0" borderId="0" xfId="0" applyNumberFormat="1" applyFont="1" applyAlignment="1">
      <alignment wrapText="1"/>
    </xf>
    <xf numFmtId="166" fontId="85" fillId="60" borderId="25" xfId="2" applyNumberFormat="1" applyFont="1" applyFill="1" applyBorder="1"/>
    <xf numFmtId="166" fontId="85" fillId="60" borderId="0" xfId="2" applyNumberFormat="1" applyFont="1" applyFill="1" applyBorder="1"/>
    <xf numFmtId="0" fontId="85" fillId="0" borderId="165" xfId="0" applyFont="1" applyBorder="1" applyAlignment="1">
      <alignment horizontal="left" indent="1"/>
    </xf>
    <xf numFmtId="0" fontId="85" fillId="0" borderId="165" xfId="0" quotePrefix="1" applyFont="1" applyBorder="1" applyAlignment="1">
      <alignment horizontal="left" indent="1"/>
    </xf>
    <xf numFmtId="0" fontId="85" fillId="0" borderId="89" xfId="0" quotePrefix="1" applyFont="1" applyBorder="1" applyAlignment="1">
      <alignment horizontal="left" indent="1"/>
    </xf>
    <xf numFmtId="0" fontId="85" fillId="0" borderId="127" xfId="0" applyFont="1" applyBorder="1" applyAlignment="1">
      <alignment horizontal="left" wrapText="1"/>
    </xf>
    <xf numFmtId="0" fontId="85" fillId="0" borderId="141" xfId="0" applyFont="1" applyBorder="1" applyAlignment="1">
      <alignment horizontal="center" wrapText="1"/>
    </xf>
    <xf numFmtId="42" fontId="0" fillId="0" borderId="0" xfId="0" applyNumberFormat="1"/>
    <xf numFmtId="166" fontId="128" fillId="0" borderId="0" xfId="2" applyNumberFormat="1" applyFont="1"/>
    <xf numFmtId="0" fontId="85" fillId="61" borderId="92" xfId="0" applyFont="1" applyFill="1" applyBorder="1" applyAlignment="1">
      <alignment vertical="center"/>
    </xf>
    <xf numFmtId="42" fontId="85" fillId="61" borderId="92" xfId="0" applyNumberFormat="1" applyFont="1" applyFill="1" applyBorder="1"/>
    <xf numFmtId="10" fontId="85" fillId="61" borderId="91" xfId="146" applyNumberFormat="1" applyFont="1" applyFill="1" applyBorder="1"/>
    <xf numFmtId="3" fontId="85" fillId="61" borderId="112" xfId="0" applyNumberFormat="1" applyFont="1" applyFill="1" applyBorder="1" applyAlignment="1">
      <alignment horizontal="center"/>
    </xf>
    <xf numFmtId="0" fontId="111" fillId="61" borderId="112" xfId="0" applyFont="1" applyFill="1" applyBorder="1" applyAlignment="1">
      <alignment horizontal="center"/>
    </xf>
    <xf numFmtId="39" fontId="111" fillId="0" borderId="112" xfId="1290" applyNumberFormat="1" applyFont="1" applyFill="1" applyBorder="1" applyAlignment="1">
      <alignment horizontal="center" vertical="top"/>
    </xf>
    <xf numFmtId="39" fontId="111" fillId="57" borderId="34" xfId="1290" applyNumberFormat="1" applyFont="1" applyFill="1" applyBorder="1" applyAlignment="1">
      <alignment horizontal="center" vertical="top"/>
    </xf>
    <xf numFmtId="39" fontId="111" fillId="57" borderId="29" xfId="1290" applyNumberFormat="1" applyFont="1" applyFill="1" applyBorder="1" applyAlignment="1">
      <alignment horizontal="center" vertical="top"/>
    </xf>
    <xf numFmtId="166" fontId="85" fillId="0" borderId="92" xfId="2" applyNumberFormat="1" applyFont="1" applyFill="1" applyBorder="1"/>
    <xf numFmtId="0" fontId="85" fillId="0" borderId="89" xfId="0" quotePrefix="1" applyFont="1" applyBorder="1" applyAlignment="1">
      <alignment indent="1"/>
    </xf>
    <xf numFmtId="9" fontId="91" fillId="0" borderId="44" xfId="150" applyFont="1" applyFill="1" applyBorder="1" applyAlignment="1"/>
    <xf numFmtId="9" fontId="91" fillId="0" borderId="96" xfId="150" applyFont="1" applyFill="1" applyBorder="1" applyAlignment="1"/>
    <xf numFmtId="9" fontId="91" fillId="0" borderId="95" xfId="150" applyFont="1" applyFill="1" applyBorder="1" applyAlignment="1"/>
    <xf numFmtId="0" fontId="110" fillId="0" borderId="0" xfId="0" applyFont="1"/>
    <xf numFmtId="166" fontId="85" fillId="60" borderId="68" xfId="2" applyNumberFormat="1" applyFont="1" applyFill="1" applyBorder="1"/>
    <xf numFmtId="166" fontId="85" fillId="60" borderId="59" xfId="2" applyNumberFormat="1" applyFont="1" applyFill="1" applyBorder="1"/>
    <xf numFmtId="166" fontId="85" fillId="60" borderId="69" xfId="2" applyNumberFormat="1" applyFont="1" applyFill="1" applyBorder="1"/>
    <xf numFmtId="0" fontId="91" fillId="60" borderId="128" xfId="762" applyFont="1" applyFill="1" applyBorder="1" applyAlignment="1">
      <alignment horizontal="center"/>
    </xf>
    <xf numFmtId="0" fontId="91" fillId="64" borderId="42" xfId="0" applyFont="1" applyFill="1" applyBorder="1" applyAlignment="1">
      <alignment vertical="center"/>
    </xf>
    <xf numFmtId="0" fontId="91" fillId="64" borderId="109" xfId="0" applyFont="1" applyFill="1" applyBorder="1" applyAlignment="1">
      <alignment vertical="center"/>
    </xf>
    <xf numFmtId="165" fontId="91" fillId="0" borderId="48" xfId="0" applyNumberFormat="1" applyFont="1" applyBorder="1"/>
    <xf numFmtId="42" fontId="91" fillId="0" borderId="48" xfId="0" applyNumberFormat="1" applyFont="1" applyBorder="1"/>
    <xf numFmtId="10" fontId="91" fillId="0" borderId="41" xfId="146" applyNumberFormat="1" applyFont="1" applyFill="1" applyBorder="1"/>
    <xf numFmtId="166" fontId="91" fillId="0" borderId="31" xfId="1290" applyNumberFormat="1" applyFont="1" applyFill="1" applyBorder="1"/>
    <xf numFmtId="0" fontId="91" fillId="0" borderId="89" xfId="335" applyFont="1" applyBorder="1"/>
    <xf numFmtId="0" fontId="89" fillId="0" borderId="92" xfId="0" quotePrefix="1" applyFont="1" applyBorder="1" applyAlignment="1">
      <alignment horizontal="left" wrapText="1"/>
    </xf>
    <xf numFmtId="0" fontId="89" fillId="0" borderId="91" xfId="0" quotePrefix="1" applyFont="1" applyBorder="1" applyAlignment="1">
      <alignment horizontal="left" wrapText="1"/>
    </xf>
    <xf numFmtId="0" fontId="89" fillId="0" borderId="91" xfId="0" applyFont="1" applyBorder="1" applyAlignment="1">
      <alignment horizontal="left" wrapText="1"/>
    </xf>
    <xf numFmtId="0" fontId="89" fillId="0" borderId="92" xfId="0" applyFont="1" applyBorder="1" applyAlignment="1">
      <alignment horizontal="left" wrapText="1"/>
    </xf>
    <xf numFmtId="176" fontId="89" fillId="48" borderId="92" xfId="0" applyNumberFormat="1" applyFont="1" applyFill="1" applyBorder="1" applyAlignment="1">
      <alignment horizontal="left" wrapText="1"/>
    </xf>
    <xf numFmtId="176" fontId="89" fillId="48" borderId="91" xfId="0" applyNumberFormat="1" applyFont="1" applyFill="1" applyBorder="1" applyAlignment="1">
      <alignment horizontal="left" wrapText="1"/>
    </xf>
    <xf numFmtId="0" fontId="88" fillId="0" borderId="0" xfId="0" applyFont="1" applyAlignment="1">
      <alignment horizontal="left" vertical="top"/>
    </xf>
    <xf numFmtId="0" fontId="88" fillId="0" borderId="0" xfId="0" quotePrefix="1" applyFont="1"/>
    <xf numFmtId="0" fontId="88" fillId="0" borderId="0" xfId="0" quotePrefix="1" applyFont="1" applyAlignment="1">
      <alignment horizontal="left" vertical="top"/>
    </xf>
    <xf numFmtId="0" fontId="162" fillId="0" borderId="0" xfId="0" applyFont="1" applyAlignment="1">
      <alignment vertical="top"/>
    </xf>
    <xf numFmtId="0" fontId="85" fillId="0" borderId="0" xfId="30980" applyFont="1"/>
    <xf numFmtId="2" fontId="85" fillId="0" borderId="0" xfId="0" applyNumberFormat="1" applyFont="1"/>
    <xf numFmtId="9" fontId="0" fillId="0" borderId="0" xfId="1" applyFont="1"/>
    <xf numFmtId="165" fontId="91" fillId="0" borderId="41" xfId="146" applyNumberFormat="1" applyFont="1" applyFill="1" applyBorder="1"/>
    <xf numFmtId="0" fontId="88" fillId="0" borderId="0" xfId="0" applyFont="1" applyAlignment="1">
      <alignment vertical="top"/>
    </xf>
    <xf numFmtId="166" fontId="88" fillId="0" borderId="0" xfId="0" applyNumberFormat="1" applyFont="1"/>
    <xf numFmtId="166" fontId="88" fillId="0" borderId="0" xfId="0" applyNumberFormat="1" applyFont="1" applyAlignment="1">
      <alignment vertical="top"/>
    </xf>
    <xf numFmtId="6" fontId="88" fillId="0" borderId="0" xfId="0" applyNumberFormat="1" applyFont="1" applyAlignment="1">
      <alignment vertical="top" wrapText="1"/>
    </xf>
    <xf numFmtId="0" fontId="89" fillId="0" borderId="92" xfId="0" applyFont="1" applyBorder="1" applyAlignment="1">
      <alignment horizontal="left" vertical="top" wrapText="1"/>
    </xf>
    <xf numFmtId="0" fontId="85" fillId="0" borderId="0" xfId="0" applyFont="1" applyAlignment="1">
      <alignment horizontal="left"/>
    </xf>
    <xf numFmtId="0" fontId="85" fillId="56" borderId="34" xfId="335" applyFont="1" applyFill="1" applyBorder="1" applyAlignment="1">
      <alignment horizontal="center"/>
    </xf>
    <xf numFmtId="0" fontId="85" fillId="56" borderId="89" xfId="335" applyFont="1" applyFill="1" applyBorder="1"/>
    <xf numFmtId="0" fontId="85" fillId="56" borderId="34" xfId="335" applyFont="1" applyFill="1" applyBorder="1"/>
    <xf numFmtId="0" fontId="85" fillId="0" borderId="97" xfId="335" applyFont="1" applyBorder="1"/>
    <xf numFmtId="0" fontId="85" fillId="56" borderId="39" xfId="335" applyFont="1" applyFill="1" applyBorder="1" applyAlignment="1">
      <alignment horizontal="center"/>
    </xf>
    <xf numFmtId="0" fontId="85" fillId="56" borderId="126" xfId="335" applyFont="1" applyFill="1" applyBorder="1"/>
    <xf numFmtId="0" fontId="85" fillId="0" borderId="126" xfId="335" applyFont="1" applyBorder="1"/>
    <xf numFmtId="171" fontId="85" fillId="0" borderId="90" xfId="623" applyNumberFormat="1" applyFont="1" applyBorder="1"/>
    <xf numFmtId="0" fontId="85" fillId="56" borderId="39" xfId="335" applyFont="1" applyFill="1" applyBorder="1"/>
    <xf numFmtId="166" fontId="85" fillId="0" borderId="27" xfId="335" applyNumberFormat="1" applyFont="1" applyBorder="1" applyAlignment="1">
      <alignment horizontal="center"/>
    </xf>
    <xf numFmtId="166" fontId="85" fillId="0" borderId="166" xfId="2" applyNumberFormat="1" applyFont="1" applyBorder="1"/>
    <xf numFmtId="166" fontId="85" fillId="0" borderId="166" xfId="2" applyNumberFormat="1" applyFont="1" applyFill="1" applyBorder="1"/>
    <xf numFmtId="42" fontId="85" fillId="0" borderId="166" xfId="2" applyNumberFormat="1" applyFont="1" applyBorder="1"/>
    <xf numFmtId="166" fontId="88" fillId="0" borderId="0" xfId="2" applyNumberFormat="1" applyFont="1" applyAlignment="1">
      <alignment vertical="top"/>
    </xf>
    <xf numFmtId="166" fontId="85" fillId="0" borderId="0" xfId="2" applyNumberFormat="1" applyFont="1"/>
    <xf numFmtId="42" fontId="85" fillId="0" borderId="92" xfId="0" applyNumberFormat="1" applyFont="1" applyBorder="1" applyAlignment="1">
      <alignment horizontal="right" vertical="center"/>
    </xf>
    <xf numFmtId="166" fontId="91" fillId="0" borderId="169" xfId="496" applyNumberFormat="1" applyFont="1" applyBorder="1"/>
    <xf numFmtId="166" fontId="91" fillId="0" borderId="170" xfId="496" applyNumberFormat="1" applyFont="1" applyBorder="1"/>
    <xf numFmtId="0" fontId="91" fillId="59" borderId="171" xfId="0" applyFont="1" applyFill="1" applyBorder="1" applyAlignment="1">
      <alignment horizontal="center" wrapText="1"/>
    </xf>
    <xf numFmtId="166" fontId="85" fillId="0" borderId="171" xfId="496" applyNumberFormat="1" applyFont="1" applyBorder="1"/>
    <xf numFmtId="166" fontId="85" fillId="0" borderId="171" xfId="496" applyNumberFormat="1" applyFont="1" applyFill="1" applyBorder="1"/>
    <xf numFmtId="166" fontId="91" fillId="0" borderId="171" xfId="496" applyNumberFormat="1" applyFont="1" applyBorder="1"/>
    <xf numFmtId="176" fontId="91" fillId="48" borderId="171" xfId="0" applyNumberFormat="1" applyFont="1" applyFill="1" applyBorder="1" applyAlignment="1">
      <alignment horizontal="justify" vertical="top" wrapText="1"/>
    </xf>
    <xf numFmtId="166" fontId="85" fillId="0" borderId="166" xfId="496" applyNumberFormat="1" applyFont="1" applyBorder="1"/>
    <xf numFmtId="166" fontId="85" fillId="0" borderId="165" xfId="30955" applyNumberFormat="1" applyFont="1" applyBorder="1"/>
    <xf numFmtId="166" fontId="91" fillId="0" borderId="172" xfId="496" applyNumberFormat="1" applyFont="1" applyBorder="1"/>
    <xf numFmtId="166" fontId="91" fillId="0" borderId="173" xfId="496" applyNumberFormat="1" applyFont="1" applyBorder="1"/>
    <xf numFmtId="9" fontId="85" fillId="0" borderId="31" xfId="0" applyNumberFormat="1" applyFont="1" applyBorder="1" applyAlignment="1">
      <alignment horizontal="center" vertical="center"/>
    </xf>
    <xf numFmtId="0" fontId="91" fillId="57" borderId="41" xfId="0" applyFont="1" applyFill="1" applyBorder="1" applyAlignment="1">
      <alignment horizontal="center" vertical="center"/>
    </xf>
    <xf numFmtId="42" fontId="85" fillId="0" borderId="67" xfId="0" applyNumberFormat="1" applyFont="1" applyBorder="1" applyAlignment="1">
      <alignment horizontal="right" vertical="center"/>
    </xf>
    <xf numFmtId="3" fontId="85" fillId="0" borderId="174" xfId="0" applyNumberFormat="1" applyFont="1" applyBorder="1" applyAlignment="1">
      <alignment horizontal="right" vertical="center"/>
    </xf>
    <xf numFmtId="3" fontId="85" fillId="0" borderId="173" xfId="0" applyNumberFormat="1" applyFont="1" applyBorder="1" applyAlignment="1">
      <alignment horizontal="right" vertical="center"/>
    </xf>
    <xf numFmtId="0" fontId="85" fillId="0" borderId="172" xfId="0" applyFont="1" applyBorder="1" applyAlignment="1">
      <alignment vertical="center"/>
    </xf>
    <xf numFmtId="0" fontId="113" fillId="57" borderId="60" xfId="0" applyFont="1" applyFill="1" applyBorder="1" applyAlignment="1">
      <alignment horizontal="center" vertical="center"/>
    </xf>
    <xf numFmtId="0" fontId="91" fillId="57" borderId="69" xfId="0" applyFont="1" applyFill="1" applyBorder="1" applyAlignment="1">
      <alignment horizontal="center" vertical="center" wrapText="1"/>
    </xf>
    <xf numFmtId="9" fontId="85" fillId="0" borderId="170" xfId="0" applyNumberFormat="1" applyFont="1" applyBorder="1" applyAlignment="1">
      <alignment horizontal="center" vertical="center"/>
    </xf>
    <xf numFmtId="0" fontId="91" fillId="57" borderId="59" xfId="0" applyFont="1" applyFill="1" applyBorder="1" applyAlignment="1">
      <alignment horizontal="center" vertical="center"/>
    </xf>
    <xf numFmtId="0" fontId="91" fillId="0" borderId="129" xfId="0" quotePrefix="1" applyFont="1" applyBorder="1" applyAlignment="1">
      <alignment horizontal="left"/>
    </xf>
    <xf numFmtId="42" fontId="91" fillId="0" borderId="33" xfId="0" applyNumberFormat="1" applyFont="1" applyBorder="1"/>
    <xf numFmtId="0" fontId="85" fillId="62" borderId="68" xfId="762" applyFont="1" applyFill="1" applyBorder="1"/>
    <xf numFmtId="0" fontId="85" fillId="62" borderId="53" xfId="762" applyFont="1" applyFill="1" applyBorder="1"/>
    <xf numFmtId="0" fontId="85" fillId="62" borderId="69" xfId="762" applyFont="1" applyFill="1" applyBorder="1"/>
    <xf numFmtId="0" fontId="85" fillId="62" borderId="43" xfId="762" applyFont="1" applyFill="1" applyBorder="1"/>
    <xf numFmtId="0" fontId="85" fillId="62" borderId="41" xfId="762" applyFont="1" applyFill="1" applyBorder="1"/>
    <xf numFmtId="0" fontId="85" fillId="62" borderId="42" xfId="762" applyFont="1" applyFill="1" applyBorder="1"/>
    <xf numFmtId="0" fontId="85" fillId="62" borderId="48" xfId="762" applyFont="1" applyFill="1" applyBorder="1"/>
    <xf numFmtId="0" fontId="85" fillId="62" borderId="49" xfId="762" applyFont="1" applyFill="1" applyBorder="1"/>
    <xf numFmtId="0" fontId="85" fillId="62" borderId="44" xfId="762" applyFont="1" applyFill="1" applyBorder="1"/>
    <xf numFmtId="42" fontId="91" fillId="0" borderId="0" xfId="0" applyNumberFormat="1" applyFont="1"/>
    <xf numFmtId="9" fontId="91" fillId="0" borderId="0" xfId="623" applyFont="1" applyBorder="1"/>
    <xf numFmtId="9" fontId="91" fillId="0" borderId="26" xfId="623" applyFont="1" applyBorder="1"/>
    <xf numFmtId="0" fontId="91" fillId="62" borderId="29" xfId="0" applyFont="1" applyFill="1" applyBorder="1"/>
    <xf numFmtId="166" fontId="85" fillId="0" borderId="29" xfId="0" applyNumberFormat="1" applyFont="1" applyBorder="1"/>
    <xf numFmtId="166" fontId="91" fillId="0" borderId="29" xfId="0" applyNumberFormat="1" applyFont="1" applyBorder="1"/>
    <xf numFmtId="0" fontId="91" fillId="62" borderId="31" xfId="0" applyFont="1" applyFill="1" applyBorder="1"/>
    <xf numFmtId="42" fontId="85" fillId="0" borderId="99" xfId="496" applyNumberFormat="1" applyFont="1" applyBorder="1"/>
    <xf numFmtId="0" fontId="91" fillId="62" borderId="63" xfId="0" applyFont="1" applyFill="1" applyBorder="1"/>
    <xf numFmtId="0" fontId="91" fillId="62" borderId="62" xfId="0" applyFont="1" applyFill="1" applyBorder="1" applyAlignment="1">
      <alignment horizontal="centerContinuous"/>
    </xf>
    <xf numFmtId="0" fontId="91" fillId="62" borderId="67" xfId="0" applyFont="1" applyFill="1" applyBorder="1" applyAlignment="1">
      <alignment horizontal="centerContinuous"/>
    </xf>
    <xf numFmtId="0" fontId="91" fillId="62" borderId="93" xfId="0" applyFont="1" applyFill="1" applyBorder="1" applyAlignment="1">
      <alignment horizontal="centerContinuous"/>
    </xf>
    <xf numFmtId="0" fontId="91" fillId="62" borderId="61" xfId="0" applyFont="1" applyFill="1" applyBorder="1" applyAlignment="1">
      <alignment horizontal="centerContinuous"/>
    </xf>
    <xf numFmtId="0" fontId="91" fillId="62" borderId="165" xfId="0" applyFont="1" applyFill="1" applyBorder="1"/>
    <xf numFmtId="0" fontId="91" fillId="62" borderId="99" xfId="0" applyFont="1" applyFill="1" applyBorder="1" applyAlignment="1">
      <alignment horizontal="center"/>
    </xf>
    <xf numFmtId="0" fontId="91" fillId="62" borderId="110" xfId="0" applyFont="1" applyFill="1" applyBorder="1" applyAlignment="1">
      <alignment horizontal="center"/>
    </xf>
    <xf numFmtId="0" fontId="91" fillId="62" borderId="89" xfId="0" applyFont="1" applyFill="1" applyBorder="1"/>
    <xf numFmtId="0" fontId="85" fillId="62" borderId="98" xfId="0" applyFont="1" applyFill="1" applyBorder="1"/>
    <xf numFmtId="0" fontId="85" fillId="62" borderId="126" xfId="0" applyFont="1" applyFill="1" applyBorder="1"/>
    <xf numFmtId="166" fontId="85" fillId="60" borderId="26" xfId="2" applyNumberFormat="1" applyFont="1" applyFill="1" applyBorder="1"/>
    <xf numFmtId="39" fontId="111" fillId="57" borderId="92" xfId="1290" applyNumberFormat="1" applyFont="1" applyFill="1" applyBorder="1" applyAlignment="1">
      <alignment horizontal="center" vertical="top"/>
    </xf>
    <xf numFmtId="9" fontId="8" fillId="57" borderId="92" xfId="1" applyFont="1" applyFill="1" applyBorder="1"/>
    <xf numFmtId="3" fontId="85" fillId="61" borderId="165" xfId="0" applyNumberFormat="1" applyFont="1" applyFill="1" applyBorder="1" applyAlignment="1">
      <alignment horizontal="center"/>
    </xf>
    <xf numFmtId="3" fontId="111" fillId="61" borderId="165" xfId="0" applyNumberFormat="1" applyFont="1" applyFill="1" applyBorder="1" applyAlignment="1">
      <alignment horizontal="center"/>
    </xf>
    <xf numFmtId="39" fontId="111" fillId="0" borderId="165" xfId="1290" applyNumberFormat="1" applyFont="1" applyBorder="1" applyAlignment="1">
      <alignment horizontal="center" vertical="top"/>
    </xf>
    <xf numFmtId="39" fontId="111" fillId="57" borderId="165" xfId="1290" applyNumberFormat="1" applyFont="1" applyFill="1" applyBorder="1" applyAlignment="1">
      <alignment horizontal="center" vertical="top"/>
    </xf>
    <xf numFmtId="0" fontId="91" fillId="60" borderId="172" xfId="762" applyFont="1" applyFill="1" applyBorder="1" applyAlignment="1">
      <alignment horizontal="center"/>
    </xf>
    <xf numFmtId="0" fontId="91" fillId="60" borderId="174" xfId="762" applyFont="1" applyFill="1" applyBorder="1" applyAlignment="1">
      <alignment horizontal="center"/>
    </xf>
    <xf numFmtId="9" fontId="8" fillId="57" borderId="91" xfId="1" applyFont="1" applyFill="1" applyBorder="1"/>
    <xf numFmtId="0" fontId="91" fillId="60" borderId="173" xfId="762" applyFont="1" applyFill="1" applyBorder="1" applyAlignment="1">
      <alignment horizontal="center"/>
    </xf>
    <xf numFmtId="0" fontId="91" fillId="60" borderId="170" xfId="762" applyFont="1" applyFill="1" applyBorder="1" applyAlignment="1">
      <alignment horizontal="center"/>
    </xf>
    <xf numFmtId="3" fontId="85" fillId="61" borderId="128" xfId="0" applyNumberFormat="1" applyFont="1" applyFill="1" applyBorder="1" applyAlignment="1">
      <alignment horizontal="center"/>
    </xf>
    <xf numFmtId="3" fontId="111" fillId="61" borderId="128" xfId="0" applyNumberFormat="1" applyFont="1" applyFill="1" applyBorder="1" applyAlignment="1">
      <alignment horizontal="center"/>
    </xf>
    <xf numFmtId="39" fontId="111" fillId="0" borderId="128" xfId="1290" applyNumberFormat="1" applyFont="1" applyFill="1" applyBorder="1" applyAlignment="1">
      <alignment horizontal="center" vertical="top"/>
    </xf>
    <xf numFmtId="39" fontId="111" fillId="57" borderId="39" xfId="1290" applyNumberFormat="1" applyFont="1" applyFill="1" applyBorder="1" applyAlignment="1">
      <alignment horizontal="center" vertical="top"/>
    </xf>
    <xf numFmtId="9" fontId="85" fillId="61" borderId="165" xfId="1" applyFont="1" applyFill="1" applyBorder="1" applyAlignment="1">
      <alignment horizontal="center" vertical="center"/>
    </xf>
    <xf numFmtId="9" fontId="111" fillId="61" borderId="165" xfId="1" applyFont="1" applyFill="1" applyBorder="1" applyAlignment="1">
      <alignment horizontal="center" vertical="center"/>
    </xf>
    <xf numFmtId="39" fontId="111" fillId="0" borderId="165" xfId="1290" applyNumberFormat="1" applyFont="1" applyBorder="1" applyAlignment="1">
      <alignment horizontal="center" vertical="center"/>
    </xf>
    <xf numFmtId="9" fontId="85" fillId="61" borderId="92" xfId="1" applyFont="1" applyFill="1" applyBorder="1" applyAlignment="1">
      <alignment horizontal="center" vertical="center"/>
    </xf>
    <xf numFmtId="9" fontId="85" fillId="61" borderId="91" xfId="1" applyFont="1" applyFill="1" applyBorder="1" applyAlignment="1">
      <alignment horizontal="center" vertical="center"/>
    </xf>
    <xf numFmtId="37" fontId="111" fillId="0" borderId="92" xfId="1290" applyNumberFormat="1" applyFont="1" applyBorder="1" applyAlignment="1">
      <alignment horizontal="center" vertical="top"/>
    </xf>
    <xf numFmtId="37" fontId="111" fillId="0" borderId="165" xfId="1290" applyNumberFormat="1" applyFont="1" applyBorder="1" applyAlignment="1">
      <alignment horizontal="center" vertical="top"/>
    </xf>
    <xf numFmtId="49" fontId="91" fillId="0" borderId="0" xfId="854" quotePrefix="1" applyNumberFormat="1" applyFont="1" applyAlignment="1">
      <alignment vertical="center"/>
    </xf>
    <xf numFmtId="39" fontId="111" fillId="0" borderId="25" xfId="1290" applyNumberFormat="1" applyFont="1" applyFill="1" applyBorder="1" applyAlignment="1">
      <alignment horizontal="center" vertical="top"/>
    </xf>
    <xf numFmtId="39" fontId="111" fillId="0" borderId="26" xfId="1290" applyNumberFormat="1" applyFont="1" applyBorder="1" applyAlignment="1">
      <alignment horizontal="center" vertical="top"/>
    </xf>
    <xf numFmtId="39" fontId="111" fillId="0" borderId="127" xfId="1290" applyNumberFormat="1" applyFont="1" applyBorder="1" applyAlignment="1">
      <alignment horizontal="center" vertical="top"/>
    </xf>
    <xf numFmtId="39" fontId="111" fillId="0" borderId="99" xfId="1290" applyNumberFormat="1" applyFont="1" applyBorder="1" applyAlignment="1">
      <alignment horizontal="center" vertical="top"/>
    </xf>
    <xf numFmtId="0" fontId="8" fillId="0" borderId="99" xfId="0" applyFont="1" applyBorder="1"/>
    <xf numFmtId="0" fontId="8" fillId="0" borderId="110" xfId="0" applyFont="1" applyBorder="1"/>
    <xf numFmtId="3" fontId="85" fillId="61" borderId="42" xfId="0" applyNumberFormat="1" applyFont="1" applyFill="1" applyBorder="1" applyAlignment="1">
      <alignment horizontal="center"/>
    </xf>
    <xf numFmtId="2" fontId="0" fillId="0" borderId="0" xfId="0" applyNumberFormat="1"/>
    <xf numFmtId="9" fontId="85" fillId="61" borderId="42" xfId="1" applyFont="1" applyFill="1" applyBorder="1" applyAlignment="1">
      <alignment horizontal="center"/>
    </xf>
    <xf numFmtId="9" fontId="85" fillId="61" borderId="41" xfId="1" applyFont="1" applyFill="1" applyBorder="1" applyAlignment="1">
      <alignment horizontal="center"/>
    </xf>
    <xf numFmtId="42" fontId="85" fillId="0" borderId="0" xfId="335" applyNumberFormat="1" applyFont="1"/>
    <xf numFmtId="176" fontId="85" fillId="0" borderId="0" xfId="0" applyNumberFormat="1" applyFont="1" applyAlignment="1">
      <alignment horizontal="fill"/>
    </xf>
    <xf numFmtId="6" fontId="128" fillId="0" borderId="0" xfId="0" applyNumberFormat="1" applyFont="1"/>
    <xf numFmtId="166" fontId="7" fillId="0" borderId="0" xfId="0" applyNumberFormat="1" applyFont="1"/>
    <xf numFmtId="9" fontId="115" fillId="0" borderId="0" xfId="1" applyFont="1"/>
    <xf numFmtId="9" fontId="85" fillId="0" borderId="166" xfId="1" applyFont="1" applyFill="1" applyBorder="1"/>
    <xf numFmtId="42" fontId="85" fillId="0" borderId="171" xfId="0" applyNumberFormat="1" applyFont="1" applyBorder="1" applyAlignment="1">
      <alignment horizontal="right" vertical="center"/>
    </xf>
    <xf numFmtId="3" fontId="85" fillId="0" borderId="171" xfId="0" applyNumberFormat="1" applyFont="1" applyBorder="1" applyAlignment="1">
      <alignment horizontal="right" vertical="center"/>
    </xf>
    <xf numFmtId="0" fontId="113" fillId="0" borderId="172" xfId="0" applyFont="1" applyBorder="1" applyAlignment="1">
      <alignment vertical="center"/>
    </xf>
    <xf numFmtId="3" fontId="114" fillId="0" borderId="173" xfId="0" applyNumberFormat="1" applyFont="1" applyBorder="1" applyAlignment="1">
      <alignment horizontal="center" vertical="center"/>
    </xf>
    <xf numFmtId="9" fontId="114" fillId="0" borderId="170" xfId="0" applyNumberFormat="1" applyFont="1" applyBorder="1" applyAlignment="1">
      <alignment horizontal="center" vertical="center"/>
    </xf>
    <xf numFmtId="0" fontId="91" fillId="0" borderId="172" xfId="0" applyFont="1" applyBorder="1" applyAlignment="1">
      <alignment vertical="center"/>
    </xf>
    <xf numFmtId="0" fontId="85" fillId="62" borderId="171" xfId="0" applyFont="1" applyFill="1" applyBorder="1"/>
    <xf numFmtId="0" fontId="85" fillId="0" borderId="172" xfId="0" applyFont="1" applyBorder="1"/>
    <xf numFmtId="0" fontId="91" fillId="62" borderId="173" xfId="0" applyFont="1" applyFill="1" applyBorder="1"/>
    <xf numFmtId="166" fontId="85" fillId="0" borderId="173" xfId="0" applyNumberFormat="1" applyFont="1" applyBorder="1"/>
    <xf numFmtId="166" fontId="91" fillId="0" borderId="173" xfId="0" applyNumberFormat="1" applyFont="1" applyBorder="1"/>
    <xf numFmtId="0" fontId="91" fillId="62" borderId="172" xfId="762" applyFont="1" applyFill="1" applyBorder="1" applyAlignment="1">
      <alignment horizontal="center"/>
    </xf>
    <xf numFmtId="0" fontId="91" fillId="62" borderId="173" xfId="762" applyFont="1" applyFill="1" applyBorder="1" applyAlignment="1">
      <alignment horizontal="center"/>
    </xf>
    <xf numFmtId="0" fontId="91" fillId="62" borderId="170" xfId="762" applyFont="1" applyFill="1" applyBorder="1" applyAlignment="1">
      <alignment horizontal="center"/>
    </xf>
    <xf numFmtId="0" fontId="91" fillId="60" borderId="172" xfId="0" applyFont="1" applyFill="1" applyBorder="1"/>
    <xf numFmtId="0" fontId="91" fillId="60" borderId="173" xfId="0" applyFont="1" applyFill="1" applyBorder="1" applyAlignment="1">
      <alignment horizontal="center" vertical="center" wrapText="1"/>
    </xf>
    <xf numFmtId="43" fontId="91" fillId="60" borderId="173" xfId="0" applyNumberFormat="1" applyFont="1" applyFill="1" applyBorder="1" applyAlignment="1">
      <alignment horizontal="center" vertical="center" wrapText="1"/>
    </xf>
    <xf numFmtId="165" fontId="85" fillId="0" borderId="171" xfId="0" applyNumberFormat="1" applyFont="1" applyBorder="1"/>
    <xf numFmtId="165" fontId="91" fillId="0" borderId="173" xfId="0" applyNumberFormat="1" applyFont="1" applyBorder="1"/>
    <xf numFmtId="165" fontId="91" fillId="0" borderId="170" xfId="0" applyNumberFormat="1" applyFont="1" applyBorder="1"/>
    <xf numFmtId="0" fontId="91" fillId="0" borderId="172" xfId="0" applyFont="1" applyBorder="1" applyAlignment="1">
      <alignment wrapText="1"/>
    </xf>
    <xf numFmtId="0" fontId="91" fillId="0" borderId="172" xfId="762" applyFont="1" applyBorder="1" applyAlignment="1">
      <alignment horizontal="center"/>
    </xf>
    <xf numFmtId="0" fontId="91" fillId="0" borderId="173" xfId="762" applyFont="1" applyBorder="1" applyAlignment="1">
      <alignment horizontal="center"/>
    </xf>
    <xf numFmtId="0" fontId="91" fillId="0" borderId="170" xfId="762" applyFont="1" applyBorder="1" applyAlignment="1">
      <alignment horizontal="center"/>
    </xf>
    <xf numFmtId="0" fontId="85" fillId="56" borderId="171" xfId="335" applyFont="1" applyFill="1" applyBorder="1"/>
    <xf numFmtId="165" fontId="85" fillId="0" borderId="171" xfId="1260" applyNumberFormat="1" applyFont="1" applyBorder="1"/>
    <xf numFmtId="165" fontId="85" fillId="0" borderId="170" xfId="0" applyNumberFormat="1" applyFont="1" applyBorder="1"/>
    <xf numFmtId="0" fontId="85" fillId="0" borderId="172" xfId="335" applyFont="1" applyBorder="1"/>
    <xf numFmtId="165" fontId="85" fillId="0" borderId="170" xfId="1260" applyNumberFormat="1" applyFont="1" applyBorder="1"/>
    <xf numFmtId="0" fontId="85" fillId="0" borderId="172" xfId="331" applyFont="1" applyBorder="1" applyAlignment="1">
      <alignment horizontal="left"/>
    </xf>
    <xf numFmtId="0" fontId="85" fillId="0" borderId="173" xfId="331" applyFont="1" applyBorder="1"/>
    <xf numFmtId="0" fontId="91" fillId="0" borderId="170" xfId="331" applyFont="1" applyBorder="1"/>
    <xf numFmtId="0" fontId="114" fillId="0" borderId="172" xfId="0" applyFont="1" applyBorder="1" applyAlignment="1">
      <alignment horizontal="left"/>
    </xf>
    <xf numFmtId="0" fontId="165" fillId="0" borderId="173" xfId="0" applyFont="1" applyBorder="1" applyAlignment="1">
      <alignment horizontal="left"/>
    </xf>
    <xf numFmtId="0" fontId="114" fillId="0" borderId="170" xfId="0" applyFont="1" applyBorder="1"/>
    <xf numFmtId="0" fontId="113" fillId="0" borderId="173" xfId="762" applyFont="1" applyBorder="1"/>
    <xf numFmtId="0" fontId="113" fillId="0" borderId="169" xfId="762" applyFont="1" applyBorder="1" applyAlignment="1">
      <alignment horizontal="center"/>
    </xf>
    <xf numFmtId="0" fontId="113" fillId="0" borderId="173" xfId="762" applyFont="1" applyBorder="1" applyAlignment="1">
      <alignment horizontal="center"/>
    </xf>
    <xf numFmtId="0" fontId="113" fillId="0" borderId="170" xfId="762" applyFont="1" applyBorder="1" applyAlignment="1">
      <alignment horizontal="center"/>
    </xf>
    <xf numFmtId="0" fontId="113" fillId="61" borderId="173" xfId="762" applyFont="1" applyFill="1" applyBorder="1"/>
    <xf numFmtId="166" fontId="114" fillId="0" borderId="169" xfId="1290" applyNumberFormat="1" applyFont="1" applyBorder="1"/>
    <xf numFmtId="166" fontId="114" fillId="0" borderId="173" xfId="1290" applyNumberFormat="1" applyFont="1" applyBorder="1"/>
    <xf numFmtId="165" fontId="91" fillId="57" borderId="173" xfId="4" applyNumberFormat="1" applyFont="1" applyFill="1" applyBorder="1" applyAlignment="1">
      <alignment horizontal="center" vertical="center" wrapText="1"/>
    </xf>
    <xf numFmtId="0" fontId="91" fillId="57" borderId="173" xfId="0" applyFont="1" applyFill="1" applyBorder="1" applyAlignment="1">
      <alignment horizontal="center" vertical="center"/>
    </xf>
    <xf numFmtId="0" fontId="91" fillId="57" borderId="173" xfId="0" applyFont="1" applyFill="1" applyBorder="1" applyAlignment="1">
      <alignment horizontal="center" vertical="center" wrapText="1"/>
    </xf>
    <xf numFmtId="0" fontId="91" fillId="57" borderId="172" xfId="0" applyFont="1" applyFill="1" applyBorder="1" applyAlignment="1">
      <alignment horizontal="left" wrapText="1"/>
    </xf>
    <xf numFmtId="0" fontId="85" fillId="57" borderId="174" xfId="333" applyFont="1" applyFill="1" applyBorder="1" applyAlignment="1">
      <alignment horizontal="center" vertical="top" wrapText="1"/>
    </xf>
    <xf numFmtId="166" fontId="91" fillId="57" borderId="170" xfId="2" applyNumberFormat="1" applyFont="1" applyFill="1" applyBorder="1"/>
    <xf numFmtId="0" fontId="89" fillId="48" borderId="171" xfId="333" applyFont="1" applyFill="1" applyBorder="1" applyAlignment="1">
      <alignment horizontal="center" vertical="top" wrapText="1"/>
    </xf>
    <xf numFmtId="0" fontId="89" fillId="0" borderId="171" xfId="0" applyFont="1" applyBorder="1" applyAlignment="1">
      <alignment horizontal="center"/>
    </xf>
    <xf numFmtId="165" fontId="88" fillId="0" borderId="171" xfId="4" applyNumberFormat="1" applyFont="1" applyBorder="1" applyAlignment="1">
      <alignment horizontal="center" vertical="top"/>
    </xf>
    <xf numFmtId="0" fontId="89" fillId="48" borderId="171" xfId="333" applyFont="1" applyFill="1" applyBorder="1" applyAlignment="1">
      <alignment horizontal="center"/>
    </xf>
    <xf numFmtId="0" fontId="89" fillId="0" borderId="173" xfId="333" applyFont="1" applyBorder="1" applyAlignment="1">
      <alignment horizontal="center" vertical="top" wrapText="1"/>
    </xf>
    <xf numFmtId="165" fontId="88" fillId="0" borderId="173" xfId="4" applyNumberFormat="1" applyFont="1" applyBorder="1" applyAlignment="1">
      <alignment horizontal="center" vertical="top"/>
    </xf>
    <xf numFmtId="9" fontId="88" fillId="0" borderId="173" xfId="1" applyFont="1" applyBorder="1" applyAlignment="1">
      <alignment horizontal="center" vertical="top"/>
    </xf>
    <xf numFmtId="166" fontId="88" fillId="0" borderId="173" xfId="2" applyNumberFormat="1" applyFont="1" applyBorder="1" applyAlignment="1">
      <alignment horizontal="center" vertical="top"/>
    </xf>
    <xf numFmtId="166" fontId="88" fillId="0" borderId="173" xfId="2" applyNumberFormat="1" applyFont="1" applyBorder="1" applyAlignment="1">
      <alignment horizontal="center"/>
    </xf>
    <xf numFmtId="44" fontId="88" fillId="0" borderId="173" xfId="2" applyFont="1" applyBorder="1" applyAlignment="1">
      <alignment horizontal="center"/>
    </xf>
    <xf numFmtId="42" fontId="88" fillId="0" borderId="170" xfId="2" applyNumberFormat="1" applyFont="1" applyBorder="1" applyAlignment="1">
      <alignment horizontal="center"/>
    </xf>
    <xf numFmtId="0" fontId="85" fillId="56" borderId="171" xfId="0" applyFont="1" applyFill="1" applyBorder="1"/>
    <xf numFmtId="166" fontId="85" fillId="0" borderId="171" xfId="2" applyNumberFormat="1" applyFont="1" applyBorder="1"/>
    <xf numFmtId="166" fontId="85" fillId="61" borderId="171" xfId="2" applyNumberFormat="1" applyFont="1" applyFill="1" applyBorder="1"/>
    <xf numFmtId="166" fontId="85" fillId="0" borderId="171" xfId="0" applyNumberFormat="1" applyFont="1" applyBorder="1"/>
    <xf numFmtId="0" fontId="91" fillId="0" borderId="172" xfId="0" applyFont="1" applyBorder="1"/>
    <xf numFmtId="166" fontId="91" fillId="61" borderId="173" xfId="2" applyNumberFormat="1" applyFont="1" applyFill="1" applyBorder="1"/>
    <xf numFmtId="166" fontId="91" fillId="61" borderId="170" xfId="2" applyNumberFormat="1" applyFont="1" applyFill="1" applyBorder="1"/>
    <xf numFmtId="2" fontId="85" fillId="0" borderId="171" xfId="4" applyNumberFormat="1" applyFont="1" applyBorder="1" applyAlignment="1">
      <alignment horizontal="center"/>
    </xf>
    <xf numFmtId="166" fontId="91" fillId="0" borderId="174" xfId="496" applyNumberFormat="1" applyFont="1" applyBorder="1"/>
    <xf numFmtId="171" fontId="91" fillId="0" borderId="173" xfId="625" applyNumberFormat="1" applyFont="1" applyBorder="1" applyAlignment="1">
      <alignment horizontal="center"/>
    </xf>
    <xf numFmtId="0" fontId="89" fillId="0" borderId="173" xfId="0" applyFont="1" applyBorder="1" applyAlignment="1">
      <alignment wrapText="1"/>
    </xf>
    <xf numFmtId="166" fontId="95" fillId="0" borderId="173" xfId="496" applyNumberFormat="1" applyFont="1" applyBorder="1"/>
    <xf numFmtId="166" fontId="95" fillId="0" borderId="170" xfId="496" applyNumberFormat="1" applyFont="1" applyBorder="1"/>
    <xf numFmtId="3" fontId="85" fillId="0" borderId="171" xfId="2" applyNumberFormat="1" applyFont="1" applyBorder="1" applyAlignment="1">
      <alignment horizontal="center" vertical="center" wrapText="1"/>
    </xf>
    <xf numFmtId="0" fontId="85" fillId="0" borderId="172" xfId="0" applyFont="1" applyBorder="1" applyAlignment="1">
      <alignment horizontal="left" vertical="center" wrapText="1" readingOrder="1"/>
    </xf>
    <xf numFmtId="0" fontId="91" fillId="59" borderId="171" xfId="0" applyFont="1" applyFill="1" applyBorder="1" applyAlignment="1">
      <alignment horizontal="left" vertical="center" wrapText="1"/>
    </xf>
    <xf numFmtId="0" fontId="95" fillId="68" borderId="171" xfId="0" applyFont="1" applyFill="1" applyBorder="1" applyAlignment="1">
      <alignment horizontal="left" vertical="center" wrapText="1"/>
    </xf>
    <xf numFmtId="42" fontId="85" fillId="48" borderId="172" xfId="0" applyNumberFormat="1" applyFont="1" applyFill="1" applyBorder="1"/>
    <xf numFmtId="0" fontId="85" fillId="48" borderId="170" xfId="0" applyFont="1" applyFill="1" applyBorder="1" applyAlignment="1">
      <alignment horizontal="center"/>
    </xf>
    <xf numFmtId="42" fontId="91" fillId="48" borderId="172" xfId="0" applyNumberFormat="1" applyFont="1" applyFill="1" applyBorder="1"/>
    <xf numFmtId="0" fontId="91" fillId="48" borderId="170" xfId="0" applyFont="1" applyFill="1" applyBorder="1" applyAlignment="1">
      <alignment horizontal="center"/>
    </xf>
    <xf numFmtId="0" fontId="86" fillId="57" borderId="172" xfId="331" applyFont="1" applyFill="1" applyBorder="1" applyAlignment="1">
      <alignment horizontal="center" vertical="center" wrapText="1"/>
    </xf>
    <xf numFmtId="0" fontId="86" fillId="57" borderId="173" xfId="331" applyFont="1" applyFill="1" applyBorder="1" applyAlignment="1">
      <alignment horizontal="center" vertical="center" wrapText="1"/>
    </xf>
    <xf numFmtId="0" fontId="86" fillId="57" borderId="170" xfId="331" applyFont="1" applyFill="1" applyBorder="1" applyAlignment="1">
      <alignment horizontal="center" vertical="center" wrapText="1"/>
    </xf>
    <xf numFmtId="3" fontId="88" fillId="0" borderId="171" xfId="0" applyNumberFormat="1" applyFont="1" applyBorder="1" applyAlignment="1">
      <alignment horizontal="center" vertical="center"/>
    </xf>
    <xf numFmtId="3" fontId="88" fillId="0" borderId="170" xfId="331" applyNumberFormat="1" applyFont="1" applyBorder="1" applyAlignment="1">
      <alignment horizontal="center" vertical="center"/>
    </xf>
    <xf numFmtId="0" fontId="7" fillId="0" borderId="171" xfId="0" applyFont="1" applyBorder="1" applyAlignment="1">
      <alignment horizontal="center" vertical="center"/>
    </xf>
    <xf numFmtId="0" fontId="7" fillId="0" borderId="171" xfId="0" applyFont="1" applyBorder="1" applyAlignment="1">
      <alignment vertical="center"/>
    </xf>
    <xf numFmtId="0" fontId="172" fillId="0" borderId="171" xfId="0" applyFont="1" applyBorder="1" applyAlignment="1">
      <alignment horizontal="center" vertical="center"/>
    </xf>
    <xf numFmtId="0" fontId="91" fillId="0" borderId="173" xfId="0" applyFont="1" applyBorder="1" applyAlignment="1">
      <alignment horizontal="center" wrapText="1"/>
    </xf>
    <xf numFmtId="0" fontId="91" fillId="57" borderId="169" xfId="0" applyFont="1" applyFill="1" applyBorder="1" applyAlignment="1">
      <alignment horizontal="center" wrapText="1"/>
    </xf>
    <xf numFmtId="0" fontId="91" fillId="57" borderId="173" xfId="0" applyFont="1" applyFill="1" applyBorder="1" applyAlignment="1">
      <alignment horizontal="center" wrapText="1"/>
    </xf>
    <xf numFmtId="0" fontId="91" fillId="0" borderId="169" xfId="0" applyFont="1" applyBorder="1" applyAlignment="1">
      <alignment horizontal="center" wrapText="1"/>
    </xf>
    <xf numFmtId="0" fontId="85" fillId="0" borderId="172" xfId="0" applyFont="1" applyBorder="1" applyAlignment="1">
      <alignment horizontal="center" wrapText="1"/>
    </xf>
    <xf numFmtId="1" fontId="85" fillId="0" borderId="173" xfId="0" applyNumberFormat="1" applyFont="1" applyBorder="1" applyAlignment="1">
      <alignment horizontal="center" wrapText="1"/>
    </xf>
    <xf numFmtId="1" fontId="85" fillId="0" borderId="170" xfId="0" applyNumberFormat="1" applyFont="1" applyBorder="1" applyAlignment="1">
      <alignment horizontal="center" wrapText="1"/>
    </xf>
    <xf numFmtId="8" fontId="107" fillId="0" borderId="173" xfId="0" applyNumberFormat="1" applyFont="1" applyBorder="1" applyAlignment="1">
      <alignment horizontal="center" wrapText="1"/>
    </xf>
    <xf numFmtId="8" fontId="107" fillId="0" borderId="170" xfId="0" applyNumberFormat="1" applyFont="1" applyBorder="1" applyAlignment="1">
      <alignment horizontal="center" wrapText="1"/>
    </xf>
    <xf numFmtId="41" fontId="85" fillId="0" borderId="170" xfId="4" applyNumberFormat="1" applyFont="1" applyFill="1" applyBorder="1" applyAlignment="1">
      <alignment horizontal="center" vertical="center"/>
    </xf>
    <xf numFmtId="42" fontId="85" fillId="0" borderId="171" xfId="0" applyNumberFormat="1" applyFont="1" applyBorder="1" applyAlignment="1">
      <alignment horizontal="center"/>
    </xf>
    <xf numFmtId="42" fontId="85" fillId="48" borderId="174" xfId="0" applyNumberFormat="1" applyFont="1" applyFill="1" applyBorder="1" applyAlignment="1">
      <alignment horizontal="center"/>
    </xf>
    <xf numFmtId="42" fontId="85" fillId="48" borderId="170" xfId="0" applyNumberFormat="1" applyFont="1" applyFill="1" applyBorder="1"/>
    <xf numFmtId="0" fontId="85" fillId="48" borderId="170" xfId="0" applyFont="1" applyFill="1" applyBorder="1" applyAlignment="1">
      <alignment horizontal="center" wrapText="1"/>
    </xf>
    <xf numFmtId="42" fontId="91" fillId="0" borderId="171" xfId="0" applyNumberFormat="1" applyFont="1" applyBorder="1" applyAlignment="1">
      <alignment horizontal="center"/>
    </xf>
    <xf numFmtId="3" fontId="93" fillId="62" borderId="173" xfId="0" applyNumberFormat="1" applyFont="1" applyFill="1" applyBorder="1" applyAlignment="1">
      <alignment horizontal="center" vertical="center" wrapText="1"/>
    </xf>
    <xf numFmtId="0" fontId="93" fillId="62" borderId="173" xfId="0" applyFont="1" applyFill="1" applyBorder="1" applyAlignment="1">
      <alignment horizontal="center" vertical="center" wrapText="1"/>
    </xf>
    <xf numFmtId="0" fontId="88" fillId="0" borderId="171" xfId="0" applyFont="1" applyBorder="1" applyAlignment="1">
      <alignment horizontal="center" vertical="center" wrapText="1"/>
    </xf>
    <xf numFmtId="0" fontId="88" fillId="0" borderId="171" xfId="0" applyFont="1" applyBorder="1" applyAlignment="1">
      <alignment horizontal="center" vertical="center"/>
    </xf>
    <xf numFmtId="0" fontId="7" fillId="0" borderId="171" xfId="0" applyFont="1" applyBorder="1"/>
    <xf numFmtId="0" fontId="7" fillId="0" borderId="171" xfId="0" applyFont="1" applyBorder="1" applyAlignment="1">
      <alignment horizontal="center"/>
    </xf>
    <xf numFmtId="173" fontId="85" fillId="0" borderId="173" xfId="0" applyNumberFormat="1" applyFont="1" applyBorder="1" applyAlignment="1">
      <alignment horizontal="center" wrapText="1"/>
    </xf>
    <xf numFmtId="173" fontId="85" fillId="0" borderId="170" xfId="0" applyNumberFormat="1" applyFont="1" applyBorder="1" applyAlignment="1">
      <alignment horizontal="center" wrapText="1"/>
    </xf>
    <xf numFmtId="8" fontId="85" fillId="0" borderId="170" xfId="0" applyNumberFormat="1" applyFont="1" applyBorder="1" applyAlignment="1">
      <alignment horizontal="center" wrapText="1"/>
    </xf>
    <xf numFmtId="0" fontId="85" fillId="0" borderId="0" xfId="942" applyFont="1" applyAlignment="1">
      <alignment horizontal="left"/>
    </xf>
    <xf numFmtId="0" fontId="85" fillId="0" borderId="0" xfId="942" applyFont="1" applyAlignment="1">
      <alignment horizontal="left" wrapText="1"/>
    </xf>
    <xf numFmtId="165" fontId="91" fillId="0" borderId="0" xfId="4" applyNumberFormat="1" applyFont="1" applyFill="1" applyBorder="1"/>
    <xf numFmtId="178" fontId="91" fillId="0" borderId="0" xfId="4" applyNumberFormat="1" applyFont="1" applyFill="1" applyBorder="1"/>
    <xf numFmtId="166" fontId="91" fillId="0" borderId="0" xfId="2" applyNumberFormat="1" applyFont="1" applyFill="1" applyBorder="1"/>
    <xf numFmtId="0" fontId="0" fillId="0" borderId="0" xfId="0" applyAlignment="1">
      <alignment horizontal="left" vertical="center"/>
    </xf>
    <xf numFmtId="0" fontId="99" fillId="0" borderId="0" xfId="335" applyFont="1"/>
    <xf numFmtId="0" fontId="96" fillId="0" borderId="0" xfId="335" applyFont="1"/>
    <xf numFmtId="0" fontId="0" fillId="0" borderId="0" xfId="0" applyAlignment="1">
      <alignment horizontal="left" vertical="top" wrapText="1"/>
    </xf>
    <xf numFmtId="2" fontId="85" fillId="0" borderId="92" xfId="4" applyNumberFormat="1" applyFont="1" applyBorder="1" applyAlignment="1">
      <alignment horizontal="center" vertical="center"/>
    </xf>
    <xf numFmtId="165" fontId="85" fillId="0" borderId="172" xfId="4" applyNumberFormat="1" applyFont="1" applyBorder="1" applyAlignment="1">
      <alignment horizontal="center" vertical="center"/>
    </xf>
    <xf numFmtId="165" fontId="85" fillId="0" borderId="173" xfId="4" applyNumberFormat="1" applyFont="1" applyBorder="1" applyAlignment="1">
      <alignment horizontal="center" vertical="center"/>
    </xf>
    <xf numFmtId="165" fontId="85" fillId="0" borderId="170" xfId="4" applyNumberFormat="1" applyFont="1" applyBorder="1" applyAlignment="1">
      <alignment horizontal="center" vertical="center"/>
    </xf>
    <xf numFmtId="0" fontId="85" fillId="0" borderId="172" xfId="4" applyNumberFormat="1" applyFont="1" applyBorder="1" applyAlignment="1">
      <alignment horizontal="center" vertical="center"/>
    </xf>
    <xf numFmtId="0" fontId="85" fillId="0" borderId="173" xfId="4" applyNumberFormat="1" applyFont="1" applyBorder="1" applyAlignment="1">
      <alignment horizontal="center" vertical="center"/>
    </xf>
    <xf numFmtId="0" fontId="85" fillId="0" borderId="170" xfId="4" applyNumberFormat="1" applyFont="1" applyBorder="1" applyAlignment="1">
      <alignment horizontal="center" vertical="center"/>
    </xf>
    <xf numFmtId="2" fontId="85" fillId="0" borderId="165" xfId="4" applyNumberFormat="1" applyFont="1" applyBorder="1" applyAlignment="1">
      <alignment horizontal="center" vertical="center"/>
    </xf>
    <xf numFmtId="2" fontId="85" fillId="0" borderId="91" xfId="4"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vertical="top" wrapText="1"/>
    </xf>
    <xf numFmtId="49" fontId="85" fillId="0" borderId="0" xfId="331" applyNumberFormat="1" applyFont="1" applyAlignment="1">
      <alignment horizontal="center"/>
    </xf>
    <xf numFmtId="0" fontId="91" fillId="65" borderId="43" xfId="0" applyFont="1" applyFill="1" applyBorder="1"/>
    <xf numFmtId="0" fontId="91" fillId="65" borderId="108" xfId="0" applyFont="1" applyFill="1" applyBorder="1"/>
    <xf numFmtId="0" fontId="161" fillId="0" borderId="25" xfId="0" applyFont="1" applyBorder="1"/>
    <xf numFmtId="0" fontId="114" fillId="0" borderId="0" xfId="942" applyFont="1"/>
    <xf numFmtId="0" fontId="114" fillId="0" borderId="0" xfId="942" applyFont="1" applyAlignment="1">
      <alignment horizontal="left"/>
    </xf>
    <xf numFmtId="0" fontId="114" fillId="0" borderId="0" xfId="942" applyFont="1" applyAlignment="1">
      <alignment horizontal="left" wrapText="1"/>
    </xf>
    <xf numFmtId="5" fontId="91" fillId="0" borderId="0" xfId="0" applyNumberFormat="1" applyFont="1" applyAlignment="1">
      <alignment horizontal="left"/>
    </xf>
    <xf numFmtId="0" fontId="85" fillId="0" borderId="129" xfId="0" quotePrefix="1" applyFont="1" applyBorder="1" applyAlignment="1">
      <alignment horizontal="left"/>
    </xf>
    <xf numFmtId="44" fontId="85" fillId="0" borderId="0" xfId="2" applyFont="1"/>
    <xf numFmtId="9" fontId="111" fillId="0" borderId="114" xfId="0" applyNumberFormat="1" applyFont="1" applyBorder="1"/>
    <xf numFmtId="0" fontId="171" fillId="0" borderId="147" xfId="30986" applyFont="1" applyBorder="1" applyAlignment="1">
      <alignment horizontal="left" vertical="center" wrapText="1"/>
    </xf>
    <xf numFmtId="166" fontId="88" fillId="0" borderId="182" xfId="2" applyNumberFormat="1" applyFont="1" applyFill="1" applyBorder="1" applyAlignment="1">
      <alignment vertical="center"/>
    </xf>
    <xf numFmtId="166" fontId="88" fillId="0" borderId="183" xfId="2" applyNumberFormat="1" applyFont="1" applyFill="1" applyBorder="1" applyAlignment="1">
      <alignment vertical="center"/>
    </xf>
    <xf numFmtId="0" fontId="171" fillId="0" borderId="147" xfId="0" applyFont="1" applyBorder="1" applyAlignment="1">
      <alignment horizontal="left" vertical="center" wrapText="1"/>
    </xf>
    <xf numFmtId="166" fontId="88" fillId="0" borderId="183" xfId="2" applyNumberFormat="1" applyFont="1" applyBorder="1" applyAlignment="1">
      <alignment vertical="center"/>
    </xf>
    <xf numFmtId="0" fontId="7" fillId="0" borderId="147" xfId="1475" applyFont="1" applyBorder="1" applyAlignment="1">
      <alignment horizontal="left"/>
    </xf>
    <xf numFmtId="0" fontId="7" fillId="0" borderId="147" xfId="0" applyFont="1" applyBorder="1" applyAlignment="1">
      <alignment horizontal="left" vertical="center" wrapText="1"/>
    </xf>
    <xf numFmtId="0" fontId="86" fillId="0" borderId="184" xfId="329" applyFont="1" applyBorder="1" applyAlignment="1">
      <alignment horizontal="left"/>
    </xf>
    <xf numFmtId="0" fontId="88" fillId="48" borderId="138" xfId="0" applyFont="1" applyFill="1" applyBorder="1" applyAlignment="1">
      <alignment horizontal="center" vertical="center"/>
    </xf>
    <xf numFmtId="3" fontId="86" fillId="0" borderId="185" xfId="329" applyNumberFormat="1" applyFont="1" applyBorder="1" applyAlignment="1">
      <alignment horizontal="center" vertical="center"/>
    </xf>
    <xf numFmtId="3" fontId="86" fillId="0" borderId="186" xfId="329" applyNumberFormat="1" applyFont="1" applyBorder="1" applyAlignment="1">
      <alignment horizontal="center" vertical="center"/>
    </xf>
    <xf numFmtId="166" fontId="86" fillId="0" borderId="139" xfId="2" applyNumberFormat="1" applyFont="1" applyFill="1" applyBorder="1" applyAlignment="1">
      <alignment horizontal="center" vertical="center"/>
    </xf>
    <xf numFmtId="0" fontId="171" fillId="0" borderId="160" xfId="30986" applyFont="1" applyBorder="1" applyAlignment="1">
      <alignment horizontal="left" vertical="center" wrapText="1"/>
    </xf>
    <xf numFmtId="0" fontId="86" fillId="57" borderId="112" xfId="329" applyFont="1" applyFill="1" applyBorder="1" applyAlignment="1">
      <alignment horizontal="center" vertical="center" wrapText="1"/>
    </xf>
    <xf numFmtId="3" fontId="86" fillId="57" borderId="112" xfId="329" applyNumberFormat="1" applyFont="1" applyFill="1" applyBorder="1" applyAlignment="1">
      <alignment horizontal="center" vertical="center" wrapText="1"/>
    </xf>
    <xf numFmtId="0" fontId="91" fillId="57" borderId="159" xfId="0" applyFont="1" applyFill="1" applyBorder="1" applyAlignment="1">
      <alignment horizontal="center" wrapText="1"/>
    </xf>
    <xf numFmtId="0" fontId="91" fillId="57" borderId="133" xfId="0" applyFont="1" applyFill="1" applyBorder="1" applyAlignment="1">
      <alignment horizontal="center" wrapText="1"/>
    </xf>
    <xf numFmtId="0" fontId="85" fillId="0" borderId="132" xfId="0" applyFont="1" applyBorder="1" applyAlignment="1">
      <alignment horizontal="center" wrapText="1"/>
    </xf>
    <xf numFmtId="3" fontId="107" fillId="0" borderId="134" xfId="4" applyNumberFormat="1" applyFont="1" applyFill="1" applyBorder="1" applyAlignment="1">
      <alignment horizontal="center" vertical="center"/>
    </xf>
    <xf numFmtId="0" fontId="85" fillId="0" borderId="87" xfId="0" applyFont="1" applyBorder="1" applyAlignment="1">
      <alignment horizontal="center" wrapText="1"/>
    </xf>
    <xf numFmtId="3" fontId="107" fillId="0" borderId="114" xfId="4" applyNumberFormat="1" applyFont="1" applyFill="1" applyBorder="1" applyAlignment="1">
      <alignment horizontal="center" vertical="center"/>
    </xf>
    <xf numFmtId="3" fontId="107" fillId="0" borderId="113" xfId="4" applyNumberFormat="1" applyFont="1" applyFill="1" applyBorder="1" applyAlignment="1">
      <alignment horizontal="center" vertical="center"/>
    </xf>
    <xf numFmtId="0" fontId="108" fillId="57" borderId="196" xfId="0" applyFont="1" applyFill="1" applyBorder="1" applyAlignment="1">
      <alignment horizontal="center" vertical="center" wrapText="1"/>
    </xf>
    <xf numFmtId="0" fontId="108" fillId="0" borderId="163" xfId="0" applyFont="1" applyBorder="1" applyAlignment="1">
      <alignment horizontal="right" wrapText="1"/>
    </xf>
    <xf numFmtId="3" fontId="107" fillId="0" borderId="159" xfId="0" applyNumberFormat="1" applyFont="1" applyBorder="1" applyAlignment="1">
      <alignment horizontal="center" wrapText="1"/>
    </xf>
    <xf numFmtId="0" fontId="108" fillId="0" borderId="147" xfId="0" applyFont="1" applyBorder="1" applyAlignment="1">
      <alignment horizontal="right" wrapText="1"/>
    </xf>
    <xf numFmtId="3" fontId="107" fillId="0" borderId="117" xfId="0" applyNumberFormat="1" applyFont="1" applyBorder="1" applyAlignment="1">
      <alignment horizontal="center" wrapText="1"/>
    </xf>
    <xf numFmtId="0" fontId="108" fillId="0" borderId="148" xfId="0" applyFont="1" applyBorder="1" applyAlignment="1">
      <alignment horizontal="right" wrapText="1"/>
    </xf>
    <xf numFmtId="0" fontId="111" fillId="0" borderId="197" xfId="0" applyFont="1" applyBorder="1" applyAlignment="1">
      <alignment horizontal="center"/>
    </xf>
    <xf numFmtId="0" fontId="111" fillId="0" borderId="114" xfId="0" applyFont="1" applyBorder="1" applyAlignment="1">
      <alignment horizontal="center"/>
    </xf>
    <xf numFmtId="3" fontId="107" fillId="0" borderId="115" xfId="0" applyNumberFormat="1" applyFont="1" applyBorder="1" applyAlignment="1">
      <alignment horizontal="center" wrapText="1"/>
    </xf>
    <xf numFmtId="3" fontId="107" fillId="0" borderId="113" xfId="0" applyNumberFormat="1" applyFont="1" applyBorder="1" applyAlignment="1">
      <alignment horizontal="center" wrapText="1"/>
    </xf>
    <xf numFmtId="0" fontId="108" fillId="57" borderId="192" xfId="0" applyFont="1" applyFill="1" applyBorder="1" applyAlignment="1">
      <alignment horizontal="center" vertical="top" wrapText="1"/>
    </xf>
    <xf numFmtId="0" fontId="108" fillId="57" borderId="198" xfId="0" applyFont="1" applyFill="1" applyBorder="1" applyAlignment="1">
      <alignment horizontal="center" wrapText="1"/>
    </xf>
    <xf numFmtId="0" fontId="107" fillId="0" borderId="132" xfId="0" applyFont="1" applyBorder="1" applyAlignment="1">
      <alignment horizontal="right" wrapText="1"/>
    </xf>
    <xf numFmtId="0" fontId="107" fillId="0" borderId="134" xfId="0" applyFont="1" applyBorder="1" applyAlignment="1">
      <alignment horizontal="center" wrapText="1"/>
    </xf>
    <xf numFmtId="0" fontId="107" fillId="0" borderId="87" xfId="0" applyFont="1" applyBorder="1" applyAlignment="1">
      <alignment horizontal="right" wrapText="1"/>
    </xf>
    <xf numFmtId="10" fontId="107" fillId="56" borderId="114" xfId="0" applyNumberFormat="1" applyFont="1" applyFill="1" applyBorder="1" applyAlignment="1">
      <alignment horizontal="center" wrapText="1"/>
    </xf>
    <xf numFmtId="9" fontId="107" fillId="0" borderId="114" xfId="0" applyNumberFormat="1" applyFont="1" applyBorder="1" applyAlignment="1">
      <alignment horizontal="center" wrapText="1"/>
    </xf>
    <xf numFmtId="9" fontId="107" fillId="0" borderId="113" xfId="0" applyNumberFormat="1" applyFont="1" applyBorder="1" applyAlignment="1">
      <alignment horizontal="center" wrapText="1"/>
    </xf>
    <xf numFmtId="0" fontId="113" fillId="57" borderId="64" xfId="0" applyFont="1" applyFill="1" applyBorder="1" applyAlignment="1">
      <alignment horizontal="center" vertical="center" wrapText="1"/>
    </xf>
    <xf numFmtId="0" fontId="86" fillId="57" borderId="201" xfId="331" applyFont="1" applyFill="1" applyBorder="1" applyAlignment="1">
      <alignment horizontal="center" vertical="center" wrapText="1"/>
    </xf>
    <xf numFmtId="0" fontId="86" fillId="57" borderId="202" xfId="331" applyFont="1" applyFill="1" applyBorder="1" applyAlignment="1">
      <alignment horizontal="center" vertical="center" wrapText="1"/>
    </xf>
    <xf numFmtId="0" fontId="86" fillId="57" borderId="203" xfId="331" applyFont="1" applyFill="1" applyBorder="1" applyAlignment="1">
      <alignment horizontal="center" vertical="center" wrapText="1"/>
    </xf>
    <xf numFmtId="14" fontId="95" fillId="0" borderId="215" xfId="331" applyNumberFormat="1" applyFont="1" applyBorder="1" applyAlignment="1">
      <alignment horizontal="left"/>
    </xf>
    <xf numFmtId="9" fontId="88" fillId="0" borderId="134" xfId="331" applyNumberFormat="1" applyFont="1" applyBorder="1" applyAlignment="1">
      <alignment horizontal="center" vertical="center"/>
    </xf>
    <xf numFmtId="14" fontId="95" fillId="0" borderId="213" xfId="331" applyNumberFormat="1" applyFont="1" applyBorder="1" applyAlignment="1">
      <alignment horizontal="left"/>
    </xf>
    <xf numFmtId="0" fontId="95" fillId="0" borderId="148" xfId="331" applyFont="1" applyBorder="1" applyAlignment="1">
      <alignment horizontal="center"/>
    </xf>
    <xf numFmtId="3" fontId="86" fillId="0" borderId="216" xfId="331" applyNumberFormat="1" applyFont="1" applyBorder="1" applyAlignment="1">
      <alignment horizontal="center" vertical="center"/>
    </xf>
    <xf numFmtId="3" fontId="86" fillId="0" borderId="138" xfId="331" applyNumberFormat="1" applyFont="1" applyBorder="1" applyAlignment="1">
      <alignment horizontal="center" vertical="center"/>
    </xf>
    <xf numFmtId="3" fontId="86" fillId="0" borderId="121" xfId="331" applyNumberFormat="1" applyFont="1" applyBorder="1" applyAlignment="1">
      <alignment horizontal="center" vertical="center"/>
    </xf>
    <xf numFmtId="9" fontId="86" fillId="0" borderId="139" xfId="331" applyNumberFormat="1" applyFont="1" applyBorder="1" applyAlignment="1">
      <alignment horizontal="center" vertical="center"/>
    </xf>
    <xf numFmtId="0" fontId="85" fillId="0" borderId="218" xfId="328" applyFont="1" applyBorder="1" applyAlignment="1">
      <alignment horizontal="right" vertical="center"/>
    </xf>
    <xf numFmtId="3" fontId="85" fillId="0" borderId="219" xfId="328" applyNumberFormat="1" applyFont="1" applyBorder="1"/>
    <xf numFmtId="9" fontId="85" fillId="0" borderId="219" xfId="4" applyNumberFormat="1" applyFont="1" applyFill="1" applyBorder="1" applyAlignment="1">
      <alignment horizontal="right"/>
    </xf>
    <xf numFmtId="9" fontId="85" fillId="0" borderId="220" xfId="4" applyNumberFormat="1" applyFont="1" applyFill="1" applyBorder="1" applyAlignment="1"/>
    <xf numFmtId="0" fontId="91" fillId="57" borderId="83" xfId="0" applyFont="1" applyFill="1" applyBorder="1" applyAlignment="1">
      <alignment horizontal="center" vertical="center"/>
    </xf>
    <xf numFmtId="0" fontId="91" fillId="57" borderId="138" xfId="0" applyFont="1" applyFill="1" applyBorder="1" applyAlignment="1">
      <alignment horizontal="center" vertical="center"/>
    </xf>
    <xf numFmtId="0" fontId="91" fillId="57" borderId="84" xfId="0" applyFont="1" applyFill="1" applyBorder="1" applyAlignment="1">
      <alignment horizontal="center" vertical="center"/>
    </xf>
    <xf numFmtId="0" fontId="91" fillId="57" borderId="176" xfId="0" applyFont="1" applyFill="1" applyBorder="1" applyAlignment="1">
      <alignment horizontal="center" vertical="center"/>
    </xf>
    <xf numFmtId="0" fontId="91" fillId="57" borderId="72" xfId="0" applyFont="1" applyFill="1" applyBorder="1" applyAlignment="1">
      <alignment horizontal="center" vertical="center"/>
    </xf>
    <xf numFmtId="0" fontId="91" fillId="57" borderId="73" xfId="0" applyFont="1" applyFill="1" applyBorder="1" applyAlignment="1">
      <alignment horizontal="center" vertical="center"/>
    </xf>
    <xf numFmtId="0" fontId="85" fillId="0" borderId="222" xfId="328" applyFont="1" applyBorder="1" applyAlignment="1">
      <alignment horizontal="right" vertical="center"/>
    </xf>
    <xf numFmtId="3" fontId="85" fillId="0" borderId="223" xfId="328" applyNumberFormat="1" applyFont="1" applyBorder="1"/>
    <xf numFmtId="9" fontId="85" fillId="0" borderId="223" xfId="4" applyNumberFormat="1" applyFont="1" applyFill="1" applyBorder="1" applyAlignment="1">
      <alignment horizontal="right"/>
    </xf>
    <xf numFmtId="9" fontId="85" fillId="0" borderId="224" xfId="4" applyNumberFormat="1" applyFont="1" applyFill="1" applyBorder="1" applyAlignment="1"/>
    <xf numFmtId="0" fontId="91" fillId="0" borderId="105" xfId="328" applyFont="1" applyBorder="1" applyAlignment="1">
      <alignment horizontal="right"/>
    </xf>
    <xf numFmtId="3" fontId="91" fillId="0" borderId="104" xfId="328" applyNumberFormat="1" applyFont="1" applyBorder="1"/>
    <xf numFmtId="9" fontId="91" fillId="0" borderId="104" xfId="4" applyNumberFormat="1" applyFont="1" applyFill="1" applyBorder="1" applyAlignment="1">
      <alignment horizontal="right"/>
    </xf>
    <xf numFmtId="9" fontId="91" fillId="0" borderId="103" xfId="4" applyNumberFormat="1" applyFont="1" applyFill="1" applyBorder="1" applyAlignment="1"/>
    <xf numFmtId="0" fontId="97" fillId="57" borderId="118" xfId="125" applyFont="1" applyFill="1" applyBorder="1" applyAlignment="1">
      <alignment horizontal="center" wrapText="1"/>
    </xf>
    <xf numFmtId="0" fontId="97" fillId="57" borderId="117" xfId="125" applyFont="1" applyFill="1" applyBorder="1" applyAlignment="1">
      <alignment horizontal="center" wrapText="1"/>
    </xf>
    <xf numFmtId="0" fontId="97" fillId="0" borderId="118" xfId="125" applyFont="1" applyBorder="1" applyAlignment="1">
      <alignment horizontal="right"/>
    </xf>
    <xf numFmtId="10" fontId="97" fillId="0" borderId="117" xfId="125" applyNumberFormat="1" applyFont="1" applyBorder="1" applyAlignment="1">
      <alignment horizontal="center"/>
    </xf>
    <xf numFmtId="0" fontId="97" fillId="0" borderId="87" xfId="125" applyFont="1" applyBorder="1" applyAlignment="1">
      <alignment horizontal="right"/>
    </xf>
    <xf numFmtId="44" fontId="97" fillId="0" borderId="114" xfId="125" applyNumberFormat="1" applyFont="1" applyBorder="1"/>
    <xf numFmtId="42" fontId="97" fillId="0" borderId="114" xfId="125" applyNumberFormat="1" applyFont="1" applyBorder="1"/>
    <xf numFmtId="10" fontId="97" fillId="0" borderId="114" xfId="125" applyNumberFormat="1" applyFont="1" applyBorder="1" applyAlignment="1">
      <alignment horizontal="center"/>
    </xf>
    <xf numFmtId="10" fontId="97" fillId="0" borderId="113" xfId="125" applyNumberFormat="1" applyFont="1" applyBorder="1" applyAlignment="1">
      <alignment horizontal="center"/>
    </xf>
    <xf numFmtId="0" fontId="98" fillId="0" borderId="118" xfId="0" applyFont="1" applyBorder="1" applyAlignment="1">
      <alignment horizontal="right" vertical="center"/>
    </xf>
    <xf numFmtId="10" fontId="98" fillId="0" borderId="117" xfId="0" applyNumberFormat="1" applyFont="1" applyBorder="1" applyAlignment="1">
      <alignment horizontal="center" vertical="center"/>
    </xf>
    <xf numFmtId="0" fontId="98" fillId="0" borderId="87" xfId="0" applyFont="1" applyBorder="1" applyAlignment="1">
      <alignment horizontal="right" vertical="center"/>
    </xf>
    <xf numFmtId="44" fontId="98" fillId="0" borderId="114" xfId="0" applyNumberFormat="1" applyFont="1" applyBorder="1" applyAlignment="1">
      <alignment vertical="center"/>
    </xf>
    <xf numFmtId="42" fontId="98" fillId="0" borderId="114" xfId="0" applyNumberFormat="1" applyFont="1" applyBorder="1" applyAlignment="1">
      <alignment vertical="center"/>
    </xf>
    <xf numFmtId="10" fontId="98" fillId="0" borderId="113" xfId="0" applyNumberFormat="1" applyFont="1" applyBorder="1" applyAlignment="1">
      <alignment horizontal="center" vertical="center"/>
    </xf>
    <xf numFmtId="0" fontId="91" fillId="57" borderId="225" xfId="0" applyFont="1" applyFill="1" applyBorder="1" applyAlignment="1">
      <alignment horizontal="center" vertical="center" wrapText="1"/>
    </xf>
    <xf numFmtId="0" fontId="91" fillId="57" borderId="175" xfId="0" applyFont="1" applyFill="1" applyBorder="1" applyAlignment="1">
      <alignment horizontal="center" vertical="center" wrapText="1"/>
    </xf>
    <xf numFmtId="0" fontId="86" fillId="57" borderId="169" xfId="331" applyFont="1" applyFill="1" applyBorder="1" applyAlignment="1">
      <alignment horizontal="center" vertical="center" wrapText="1"/>
    </xf>
    <xf numFmtId="0" fontId="88" fillId="0" borderId="118" xfId="664" applyFont="1" applyBorder="1" applyAlignment="1">
      <alignment horizontal="left"/>
    </xf>
    <xf numFmtId="166" fontId="88" fillId="0" borderId="183" xfId="2" applyNumberFormat="1" applyFont="1" applyFill="1" applyBorder="1"/>
    <xf numFmtId="166" fontId="88" fillId="0" borderId="183" xfId="2" applyNumberFormat="1" applyFont="1" applyBorder="1"/>
    <xf numFmtId="0" fontId="88" fillId="0" borderId="118" xfId="0" applyFont="1" applyBorder="1" applyAlignment="1">
      <alignment horizontal="left" vertical="center" wrapText="1"/>
    </xf>
    <xf numFmtId="0" fontId="88" fillId="0" borderId="118" xfId="1055" applyFont="1" applyBorder="1"/>
    <xf numFmtId="0" fontId="88" fillId="0" borderId="118" xfId="30975" applyFont="1" applyBorder="1" applyAlignment="1">
      <alignment horizontal="left" vertical="center" wrapText="1"/>
    </xf>
    <xf numFmtId="3" fontId="86" fillId="0" borderId="185" xfId="329" applyNumberFormat="1" applyFont="1" applyBorder="1" applyAlignment="1">
      <alignment horizontal="center"/>
    </xf>
    <xf numFmtId="3" fontId="86" fillId="0" borderId="186" xfId="329" applyNumberFormat="1" applyFont="1" applyBorder="1" applyAlignment="1">
      <alignment horizontal="center"/>
    </xf>
    <xf numFmtId="166" fontId="86" fillId="0" borderId="139" xfId="2" applyNumberFormat="1" applyFont="1" applyFill="1" applyBorder="1" applyAlignment="1">
      <alignment horizontal="center"/>
    </xf>
    <xf numFmtId="0" fontId="85" fillId="59" borderId="25" xfId="762" applyFont="1" applyFill="1" applyBorder="1"/>
    <xf numFmtId="0" fontId="85" fillId="59" borderId="0" xfId="762" applyFont="1" applyFill="1"/>
    <xf numFmtId="0" fontId="85" fillId="59" borderId="26" xfId="762" applyFont="1" applyFill="1" applyBorder="1"/>
    <xf numFmtId="0" fontId="85" fillId="59" borderId="89" xfId="762" applyFont="1" applyFill="1" applyBorder="1"/>
    <xf numFmtId="0" fontId="85" fillId="59" borderId="98" xfId="762" applyFont="1" applyFill="1" applyBorder="1"/>
    <xf numFmtId="0" fontId="85" fillId="59" borderId="126" xfId="762" applyFont="1" applyFill="1" applyBorder="1"/>
    <xf numFmtId="5" fontId="91" fillId="61" borderId="46" xfId="0" applyNumberFormat="1" applyFont="1" applyFill="1" applyBorder="1" applyAlignment="1">
      <alignment horizontal="left"/>
    </xf>
    <xf numFmtId="0" fontId="85" fillId="59" borderId="41" xfId="762" applyFont="1" applyFill="1" applyBorder="1"/>
    <xf numFmtId="5" fontId="91" fillId="61" borderId="43" xfId="0" applyNumberFormat="1" applyFont="1" applyFill="1" applyBorder="1" applyAlignment="1">
      <alignment horizontal="left"/>
    </xf>
    <xf numFmtId="166" fontId="91" fillId="63" borderId="232" xfId="30976" applyNumberFormat="1" applyFont="1" applyFill="1" applyBorder="1"/>
    <xf numFmtId="166" fontId="91" fillId="63" borderId="101" xfId="2" applyNumberFormat="1" applyFont="1" applyFill="1" applyBorder="1"/>
    <xf numFmtId="166" fontId="91" fillId="63" borderId="100" xfId="2" applyNumberFormat="1" applyFont="1" applyFill="1" applyBorder="1"/>
    <xf numFmtId="0" fontId="91" fillId="57" borderId="44" xfId="331" applyFont="1" applyFill="1" applyBorder="1" applyAlignment="1">
      <alignment horizontal="center" vertical="center" wrapText="1"/>
    </xf>
    <xf numFmtId="3" fontId="91" fillId="57" borderId="96" xfId="331" applyNumberFormat="1" applyFont="1" applyFill="1" applyBorder="1" applyAlignment="1">
      <alignment horizontal="center" vertical="center" wrapText="1"/>
    </xf>
    <xf numFmtId="0" fontId="91" fillId="57" borderId="96" xfId="331" applyFont="1" applyFill="1" applyBorder="1" applyAlignment="1">
      <alignment horizontal="center" vertical="center" wrapText="1"/>
    </xf>
    <xf numFmtId="0" fontId="91" fillId="57" borderId="95" xfId="331" applyFont="1" applyFill="1" applyBorder="1" applyAlignment="1">
      <alignment horizontal="center" vertical="center" wrapText="1"/>
    </xf>
    <xf numFmtId="44" fontId="0" fillId="0" borderId="0" xfId="0" applyNumberFormat="1"/>
    <xf numFmtId="3" fontId="91" fillId="0" borderId="0" xfId="331" applyNumberFormat="1" applyFont="1" applyAlignment="1">
      <alignment horizontal="center" vertical="center"/>
    </xf>
    <xf numFmtId="10" fontId="91" fillId="0" borderId="0" xfId="331" applyNumberFormat="1" applyFont="1" applyAlignment="1">
      <alignment horizontal="center" vertical="center"/>
    </xf>
    <xf numFmtId="42" fontId="95" fillId="0" borderId="0" xfId="0" applyNumberFormat="1" applyFont="1"/>
    <xf numFmtId="178" fontId="85" fillId="0" borderId="92" xfId="0" applyNumberFormat="1" applyFont="1" applyBorder="1"/>
    <xf numFmtId="3" fontId="85" fillId="0" borderId="112" xfId="328" applyNumberFormat="1" applyFont="1" applyBorder="1"/>
    <xf numFmtId="9" fontId="85" fillId="0" borderId="90" xfId="4" applyNumberFormat="1" applyFont="1" applyFill="1" applyBorder="1" applyAlignment="1">
      <alignment horizontal="right"/>
    </xf>
    <xf numFmtId="0" fontId="91" fillId="57" borderId="77" xfId="0" applyFont="1" applyFill="1" applyBorder="1" applyAlignment="1">
      <alignment horizontal="center" vertical="center"/>
    </xf>
    <xf numFmtId="0" fontId="85" fillId="0" borderId="147" xfId="330" applyFont="1" applyBorder="1" applyAlignment="1">
      <alignment horizontal="right" vertical="center"/>
    </xf>
    <xf numFmtId="9" fontId="85" fillId="0" borderId="117" xfId="4" applyNumberFormat="1" applyFont="1" applyFill="1" applyBorder="1" applyAlignment="1"/>
    <xf numFmtId="0" fontId="91" fillId="0" borderId="148" xfId="328" applyFont="1" applyBorder="1" applyAlignment="1">
      <alignment horizontal="right"/>
    </xf>
    <xf numFmtId="3" fontId="91" fillId="0" borderId="142" xfId="328" applyNumberFormat="1" applyFont="1" applyBorder="1"/>
    <xf numFmtId="9" fontId="91" fillId="0" borderId="230" xfId="4" applyNumberFormat="1" applyFont="1" applyFill="1" applyBorder="1" applyAlignment="1">
      <alignment horizontal="right"/>
    </xf>
    <xf numFmtId="9" fontId="91" fillId="0" borderId="114" xfId="4" applyNumberFormat="1" applyFont="1" applyFill="1" applyBorder="1" applyAlignment="1">
      <alignment horizontal="right"/>
    </xf>
    <xf numFmtId="9" fontId="91" fillId="0" borderId="113" xfId="4" applyNumberFormat="1" applyFont="1" applyFill="1" applyBorder="1" applyAlignment="1"/>
    <xf numFmtId="0" fontId="91" fillId="57" borderId="181" xfId="0" applyFont="1" applyFill="1" applyBorder="1" applyAlignment="1">
      <alignment horizontal="center" vertical="center"/>
    </xf>
    <xf numFmtId="0" fontId="91" fillId="57" borderId="194" xfId="0" applyFont="1" applyFill="1" applyBorder="1" applyAlignment="1">
      <alignment horizontal="center" vertical="center"/>
    </xf>
    <xf numFmtId="3" fontId="85" fillId="0" borderId="167" xfId="328" applyNumberFormat="1" applyFont="1" applyBorder="1"/>
    <xf numFmtId="3" fontId="85" fillId="0" borderId="116" xfId="328" applyNumberFormat="1" applyFont="1" applyBorder="1"/>
    <xf numFmtId="3" fontId="91" fillId="0" borderId="168" xfId="328" applyNumberFormat="1" applyFont="1" applyBorder="1"/>
    <xf numFmtId="3" fontId="91" fillId="0" borderId="143" xfId="328" applyNumberFormat="1" applyFont="1" applyBorder="1"/>
    <xf numFmtId="0" fontId="91" fillId="57" borderId="140" xfId="0" applyFont="1" applyFill="1" applyBorder="1" applyAlignment="1">
      <alignment horizontal="center" vertical="center"/>
    </xf>
    <xf numFmtId="0" fontId="91" fillId="57" borderId="162" xfId="0" applyFont="1" applyFill="1" applyBorder="1"/>
    <xf numFmtId="3" fontId="85" fillId="0" borderId="234" xfId="328" applyNumberFormat="1" applyFont="1" applyBorder="1"/>
    <xf numFmtId="3" fontId="91" fillId="0" borderId="235" xfId="328" applyNumberFormat="1" applyFont="1" applyBorder="1"/>
    <xf numFmtId="166" fontId="85" fillId="0" borderId="0" xfId="2" applyNumberFormat="1" applyFont="1" applyFill="1"/>
    <xf numFmtId="9" fontId="111" fillId="0" borderId="92" xfId="1" applyFont="1" applyBorder="1"/>
    <xf numFmtId="9" fontId="111" fillId="0" borderId="114" xfId="1" applyFont="1" applyBorder="1"/>
    <xf numFmtId="9" fontId="111" fillId="0" borderId="117" xfId="1" applyFont="1" applyBorder="1" applyAlignment="1">
      <alignment horizontal="right"/>
    </xf>
    <xf numFmtId="9" fontId="111" fillId="0" borderId="113" xfId="1" applyFont="1" applyBorder="1" applyAlignment="1">
      <alignment horizontal="right"/>
    </xf>
    <xf numFmtId="9" fontId="111" fillId="0" borderId="92" xfId="1" applyFont="1" applyBorder="1" applyAlignment="1">
      <alignment horizontal="right"/>
    </xf>
    <xf numFmtId="3" fontId="111" fillId="0" borderId="92" xfId="0" applyNumberFormat="1" applyFont="1" applyBorder="1" applyAlignment="1">
      <alignment horizontal="right"/>
    </xf>
    <xf numFmtId="3" fontId="111" fillId="0" borderId="230" xfId="0" applyNumberFormat="1" applyFont="1" applyBorder="1"/>
    <xf numFmtId="17" fontId="111" fillId="0" borderId="157" xfId="0" applyNumberFormat="1" applyFont="1" applyBorder="1" applyAlignment="1">
      <alignment horizontal="center"/>
    </xf>
    <xf numFmtId="172" fontId="91" fillId="0" borderId="119" xfId="331" applyNumberFormat="1" applyFont="1" applyBorder="1" applyAlignment="1">
      <alignment horizontal="left"/>
    </xf>
    <xf numFmtId="0" fontId="91" fillId="57" borderId="64" xfId="0" applyFont="1" applyFill="1" applyBorder="1" applyAlignment="1">
      <alignment horizontal="center" vertical="center" wrapText="1"/>
    </xf>
    <xf numFmtId="0" fontId="91" fillId="57" borderId="170" xfId="0" applyFont="1" applyFill="1" applyBorder="1" applyAlignment="1">
      <alignment horizontal="center" vertical="center" wrapText="1"/>
    </xf>
    <xf numFmtId="9" fontId="111" fillId="0" borderId="134" xfId="1" applyFont="1" applyBorder="1"/>
    <xf numFmtId="17" fontId="111" fillId="0" borderId="87" xfId="0" applyNumberFormat="1" applyFont="1" applyBorder="1" applyAlignment="1">
      <alignment horizontal="center"/>
    </xf>
    <xf numFmtId="9" fontId="111" fillId="0" borderId="113" xfId="0" applyNumberFormat="1" applyFont="1" applyBorder="1"/>
    <xf numFmtId="0" fontId="85" fillId="64" borderId="236" xfId="331" applyFont="1" applyFill="1" applyBorder="1"/>
    <xf numFmtId="0" fontId="148" fillId="64" borderId="236" xfId="331" applyFont="1" applyFill="1" applyBorder="1"/>
    <xf numFmtId="0" fontId="113" fillId="57" borderId="42" xfId="0" applyFont="1" applyFill="1" applyBorder="1" applyAlignment="1">
      <alignment horizontal="center" vertical="center" wrapText="1"/>
    </xf>
    <xf numFmtId="0" fontId="113" fillId="57" borderId="236" xfId="0" applyFont="1" applyFill="1" applyBorder="1" applyAlignment="1">
      <alignment horizontal="center" vertical="center" wrapText="1"/>
    </xf>
    <xf numFmtId="0" fontId="85" fillId="0" borderId="165" xfId="0" applyFont="1" applyBorder="1" applyAlignment="1">
      <alignment horizontal="right" vertical="center" wrapText="1"/>
    </xf>
    <xf numFmtId="3" fontId="85" fillId="0" borderId="91" xfId="1703" applyNumberFormat="1" applyFont="1" applyBorder="1" applyAlignment="1">
      <alignment horizontal="right" vertical="center" wrapText="1"/>
    </xf>
    <xf numFmtId="0" fontId="85" fillId="57" borderId="172" xfId="0" applyFont="1" applyFill="1" applyBorder="1" applyAlignment="1">
      <alignment horizontal="right" vertical="center" wrapText="1"/>
    </xf>
    <xf numFmtId="0" fontId="85" fillId="57" borderId="173" xfId="0" applyFont="1" applyFill="1" applyBorder="1" applyAlignment="1">
      <alignment horizontal="right" vertical="center" wrapText="1"/>
    </xf>
    <xf numFmtId="0" fontId="85" fillId="57" borderId="170" xfId="0" applyFont="1" applyFill="1" applyBorder="1" applyAlignment="1">
      <alignment horizontal="right" vertical="center" wrapText="1"/>
    </xf>
    <xf numFmtId="0" fontId="89" fillId="0" borderId="0" xfId="0" applyFont="1" applyAlignment="1">
      <alignment vertical="center" wrapText="1"/>
    </xf>
    <xf numFmtId="0" fontId="86" fillId="57" borderId="96" xfId="329" applyFont="1" applyFill="1" applyBorder="1" applyAlignment="1">
      <alignment horizontal="center" vertical="center" wrapText="1"/>
    </xf>
    <xf numFmtId="3" fontId="86" fillId="57" borderId="96" xfId="329" applyNumberFormat="1" applyFont="1" applyFill="1" applyBorder="1" applyAlignment="1">
      <alignment horizontal="center" vertical="center" wrapText="1"/>
    </xf>
    <xf numFmtId="0" fontId="88" fillId="57" borderId="182" xfId="329" applyFont="1" applyFill="1" applyBorder="1"/>
    <xf numFmtId="0" fontId="86" fillId="57" borderId="41" xfId="329" applyFont="1" applyFill="1" applyBorder="1" applyAlignment="1">
      <alignment horizontal="center" vertical="center" wrapText="1"/>
    </xf>
    <xf numFmtId="0" fontId="88" fillId="0" borderId="132" xfId="664" applyFont="1" applyBorder="1" applyAlignment="1">
      <alignment horizontal="left"/>
    </xf>
    <xf numFmtId="0" fontId="86" fillId="57" borderId="44" xfId="329" applyFont="1" applyFill="1" applyBorder="1" applyAlignment="1">
      <alignment horizontal="center" vertical="center" wrapText="1"/>
    </xf>
    <xf numFmtId="0" fontId="86" fillId="57" borderId="95" xfId="329" applyFont="1" applyFill="1" applyBorder="1" applyAlignment="1">
      <alignment horizontal="center" vertical="center" wrapText="1"/>
    </xf>
    <xf numFmtId="3" fontId="86" fillId="57" borderId="44" xfId="329" applyNumberFormat="1" applyFont="1" applyFill="1" applyBorder="1" applyAlignment="1">
      <alignment horizontal="center" vertical="center" wrapText="1"/>
    </xf>
    <xf numFmtId="3" fontId="86" fillId="57" borderId="95" xfId="329" applyNumberFormat="1" applyFont="1" applyFill="1" applyBorder="1" applyAlignment="1">
      <alignment horizontal="center" vertical="center" wrapText="1"/>
    </xf>
    <xf numFmtId="0" fontId="113" fillId="0" borderId="28" xfId="0" applyFont="1" applyBorder="1" applyAlignment="1">
      <alignment wrapText="1"/>
    </xf>
    <xf numFmtId="49" fontId="85" fillId="0" borderId="31" xfId="331" applyNumberFormat="1" applyFont="1" applyBorder="1" applyAlignment="1">
      <alignment horizontal="center"/>
    </xf>
    <xf numFmtId="0" fontId="91" fillId="0" borderId="28" xfId="0" applyFont="1" applyBorder="1" applyAlignment="1">
      <alignment horizontal="left" wrapText="1" indent="1"/>
    </xf>
    <xf numFmtId="0" fontId="113" fillId="0" borderId="165" xfId="0" applyFont="1" applyBorder="1" applyAlignment="1">
      <alignment wrapText="1"/>
    </xf>
    <xf numFmtId="49" fontId="85" fillId="0" borderId="95" xfId="331" applyNumberFormat="1" applyFont="1" applyBorder="1" applyAlignment="1">
      <alignment horizontal="center"/>
    </xf>
    <xf numFmtId="0" fontId="91" fillId="0" borderId="44" xfId="0" applyFont="1" applyBorder="1" applyAlignment="1">
      <alignment wrapText="1"/>
    </xf>
    <xf numFmtId="0" fontId="91" fillId="65" borderId="41" xfId="0" applyFont="1" applyFill="1" applyBorder="1" applyAlignment="1">
      <alignment horizontal="center"/>
    </xf>
    <xf numFmtId="0" fontId="89" fillId="61" borderId="0" xfId="0" applyFont="1" applyFill="1"/>
    <xf numFmtId="10" fontId="89" fillId="0" borderId="0" xfId="0" applyNumberFormat="1" applyFont="1"/>
    <xf numFmtId="5" fontId="139" fillId="0" borderId="0" xfId="0" applyNumberFormat="1" applyFont="1" applyAlignment="1">
      <alignment horizontal="left"/>
    </xf>
    <xf numFmtId="5" fontId="95" fillId="0" borderId="0" xfId="0" applyNumberFormat="1" applyFont="1" applyAlignment="1">
      <alignment horizontal="left"/>
    </xf>
    <xf numFmtId="166" fontId="98" fillId="0" borderId="0" xfId="30976" applyNumberFormat="1" applyFont="1" applyFill="1" applyBorder="1"/>
    <xf numFmtId="166" fontId="88" fillId="0" borderId="0" xfId="2" applyNumberFormat="1" applyFont="1" applyFill="1" applyBorder="1"/>
    <xf numFmtId="0" fontId="113" fillId="56" borderId="41" xfId="335" applyFont="1" applyFill="1" applyBorder="1"/>
    <xf numFmtId="0" fontId="91" fillId="56" borderId="41" xfId="335" applyFont="1" applyFill="1" applyBorder="1"/>
    <xf numFmtId="0" fontId="114" fillId="56" borderId="41" xfId="335" applyFont="1" applyFill="1" applyBorder="1"/>
    <xf numFmtId="0" fontId="148" fillId="56" borderId="41" xfId="335" applyFont="1" applyFill="1" applyBorder="1" applyAlignment="1">
      <alignment horizontal="center"/>
    </xf>
    <xf numFmtId="0" fontId="148" fillId="56" borderId="43" xfId="335" applyFont="1" applyFill="1" applyBorder="1" applyAlignment="1">
      <alignment horizontal="center"/>
    </xf>
    <xf numFmtId="166" fontId="148" fillId="56" borderId="41" xfId="335" applyNumberFormat="1" applyFont="1" applyFill="1" applyBorder="1" applyAlignment="1">
      <alignment horizontal="center"/>
    </xf>
    <xf numFmtId="0" fontId="85" fillId="56" borderId="41" xfId="335" applyFont="1" applyFill="1" applyBorder="1" applyAlignment="1">
      <alignment horizontal="center"/>
    </xf>
    <xf numFmtId="0" fontId="85" fillId="56" borderId="47" xfId="335" applyFont="1" applyFill="1" applyBorder="1" applyAlignment="1">
      <alignment horizontal="center"/>
    </xf>
    <xf numFmtId="0" fontId="114" fillId="0" borderId="27" xfId="335" applyFont="1" applyBorder="1"/>
    <xf numFmtId="0" fontId="85" fillId="0" borderId="27" xfId="335" applyFont="1" applyBorder="1"/>
    <xf numFmtId="165" fontId="85" fillId="0" borderId="28" xfId="0" applyNumberFormat="1" applyFont="1" applyBorder="1"/>
    <xf numFmtId="165" fontId="85" fillId="0" borderId="34" xfId="0" applyNumberFormat="1" applyFont="1" applyBorder="1"/>
    <xf numFmtId="166" fontId="85" fillId="0" borderId="27" xfId="2" applyNumberFormat="1" applyFont="1" applyBorder="1"/>
    <xf numFmtId="171" fontId="85" fillId="0" borderId="27" xfId="623" applyNumberFormat="1" applyFont="1" applyBorder="1"/>
    <xf numFmtId="44" fontId="85" fillId="0" borderId="39" xfId="2" applyFont="1" applyBorder="1"/>
    <xf numFmtId="0" fontId="123" fillId="0" borderId="166" xfId="335" applyFont="1" applyBorder="1"/>
    <xf numFmtId="165" fontId="123" fillId="0" borderId="165" xfId="0" applyNumberFormat="1" applyFont="1" applyBorder="1"/>
    <xf numFmtId="165" fontId="123" fillId="0" borderId="89" xfId="0" applyNumberFormat="1" applyFont="1" applyBorder="1"/>
    <xf numFmtId="166" fontId="123" fillId="0" borderId="166" xfId="2" applyNumberFormat="1" applyFont="1" applyBorder="1"/>
    <xf numFmtId="171" fontId="85" fillId="0" borderId="166" xfId="623" applyNumberFormat="1" applyFont="1" applyBorder="1"/>
    <xf numFmtId="44" fontId="85" fillId="0" borderId="126" xfId="2" applyFont="1" applyBorder="1"/>
    <xf numFmtId="0" fontId="114" fillId="0" borderId="111" xfId="335" applyFont="1" applyBorder="1"/>
    <xf numFmtId="0" fontId="85" fillId="0" borderId="111" xfId="335" applyFont="1" applyBorder="1"/>
    <xf numFmtId="165" fontId="85" fillId="0" borderId="129" xfId="0" applyNumberFormat="1" applyFont="1" applyBorder="1"/>
    <xf numFmtId="166" fontId="85" fillId="0" borderId="111" xfId="2" applyNumberFormat="1" applyFont="1" applyBorder="1"/>
    <xf numFmtId="171" fontId="85" fillId="0" borderId="111" xfId="623" applyNumberFormat="1" applyFont="1" applyBorder="1"/>
    <xf numFmtId="44" fontId="85" fillId="0" borderId="149" xfId="2" applyFont="1" applyBorder="1"/>
    <xf numFmtId="0" fontId="113" fillId="56" borderId="41" xfId="335" quotePrefix="1" applyFont="1" applyFill="1" applyBorder="1" applyAlignment="1">
      <alignment horizontal="left"/>
    </xf>
    <xf numFmtId="0" fontId="91" fillId="56" borderId="41" xfId="335" quotePrefix="1" applyFont="1" applyFill="1" applyBorder="1" applyAlignment="1">
      <alignment horizontal="left"/>
    </xf>
    <xf numFmtId="0" fontId="85" fillId="56" borderId="41" xfId="335" applyFont="1" applyFill="1" applyBorder="1"/>
    <xf numFmtId="0" fontId="85" fillId="56" borderId="43" xfId="335" applyFont="1" applyFill="1" applyBorder="1"/>
    <xf numFmtId="166" fontId="85" fillId="56" borderId="41" xfId="2" applyNumberFormat="1" applyFont="1" applyFill="1" applyBorder="1"/>
    <xf numFmtId="165" fontId="85" fillId="0" borderId="127" xfId="0" applyNumberFormat="1" applyFont="1" applyBorder="1"/>
    <xf numFmtId="0" fontId="85" fillId="0" borderId="35" xfId="0" applyFont="1" applyBorder="1"/>
    <xf numFmtId="171" fontId="85" fillId="0" borderId="166" xfId="335" applyNumberFormat="1" applyFont="1" applyBorder="1"/>
    <xf numFmtId="0" fontId="123" fillId="0" borderId="111" xfId="335" applyFont="1" applyBorder="1"/>
    <xf numFmtId="0" fontId="114" fillId="61" borderId="111" xfId="335" applyFont="1" applyFill="1" applyBorder="1"/>
    <xf numFmtId="165" fontId="85" fillId="61" borderId="165" xfId="0" applyNumberFormat="1" applyFont="1" applyFill="1" applyBorder="1"/>
    <xf numFmtId="165" fontId="85" fillId="61" borderId="89" xfId="0" applyNumberFormat="1" applyFont="1" applyFill="1" applyBorder="1"/>
    <xf numFmtId="166" fontId="85" fillId="61" borderId="166" xfId="2" applyNumberFormat="1" applyFont="1" applyFill="1" applyBorder="1"/>
    <xf numFmtId="0" fontId="85" fillId="61" borderId="111" xfId="335" applyFont="1" applyFill="1" applyBorder="1"/>
    <xf numFmtId="165" fontId="85" fillId="61" borderId="127" xfId="0" applyNumberFormat="1" applyFont="1" applyFill="1" applyBorder="1"/>
    <xf numFmtId="165" fontId="85" fillId="61" borderId="129" xfId="0" applyNumberFormat="1" applyFont="1" applyFill="1" applyBorder="1"/>
    <xf numFmtId="166" fontId="85" fillId="61" borderId="111" xfId="2" applyNumberFormat="1" applyFont="1" applyFill="1" applyBorder="1"/>
    <xf numFmtId="0" fontId="85" fillId="0" borderId="39" xfId="0" applyFont="1" applyBorder="1"/>
    <xf numFmtId="0" fontId="85" fillId="0" borderId="126" xfId="0" applyFont="1" applyBorder="1"/>
    <xf numFmtId="0" fontId="123" fillId="0" borderId="27" xfId="335" applyFont="1" applyBorder="1"/>
    <xf numFmtId="0" fontId="114" fillId="0" borderId="35" xfId="335" applyFont="1" applyBorder="1"/>
    <xf numFmtId="0" fontId="85" fillId="0" borderId="35" xfId="335" applyFont="1" applyBorder="1"/>
    <xf numFmtId="165" fontId="85" fillId="0" borderId="24" xfId="0" applyNumberFormat="1" applyFont="1" applyBorder="1"/>
    <xf numFmtId="165" fontId="85" fillId="0" borderId="25" xfId="0" applyNumberFormat="1" applyFont="1" applyBorder="1"/>
    <xf numFmtId="166" fontId="85" fillId="0" borderId="35" xfId="2" applyNumberFormat="1" applyFont="1" applyBorder="1"/>
    <xf numFmtId="0" fontId="85" fillId="0" borderId="26" xfId="0" applyFont="1" applyBorder="1"/>
    <xf numFmtId="166" fontId="85" fillId="0" borderId="111" xfId="2" applyNumberFormat="1" applyFont="1" applyFill="1" applyBorder="1"/>
    <xf numFmtId="0" fontId="85" fillId="56" borderId="42" xfId="335" applyFont="1" applyFill="1" applyBorder="1"/>
    <xf numFmtId="0" fontId="85" fillId="56" borderId="48" xfId="335" applyFont="1" applyFill="1" applyBorder="1"/>
    <xf numFmtId="165" fontId="85" fillId="56" borderId="48" xfId="1260" applyNumberFormat="1" applyFont="1" applyFill="1" applyBorder="1"/>
    <xf numFmtId="0" fontId="85" fillId="56" borderId="51" xfId="335" applyFont="1" applyFill="1" applyBorder="1"/>
    <xf numFmtId="0" fontId="113" fillId="0" borderId="35" xfId="335" applyFont="1" applyBorder="1"/>
    <xf numFmtId="0" fontId="91" fillId="0" borderId="35" xfId="335" applyFont="1" applyBorder="1"/>
    <xf numFmtId="0" fontId="85" fillId="0" borderId="24" xfId="335" applyFont="1" applyBorder="1"/>
    <xf numFmtId="166" fontId="85" fillId="0" borderId="35" xfId="2" applyNumberFormat="1" applyFont="1" applyFill="1" applyBorder="1"/>
    <xf numFmtId="9" fontId="85" fillId="0" borderId="35" xfId="1" applyFont="1" applyBorder="1"/>
    <xf numFmtId="44" fontId="85" fillId="0" borderId="26" xfId="0" applyNumberFormat="1" applyFont="1" applyBorder="1"/>
    <xf numFmtId="0" fontId="114" fillId="0" borderId="45" xfId="335" applyFont="1" applyBorder="1"/>
    <xf numFmtId="165" fontId="85" fillId="0" borderId="44" xfId="0" applyNumberFormat="1" applyFont="1" applyBorder="1"/>
    <xf numFmtId="0" fontId="85" fillId="0" borderId="45" xfId="0" applyFont="1" applyBorder="1"/>
    <xf numFmtId="0" fontId="85" fillId="0" borderId="146" xfId="0" applyFont="1" applyBorder="1"/>
    <xf numFmtId="0" fontId="113" fillId="56" borderId="63" xfId="335" applyFont="1" applyFill="1" applyBorder="1"/>
    <xf numFmtId="0" fontId="91" fillId="56" borderId="66" xfId="335" applyFont="1" applyFill="1" applyBorder="1"/>
    <xf numFmtId="0" fontId="114" fillId="56" borderId="62" xfId="335" applyFont="1" applyFill="1" applyBorder="1"/>
    <xf numFmtId="0" fontId="114" fillId="0" borderId="165" xfId="335" applyFont="1" applyBorder="1"/>
    <xf numFmtId="0" fontId="85" fillId="0" borderId="90" xfId="335" applyFont="1" applyBorder="1"/>
    <xf numFmtId="0" fontId="114" fillId="0" borderId="92" xfId="335" applyFont="1" applyBorder="1"/>
    <xf numFmtId="165" fontId="85" fillId="0" borderId="91" xfId="30973" applyNumberFormat="1" applyFont="1" applyBorder="1"/>
    <xf numFmtId="0" fontId="113" fillId="0" borderId="165" xfId="335" applyFont="1" applyBorder="1"/>
    <xf numFmtId="0" fontId="91" fillId="0" borderId="90" xfId="335" applyFont="1" applyBorder="1"/>
    <xf numFmtId="165" fontId="85" fillId="61" borderId="91" xfId="0" applyNumberFormat="1" applyFont="1" applyFill="1" applyBorder="1" applyAlignment="1">
      <alignment wrapText="1"/>
    </xf>
    <xf numFmtId="165" fontId="91" fillId="0" borderId="0" xfId="335" applyNumberFormat="1" applyFont="1"/>
    <xf numFmtId="0" fontId="114" fillId="0" borderId="172" xfId="335" applyFont="1" applyBorder="1"/>
    <xf numFmtId="0" fontId="85" fillId="0" borderId="169" xfId="335" applyFont="1" applyBorder="1"/>
    <xf numFmtId="0" fontId="114" fillId="0" borderId="173" xfId="335" applyFont="1" applyBorder="1"/>
    <xf numFmtId="0" fontId="113" fillId="0" borderId="172" xfId="762" applyFont="1" applyBorder="1" applyAlignment="1">
      <alignment horizontal="center"/>
    </xf>
    <xf numFmtId="0" fontId="113" fillId="0" borderId="71" xfId="762" applyFont="1" applyBorder="1"/>
    <xf numFmtId="0" fontId="91" fillId="0" borderId="65" xfId="762" applyFont="1" applyBorder="1"/>
    <xf numFmtId="166" fontId="114" fillId="0" borderId="63" xfId="1290" applyNumberFormat="1" applyFont="1" applyFill="1" applyBorder="1"/>
    <xf numFmtId="0" fontId="113" fillId="61" borderId="166" xfId="762" applyFont="1" applyFill="1" applyBorder="1"/>
    <xf numFmtId="0" fontId="91" fillId="61" borderId="89" xfId="762" applyFont="1" applyFill="1" applyBorder="1"/>
    <xf numFmtId="166" fontId="114" fillId="0" borderId="165" xfId="1290" applyNumberFormat="1" applyFont="1" applyBorder="1"/>
    <xf numFmtId="166" fontId="85" fillId="0" borderId="171" xfId="1290" applyNumberFormat="1" applyFont="1" applyBorder="1"/>
    <xf numFmtId="0" fontId="113" fillId="61" borderId="38" xfId="762" applyFont="1" applyFill="1" applyBorder="1"/>
    <xf numFmtId="0" fontId="91" fillId="61" borderId="129" xfId="762" applyFont="1" applyFill="1" applyBorder="1"/>
    <xf numFmtId="0" fontId="114" fillId="59" borderId="43" xfId="762" applyFont="1" applyFill="1" applyBorder="1"/>
    <xf numFmtId="0" fontId="85" fillId="59" borderId="43" xfId="762" applyFont="1" applyFill="1" applyBorder="1"/>
    <xf numFmtId="0" fontId="85" fillId="59" borderId="236" xfId="762" applyFont="1" applyFill="1" applyBorder="1"/>
    <xf numFmtId="0" fontId="85" fillId="59" borderId="47" xfId="762" applyFont="1" applyFill="1" applyBorder="1"/>
    <xf numFmtId="5" fontId="91" fillId="61" borderId="48" xfId="0" applyNumberFormat="1" applyFont="1" applyFill="1" applyBorder="1" applyAlignment="1">
      <alignment horizontal="left"/>
    </xf>
    <xf numFmtId="166" fontId="113" fillId="63" borderId="102" xfId="30976" applyNumberFormat="1" applyFont="1" applyFill="1" applyBorder="1"/>
    <xf numFmtId="0" fontId="88" fillId="0" borderId="0" xfId="0" applyFont="1" applyAlignment="1">
      <alignment horizontal="left" vertical="center"/>
    </xf>
    <xf numFmtId="0" fontId="91" fillId="57" borderId="64" xfId="0" applyFont="1" applyFill="1" applyBorder="1" applyAlignment="1">
      <alignment vertical="center"/>
    </xf>
    <xf numFmtId="0" fontId="85" fillId="57" borderId="110" xfId="0" applyFont="1" applyFill="1" applyBorder="1"/>
    <xf numFmtId="166" fontId="91" fillId="34" borderId="49" xfId="2" applyNumberFormat="1" applyFont="1" applyFill="1" applyBorder="1"/>
    <xf numFmtId="166" fontId="85" fillId="57" borderId="91" xfId="2" applyNumberFormat="1" applyFont="1" applyFill="1" applyBorder="1"/>
    <xf numFmtId="166" fontId="85" fillId="57" borderId="110" xfId="2" applyNumberFormat="1" applyFont="1" applyFill="1" applyBorder="1"/>
    <xf numFmtId="166" fontId="85" fillId="0" borderId="31" xfId="2" applyNumberFormat="1" applyFont="1" applyBorder="1" applyAlignment="1">
      <alignment vertical="top" wrapText="1"/>
    </xf>
    <xf numFmtId="166" fontId="85" fillId="0" borderId="91" xfId="2" applyNumberFormat="1" applyFont="1" applyBorder="1" applyAlignment="1">
      <alignment vertical="top" wrapText="1"/>
    </xf>
    <xf numFmtId="166" fontId="85" fillId="0" borderId="110" xfId="2" applyNumberFormat="1" applyFont="1" applyBorder="1" applyAlignment="1">
      <alignment vertical="top" wrapText="1"/>
    </xf>
    <xf numFmtId="166" fontId="85" fillId="0" borderId="110" xfId="2" applyNumberFormat="1" applyFont="1" applyBorder="1"/>
    <xf numFmtId="166" fontId="91" fillId="0" borderId="49" xfId="2" applyNumberFormat="1" applyFont="1" applyBorder="1"/>
    <xf numFmtId="0" fontId="98" fillId="0" borderId="0" xfId="0" applyFont="1" applyAlignment="1">
      <alignment horizontal="left" vertical="center"/>
    </xf>
    <xf numFmtId="0" fontId="86" fillId="56" borderId="48" xfId="0" applyFont="1" applyFill="1" applyBorder="1" applyAlignment="1">
      <alignment horizontal="center" vertical="center" wrapText="1"/>
    </xf>
    <xf numFmtId="0" fontId="91" fillId="57" borderId="28" xfId="0" applyFont="1" applyFill="1" applyBorder="1" applyAlignment="1" applyProtection="1">
      <alignment horizontal="justify" vertical="center" wrapText="1"/>
      <protection locked="0"/>
    </xf>
    <xf numFmtId="0" fontId="91" fillId="57" borderId="31" xfId="0" applyFont="1" applyFill="1" applyBorder="1" applyAlignment="1" applyProtection="1">
      <alignment horizontal="center" vertical="center" wrapText="1"/>
      <protection locked="0"/>
    </xf>
    <xf numFmtId="0" fontId="85" fillId="62" borderId="165" xfId="0" applyFont="1" applyFill="1" applyBorder="1" applyAlignment="1" applyProtection="1">
      <alignment horizontal="center" wrapText="1"/>
      <protection locked="0"/>
    </xf>
    <xf numFmtId="166" fontId="85" fillId="62" borderId="91" xfId="2" applyNumberFormat="1" applyFont="1" applyFill="1" applyBorder="1" applyAlignment="1" applyProtection="1">
      <alignment horizontal="center"/>
      <protection locked="0"/>
    </xf>
    <xf numFmtId="0" fontId="85" fillId="62" borderId="165" xfId="0" applyFont="1" applyFill="1" applyBorder="1" applyAlignment="1">
      <alignment horizontal="center"/>
    </xf>
    <xf numFmtId="0" fontId="85" fillId="0" borderId="165" xfId="0" applyFont="1" applyBorder="1" applyAlignment="1">
      <alignment horizontal="center"/>
    </xf>
    <xf numFmtId="166" fontId="85" fillId="0" borderId="91" xfId="2" applyNumberFormat="1" applyFont="1" applyFill="1" applyBorder="1" applyAlignment="1" applyProtection="1">
      <alignment horizontal="center"/>
      <protection locked="0"/>
    </xf>
    <xf numFmtId="166" fontId="85" fillId="0" borderId="91" xfId="2" applyNumberFormat="1" applyFont="1" applyBorder="1" applyAlignment="1" applyProtection="1">
      <alignment horizontal="center"/>
      <protection locked="0"/>
    </xf>
    <xf numFmtId="0" fontId="85" fillId="0" borderId="172" xfId="0" applyFont="1" applyBorder="1" applyAlignment="1">
      <alignment horizontal="center"/>
    </xf>
    <xf numFmtId="166" fontId="85" fillId="0" borderId="173" xfId="2" applyNumberFormat="1" applyFont="1" applyBorder="1" applyAlignment="1" applyProtection="1">
      <alignment wrapText="1"/>
      <protection locked="0"/>
    </xf>
    <xf numFmtId="2" fontId="85" fillId="0" borderId="173" xfId="4" applyNumberFormat="1" applyFont="1" applyBorder="1" applyAlignment="1" applyProtection="1">
      <alignment horizontal="center" vertical="center" wrapText="1"/>
      <protection locked="0"/>
    </xf>
    <xf numFmtId="166" fontId="85" fillId="0" borderId="170" xfId="2" applyNumberFormat="1" applyFont="1" applyBorder="1" applyAlignment="1" applyProtection="1">
      <alignment horizontal="center"/>
      <protection locked="0"/>
    </xf>
    <xf numFmtId="166" fontId="85" fillId="0" borderId="173" xfId="2" applyNumberFormat="1" applyFont="1" applyBorder="1" applyAlignment="1" applyProtection="1">
      <alignment horizontal="center"/>
      <protection locked="0"/>
    </xf>
    <xf numFmtId="166" fontId="85" fillId="0" borderId="170" xfId="2" applyNumberFormat="1" applyFont="1" applyFill="1" applyBorder="1" applyAlignment="1" applyProtection="1">
      <alignment horizontal="center"/>
      <protection locked="0"/>
    </xf>
    <xf numFmtId="0" fontId="85" fillId="0" borderId="165" xfId="0" applyFont="1" applyBorder="1" applyAlignment="1" applyProtection="1">
      <alignment horizontal="center" wrapText="1"/>
      <protection locked="0"/>
    </xf>
    <xf numFmtId="0" fontId="104" fillId="0" borderId="0" xfId="0" applyFont="1" applyAlignment="1">
      <alignment vertical="center" wrapText="1"/>
    </xf>
    <xf numFmtId="0" fontId="91" fillId="0" borderId="63" xfId="0" applyFont="1" applyBorder="1" applyAlignment="1">
      <alignment horizontal="center" vertical="center" wrapText="1"/>
    </xf>
    <xf numFmtId="0" fontId="91" fillId="0" borderId="62" xfId="0" applyFont="1" applyBorder="1" applyAlignment="1">
      <alignment horizontal="center" vertical="center" wrapText="1"/>
    </xf>
    <xf numFmtId="0" fontId="91" fillId="0" borderId="64" xfId="0" applyFont="1" applyBorder="1" applyAlignment="1">
      <alignment horizontal="center" vertical="center" wrapText="1"/>
    </xf>
    <xf numFmtId="0" fontId="88" fillId="0" borderId="172" xfId="0" applyFont="1" applyBorder="1" applyAlignment="1">
      <alignment horizontal="center" vertical="center" wrapText="1"/>
    </xf>
    <xf numFmtId="0" fontId="88" fillId="0" borderId="173" xfId="0" applyFont="1" applyBorder="1" applyAlignment="1">
      <alignment horizontal="center" vertical="center" wrapText="1"/>
    </xf>
    <xf numFmtId="166" fontId="85" fillId="0" borderId="173" xfId="2" applyNumberFormat="1" applyFont="1" applyFill="1" applyBorder="1" applyAlignment="1">
      <alignment horizontal="center" vertical="center" wrapText="1"/>
    </xf>
    <xf numFmtId="3" fontId="85" fillId="0" borderId="173" xfId="2" applyNumberFormat="1" applyFont="1" applyBorder="1" applyAlignment="1">
      <alignment horizontal="center" vertical="center" wrapText="1"/>
    </xf>
    <xf numFmtId="3" fontId="85" fillId="0" borderId="173" xfId="2" applyNumberFormat="1" applyFont="1" applyFill="1" applyBorder="1" applyAlignment="1">
      <alignment horizontal="center" vertical="center" wrapText="1"/>
    </xf>
    <xf numFmtId="166" fontId="88" fillId="0" borderId="169" xfId="2" applyNumberFormat="1" applyFont="1" applyBorder="1" applyAlignment="1">
      <alignment horizontal="center" vertical="center" wrapText="1"/>
    </xf>
    <xf numFmtId="3" fontId="85" fillId="0" borderId="174" xfId="2" applyNumberFormat="1" applyFont="1" applyBorder="1" applyAlignment="1">
      <alignment horizontal="center" vertical="center" wrapText="1"/>
    </xf>
    <xf numFmtId="3" fontId="85" fillId="0" borderId="170" xfId="2" applyNumberFormat="1" applyFont="1" applyBorder="1" applyAlignment="1">
      <alignment horizontal="center" vertical="center" wrapText="1"/>
    </xf>
    <xf numFmtId="0" fontId="85" fillId="0" borderId="165" xfId="0" applyFont="1" applyBorder="1" applyAlignment="1">
      <alignment horizontal="center" vertical="center" wrapText="1"/>
    </xf>
    <xf numFmtId="3" fontId="85" fillId="0" borderId="91" xfId="2" applyNumberFormat="1" applyFont="1" applyFill="1" applyBorder="1" applyAlignment="1">
      <alignment horizontal="center" vertical="center" wrapText="1"/>
    </xf>
    <xf numFmtId="0" fontId="85" fillId="0" borderId="197" xfId="0" applyFont="1" applyBorder="1" applyAlignment="1">
      <alignment horizontal="center" vertical="center" wrapText="1"/>
    </xf>
    <xf numFmtId="0" fontId="85" fillId="0" borderId="172" xfId="0" applyFont="1" applyBorder="1" applyAlignment="1">
      <alignment horizontal="center" vertical="center" wrapText="1"/>
    </xf>
    <xf numFmtId="0" fontId="85" fillId="0" borderId="173" xfId="0" applyFont="1" applyBorder="1" applyAlignment="1">
      <alignment horizontal="center" vertical="center" wrapText="1"/>
    </xf>
    <xf numFmtId="166" fontId="85" fillId="0" borderId="173" xfId="2" applyNumberFormat="1" applyFont="1" applyBorder="1" applyAlignment="1">
      <alignment horizontal="center" vertical="center" wrapText="1"/>
    </xf>
    <xf numFmtId="0" fontId="85" fillId="0" borderId="42" xfId="0" applyFont="1" applyBorder="1" applyAlignment="1">
      <alignment horizontal="center" vertical="center" wrapText="1"/>
    </xf>
    <xf numFmtId="0" fontId="85" fillId="0" borderId="237" xfId="0" applyFont="1" applyBorder="1" applyAlignment="1">
      <alignment horizontal="center" vertical="center" wrapText="1"/>
    </xf>
    <xf numFmtId="0" fontId="85" fillId="0" borderId="238"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85" fillId="0" borderId="167" xfId="0" applyFont="1" applyBorder="1" applyAlignment="1">
      <alignment horizontal="center" vertical="center" wrapText="1"/>
    </xf>
    <xf numFmtId="0" fontId="85" fillId="0" borderId="112" xfId="0" applyFont="1" applyBorder="1" applyAlignment="1">
      <alignment horizontal="left" vertical="center" wrapText="1"/>
    </xf>
    <xf numFmtId="3" fontId="85" fillId="0" borderId="112" xfId="0" applyNumberFormat="1" applyFont="1" applyBorder="1" applyAlignment="1">
      <alignment horizontal="center" vertical="center"/>
    </xf>
    <xf numFmtId="0" fontId="85" fillId="0" borderId="112" xfId="0" applyFont="1" applyBorder="1" applyAlignment="1">
      <alignment vertical="center" wrapText="1"/>
    </xf>
    <xf numFmtId="0" fontId="114" fillId="0" borderId="167" xfId="0" applyFont="1" applyBorder="1" applyAlignment="1">
      <alignment horizontal="center" vertical="center" wrapText="1"/>
    </xf>
    <xf numFmtId="0" fontId="114" fillId="0" borderId="168" xfId="0" applyFont="1" applyBorder="1" applyAlignment="1">
      <alignment horizontal="center" vertical="center" wrapText="1"/>
    </xf>
    <xf numFmtId="0" fontId="85" fillId="0" borderId="142" xfId="0" applyFont="1" applyBorder="1" applyAlignment="1">
      <alignment vertical="center" wrapText="1"/>
    </xf>
    <xf numFmtId="3" fontId="85" fillId="0" borderId="142" xfId="0" applyNumberFormat="1" applyFont="1" applyBorder="1" applyAlignment="1">
      <alignment horizontal="center" vertical="center"/>
    </xf>
    <xf numFmtId="0" fontId="85" fillId="0" borderId="0" xfId="0" applyFont="1" applyAlignment="1">
      <alignment vertical="top" wrapText="1"/>
    </xf>
    <xf numFmtId="0" fontId="85" fillId="0" borderId="112" xfId="0" applyFont="1" applyBorder="1" applyAlignment="1">
      <alignment horizontal="center" vertical="center"/>
    </xf>
    <xf numFmtId="0" fontId="85" fillId="0" borderId="128" xfId="0" applyFont="1" applyBorder="1" applyAlignment="1">
      <alignment horizontal="left" vertical="center" wrapText="1"/>
    </xf>
    <xf numFmtId="0" fontId="114" fillId="0" borderId="128" xfId="0" applyFont="1" applyBorder="1" applyAlignment="1">
      <alignment vertical="center" wrapText="1"/>
    </xf>
    <xf numFmtId="0" fontId="85" fillId="0" borderId="239" xfId="0" applyFont="1" applyBorder="1" applyAlignment="1">
      <alignment horizontal="center" vertical="center"/>
    </xf>
    <xf numFmtId="0" fontId="85" fillId="0" borderId="240" xfId="0" applyFont="1" applyBorder="1" applyAlignment="1">
      <alignment horizontal="left" vertical="center" wrapText="1"/>
    </xf>
    <xf numFmtId="43" fontId="85" fillId="0" borderId="97" xfId="4" applyFont="1" applyBorder="1"/>
    <xf numFmtId="9" fontId="85" fillId="70" borderId="45" xfId="0" applyNumberFormat="1" applyFont="1" applyFill="1" applyBorder="1"/>
    <xf numFmtId="165" fontId="85" fillId="70" borderId="146" xfId="4" applyNumberFormat="1" applyFont="1" applyFill="1" applyBorder="1" applyAlignment="1">
      <alignment wrapText="1"/>
    </xf>
    <xf numFmtId="9" fontId="85" fillId="70" borderId="146" xfId="0" applyNumberFormat="1" applyFont="1" applyFill="1" applyBorder="1"/>
    <xf numFmtId="43" fontId="85" fillId="0" borderId="146" xfId="0" applyNumberFormat="1" applyFont="1" applyBorder="1"/>
    <xf numFmtId="0" fontId="85" fillId="0" borderId="25" xfId="30982" applyFont="1" applyBorder="1"/>
    <xf numFmtId="0" fontId="91" fillId="59" borderId="166" xfId="0" applyFont="1" applyFill="1" applyBorder="1" applyAlignment="1">
      <alignment horizontal="center" wrapText="1"/>
    </xf>
    <xf numFmtId="0" fontId="85" fillId="0" borderId="45" xfId="0" applyFont="1" applyBorder="1" applyAlignment="1">
      <alignment horizontal="left"/>
    </xf>
    <xf numFmtId="3" fontId="85" fillId="70" borderId="45" xfId="0" applyNumberFormat="1" applyFont="1" applyFill="1" applyBorder="1"/>
    <xf numFmtId="3" fontId="85" fillId="0" borderId="45" xfId="0" applyNumberFormat="1" applyFont="1" applyBorder="1"/>
    <xf numFmtId="179" fontId="85" fillId="0" borderId="38" xfId="0" applyNumberFormat="1" applyFont="1" applyBorder="1"/>
    <xf numFmtId="0" fontId="95" fillId="68" borderId="89" xfId="0" applyFont="1" applyFill="1" applyBorder="1" applyAlignment="1">
      <alignment horizontal="left" vertical="center" wrapText="1"/>
    </xf>
    <xf numFmtId="0" fontId="89" fillId="68" borderId="34" xfId="0" applyFont="1" applyFill="1" applyBorder="1" applyAlignment="1">
      <alignment horizontal="left" vertical="center" wrapText="1"/>
    </xf>
    <xf numFmtId="0" fontId="95" fillId="68" borderId="91" xfId="0" applyFont="1" applyFill="1" applyBorder="1" applyAlignment="1">
      <alignment horizontal="left" vertical="center" wrapText="1"/>
    </xf>
    <xf numFmtId="0" fontId="91" fillId="57" borderId="63" xfId="0" applyFont="1" applyFill="1" applyBorder="1" applyAlignment="1">
      <alignment horizontal="center" vertical="center" wrapText="1"/>
    </xf>
    <xf numFmtId="0" fontId="91" fillId="57" borderId="62" xfId="0" applyFont="1" applyFill="1" applyBorder="1" applyAlignment="1">
      <alignment horizontal="center" vertical="center" wrapText="1"/>
    </xf>
    <xf numFmtId="3" fontId="85" fillId="0" borderId="91" xfId="1703" applyNumberFormat="1" applyFont="1" applyBorder="1" applyAlignment="1">
      <alignment horizontal="right" vertical="center"/>
    </xf>
    <xf numFmtId="0" fontId="85" fillId="0" borderId="172" xfId="0" applyFont="1" applyBorder="1" applyAlignment="1">
      <alignment horizontal="right" vertical="center" wrapText="1"/>
    </xf>
    <xf numFmtId="9" fontId="85" fillId="0" borderId="173" xfId="0" applyNumberFormat="1" applyFont="1" applyBorder="1" applyAlignment="1">
      <alignment horizontal="right" vertical="center"/>
    </xf>
    <xf numFmtId="9" fontId="85" fillId="0" borderId="170" xfId="0" applyNumberFormat="1" applyFont="1" applyBorder="1" applyAlignment="1">
      <alignment horizontal="right" vertical="center"/>
    </xf>
    <xf numFmtId="3" fontId="91" fillId="70" borderId="27" xfId="0" applyNumberFormat="1" applyFont="1" applyFill="1" applyBorder="1" applyAlignment="1">
      <alignment horizontal="center" vertical="center" wrapText="1"/>
    </xf>
    <xf numFmtId="0" fontId="91" fillId="70" borderId="41" xfId="0" applyFont="1" applyFill="1" applyBorder="1" applyAlignment="1">
      <alignment horizontal="center" vertical="center" wrapText="1"/>
    </xf>
    <xf numFmtId="0" fontId="113" fillId="57" borderId="241" xfId="0" applyFont="1" applyFill="1" applyBorder="1"/>
    <xf numFmtId="0" fontId="113" fillId="57" borderId="242" xfId="0" applyFont="1" applyFill="1" applyBorder="1"/>
    <xf numFmtId="0" fontId="113" fillId="57" borderId="215" xfId="0" applyFont="1" applyFill="1" applyBorder="1"/>
    <xf numFmtId="0" fontId="91" fillId="57" borderId="159" xfId="335" applyFont="1" applyFill="1" applyBorder="1" applyAlignment="1">
      <alignment horizontal="center" vertical="center" wrapText="1"/>
    </xf>
    <xf numFmtId="0" fontId="113" fillId="56" borderId="215" xfId="335" applyFont="1" applyFill="1" applyBorder="1"/>
    <xf numFmtId="0" fontId="85" fillId="56" borderId="117" xfId="0" applyFont="1" applyFill="1" applyBorder="1"/>
    <xf numFmtId="0" fontId="114" fillId="0" borderId="213" xfId="335" applyFont="1" applyBorder="1"/>
    <xf numFmtId="165" fontId="85" fillId="0" borderId="117" xfId="0" applyNumberFormat="1" applyFont="1" applyBorder="1"/>
    <xf numFmtId="165" fontId="123" fillId="0" borderId="117" xfId="0" applyNumberFormat="1" applyFont="1" applyBorder="1"/>
    <xf numFmtId="0" fontId="113" fillId="56" borderId="213" xfId="335" quotePrefix="1" applyFont="1" applyFill="1" applyBorder="1" applyAlignment="1">
      <alignment horizontal="left"/>
    </xf>
    <xf numFmtId="165" fontId="85" fillId="56" borderId="117" xfId="4" applyNumberFormat="1" applyFont="1" applyFill="1" applyBorder="1"/>
    <xf numFmtId="0" fontId="114" fillId="0" borderId="213" xfId="0" applyFont="1" applyBorder="1"/>
    <xf numFmtId="0" fontId="114" fillId="0" borderId="162" xfId="335" applyFont="1" applyBorder="1"/>
    <xf numFmtId="0" fontId="114" fillId="0" borderId="162" xfId="0" applyFont="1" applyBorder="1"/>
    <xf numFmtId="0" fontId="113" fillId="56" borderId="213" xfId="0" applyFont="1" applyFill="1" applyBorder="1"/>
    <xf numFmtId="165" fontId="85" fillId="0" borderId="117" xfId="4" applyNumberFormat="1" applyFont="1" applyBorder="1"/>
    <xf numFmtId="0" fontId="114" fillId="56" borderId="213" xfId="0" applyFont="1" applyFill="1" applyBorder="1"/>
    <xf numFmtId="0" fontId="113" fillId="0" borderId="213" xfId="0" applyFont="1" applyBorder="1"/>
    <xf numFmtId="0" fontId="114" fillId="56" borderId="215" xfId="0" applyFont="1" applyFill="1" applyBorder="1"/>
    <xf numFmtId="0" fontId="114" fillId="0" borderId="214" xfId="0" applyFont="1" applyBorder="1"/>
    <xf numFmtId="0" fontId="85" fillId="0" borderId="117" xfId="0" applyFont="1" applyBorder="1"/>
    <xf numFmtId="0" fontId="165" fillId="56" borderId="243" xfId="0" applyFont="1" applyFill="1" applyBorder="1"/>
    <xf numFmtId="0" fontId="114" fillId="56" borderId="150" xfId="0" applyFont="1" applyFill="1" applyBorder="1"/>
    <xf numFmtId="0" fontId="165" fillId="56" borderId="114" xfId="0" applyFont="1" applyFill="1" applyBorder="1"/>
    <xf numFmtId="0" fontId="165" fillId="56" borderId="79" xfId="0" applyFont="1" applyFill="1" applyBorder="1"/>
    <xf numFmtId="0" fontId="165" fillId="56" borderId="244" xfId="0" applyFont="1" applyFill="1" applyBorder="1"/>
    <xf numFmtId="0" fontId="148" fillId="56" borderId="114" xfId="0" applyFont="1" applyFill="1" applyBorder="1"/>
    <xf numFmtId="0" fontId="148" fillId="56" borderId="113" xfId="0" applyFont="1" applyFill="1" applyBorder="1"/>
    <xf numFmtId="0" fontId="113" fillId="57" borderId="68" xfId="0" applyFont="1" applyFill="1" applyBorder="1" applyAlignment="1">
      <alignment horizontal="center"/>
    </xf>
    <xf numFmtId="0" fontId="113" fillId="56" borderId="28" xfId="0" applyFont="1" applyFill="1" applyBorder="1"/>
    <xf numFmtId="0" fontId="113" fillId="56" borderId="29" xfId="0" applyFont="1" applyFill="1" applyBorder="1"/>
    <xf numFmtId="0" fontId="113" fillId="56" borderId="31" xfId="0" applyFont="1" applyFill="1" applyBorder="1"/>
    <xf numFmtId="0" fontId="91" fillId="59" borderId="238" xfId="0" applyFont="1" applyFill="1" applyBorder="1" applyAlignment="1">
      <alignment horizontal="center" vertical="center" wrapText="1"/>
    </xf>
    <xf numFmtId="0" fontId="91" fillId="59" borderId="147" xfId="0" applyFont="1" applyFill="1" applyBorder="1" applyAlignment="1">
      <alignment horizontal="left" vertical="center" wrapText="1"/>
    </xf>
    <xf numFmtId="0" fontId="91" fillId="59" borderId="246" xfId="0" applyFont="1" applyFill="1" applyBorder="1" applyAlignment="1">
      <alignment horizontal="center" wrapText="1"/>
    </xf>
    <xf numFmtId="0" fontId="85" fillId="0" borderId="160" xfId="0" applyFont="1" applyBorder="1" applyAlignment="1">
      <alignment horizontal="left" vertical="center" wrapText="1"/>
    </xf>
    <xf numFmtId="2" fontId="85" fillId="0" borderId="182" xfId="0" applyNumberFormat="1" applyFont="1" applyBorder="1" applyAlignment="1">
      <alignment horizontal="center"/>
    </xf>
    <xf numFmtId="0" fontId="91" fillId="59" borderId="117" xfId="0" applyFont="1" applyFill="1" applyBorder="1" applyAlignment="1">
      <alignment horizontal="left" vertical="center" wrapText="1"/>
    </xf>
    <xf numFmtId="0" fontId="85" fillId="0" borderId="215" xfId="30982" applyFont="1" applyBorder="1"/>
    <xf numFmtId="0" fontId="85" fillId="0" borderId="182" xfId="0" applyFont="1" applyBorder="1" applyAlignment="1">
      <alignment horizontal="center"/>
    </xf>
    <xf numFmtId="0" fontId="85" fillId="0" borderId="213" xfId="30982" applyFont="1" applyBorder="1"/>
    <xf numFmtId="0" fontId="85" fillId="0" borderId="183" xfId="0" applyFont="1" applyBorder="1" applyAlignment="1">
      <alignment horizontal="center"/>
    </xf>
    <xf numFmtId="0" fontId="85" fillId="0" borderId="213" xfId="30982" applyFont="1" applyBorder="1" applyAlignment="1">
      <alignment wrapText="1"/>
    </xf>
    <xf numFmtId="0" fontId="85" fillId="0" borderId="247" xfId="30982" applyFont="1" applyBorder="1"/>
    <xf numFmtId="0" fontId="85" fillId="0" borderId="248" xfId="0" applyFont="1" applyBorder="1" applyAlignment="1">
      <alignment horizontal="center"/>
    </xf>
    <xf numFmtId="0" fontId="85" fillId="0" borderId="249" xfId="30982" applyFont="1" applyBorder="1"/>
    <xf numFmtId="0" fontId="0" fillId="71" borderId="142" xfId="0" applyFill="1" applyBorder="1" applyAlignment="1">
      <alignment horizontal="center" wrapText="1"/>
    </xf>
    <xf numFmtId="0" fontId="85" fillId="0" borderId="201" xfId="0" applyFont="1" applyBorder="1" applyAlignment="1">
      <alignment horizontal="center" wrapText="1"/>
    </xf>
    <xf numFmtId="9" fontId="85" fillId="70" borderId="150" xfId="1" applyFont="1" applyFill="1" applyBorder="1"/>
    <xf numFmtId="0" fontId="85" fillId="0" borderId="150" xfId="0" applyFont="1" applyBorder="1" applyAlignment="1">
      <alignment horizontal="center"/>
    </xf>
    <xf numFmtId="0" fontId="85" fillId="0" borderId="228" xfId="0" applyFont="1" applyBorder="1" applyAlignment="1">
      <alignment horizontal="center"/>
    </xf>
    <xf numFmtId="0" fontId="91" fillId="59" borderId="245" xfId="0" applyFont="1" applyFill="1" applyBorder="1" applyAlignment="1">
      <alignment horizontal="center" vertical="center" wrapText="1"/>
    </xf>
    <xf numFmtId="0" fontId="0" fillId="0" borderId="0" xfId="0" applyAlignment="1">
      <alignment horizontal="left" vertical="center" wrapText="1"/>
    </xf>
    <xf numFmtId="3" fontId="85" fillId="0" borderId="116" xfId="0" applyNumberFormat="1" applyFont="1" applyBorder="1" applyAlignment="1">
      <alignment horizontal="center" vertical="center"/>
    </xf>
    <xf numFmtId="3" fontId="85" fillId="0" borderId="143" xfId="0" applyNumberFormat="1" applyFont="1" applyBorder="1" applyAlignment="1">
      <alignment horizontal="center" vertical="center"/>
    </xf>
    <xf numFmtId="41" fontId="85" fillId="0" borderId="165" xfId="4" applyNumberFormat="1" applyFont="1" applyBorder="1" applyAlignment="1">
      <alignment horizontal="center" vertical="center"/>
    </xf>
    <xf numFmtId="41" fontId="85" fillId="0" borderId="92" xfId="4" applyNumberFormat="1" applyFont="1" applyBorder="1" applyAlignment="1">
      <alignment horizontal="center" vertical="center"/>
    </xf>
    <xf numFmtId="8" fontId="85" fillId="0" borderId="126" xfId="2" applyNumberFormat="1" applyFont="1" applyBorder="1"/>
    <xf numFmtId="42" fontId="85" fillId="0" borderId="112" xfId="1290" applyNumberFormat="1" applyFont="1" applyFill="1" applyBorder="1" applyAlignment="1"/>
    <xf numFmtId="166" fontId="85" fillId="60" borderId="33" xfId="2" applyNumberFormat="1" applyFont="1" applyFill="1" applyBorder="1"/>
    <xf numFmtId="0" fontId="91" fillId="60" borderId="135" xfId="762" applyFont="1" applyFill="1" applyBorder="1" applyAlignment="1">
      <alignment horizontal="center"/>
    </xf>
    <xf numFmtId="0" fontId="91" fillId="60" borderId="136" xfId="762" applyFont="1" applyFill="1" applyBorder="1" applyAlignment="1">
      <alignment horizontal="center"/>
    </xf>
    <xf numFmtId="166" fontId="85" fillId="60" borderId="250" xfId="2" applyNumberFormat="1" applyFont="1" applyFill="1" applyBorder="1"/>
    <xf numFmtId="166" fontId="85" fillId="60" borderId="251" xfId="2" applyNumberFormat="1" applyFont="1" applyFill="1" applyBorder="1"/>
    <xf numFmtId="42" fontId="85" fillId="0" borderId="167" xfId="1290" applyNumberFormat="1" applyFont="1" applyFill="1" applyBorder="1" applyAlignment="1"/>
    <xf numFmtId="42" fontId="85" fillId="0" borderId="116" xfId="1290" applyNumberFormat="1" applyFont="1" applyBorder="1" applyAlignment="1"/>
    <xf numFmtId="42" fontId="85" fillId="0" borderId="116" xfId="1290" applyNumberFormat="1" applyFont="1" applyFill="1" applyBorder="1" applyAlignment="1"/>
    <xf numFmtId="42" fontId="91" fillId="0" borderId="252" xfId="1290" applyNumberFormat="1" applyFont="1" applyFill="1" applyBorder="1" applyAlignment="1"/>
    <xf numFmtId="42" fontId="91" fillId="0" borderId="203" xfId="1290" applyNumberFormat="1" applyFont="1" applyFill="1" applyBorder="1" applyAlignment="1"/>
    <xf numFmtId="42" fontId="91" fillId="0" borderId="84" xfId="1290" applyNumberFormat="1" applyFont="1" applyFill="1" applyBorder="1" applyAlignment="1"/>
    <xf numFmtId="0" fontId="91" fillId="0" borderId="43" xfId="762" quotePrefix="1" applyFont="1" applyBorder="1" applyAlignment="1">
      <alignment horizontal="left" vertical="center" wrapText="1"/>
    </xf>
    <xf numFmtId="0" fontId="91" fillId="62" borderId="133" xfId="762" applyFont="1" applyFill="1" applyBorder="1" applyAlignment="1">
      <alignment horizontal="center"/>
    </xf>
    <xf numFmtId="0" fontId="85" fillId="0" borderId="250" xfId="762" quotePrefix="1" applyFont="1" applyBorder="1" applyAlignment="1">
      <alignment horizontal="left"/>
    </xf>
    <xf numFmtId="9" fontId="85" fillId="0" borderId="134" xfId="150" applyFont="1" applyBorder="1" applyAlignment="1"/>
    <xf numFmtId="9" fontId="85" fillId="0" borderId="198" xfId="150" applyFont="1" applyFill="1" applyBorder="1" applyAlignment="1"/>
    <xf numFmtId="0" fontId="91" fillId="0" borderId="184" xfId="762" quotePrefix="1" applyFont="1" applyBorder="1" applyAlignment="1">
      <alignment horizontal="left"/>
    </xf>
    <xf numFmtId="42" fontId="91" fillId="0" borderId="216" xfId="1290" applyNumberFormat="1" applyFont="1" applyFill="1" applyBorder="1" applyAlignment="1"/>
    <xf numFmtId="42" fontId="91" fillId="0" borderId="79" xfId="1290" applyNumberFormat="1" applyFont="1" applyFill="1" applyBorder="1" applyAlignment="1"/>
    <xf numFmtId="42" fontId="91" fillId="0" borderId="253" xfId="1290" applyNumberFormat="1" applyFont="1" applyFill="1" applyBorder="1" applyAlignment="1"/>
    <xf numFmtId="9" fontId="85" fillId="0" borderId="254" xfId="150" applyFont="1" applyFill="1" applyBorder="1" applyAlignment="1"/>
    <xf numFmtId="9" fontId="85" fillId="0" borderId="79" xfId="150" applyFont="1" applyFill="1" applyBorder="1" applyAlignment="1"/>
    <xf numFmtId="9" fontId="85" fillId="0" borderId="80" xfId="150" applyFont="1" applyFill="1" applyBorder="1" applyAlignment="1"/>
    <xf numFmtId="0" fontId="159" fillId="0" borderId="0" xfId="0" applyFont="1" applyAlignment="1">
      <alignment vertical="center" wrapText="1"/>
    </xf>
    <xf numFmtId="0" fontId="91" fillId="60" borderId="163" xfId="762" applyFont="1" applyFill="1" applyBorder="1"/>
    <xf numFmtId="0" fontId="91" fillId="60" borderId="147" xfId="762" applyFont="1" applyFill="1" applyBorder="1"/>
    <xf numFmtId="0" fontId="91" fillId="60" borderId="133" xfId="762" applyFont="1" applyFill="1" applyBorder="1" applyAlignment="1">
      <alignment horizontal="center"/>
    </xf>
    <xf numFmtId="0" fontId="85" fillId="0" borderId="147" xfId="762" quotePrefix="1" applyFont="1" applyBorder="1" applyAlignment="1">
      <alignment horizontal="left"/>
    </xf>
    <xf numFmtId="0" fontId="85" fillId="0" borderId="250" xfId="762" applyFont="1" applyBorder="1"/>
    <xf numFmtId="9" fontId="85" fillId="0" borderId="77" xfId="150" applyFont="1" applyBorder="1" applyAlignment="1"/>
    <xf numFmtId="42" fontId="91" fillId="0" borderId="121" xfId="1290" applyNumberFormat="1" applyFont="1" applyBorder="1" applyAlignment="1"/>
    <xf numFmtId="42" fontId="91" fillId="0" borderId="185" xfId="1290" applyNumberFormat="1" applyFont="1" applyBorder="1" applyAlignment="1"/>
    <xf numFmtId="42" fontId="91" fillId="0" borderId="255" xfId="1290" applyNumberFormat="1" applyFont="1" applyBorder="1" applyAlignment="1"/>
    <xf numFmtId="9" fontId="85" fillId="0" borderId="216" xfId="150" applyFont="1" applyBorder="1" applyAlignment="1"/>
    <xf numFmtId="9" fontId="85" fillId="0" borderId="185" xfId="150" applyFont="1" applyBorder="1" applyAlignment="1"/>
    <xf numFmtId="9" fontId="85" fillId="0" borderId="256" xfId="150" applyFont="1" applyBorder="1" applyAlignment="1"/>
    <xf numFmtId="0" fontId="85" fillId="0" borderId="0" xfId="762" applyFont="1"/>
    <xf numFmtId="0" fontId="91" fillId="62" borderId="163" xfId="762" applyFont="1" applyFill="1" applyBorder="1"/>
    <xf numFmtId="0" fontId="91" fillId="62" borderId="147" xfId="762" applyFont="1" applyFill="1" applyBorder="1"/>
    <xf numFmtId="0" fontId="85" fillId="0" borderId="147" xfId="762" quotePrefix="1" applyFont="1" applyBorder="1" applyAlignment="1">
      <alignment horizontal="left" wrapText="1"/>
    </xf>
    <xf numFmtId="9" fontId="85" fillId="0" borderId="134" xfId="150" applyFont="1" applyFill="1" applyBorder="1"/>
    <xf numFmtId="0" fontId="85" fillId="0" borderId="250" xfId="762" applyFont="1" applyBorder="1" applyAlignment="1">
      <alignment wrapText="1"/>
    </xf>
    <xf numFmtId="9" fontId="85" fillId="0" borderId="77" xfId="150" applyFont="1" applyFill="1" applyBorder="1"/>
    <xf numFmtId="0" fontId="91" fillId="0" borderId="184" xfId="762" quotePrefix="1" applyFont="1" applyBorder="1" applyAlignment="1">
      <alignment horizontal="left" wrapText="1"/>
    </xf>
    <xf numFmtId="42" fontId="91" fillId="0" borderId="121" xfId="1290" applyNumberFormat="1" applyFont="1" applyFill="1" applyBorder="1" applyAlignment="1">
      <alignment vertical="top"/>
    </xf>
    <xf numFmtId="42" fontId="91" fillId="0" borderId="185" xfId="1290" applyNumberFormat="1" applyFont="1" applyFill="1" applyBorder="1" applyAlignment="1">
      <alignment vertical="top"/>
    </xf>
    <xf numFmtId="42" fontId="91" fillId="0" borderId="255" xfId="1290" applyNumberFormat="1" applyFont="1" applyFill="1" applyBorder="1" applyAlignment="1">
      <alignment vertical="top"/>
    </xf>
    <xf numFmtId="9" fontId="85" fillId="0" borderId="216" xfId="150" applyFont="1" applyFill="1" applyBorder="1"/>
    <xf numFmtId="9" fontId="85" fillId="0" borderId="185" xfId="150" applyFont="1" applyFill="1" applyBorder="1"/>
    <xf numFmtId="9" fontId="85" fillId="0" borderId="256" xfId="150" applyFont="1" applyFill="1" applyBorder="1"/>
    <xf numFmtId="0" fontId="85" fillId="0" borderId="147" xfId="762" applyFont="1" applyBorder="1" applyAlignment="1">
      <alignment wrapText="1"/>
    </xf>
    <xf numFmtId="0" fontId="91" fillId="0" borderId="148" xfId="762" quotePrefix="1" applyFont="1" applyBorder="1" applyAlignment="1">
      <alignment horizontal="left" wrapText="1"/>
    </xf>
    <xf numFmtId="42" fontId="91" fillId="0" borderId="253" xfId="1290" applyNumberFormat="1" applyFont="1" applyFill="1" applyBorder="1" applyAlignment="1">
      <alignment vertical="top"/>
    </xf>
    <xf numFmtId="42" fontId="91" fillId="0" borderId="79" xfId="1290" applyNumberFormat="1" applyFont="1" applyFill="1" applyBorder="1" applyAlignment="1">
      <alignment vertical="top"/>
    </xf>
    <xf numFmtId="42" fontId="91" fillId="0" borderId="203" xfId="1290" applyNumberFormat="1" applyFont="1" applyFill="1" applyBorder="1" applyAlignment="1">
      <alignment vertical="top"/>
    </xf>
    <xf numFmtId="0" fontId="85" fillId="62" borderId="162" xfId="762" applyFont="1" applyFill="1" applyBorder="1"/>
    <xf numFmtId="0" fontId="85" fillId="0" borderId="147" xfId="762" applyFont="1" applyBorder="1"/>
    <xf numFmtId="9" fontId="85" fillId="0" borderId="134" xfId="150" applyFont="1" applyBorder="1"/>
    <xf numFmtId="42" fontId="91" fillId="0" borderId="253" xfId="1290" applyNumberFormat="1" applyFont="1" applyBorder="1" applyAlignment="1">
      <alignment vertical="top"/>
    </xf>
    <xf numFmtId="42" fontId="91" fillId="0" borderId="79" xfId="1290" applyNumberFormat="1" applyFont="1" applyBorder="1" applyAlignment="1">
      <alignment vertical="top"/>
    </xf>
    <xf numFmtId="42" fontId="91" fillId="0" borderId="203" xfId="1290" applyNumberFormat="1" applyFont="1" applyBorder="1" applyAlignment="1">
      <alignment vertical="top"/>
    </xf>
    <xf numFmtId="0" fontId="114" fillId="0" borderId="257" xfId="0" applyFont="1" applyBorder="1"/>
    <xf numFmtId="0" fontId="113" fillId="57" borderId="35" xfId="335" applyFont="1" applyFill="1" applyBorder="1"/>
    <xf numFmtId="0" fontId="91" fillId="57" borderId="45" xfId="335" applyFont="1" applyFill="1" applyBorder="1" applyAlignment="1">
      <alignment vertical="center"/>
    </xf>
    <xf numFmtId="0" fontId="113" fillId="57" borderId="45" xfId="335" applyFont="1" applyFill="1" applyBorder="1" applyAlignment="1">
      <alignment horizontal="center" vertical="center" wrapText="1"/>
    </xf>
    <xf numFmtId="0" fontId="91" fillId="57" borderId="44" xfId="335" applyFont="1" applyFill="1" applyBorder="1" applyAlignment="1">
      <alignment horizontal="center" vertical="center" wrapText="1"/>
    </xf>
    <xf numFmtId="0" fontId="91" fillId="57" borderId="96" xfId="335" applyFont="1" applyFill="1" applyBorder="1" applyAlignment="1">
      <alignment horizontal="center" vertical="center" wrapText="1"/>
    </xf>
    <xf numFmtId="0" fontId="91" fillId="57" borderId="55" xfId="335" applyFont="1" applyFill="1" applyBorder="1" applyAlignment="1">
      <alignment horizontal="center" vertical="center" wrapText="1"/>
    </xf>
    <xf numFmtId="0" fontId="91" fillId="57" borderId="45" xfId="335" quotePrefix="1" applyFont="1" applyFill="1" applyBorder="1" applyAlignment="1">
      <alignment horizontal="center" vertical="center" wrapText="1"/>
    </xf>
    <xf numFmtId="0" fontId="91" fillId="57" borderId="45" xfId="335" applyFont="1" applyFill="1" applyBorder="1" applyAlignment="1">
      <alignment horizontal="center" vertical="center" wrapText="1"/>
    </xf>
    <xf numFmtId="0" fontId="91" fillId="57" borderId="95" xfId="335" applyFont="1" applyFill="1" applyBorder="1" applyAlignment="1">
      <alignment horizontal="center" vertical="center" wrapText="1"/>
    </xf>
    <xf numFmtId="0" fontId="113" fillId="57" borderId="95" xfId="335" applyFont="1" applyFill="1" applyBorder="1" applyAlignment="1">
      <alignment horizontal="center" vertical="center" wrapText="1"/>
    </xf>
    <xf numFmtId="0" fontId="91" fillId="57" borderId="195" xfId="335" applyFont="1" applyFill="1" applyBorder="1"/>
    <xf numFmtId="0" fontId="85" fillId="56" borderId="154" xfId="335" applyFont="1" applyFill="1" applyBorder="1" applyAlignment="1">
      <alignment horizontal="center"/>
    </xf>
    <xf numFmtId="42" fontId="85" fillId="0" borderId="182" xfId="335" applyNumberFormat="1" applyFont="1" applyBorder="1" applyAlignment="1">
      <alignment horizontal="center"/>
    </xf>
    <xf numFmtId="42" fontId="85" fillId="56" borderId="183" xfId="335" applyNumberFormat="1" applyFont="1" applyFill="1" applyBorder="1"/>
    <xf numFmtId="42" fontId="85" fillId="0" borderId="183" xfId="2" applyNumberFormat="1" applyFont="1" applyBorder="1"/>
    <xf numFmtId="42" fontId="85" fillId="0" borderId="183" xfId="0" applyNumberFormat="1" applyFont="1" applyBorder="1"/>
    <xf numFmtId="42" fontId="85" fillId="0" borderId="183" xfId="335" applyNumberFormat="1" applyFont="1" applyBorder="1"/>
    <xf numFmtId="42" fontId="85" fillId="56" borderId="183" xfId="2" applyNumberFormat="1" applyFont="1" applyFill="1" applyBorder="1"/>
    <xf numFmtId="42" fontId="85" fillId="56" borderId="117" xfId="2" applyNumberFormat="1" applyFont="1" applyFill="1" applyBorder="1"/>
    <xf numFmtId="42" fontId="85" fillId="0" borderId="117" xfId="2" applyNumberFormat="1" applyFont="1" applyBorder="1"/>
    <xf numFmtId="0" fontId="85" fillId="56" borderId="154" xfId="335" applyFont="1" applyFill="1" applyBorder="1"/>
    <xf numFmtId="0" fontId="91" fillId="57" borderId="68" xfId="335" applyFont="1" applyFill="1" applyBorder="1"/>
    <xf numFmtId="0" fontId="91" fillId="57" borderId="34" xfId="335" applyFont="1" applyFill="1" applyBorder="1" applyAlignment="1">
      <alignment horizontal="center" wrapText="1"/>
    </xf>
    <xf numFmtId="0" fontId="91" fillId="56" borderId="34" xfId="335" applyFont="1" applyFill="1" applyBorder="1"/>
    <xf numFmtId="0" fontId="114" fillId="0" borderId="89" xfId="335" applyFont="1" applyBorder="1"/>
    <xf numFmtId="0" fontId="91" fillId="56" borderId="89" xfId="335" quotePrefix="1" applyFont="1" applyFill="1" applyBorder="1" applyAlignment="1">
      <alignment horizontal="left"/>
    </xf>
    <xf numFmtId="0" fontId="91" fillId="56" borderId="89" xfId="335" applyFont="1" applyFill="1" applyBorder="1"/>
    <xf numFmtId="0" fontId="91" fillId="57" borderId="178" xfId="335" applyFont="1" applyFill="1" applyBorder="1"/>
    <xf numFmtId="0" fontId="85" fillId="56" borderId="206" xfId="335" applyFont="1" applyFill="1" applyBorder="1"/>
    <xf numFmtId="0" fontId="85" fillId="0" borderId="231" xfId="335" applyFont="1" applyBorder="1"/>
    <xf numFmtId="0" fontId="85" fillId="56" borderId="231" xfId="335" applyFont="1" applyFill="1" applyBorder="1"/>
    <xf numFmtId="165" fontId="85" fillId="0" borderId="231" xfId="0" applyNumberFormat="1" applyFont="1" applyBorder="1"/>
    <xf numFmtId="165" fontId="85" fillId="0" borderId="90" xfId="0" applyNumberFormat="1" applyFont="1" applyBorder="1"/>
    <xf numFmtId="0" fontId="85" fillId="56" borderId="90" xfId="335" applyFont="1" applyFill="1" applyBorder="1"/>
    <xf numFmtId="0" fontId="85" fillId="56" borderId="206" xfId="335" applyFont="1" applyFill="1" applyBorder="1" applyAlignment="1">
      <alignment horizontal="center"/>
    </xf>
    <xf numFmtId="0" fontId="91" fillId="57" borderId="160" xfId="335" applyFont="1" applyFill="1" applyBorder="1" applyAlignment="1">
      <alignment horizontal="center" wrapText="1"/>
    </xf>
    <xf numFmtId="0" fontId="85" fillId="56" borderId="160" xfId="335" applyFont="1" applyFill="1" applyBorder="1"/>
    <xf numFmtId="0" fontId="85" fillId="0" borderId="147" xfId="335" applyFont="1" applyBorder="1"/>
    <xf numFmtId="0" fontId="85" fillId="56" borderId="147" xfId="335" applyFont="1" applyFill="1" applyBorder="1"/>
    <xf numFmtId="165" fontId="85" fillId="0" borderId="147" xfId="0" applyNumberFormat="1" applyFont="1" applyBorder="1"/>
    <xf numFmtId="165" fontId="85" fillId="0" borderId="90" xfId="1260" applyNumberFormat="1" applyFont="1" applyBorder="1"/>
    <xf numFmtId="0" fontId="91" fillId="57" borderId="176" xfId="335" applyFont="1" applyFill="1" applyBorder="1" applyAlignment="1">
      <alignment horizontal="center" vertical="center" wrapText="1"/>
    </xf>
    <xf numFmtId="0" fontId="91" fillId="57" borderId="259" xfId="335" applyFont="1" applyFill="1" applyBorder="1" applyAlignment="1">
      <alignment horizontal="center" vertical="center" wrapText="1"/>
    </xf>
    <xf numFmtId="0" fontId="91" fillId="57" borderId="260" xfId="335" quotePrefix="1" applyFont="1" applyFill="1" applyBorder="1" applyAlignment="1">
      <alignment horizontal="center" vertical="center" wrapText="1"/>
    </xf>
    <xf numFmtId="0" fontId="91" fillId="57" borderId="94" xfId="335" applyFont="1" applyFill="1" applyBorder="1" applyAlignment="1">
      <alignment horizontal="center" vertical="center" wrapText="1"/>
    </xf>
    <xf numFmtId="0" fontId="91" fillId="57" borderId="72" xfId="335" applyFont="1" applyFill="1" applyBorder="1" applyAlignment="1">
      <alignment horizontal="center" vertical="center" wrapText="1"/>
    </xf>
    <xf numFmtId="165" fontId="85" fillId="56" borderId="231" xfId="1260" applyNumberFormat="1" applyFont="1" applyFill="1" applyBorder="1"/>
    <xf numFmtId="165" fontId="85" fillId="0" borderId="231" xfId="1260" applyNumberFormat="1" applyFont="1" applyBorder="1"/>
    <xf numFmtId="0" fontId="85" fillId="0" borderId="179" xfId="335" applyFont="1" applyBorder="1"/>
    <xf numFmtId="0" fontId="85" fillId="56" borderId="36" xfId="335" applyFont="1" applyFill="1" applyBorder="1" applyAlignment="1">
      <alignment horizontal="center"/>
    </xf>
    <xf numFmtId="165" fontId="85" fillId="0" borderId="98" xfId="0" applyNumberFormat="1" applyFont="1" applyBorder="1"/>
    <xf numFmtId="0" fontId="85" fillId="56" borderId="98" xfId="335" applyFont="1" applyFill="1" applyBorder="1"/>
    <xf numFmtId="165" fontId="85" fillId="0" borderId="98" xfId="1260" applyNumberFormat="1" applyFont="1" applyBorder="1"/>
    <xf numFmtId="0" fontId="85" fillId="56" borderId="36" xfId="335" applyFont="1" applyFill="1" applyBorder="1"/>
    <xf numFmtId="0" fontId="91" fillId="57" borderId="204" xfId="335" applyFont="1" applyFill="1" applyBorder="1" applyAlignment="1">
      <alignment horizontal="center" vertical="center" wrapText="1"/>
    </xf>
    <xf numFmtId="0" fontId="85" fillId="61" borderId="147" xfId="335" applyFont="1" applyFill="1" applyBorder="1"/>
    <xf numFmtId="0" fontId="85" fillId="56" borderId="26" xfId="335" applyFont="1" applyFill="1" applyBorder="1"/>
    <xf numFmtId="0" fontId="91" fillId="56" borderId="73" xfId="335" applyFont="1" applyFill="1" applyBorder="1" applyAlignment="1">
      <alignment horizontal="center" wrapText="1"/>
    </xf>
    <xf numFmtId="0" fontId="91" fillId="56" borderId="94" xfId="335" applyFont="1" applyFill="1" applyBorder="1" applyAlignment="1">
      <alignment horizontal="center" wrapText="1"/>
    </xf>
    <xf numFmtId="0" fontId="85" fillId="0" borderId="250" xfId="335" applyFont="1" applyBorder="1"/>
    <xf numFmtId="165" fontId="85" fillId="0" borderId="261" xfId="0" applyNumberFormat="1" applyFont="1" applyBorder="1"/>
    <xf numFmtId="0" fontId="85" fillId="0" borderId="262" xfId="335" applyFont="1" applyBorder="1"/>
    <xf numFmtId="0" fontId="85" fillId="0" borderId="26" xfId="335" applyFont="1" applyBorder="1"/>
    <xf numFmtId="0" fontId="85" fillId="0" borderId="154" xfId="335" applyFont="1" applyBorder="1"/>
    <xf numFmtId="0" fontId="85" fillId="56" borderId="31" xfId="335" applyFont="1" applyFill="1" applyBorder="1"/>
    <xf numFmtId="0" fontId="91" fillId="56" borderId="73" xfId="335" applyFont="1" applyFill="1" applyBorder="1" applyAlignment="1">
      <alignment wrapText="1"/>
    </xf>
    <xf numFmtId="0" fontId="85" fillId="0" borderId="129" xfId="335" applyFont="1" applyBorder="1"/>
    <xf numFmtId="0" fontId="91" fillId="56" borderId="25" xfId="335" applyFont="1" applyFill="1" applyBorder="1"/>
    <xf numFmtId="0" fontId="85" fillId="56" borderId="25" xfId="335" applyFont="1" applyFill="1" applyBorder="1"/>
    <xf numFmtId="0" fontId="85" fillId="56" borderId="72" xfId="335" applyFont="1" applyFill="1" applyBorder="1"/>
    <xf numFmtId="0" fontId="85" fillId="56" borderId="73" xfId="335" applyFont="1" applyFill="1" applyBorder="1"/>
    <xf numFmtId="0" fontId="85" fillId="56" borderId="261" xfId="335" applyFont="1" applyFill="1" applyBorder="1" applyAlignment="1">
      <alignment horizontal="center"/>
    </xf>
    <xf numFmtId="0" fontId="85" fillId="56" borderId="262" xfId="335" applyFont="1" applyFill="1" applyBorder="1"/>
    <xf numFmtId="0" fontId="91" fillId="57" borderId="73" xfId="335" applyFont="1" applyFill="1" applyBorder="1" applyAlignment="1">
      <alignment horizontal="center" vertical="center" wrapText="1"/>
    </xf>
    <xf numFmtId="171" fontId="85" fillId="0" borderId="98" xfId="623" applyNumberFormat="1" applyFont="1" applyBorder="1"/>
    <xf numFmtId="0" fontId="85" fillId="0" borderId="98" xfId="335" applyFont="1" applyBorder="1"/>
    <xf numFmtId="0" fontId="91" fillId="57" borderId="155" xfId="335" applyFont="1" applyFill="1" applyBorder="1" applyAlignment="1">
      <alignment horizontal="center" vertical="center" wrapText="1"/>
    </xf>
    <xf numFmtId="42" fontId="85" fillId="0" borderId="151" xfId="335" applyNumberFormat="1" applyFont="1" applyBorder="1" applyAlignment="1">
      <alignment horizontal="center"/>
    </xf>
    <xf numFmtId="42" fontId="85" fillId="56" borderId="152" xfId="335" applyNumberFormat="1" applyFont="1" applyFill="1" applyBorder="1"/>
    <xf numFmtId="42" fontId="85" fillId="0" borderId="152" xfId="2" applyNumberFormat="1" applyFont="1" applyBorder="1"/>
    <xf numFmtId="42" fontId="85" fillId="0" borderId="152" xfId="0" applyNumberFormat="1" applyFont="1" applyBorder="1"/>
    <xf numFmtId="42" fontId="85" fillId="0" borderId="152" xfId="335" applyNumberFormat="1" applyFont="1" applyBorder="1"/>
    <xf numFmtId="42" fontId="85" fillId="56" borderId="152" xfId="2" applyNumberFormat="1" applyFont="1" applyFill="1" applyBorder="1"/>
    <xf numFmtId="0" fontId="91" fillId="56" borderId="83" xfId="335" applyFont="1" applyFill="1" applyBorder="1" applyAlignment="1">
      <alignment horizontal="center" wrapText="1"/>
    </xf>
    <xf numFmtId="166" fontId="85" fillId="56" borderId="206" xfId="335" applyNumberFormat="1" applyFont="1" applyFill="1" applyBorder="1" applyAlignment="1">
      <alignment horizontal="center"/>
    </xf>
    <xf numFmtId="42" fontId="85" fillId="0" borderId="206" xfId="335" applyNumberFormat="1" applyFont="1" applyBorder="1" applyAlignment="1">
      <alignment horizontal="center"/>
    </xf>
    <xf numFmtId="42" fontId="85" fillId="56" borderId="231" xfId="335" applyNumberFormat="1" applyFont="1" applyFill="1" applyBorder="1"/>
    <xf numFmtId="42" fontId="85" fillId="0" borderId="231" xfId="2" applyNumberFormat="1" applyFont="1" applyBorder="1"/>
    <xf numFmtId="42" fontId="85" fillId="0" borderId="231" xfId="0" applyNumberFormat="1" applyFont="1" applyBorder="1"/>
    <xf numFmtId="42" fontId="85" fillId="0" borderId="231" xfId="335" applyNumberFormat="1" applyFont="1" applyBorder="1"/>
    <xf numFmtId="42" fontId="85" fillId="0" borderId="231" xfId="2" applyNumberFormat="1" applyFont="1" applyFill="1" applyBorder="1"/>
    <xf numFmtId="42" fontId="85" fillId="56" borderId="231" xfId="2" applyNumberFormat="1" applyFont="1" applyFill="1" applyBorder="1"/>
    <xf numFmtId="0" fontId="91" fillId="56" borderId="83" xfId="335" applyFont="1" applyFill="1" applyBorder="1" applyAlignment="1">
      <alignment wrapText="1"/>
    </xf>
    <xf numFmtId="0" fontId="85" fillId="56" borderId="35" xfId="335" applyFont="1" applyFill="1" applyBorder="1" applyAlignment="1">
      <alignment horizontal="center"/>
    </xf>
    <xf numFmtId="0" fontId="91" fillId="57" borderId="72" xfId="335" quotePrefix="1" applyFont="1" applyFill="1" applyBorder="1" applyAlignment="1">
      <alignment horizontal="center" vertical="center" wrapText="1"/>
    </xf>
    <xf numFmtId="0" fontId="95" fillId="65" borderId="117" xfId="0" applyFont="1" applyFill="1" applyBorder="1" applyAlignment="1">
      <alignment horizontal="center" wrapText="1"/>
    </xf>
    <xf numFmtId="0" fontId="89" fillId="0" borderId="118" xfId="0" applyFont="1" applyBorder="1"/>
    <xf numFmtId="10" fontId="89" fillId="68" borderId="117" xfId="0" applyNumberFormat="1" applyFont="1" applyFill="1" applyBorder="1"/>
    <xf numFmtId="0" fontId="89" fillId="0" borderId="117" xfId="0" applyFont="1" applyBorder="1"/>
    <xf numFmtId="9" fontId="89" fillId="0" borderId="117" xfId="0" applyNumberFormat="1" applyFont="1" applyBorder="1"/>
    <xf numFmtId="0" fontId="95" fillId="0" borderId="118" xfId="0" applyFont="1" applyBorder="1"/>
    <xf numFmtId="0" fontId="129" fillId="65" borderId="87" xfId="0" applyFont="1" applyFill="1" applyBorder="1"/>
    <xf numFmtId="0" fontId="143" fillId="65" borderId="114" xfId="0" applyFont="1" applyFill="1" applyBorder="1"/>
    <xf numFmtId="0" fontId="129" fillId="65" borderId="114" xfId="0" applyFont="1" applyFill="1" applyBorder="1"/>
    <xf numFmtId="0" fontId="129" fillId="65" borderId="113" xfId="0" applyFont="1" applyFill="1" applyBorder="1"/>
    <xf numFmtId="0" fontId="145" fillId="0" borderId="0" xfId="0" applyFont="1"/>
    <xf numFmtId="0" fontId="95" fillId="65" borderId="86" xfId="0" applyFont="1" applyFill="1" applyBorder="1" applyAlignment="1">
      <alignment horizontal="left" vertical="center" wrapText="1"/>
    </xf>
    <xf numFmtId="0" fontId="95" fillId="65" borderId="130" xfId="0" applyFont="1" applyFill="1" applyBorder="1" applyAlignment="1">
      <alignment horizontal="center" vertical="center" wrapText="1"/>
    </xf>
    <xf numFmtId="0" fontId="95" fillId="65" borderId="131" xfId="0" applyFont="1" applyFill="1" applyBorder="1" applyAlignment="1">
      <alignment horizontal="center" vertical="center" wrapText="1"/>
    </xf>
    <xf numFmtId="0" fontId="137" fillId="0" borderId="118" xfId="0" applyFont="1" applyBorder="1"/>
    <xf numFmtId="0" fontId="139" fillId="0" borderId="117" xfId="0" applyFont="1" applyBorder="1" applyAlignment="1">
      <alignment horizontal="center"/>
    </xf>
    <xf numFmtId="0" fontId="137" fillId="0" borderId="87" xfId="0" applyFont="1" applyBorder="1"/>
    <xf numFmtId="0" fontId="137" fillId="0" borderId="114" xfId="0" applyFont="1" applyBorder="1" applyAlignment="1">
      <alignment wrapText="1"/>
    </xf>
    <xf numFmtId="0" fontId="139" fillId="0" borderId="114" xfId="0" applyFont="1" applyBorder="1" applyAlignment="1">
      <alignment horizontal="center"/>
    </xf>
    <xf numFmtId="0" fontId="139" fillId="0" borderId="113" xfId="0" applyFont="1" applyBorder="1" applyAlignment="1">
      <alignment horizontal="center"/>
    </xf>
    <xf numFmtId="0" fontId="95" fillId="65" borderId="86" xfId="0" applyFont="1" applyFill="1" applyBorder="1" applyAlignment="1">
      <alignment horizontal="center" vertical="center" wrapText="1"/>
    </xf>
    <xf numFmtId="0" fontId="141" fillId="0" borderId="118" xfId="0" applyFont="1" applyBorder="1"/>
    <xf numFmtId="10" fontId="141" fillId="0" borderId="117" xfId="0" applyNumberFormat="1" applyFont="1" applyBorder="1"/>
    <xf numFmtId="0" fontId="142" fillId="66" borderId="87" xfId="0" applyFont="1" applyFill="1" applyBorder="1"/>
    <xf numFmtId="0" fontId="141" fillId="66" borderId="114" xfId="0" applyFont="1" applyFill="1" applyBorder="1"/>
    <xf numFmtId="0" fontId="137" fillId="66" borderId="114" xfId="0" applyFont="1" applyFill="1" applyBorder="1"/>
    <xf numFmtId="10" fontId="141" fillId="66" borderId="113" xfId="0" applyNumberFormat="1" applyFont="1" applyFill="1" applyBorder="1"/>
    <xf numFmtId="0" fontId="95" fillId="65" borderId="263" xfId="0" applyFont="1" applyFill="1" applyBorder="1" applyAlignment="1">
      <alignment horizontal="left" vertical="center"/>
    </xf>
    <xf numFmtId="0" fontId="95" fillId="65" borderId="229" xfId="0" applyFont="1" applyFill="1" applyBorder="1" applyAlignment="1">
      <alignment horizontal="left" vertical="center"/>
    </xf>
    <xf numFmtId="0" fontId="95" fillId="65" borderId="118" xfId="0" applyFont="1" applyFill="1" applyBorder="1" applyAlignment="1">
      <alignment horizontal="center" vertical="center" wrapText="1"/>
    </xf>
    <xf numFmtId="0" fontId="95" fillId="65" borderId="117" xfId="0" applyFont="1" applyFill="1" applyBorder="1" applyAlignment="1">
      <alignment horizontal="center" vertical="center" wrapText="1"/>
    </xf>
    <xf numFmtId="0" fontId="95" fillId="0" borderId="118" xfId="762" applyFont="1" applyBorder="1"/>
    <xf numFmtId="166" fontId="89" fillId="0" borderId="117" xfId="1290" applyNumberFormat="1" applyFont="1" applyFill="1" applyBorder="1"/>
    <xf numFmtId="0" fontId="95" fillId="61" borderId="118" xfId="762" applyFont="1" applyFill="1" applyBorder="1"/>
    <xf numFmtId="0" fontId="89" fillId="59" borderId="118" xfId="762" applyFont="1" applyFill="1" applyBorder="1"/>
    <xf numFmtId="0" fontId="89" fillId="59" borderId="117" xfId="762" applyFont="1" applyFill="1" applyBorder="1"/>
    <xf numFmtId="5" fontId="95" fillId="61" borderId="87" xfId="0" applyNumberFormat="1" applyFont="1" applyFill="1" applyBorder="1" applyAlignment="1">
      <alignment horizontal="left"/>
    </xf>
    <xf numFmtId="166" fontId="89" fillId="61" borderId="114" xfId="30976" applyNumberFormat="1" applyFont="1" applyFill="1" applyBorder="1"/>
    <xf numFmtId="166" fontId="89" fillId="61" borderId="114" xfId="2" applyNumberFormat="1" applyFont="1" applyFill="1" applyBorder="1"/>
    <xf numFmtId="166" fontId="89" fillId="61" borderId="113" xfId="2" applyNumberFormat="1" applyFont="1" applyFill="1" applyBorder="1"/>
    <xf numFmtId="0" fontId="91" fillId="57" borderId="165" xfId="0" applyFont="1" applyFill="1" applyBorder="1" applyAlignment="1">
      <alignment vertical="center"/>
    </xf>
    <xf numFmtId="0" fontId="91" fillId="59" borderId="86" xfId="0" applyFont="1" applyFill="1" applyBorder="1" applyAlignment="1">
      <alignment vertical="center"/>
    </xf>
    <xf numFmtId="0" fontId="91" fillId="59" borderId="118" xfId="0" applyFont="1" applyFill="1" applyBorder="1" applyAlignment="1">
      <alignment vertical="center" wrapText="1"/>
    </xf>
    <xf numFmtId="0" fontId="91" fillId="59" borderId="117" xfId="0" applyFont="1" applyFill="1" applyBorder="1" applyAlignment="1">
      <alignment horizontal="center" vertical="center" wrapText="1"/>
    </xf>
    <xf numFmtId="165" fontId="85" fillId="59" borderId="118" xfId="4" applyNumberFormat="1" applyFont="1" applyFill="1" applyBorder="1"/>
    <xf numFmtId="165" fontId="85" fillId="59" borderId="117" xfId="4" applyNumberFormat="1" applyFont="1" applyFill="1" applyBorder="1"/>
    <xf numFmtId="0" fontId="91" fillId="59" borderId="87" xfId="0" applyFont="1" applyFill="1" applyBorder="1"/>
    <xf numFmtId="165" fontId="91" fillId="59" borderId="114" xfId="0" applyNumberFormat="1" applyFont="1" applyFill="1" applyBorder="1"/>
    <xf numFmtId="165" fontId="91" fillId="59" borderId="113" xfId="0" applyNumberFormat="1" applyFont="1" applyFill="1" applyBorder="1"/>
    <xf numFmtId="0" fontId="91" fillId="48" borderId="118" xfId="0" applyFont="1" applyFill="1" applyBorder="1"/>
    <xf numFmtId="0" fontId="91" fillId="48" borderId="117" xfId="0" applyFont="1" applyFill="1" applyBorder="1" applyAlignment="1">
      <alignment horizontal="center" vertical="center" wrapText="1"/>
    </xf>
    <xf numFmtId="0" fontId="91" fillId="0" borderId="118" xfId="0" applyFont="1" applyBorder="1"/>
    <xf numFmtId="165" fontId="91" fillId="0" borderId="117" xfId="0" applyNumberFormat="1" applyFont="1" applyBorder="1"/>
    <xf numFmtId="0" fontId="91" fillId="0" borderId="87" xfId="0" applyFont="1" applyBorder="1"/>
    <xf numFmtId="165" fontId="91" fillId="0" borderId="114" xfId="0" applyNumberFormat="1" applyFont="1" applyBorder="1"/>
    <xf numFmtId="165" fontId="91" fillId="0" borderId="113" xfId="0" applyNumberFormat="1" applyFont="1" applyBorder="1"/>
    <xf numFmtId="0" fontId="85" fillId="57" borderId="237" xfId="0" applyFont="1" applyFill="1" applyBorder="1" applyAlignment="1">
      <alignment horizontal="center" wrapText="1"/>
    </xf>
    <xf numFmtId="0" fontId="85" fillId="0" borderId="196" xfId="0" applyFont="1" applyBorder="1" applyAlignment="1">
      <alignment horizontal="center" wrapText="1"/>
    </xf>
    <xf numFmtId="0" fontId="85" fillId="0" borderId="118" xfId="0" applyFont="1" applyBorder="1" applyAlignment="1">
      <alignment horizontal="center" wrapText="1"/>
    </xf>
    <xf numFmtId="2" fontId="85" fillId="0" borderId="117" xfId="4" applyNumberFormat="1" applyFont="1" applyFill="1" applyBorder="1" applyAlignment="1">
      <alignment horizontal="center"/>
    </xf>
    <xf numFmtId="2" fontId="85" fillId="0" borderId="114" xfId="4" applyNumberFormat="1" applyFont="1" applyBorder="1" applyAlignment="1">
      <alignment horizontal="center"/>
    </xf>
    <xf numFmtId="2" fontId="85" fillId="0" borderId="265" xfId="4" applyNumberFormat="1" applyFont="1" applyBorder="1" applyAlignment="1">
      <alignment horizontal="center"/>
    </xf>
    <xf numFmtId="0" fontId="85" fillId="0" borderId="230" xfId="0" applyFont="1" applyBorder="1" applyAlignment="1">
      <alignment horizontal="center" wrapText="1"/>
    </xf>
    <xf numFmtId="2" fontId="85" fillId="0" borderId="114" xfId="4" applyNumberFormat="1" applyFont="1" applyFill="1" applyBorder="1" applyAlignment="1">
      <alignment horizontal="center"/>
    </xf>
    <xf numFmtId="2" fontId="85" fillId="0" borderId="113" xfId="4" applyNumberFormat="1" applyFont="1" applyFill="1" applyBorder="1" applyAlignment="1">
      <alignment horizontal="center"/>
    </xf>
    <xf numFmtId="0" fontId="17" fillId="62" borderId="178" xfId="0" applyFont="1" applyFill="1" applyBorder="1" applyAlignment="1">
      <alignment vertical="center"/>
    </xf>
    <xf numFmtId="0" fontId="7" fillId="62" borderId="266" xfId="0" applyFont="1" applyFill="1" applyBorder="1"/>
    <xf numFmtId="0" fontId="7" fillId="62" borderId="262" xfId="0" applyFont="1" applyFill="1" applyBorder="1"/>
    <xf numFmtId="0" fontId="127" fillId="62" borderId="262" xfId="0" applyFont="1" applyFill="1" applyBorder="1"/>
    <xf numFmtId="0" fontId="7" fillId="62" borderId="267" xfId="0" applyFont="1" applyFill="1" applyBorder="1"/>
    <xf numFmtId="0" fontId="7" fillId="62" borderId="179" xfId="0" applyFont="1" applyFill="1" applyBorder="1"/>
    <xf numFmtId="0" fontId="91" fillId="57" borderId="132" xfId="0" applyFont="1" applyFill="1" applyBorder="1" applyAlignment="1" applyProtection="1">
      <alignment horizontal="justify" vertical="center" wrapText="1"/>
      <protection locked="0"/>
    </xf>
    <xf numFmtId="0" fontId="91" fillId="57" borderId="134" xfId="0" applyFont="1" applyFill="1" applyBorder="1" applyAlignment="1" applyProtection="1">
      <alignment horizontal="center" vertical="center" wrapText="1"/>
      <protection locked="0"/>
    </xf>
    <xf numFmtId="0" fontId="85" fillId="0" borderId="118" xfId="0" applyFont="1" applyBorder="1" applyAlignment="1" applyProtection="1">
      <alignment horizontal="center" wrapText="1"/>
      <protection locked="0"/>
    </xf>
    <xf numFmtId="166" fontId="85" fillId="62" borderId="117" xfId="2" applyNumberFormat="1" applyFont="1" applyFill="1" applyBorder="1" applyAlignment="1" applyProtection="1">
      <alignment horizontal="center"/>
      <protection locked="0"/>
    </xf>
    <xf numFmtId="0" fontId="85" fillId="0" borderId="118" xfId="0" applyFont="1" applyBorder="1" applyAlignment="1">
      <alignment horizontal="center"/>
    </xf>
    <xf numFmtId="0" fontId="85" fillId="0" borderId="87" xfId="0" applyFont="1" applyBorder="1" applyAlignment="1">
      <alignment horizontal="center"/>
    </xf>
    <xf numFmtId="166" fontId="85" fillId="0" borderId="114" xfId="2" applyNumberFormat="1" applyFont="1" applyBorder="1" applyAlignment="1" applyProtection="1">
      <alignment wrapText="1"/>
      <protection locked="0"/>
    </xf>
    <xf numFmtId="179" fontId="85" fillId="0" borderId="114" xfId="4" applyNumberFormat="1" applyFont="1" applyBorder="1" applyAlignment="1" applyProtection="1">
      <alignment horizontal="center" vertical="center" wrapText="1"/>
      <protection locked="0"/>
    </xf>
    <xf numFmtId="166" fontId="85" fillId="0" borderId="113" xfId="2" applyNumberFormat="1" applyFont="1" applyBorder="1" applyAlignment="1" applyProtection="1">
      <alignment horizontal="center"/>
      <protection locked="0"/>
    </xf>
    <xf numFmtId="0" fontId="91" fillId="0" borderId="206" xfId="0" applyFont="1" applyBorder="1" applyAlignment="1">
      <alignment horizontal="justify" wrapText="1"/>
    </xf>
    <xf numFmtId="0" fontId="91" fillId="0" borderId="231" xfId="0" applyFont="1" applyBorder="1" applyAlignment="1">
      <alignment horizontal="justify" vertical="top" wrapText="1"/>
    </xf>
    <xf numFmtId="176" fontId="85" fillId="0" borderId="231" xfId="0" quotePrefix="1" applyNumberFormat="1" applyFont="1" applyBorder="1" applyAlignment="1">
      <alignment horizontal="left" wrapText="1"/>
    </xf>
    <xf numFmtId="176" fontId="85" fillId="0" borderId="231" xfId="0" applyNumberFormat="1" applyFont="1" applyBorder="1" applyAlignment="1">
      <alignment horizontal="justify" wrapText="1"/>
    </xf>
    <xf numFmtId="176" fontId="85" fillId="0" borderId="231" xfId="0" quotePrefix="1" applyNumberFormat="1" applyFont="1" applyBorder="1" applyAlignment="1">
      <alignment horizontal="left" wrapText="1" indent="1"/>
    </xf>
    <xf numFmtId="176" fontId="85" fillId="0" borderId="231" xfId="0" applyNumberFormat="1" applyFont="1" applyBorder="1" applyAlignment="1">
      <alignment horizontal="left" wrapText="1" indent="1"/>
    </xf>
    <xf numFmtId="176" fontId="85" fillId="0" borderId="231" xfId="331" quotePrefix="1" applyNumberFormat="1" applyFont="1" applyBorder="1" applyAlignment="1">
      <alignment horizontal="left" wrapText="1" indent="1"/>
    </xf>
    <xf numFmtId="176" fontId="91" fillId="0" borderId="231" xfId="0" applyNumberFormat="1" applyFont="1" applyBorder="1" applyAlignment="1">
      <alignment wrapText="1"/>
    </xf>
    <xf numFmtId="176" fontId="85" fillId="48" borderId="231" xfId="0" applyNumberFormat="1" applyFont="1" applyFill="1" applyBorder="1" applyAlignment="1">
      <alignment horizontal="justify" vertical="top" wrapText="1"/>
    </xf>
    <xf numFmtId="176" fontId="91" fillId="0" borderId="205" xfId="0" applyNumberFormat="1" applyFont="1" applyBorder="1" applyAlignment="1">
      <alignment horizontal="left" wrapText="1"/>
    </xf>
    <xf numFmtId="0" fontId="85" fillId="0" borderId="90" xfId="0" applyFont="1" applyBorder="1" applyAlignment="1">
      <alignment horizontal="justify" vertical="top" wrapText="1"/>
    </xf>
    <xf numFmtId="176" fontId="85" fillId="48" borderId="90" xfId="0" applyNumberFormat="1" applyFont="1" applyFill="1" applyBorder="1" applyAlignment="1">
      <alignment horizontal="justify" vertical="top" wrapText="1"/>
    </xf>
    <xf numFmtId="0" fontId="91" fillId="0" borderId="204" xfId="0" applyFont="1" applyBorder="1" applyAlignment="1">
      <alignment horizontal="center" wrapText="1"/>
    </xf>
    <xf numFmtId="0" fontId="91" fillId="0" borderId="85" xfId="0" applyFont="1" applyBorder="1" applyAlignment="1">
      <alignment horizontal="center" wrapText="1"/>
    </xf>
    <xf numFmtId="0" fontId="91" fillId="0" borderId="75" xfId="0" applyFont="1" applyBorder="1" applyAlignment="1">
      <alignment horizontal="center" wrapText="1"/>
    </xf>
    <xf numFmtId="0" fontId="91" fillId="0" borderId="81" xfId="0" applyFont="1" applyBorder="1" applyAlignment="1">
      <alignment horizontal="center" wrapText="1"/>
    </xf>
    <xf numFmtId="0" fontId="91" fillId="0" borderId="268" xfId="0" applyFont="1" applyBorder="1" applyAlignment="1">
      <alignment horizontal="center" wrapText="1"/>
    </xf>
    <xf numFmtId="0" fontId="91" fillId="0" borderId="221" xfId="0" applyFont="1" applyBorder="1" applyAlignment="1">
      <alignment horizontal="center" wrapText="1"/>
    </xf>
    <xf numFmtId="0" fontId="91" fillId="0" borderId="229" xfId="0" applyFont="1" applyBorder="1" applyAlignment="1">
      <alignment horizontal="center" wrapText="1"/>
    </xf>
    <xf numFmtId="0" fontId="91" fillId="0" borderId="130" xfId="0" applyFont="1" applyBorder="1" applyAlignment="1">
      <alignment horizontal="center" wrapText="1"/>
    </xf>
    <xf numFmtId="0" fontId="91" fillId="59" borderId="269" xfId="0" applyFont="1" applyFill="1" applyBorder="1" applyAlignment="1">
      <alignment horizontal="center" wrapText="1"/>
    </xf>
    <xf numFmtId="0" fontId="91" fillId="59" borderId="75" xfId="0" applyFont="1" applyFill="1" applyBorder="1" applyAlignment="1">
      <alignment horizontal="center" wrapText="1"/>
    </xf>
    <xf numFmtId="0" fontId="91" fillId="59" borderId="270" xfId="0" applyFont="1" applyFill="1" applyBorder="1" applyAlignment="1">
      <alignment horizontal="center" wrapText="1"/>
    </xf>
    <xf numFmtId="0" fontId="39" fillId="59" borderId="76" xfId="0" applyFont="1" applyFill="1" applyBorder="1" applyAlignment="1">
      <alignment horizontal="center" wrapText="1"/>
    </xf>
    <xf numFmtId="0" fontId="91" fillId="59" borderId="205" xfId="0" applyFont="1" applyFill="1" applyBorder="1" applyAlignment="1">
      <alignment horizontal="left" wrapText="1"/>
    </xf>
    <xf numFmtId="0" fontId="91" fillId="59" borderId="230" xfId="0" applyFont="1" applyFill="1" applyBorder="1" applyAlignment="1">
      <alignment horizontal="center" wrapText="1"/>
    </xf>
    <xf numFmtId="0" fontId="91" fillId="59" borderId="114" xfId="0" applyFont="1" applyFill="1" applyBorder="1" applyAlignment="1">
      <alignment horizontal="center" wrapText="1"/>
    </xf>
    <xf numFmtId="0" fontId="91" fillId="59" borderId="265" xfId="0" applyFont="1" applyFill="1" applyBorder="1" applyAlignment="1">
      <alignment horizontal="center" wrapText="1"/>
    </xf>
    <xf numFmtId="0" fontId="91" fillId="59" borderId="271" xfId="0" applyFont="1" applyFill="1" applyBorder="1" applyAlignment="1">
      <alignment horizontal="center" wrapText="1"/>
    </xf>
    <xf numFmtId="0" fontId="91" fillId="59" borderId="272" xfId="0" applyFont="1" applyFill="1" applyBorder="1" applyAlignment="1">
      <alignment horizontal="center" wrapText="1"/>
    </xf>
    <xf numFmtId="0" fontId="91" fillId="59" borderId="115" xfId="0" applyFont="1" applyFill="1" applyBorder="1" applyAlignment="1">
      <alignment horizontal="center" wrapText="1"/>
    </xf>
    <xf numFmtId="0" fontId="91" fillId="59" borderId="83" xfId="0" applyFont="1" applyFill="1" applyBorder="1" applyAlignment="1">
      <alignment horizontal="center" wrapText="1"/>
    </xf>
    <xf numFmtId="0" fontId="91" fillId="59" borderId="254" xfId="0" applyFont="1" applyFill="1" applyBorder="1" applyAlignment="1">
      <alignment horizontal="center" wrapText="1"/>
    </xf>
    <xf numFmtId="0" fontId="91" fillId="59" borderId="79" xfId="0" applyFont="1" applyFill="1" applyBorder="1" applyAlignment="1">
      <alignment horizontal="center" wrapText="1"/>
    </xf>
    <xf numFmtId="0" fontId="91" fillId="59" borderId="225" xfId="0" applyFont="1" applyFill="1" applyBorder="1" applyAlignment="1">
      <alignment horizontal="center" wrapText="1"/>
    </xf>
    <xf numFmtId="0" fontId="39" fillId="59" borderId="80" xfId="0" applyFont="1" applyFill="1" applyBorder="1" applyAlignment="1">
      <alignment horizontal="center" wrapText="1"/>
    </xf>
    <xf numFmtId="0" fontId="91" fillId="59" borderId="178" xfId="0" quotePrefix="1" applyFont="1" applyFill="1" applyBorder="1" applyAlignment="1">
      <alignment horizontal="center" vertical="center" wrapText="1"/>
    </xf>
    <xf numFmtId="0" fontId="91" fillId="59" borderId="56" xfId="0" applyFont="1" applyFill="1" applyBorder="1" applyAlignment="1">
      <alignment horizontal="center" vertical="center" wrapText="1"/>
    </xf>
    <xf numFmtId="0" fontId="91" fillId="59" borderId="53" xfId="0" applyFont="1" applyFill="1" applyBorder="1" applyAlignment="1">
      <alignment horizontal="center" vertical="center" wrapText="1"/>
    </xf>
    <xf numFmtId="0" fontId="91" fillId="59" borderId="59" xfId="0" applyFont="1" applyFill="1" applyBorder="1" applyAlignment="1">
      <alignment horizontal="center" vertical="center" wrapText="1"/>
    </xf>
    <xf numFmtId="0" fontId="91" fillId="59" borderId="50" xfId="0" applyFont="1" applyFill="1" applyBorder="1" applyAlignment="1">
      <alignment horizontal="center" vertical="center" wrapText="1"/>
    </xf>
    <xf numFmtId="0" fontId="91" fillId="59" borderId="69" xfId="0" applyFont="1" applyFill="1" applyBorder="1" applyAlignment="1">
      <alignment horizontal="center" vertical="center" wrapText="1"/>
    </xf>
    <xf numFmtId="0" fontId="91" fillId="59" borderId="53" xfId="0" applyFont="1" applyFill="1" applyBorder="1" applyAlignment="1">
      <alignment horizontal="left" vertical="center" wrapText="1"/>
    </xf>
    <xf numFmtId="0" fontId="86" fillId="59" borderId="52" xfId="0" applyFont="1" applyFill="1" applyBorder="1" applyAlignment="1">
      <alignment horizontal="center" vertical="center" wrapText="1"/>
    </xf>
    <xf numFmtId="166" fontId="85" fillId="0" borderId="37" xfId="496" applyNumberFormat="1" applyFont="1" applyBorder="1"/>
    <xf numFmtId="166" fontId="85" fillId="0" borderId="29" xfId="496" applyNumberFormat="1" applyFont="1" applyBorder="1"/>
    <xf numFmtId="166" fontId="85" fillId="0" borderId="30" xfId="496" applyNumberFormat="1" applyFont="1" applyBorder="1"/>
    <xf numFmtId="166" fontId="85" fillId="0" borderId="28" xfId="496" applyNumberFormat="1" applyFont="1" applyBorder="1"/>
    <xf numFmtId="166" fontId="85" fillId="0" borderId="31" xfId="496" applyNumberFormat="1" applyFont="1" applyBorder="1"/>
    <xf numFmtId="0" fontId="91" fillId="59" borderId="86" xfId="0" applyFont="1" applyFill="1" applyBorder="1" applyAlignment="1">
      <alignment horizontal="center" vertical="center" wrapText="1"/>
    </xf>
    <xf numFmtId="0" fontId="91" fillId="59" borderId="130" xfId="0" applyFont="1" applyFill="1" applyBorder="1" applyAlignment="1">
      <alignment horizontal="center" vertical="center" wrapText="1"/>
    </xf>
    <xf numFmtId="0" fontId="91" fillId="59" borderId="131" xfId="0" applyFont="1" applyFill="1" applyBorder="1" applyAlignment="1">
      <alignment horizontal="center" vertical="center" wrapText="1"/>
    </xf>
    <xf numFmtId="0" fontId="91" fillId="57" borderId="140" xfId="0" applyFont="1" applyFill="1" applyBorder="1"/>
    <xf numFmtId="0" fontId="91" fillId="57" borderId="273" xfId="0" applyFont="1" applyFill="1" applyBorder="1" applyAlignment="1">
      <alignment horizontal="centerContinuous" vertical="center"/>
    </xf>
    <xf numFmtId="0" fontId="85" fillId="57" borderId="264" xfId="0" applyFont="1" applyFill="1" applyBorder="1" applyAlignment="1">
      <alignment horizontal="centerContinuous" vertical="center"/>
    </xf>
    <xf numFmtId="0" fontId="85" fillId="57" borderId="40" xfId="0" applyFont="1" applyFill="1" applyBorder="1" applyAlignment="1">
      <alignment horizontal="centerContinuous" vertical="center"/>
    </xf>
    <xf numFmtId="0" fontId="91" fillId="57" borderId="160" xfId="0" applyFont="1" applyFill="1" applyBorder="1"/>
    <xf numFmtId="0" fontId="91" fillId="57" borderId="117" xfId="0" applyFont="1" applyFill="1" applyBorder="1" applyAlignment="1">
      <alignment horizontal="center" vertical="center"/>
    </xf>
    <xf numFmtId="0" fontId="91" fillId="56" borderId="147" xfId="0" applyFont="1" applyFill="1" applyBorder="1"/>
    <xf numFmtId="9" fontId="85" fillId="0" borderId="117" xfId="1" applyFont="1" applyBorder="1"/>
    <xf numFmtId="176" fontId="85" fillId="0" borderId="160" xfId="0" quotePrefix="1" applyNumberFormat="1" applyFont="1" applyBorder="1" applyAlignment="1">
      <alignment horizontal="left" vertical="center" wrapText="1"/>
    </xf>
    <xf numFmtId="176" fontId="148" fillId="0" borderId="160" xfId="0" quotePrefix="1" applyNumberFormat="1" applyFont="1" applyBorder="1" applyAlignment="1">
      <alignment horizontal="left" vertical="center" wrapText="1"/>
    </xf>
    <xf numFmtId="9" fontId="85" fillId="0" borderId="117" xfId="1" applyFont="1" applyBorder="1" applyAlignment="1">
      <alignment vertical="center"/>
    </xf>
    <xf numFmtId="0" fontId="91" fillId="0" borderId="148" xfId="0" applyFont="1" applyBorder="1"/>
    <xf numFmtId="42" fontId="91" fillId="0" borderId="197" xfId="598" applyNumberFormat="1" applyFont="1" applyBorder="1" applyAlignment="1"/>
    <xf numFmtId="42" fontId="91" fillId="0" borderId="114" xfId="598" applyNumberFormat="1" applyFont="1" applyBorder="1" applyAlignment="1"/>
    <xf numFmtId="42" fontId="91" fillId="0" borderId="115" xfId="598" applyNumberFormat="1" applyFont="1" applyBorder="1" applyAlignment="1"/>
    <xf numFmtId="9" fontId="91" fillId="0" borderId="197" xfId="1" applyFont="1" applyBorder="1"/>
    <xf numFmtId="9" fontId="91" fillId="0" borderId="114" xfId="1" applyFont="1" applyBorder="1"/>
    <xf numFmtId="9" fontId="91" fillId="0" borderId="113" xfId="1" applyFont="1" applyBorder="1"/>
    <xf numFmtId="0" fontId="85" fillId="0" borderId="231" xfId="0" applyFont="1" applyBorder="1"/>
    <xf numFmtId="0" fontId="91" fillId="57" borderId="118" xfId="0" applyFont="1" applyFill="1" applyBorder="1" applyAlignment="1">
      <alignment horizontal="center" vertical="center"/>
    </xf>
    <xf numFmtId="0" fontId="85" fillId="56" borderId="87" xfId="0" applyFont="1" applyFill="1" applyBorder="1"/>
    <xf numFmtId="0" fontId="85" fillId="56" borderId="114" xfId="0" applyFont="1" applyFill="1" applyBorder="1"/>
    <xf numFmtId="0" fontId="85" fillId="56" borderId="115" xfId="0" applyFont="1" applyFill="1" applyBorder="1"/>
    <xf numFmtId="0" fontId="85" fillId="56" borderId="197" xfId="0" applyFont="1" applyFill="1" applyBorder="1"/>
    <xf numFmtId="0" fontId="85" fillId="56" borderId="113" xfId="0" applyFont="1" applyFill="1" applyBorder="1"/>
    <xf numFmtId="42" fontId="85" fillId="0" borderId="37" xfId="0" applyNumberFormat="1" applyFont="1" applyBorder="1"/>
    <xf numFmtId="42" fontId="85" fillId="0" borderId="29" xfId="0" applyNumberFormat="1" applyFont="1" applyBorder="1"/>
    <xf numFmtId="9" fontId="85" fillId="0" borderId="29" xfId="1" applyFont="1" applyBorder="1"/>
    <xf numFmtId="9" fontId="85" fillId="0" borderId="134" xfId="1" applyFont="1" applyBorder="1"/>
    <xf numFmtId="0" fontId="91" fillId="56" borderId="72" xfId="0" applyFont="1" applyFill="1" applyBorder="1"/>
    <xf numFmtId="42" fontId="85" fillId="56" borderId="274" xfId="0" applyNumberFormat="1" applyFont="1" applyFill="1" applyBorder="1"/>
    <xf numFmtId="42" fontId="85" fillId="56" borderId="275" xfId="0" applyNumberFormat="1" applyFont="1" applyFill="1" applyBorder="1"/>
    <xf numFmtId="42" fontId="85" fillId="56" borderId="276" xfId="0" applyNumberFormat="1" applyFont="1" applyFill="1" applyBorder="1"/>
    <xf numFmtId="9" fontId="85" fillId="56" borderId="274" xfId="1" applyFont="1" applyFill="1" applyBorder="1"/>
    <xf numFmtId="9" fontId="85" fillId="56" borderId="275" xfId="1" applyFont="1" applyFill="1" applyBorder="1"/>
    <xf numFmtId="9" fontId="85" fillId="56" borderId="200" xfId="1" applyFont="1" applyFill="1" applyBorder="1"/>
    <xf numFmtId="0" fontId="91" fillId="0" borderId="261" xfId="0" applyFont="1" applyBorder="1"/>
    <xf numFmtId="42" fontId="91" fillId="0" borderId="156" xfId="598" applyNumberFormat="1" applyFont="1" applyBorder="1" applyAlignment="1"/>
    <xf numFmtId="42" fontId="91" fillId="0" borderId="99" xfId="598" applyNumberFormat="1" applyFont="1" applyBorder="1" applyAlignment="1"/>
    <xf numFmtId="9" fontId="91" fillId="0" borderId="99" xfId="1" applyFont="1" applyBorder="1" applyAlignment="1">
      <alignment vertical="center" wrapText="1"/>
    </xf>
    <xf numFmtId="9" fontId="91" fillId="0" borderId="136" xfId="1" applyFont="1" applyBorder="1" applyAlignment="1">
      <alignment vertical="center" wrapText="1"/>
    </xf>
    <xf numFmtId="42" fontId="85" fillId="0" borderId="28" xfId="598" applyNumberFormat="1" applyFont="1" applyBorder="1" applyAlignment="1"/>
    <xf numFmtId="42" fontId="85" fillId="0" borderId="29" xfId="598" applyNumberFormat="1" applyFont="1" applyBorder="1" applyAlignment="1"/>
    <xf numFmtId="42" fontId="85" fillId="0" borderId="31" xfId="598" applyNumberFormat="1" applyFont="1" applyBorder="1" applyAlignment="1"/>
    <xf numFmtId="9" fontId="85" fillId="0" borderId="28" xfId="1" applyFont="1" applyBorder="1"/>
    <xf numFmtId="0" fontId="85" fillId="0" borderId="204" xfId="0" applyFont="1" applyBorder="1" applyAlignment="1">
      <alignment horizontal="center" wrapText="1"/>
    </xf>
    <xf numFmtId="0" fontId="85" fillId="0" borderId="205" xfId="0" applyFont="1" applyBorder="1" applyAlignment="1">
      <alignment horizontal="center" wrapText="1"/>
    </xf>
    <xf numFmtId="1" fontId="85" fillId="0" borderId="37" xfId="0" applyNumberFormat="1" applyFont="1" applyBorder="1" applyAlignment="1">
      <alignment horizontal="center" wrapText="1"/>
    </xf>
    <xf numFmtId="1" fontId="85" fillId="0" borderId="169" xfId="0" applyNumberFormat="1" applyFont="1" applyBorder="1" applyAlignment="1">
      <alignment horizontal="center" wrapText="1"/>
    </xf>
    <xf numFmtId="173" fontId="85" fillId="0" borderId="37" xfId="0" applyNumberFormat="1" applyFont="1" applyBorder="1" applyAlignment="1">
      <alignment horizontal="center" wrapText="1"/>
    </xf>
    <xf numFmtId="173" fontId="85" fillId="0" borderId="156" xfId="0" applyNumberFormat="1" applyFont="1" applyBorder="1" applyAlignment="1">
      <alignment horizontal="center" wrapText="1"/>
    </xf>
    <xf numFmtId="0" fontId="174" fillId="0" borderId="0" xfId="0" applyFont="1"/>
    <xf numFmtId="0" fontId="85" fillId="0" borderId="28" xfId="0" applyFont="1" applyBorder="1" applyAlignment="1">
      <alignment horizontal="left" vertical="center"/>
    </xf>
    <xf numFmtId="10" fontId="85" fillId="0" borderId="29" xfId="1" applyNumberFormat="1" applyFont="1" applyBorder="1" applyAlignment="1">
      <alignment horizontal="center" vertical="center"/>
    </xf>
    <xf numFmtId="2" fontId="85" fillId="0" borderId="29" xfId="0" applyNumberFormat="1" applyFont="1" applyBorder="1" applyAlignment="1">
      <alignment horizontal="center" vertical="center"/>
    </xf>
    <xf numFmtId="0" fontId="85" fillId="0" borderId="31" xfId="0" applyFont="1" applyBorder="1" applyAlignment="1">
      <alignment horizontal="center" vertical="center"/>
    </xf>
    <xf numFmtId="0" fontId="85" fillId="0" borderId="165" xfId="0" applyFont="1" applyBorder="1" applyAlignment="1">
      <alignment horizontal="left" vertical="center"/>
    </xf>
    <xf numFmtId="10" fontId="85" fillId="0" borderId="92" xfId="1" applyNumberFormat="1" applyFont="1" applyBorder="1" applyAlignment="1">
      <alignment horizontal="center" vertical="center"/>
    </xf>
    <xf numFmtId="10" fontId="85" fillId="0" borderId="29" xfId="0" applyNumberFormat="1" applyFont="1" applyBorder="1" applyAlignment="1">
      <alignment horizontal="center" vertical="center"/>
    </xf>
    <xf numFmtId="0" fontId="85" fillId="0" borderId="91" xfId="0" applyFont="1" applyBorder="1" applyAlignment="1">
      <alignment horizontal="center" vertical="center"/>
    </xf>
    <xf numFmtId="0" fontId="85" fillId="0" borderId="127" xfId="0" applyFont="1" applyBorder="1" applyAlignment="1">
      <alignment horizontal="left" vertical="center"/>
    </xf>
    <xf numFmtId="10" fontId="85" fillId="0" borderId="99" xfId="1" applyNumberFormat="1" applyFont="1" applyBorder="1" applyAlignment="1">
      <alignment horizontal="center" vertical="center"/>
    </xf>
    <xf numFmtId="0" fontId="85" fillId="0" borderId="110" xfId="0" applyFont="1" applyBorder="1" applyAlignment="1">
      <alignment horizontal="center" vertical="center"/>
    </xf>
    <xf numFmtId="10" fontId="85" fillId="0" borderId="48" xfId="1" applyNumberFormat="1" applyFont="1" applyBorder="1" applyAlignment="1">
      <alignment horizontal="center" vertical="center"/>
    </xf>
    <xf numFmtId="0" fontId="85" fillId="0" borderId="49" xfId="0" applyFont="1" applyBorder="1" applyAlignment="1">
      <alignment horizontal="center" vertical="center"/>
    </xf>
    <xf numFmtId="0" fontId="91" fillId="57" borderId="132" xfId="0" applyFont="1" applyFill="1" applyBorder="1" applyAlignment="1">
      <alignment horizontal="center" vertical="center" wrapText="1"/>
    </xf>
    <xf numFmtId="0" fontId="91" fillId="57" borderId="29" xfId="0" applyFont="1" applyFill="1" applyBorder="1" applyAlignment="1">
      <alignment horizontal="center" vertical="center" wrapText="1"/>
    </xf>
    <xf numFmtId="0" fontId="91" fillId="57" borderId="134" xfId="0" applyFont="1" applyFill="1" applyBorder="1" applyAlignment="1">
      <alignment horizontal="center" vertical="center" wrapText="1"/>
    </xf>
    <xf numFmtId="0" fontId="91" fillId="57" borderId="28" xfId="0" applyFont="1" applyFill="1" applyBorder="1" applyAlignment="1">
      <alignment horizontal="center" vertical="center" wrapText="1"/>
    </xf>
    <xf numFmtId="0" fontId="91" fillId="57" borderId="31" xfId="0" applyFont="1" applyFill="1" applyBorder="1" applyAlignment="1">
      <alignment horizontal="center" vertical="center" wrapText="1"/>
    </xf>
    <xf numFmtId="173" fontId="85" fillId="0" borderId="169" xfId="0" applyNumberFormat="1" applyFont="1" applyBorder="1" applyAlignment="1">
      <alignment horizontal="center" wrapText="1"/>
    </xf>
    <xf numFmtId="0" fontId="85" fillId="0" borderId="38" xfId="0" applyFont="1" applyBorder="1" applyAlignment="1">
      <alignment horizontal="center" wrapText="1"/>
    </xf>
    <xf numFmtId="0" fontId="91" fillId="0" borderId="37" xfId="0" applyFont="1" applyBorder="1" applyAlignment="1">
      <alignment horizontal="center" wrapText="1"/>
    </xf>
    <xf numFmtId="0" fontId="113" fillId="59" borderId="41" xfId="0" applyFont="1" applyFill="1" applyBorder="1" applyAlignment="1">
      <alignment horizontal="center" vertical="center" wrapText="1"/>
    </xf>
    <xf numFmtId="165" fontId="91" fillId="0" borderId="0" xfId="0" applyNumberFormat="1" applyFont="1" applyAlignment="1">
      <alignment vertical="center"/>
    </xf>
    <xf numFmtId="3" fontId="114" fillId="0" borderId="91" xfId="0" applyNumberFormat="1" applyFont="1" applyBorder="1" applyAlignment="1">
      <alignment horizontal="center" vertical="center"/>
    </xf>
    <xf numFmtId="0" fontId="85" fillId="0" borderId="34" xfId="762" quotePrefix="1" applyFont="1" applyBorder="1" applyAlignment="1">
      <alignment horizontal="left" wrapText="1"/>
    </xf>
    <xf numFmtId="0" fontId="91" fillId="0" borderId="277" xfId="0" applyFont="1" applyBorder="1"/>
    <xf numFmtId="41" fontId="85" fillId="34" borderId="277" xfId="4" applyNumberFormat="1" applyFont="1" applyFill="1" applyBorder="1"/>
    <xf numFmtId="180" fontId="85" fillId="0" borderId="277" xfId="4" applyNumberFormat="1" applyFont="1" applyBorder="1"/>
    <xf numFmtId="180" fontId="85" fillId="69" borderId="277" xfId="0" applyNumberFormat="1" applyFont="1" applyFill="1" applyBorder="1" applyAlignment="1">
      <alignment wrapText="1"/>
    </xf>
    <xf numFmtId="166" fontId="85" fillId="0" borderId="278" xfId="2" applyNumberFormat="1" applyFont="1" applyBorder="1"/>
    <xf numFmtId="41" fontId="85" fillId="34" borderId="48" xfId="4" applyNumberFormat="1" applyFont="1" applyFill="1" applyBorder="1"/>
    <xf numFmtId="180" fontId="85" fillId="0" borderId="48" xfId="4" applyNumberFormat="1" applyFont="1" applyBorder="1"/>
    <xf numFmtId="180" fontId="85" fillId="69" borderId="48" xfId="0" applyNumberFormat="1" applyFont="1" applyFill="1" applyBorder="1" applyAlignment="1">
      <alignment wrapText="1"/>
    </xf>
    <xf numFmtId="166" fontId="85" fillId="0" borderId="49" xfId="2" applyNumberFormat="1" applyFont="1" applyBorder="1"/>
    <xf numFmtId="39" fontId="111" fillId="0" borderId="277" xfId="1290" applyNumberFormat="1" applyFont="1" applyFill="1" applyBorder="1" applyAlignment="1">
      <alignment horizontal="center" vertical="top"/>
    </xf>
    <xf numFmtId="42" fontId="85" fillId="0" borderId="277" xfId="1290" applyNumberFormat="1" applyFont="1" applyBorder="1" applyAlignment="1"/>
    <xf numFmtId="9" fontId="85" fillId="0" borderId="277" xfId="150" applyFont="1" applyBorder="1" applyAlignment="1"/>
    <xf numFmtId="42" fontId="85" fillId="0" borderId="277" xfId="1290" applyNumberFormat="1" applyFont="1" applyFill="1" applyBorder="1" applyAlignment="1">
      <alignment vertical="top"/>
    </xf>
    <xf numFmtId="9" fontId="85" fillId="0" borderId="277" xfId="150" applyFont="1" applyFill="1" applyBorder="1"/>
    <xf numFmtId="165" fontId="85" fillId="0" borderId="277" xfId="1260" applyNumberFormat="1" applyFont="1" applyBorder="1"/>
    <xf numFmtId="165" fontId="85" fillId="0" borderId="279" xfId="1260" applyNumberFormat="1" applyFont="1" applyBorder="1"/>
    <xf numFmtId="0" fontId="114" fillId="59" borderId="277" xfId="762" applyFont="1" applyFill="1" applyBorder="1"/>
    <xf numFmtId="9" fontId="91" fillId="0" borderId="278" xfId="0" applyNumberFormat="1" applyFont="1" applyBorder="1" applyAlignment="1">
      <alignment horizontal="right"/>
    </xf>
    <xf numFmtId="3" fontId="88" fillId="0" borderId="279" xfId="0" applyNumberFormat="1" applyFont="1" applyBorder="1" applyAlignment="1">
      <alignment horizontal="center" vertical="center"/>
    </xf>
    <xf numFmtId="3" fontId="85" fillId="0" borderId="277" xfId="331" applyNumberFormat="1" applyFont="1" applyBorder="1" applyAlignment="1">
      <alignment horizontal="center" vertical="center"/>
    </xf>
    <xf numFmtId="10" fontId="85" fillId="0" borderId="277" xfId="331" applyNumberFormat="1" applyFont="1" applyBorder="1" applyAlignment="1">
      <alignment horizontal="center" vertical="center"/>
    </xf>
    <xf numFmtId="0" fontId="17" fillId="0" borderId="277" xfId="0" applyFont="1" applyBorder="1" applyAlignment="1">
      <alignment horizontal="center" vertical="center" wrapText="1"/>
    </xf>
    <xf numFmtId="0" fontId="7" fillId="0" borderId="277" xfId="0" applyFont="1" applyBorder="1" applyAlignment="1">
      <alignment horizontal="center" vertical="center" wrapText="1"/>
    </xf>
    <xf numFmtId="0" fontId="17" fillId="0" borderId="279" xfId="0" applyFont="1" applyBorder="1" applyAlignment="1">
      <alignment horizontal="center" vertical="center" wrapText="1"/>
    </xf>
    <xf numFmtId="42" fontId="91" fillId="0" borderId="278" xfId="0" applyNumberFormat="1" applyFont="1" applyBorder="1"/>
    <xf numFmtId="9" fontId="91" fillId="0" borderId="278" xfId="0" applyNumberFormat="1" applyFont="1" applyBorder="1" applyAlignment="1">
      <alignment horizontal="right" wrapText="1"/>
    </xf>
    <xf numFmtId="0" fontId="91" fillId="57" borderId="277" xfId="0" applyFont="1" applyFill="1" applyBorder="1" applyAlignment="1">
      <alignment horizontal="center" vertical="center"/>
    </xf>
    <xf numFmtId="0" fontId="91" fillId="0" borderId="0" xfId="0" applyFont="1" applyAlignment="1">
      <alignment horizontal="center"/>
    </xf>
    <xf numFmtId="0" fontId="91" fillId="0" borderId="0" xfId="0" applyFont="1" applyAlignment="1">
      <alignment horizontal="center" vertical="center"/>
    </xf>
    <xf numFmtId="0" fontId="113" fillId="0" borderId="0" xfId="0" applyFont="1" applyAlignment="1">
      <alignment horizontal="center" vertical="center"/>
    </xf>
    <xf numFmtId="0" fontId="113" fillId="57" borderId="43" xfId="0" applyFont="1" applyFill="1" applyBorder="1" applyAlignment="1">
      <alignment horizontal="center" vertical="center"/>
    </xf>
    <xf numFmtId="0" fontId="113" fillId="57" borderId="236" xfId="0" applyFont="1" applyFill="1" applyBorder="1" applyAlignment="1">
      <alignment horizontal="center" vertical="center"/>
    </xf>
    <xf numFmtId="0" fontId="113" fillId="57" borderId="47" xfId="0" applyFont="1" applyFill="1" applyBorder="1" applyAlignment="1">
      <alignment horizontal="center" vertical="center"/>
    </xf>
    <xf numFmtId="0" fontId="113" fillId="57" borderId="68" xfId="0" applyFont="1" applyFill="1" applyBorder="1" applyAlignment="1">
      <alignment horizontal="center" vertical="center"/>
    </xf>
    <xf numFmtId="0" fontId="113" fillId="57" borderId="59" xfId="0" applyFont="1" applyFill="1" applyBorder="1" applyAlignment="1">
      <alignment horizontal="center" vertical="center"/>
    </xf>
    <xf numFmtId="0" fontId="113" fillId="57" borderId="69" xfId="0" applyFont="1" applyFill="1" applyBorder="1" applyAlignment="1">
      <alignment horizontal="center" vertical="center"/>
    </xf>
    <xf numFmtId="0" fontId="85" fillId="0" borderId="0" xfId="0" quotePrefix="1" applyFont="1" applyAlignment="1">
      <alignment horizontal="left" vertical="center" wrapText="1"/>
    </xf>
    <xf numFmtId="0" fontId="100" fillId="0" borderId="0" xfId="0" applyFont="1" applyAlignment="1">
      <alignment horizontal="center"/>
    </xf>
    <xf numFmtId="0" fontId="121" fillId="0" borderId="0" xfId="0" applyFont="1" applyAlignment="1">
      <alignment horizontal="center"/>
    </xf>
    <xf numFmtId="0" fontId="91" fillId="0" borderId="72" xfId="762" applyFont="1" applyBorder="1" applyAlignment="1">
      <alignment horizontal="center"/>
    </xf>
    <xf numFmtId="0" fontId="91" fillId="0" borderId="81" xfId="762" applyFont="1" applyBorder="1" applyAlignment="1">
      <alignment horizontal="center"/>
    </xf>
    <xf numFmtId="0" fontId="91" fillId="0" borderId="73" xfId="762" applyFont="1" applyBorder="1" applyAlignment="1">
      <alignment horizontal="center"/>
    </xf>
    <xf numFmtId="0" fontId="91" fillId="0" borderId="94" xfId="762" applyFont="1" applyBorder="1" applyAlignment="1">
      <alignment horizontal="center"/>
    </xf>
    <xf numFmtId="0" fontId="85" fillId="0" borderId="0" xfId="0" applyFont="1" applyAlignment="1">
      <alignment wrapText="1"/>
    </xf>
    <xf numFmtId="0" fontId="100" fillId="0" borderId="0" xfId="762" applyFont="1" applyAlignment="1">
      <alignment horizontal="center"/>
    </xf>
    <xf numFmtId="0" fontId="156" fillId="0" borderId="0" xfId="762" applyFont="1" applyAlignment="1">
      <alignment horizontal="center"/>
    </xf>
    <xf numFmtId="0" fontId="157" fillId="0" borderId="0" xfId="762" applyFont="1" applyAlignment="1">
      <alignment horizontal="center"/>
    </xf>
    <xf numFmtId="0" fontId="91" fillId="60" borderId="86" xfId="762" quotePrefix="1" applyFont="1" applyFill="1" applyBorder="1" applyAlignment="1">
      <alignment horizontal="center"/>
    </xf>
    <xf numFmtId="0" fontId="91" fillId="60" borderId="130" xfId="762" applyFont="1" applyFill="1" applyBorder="1" applyAlignment="1">
      <alignment horizontal="center"/>
    </xf>
    <xf numFmtId="0" fontId="91" fillId="60" borderId="131" xfId="762" applyFont="1" applyFill="1" applyBorder="1" applyAlignment="1">
      <alignment horizontal="center"/>
    </xf>
    <xf numFmtId="0" fontId="91" fillId="60" borderId="37" xfId="762" quotePrefix="1" applyFont="1" applyFill="1" applyBorder="1" applyAlignment="1">
      <alignment horizontal="center"/>
    </xf>
    <xf numFmtId="0" fontId="91" fillId="60" borderId="29" xfId="762" applyFont="1" applyFill="1" applyBorder="1" applyAlignment="1">
      <alignment horizontal="center"/>
    </xf>
    <xf numFmtId="0" fontId="91" fillId="60" borderId="31" xfId="762" applyFont="1" applyFill="1" applyBorder="1" applyAlignment="1">
      <alignment horizontal="center"/>
    </xf>
    <xf numFmtId="0" fontId="91" fillId="60" borderId="28" xfId="762" applyFont="1" applyFill="1" applyBorder="1" applyAlignment="1">
      <alignment horizontal="center" wrapText="1"/>
    </xf>
    <xf numFmtId="0" fontId="91" fillId="60" borderId="29" xfId="762" applyFont="1" applyFill="1" applyBorder="1" applyAlignment="1">
      <alignment horizontal="center" wrapText="1"/>
    </xf>
    <xf numFmtId="0" fontId="91" fillId="60" borderId="31" xfId="762" applyFont="1" applyFill="1" applyBorder="1" applyAlignment="1">
      <alignment horizontal="center" wrapText="1"/>
    </xf>
    <xf numFmtId="0" fontId="85" fillId="0" borderId="0" xfId="0" applyFont="1" applyAlignment="1">
      <alignment horizontal="left" vertical="top" wrapText="1"/>
    </xf>
    <xf numFmtId="0" fontId="91" fillId="60" borderId="65" xfId="762" quotePrefix="1" applyFont="1" applyFill="1" applyBorder="1" applyAlignment="1">
      <alignment horizontal="center" wrapText="1"/>
    </xf>
    <xf numFmtId="0" fontId="91" fillId="60" borderId="93" xfId="762" quotePrefix="1" applyFont="1" applyFill="1" applyBorder="1" applyAlignment="1">
      <alignment horizontal="center" wrapText="1"/>
    </xf>
    <xf numFmtId="0" fontId="91" fillId="60" borderId="61" xfId="762" quotePrefix="1" applyFont="1" applyFill="1" applyBorder="1" applyAlignment="1">
      <alignment horizontal="center" wrapText="1"/>
    </xf>
    <xf numFmtId="0" fontId="91" fillId="60" borderId="34" xfId="762" quotePrefix="1" applyFont="1" applyFill="1" applyBorder="1" applyAlignment="1">
      <alignment horizontal="center" wrapText="1"/>
    </xf>
    <xf numFmtId="0" fontId="91" fillId="60" borderId="36" xfId="762" quotePrefix="1" applyFont="1" applyFill="1" applyBorder="1" applyAlignment="1">
      <alignment horizontal="center" wrapText="1"/>
    </xf>
    <xf numFmtId="0" fontId="91" fillId="60" borderId="39" xfId="762" quotePrefix="1" applyFont="1" applyFill="1" applyBorder="1" applyAlignment="1">
      <alignment horizontal="center" wrapText="1"/>
    </xf>
    <xf numFmtId="0" fontId="91" fillId="60" borderId="69" xfId="762" quotePrefix="1" applyFont="1" applyFill="1" applyBorder="1" applyAlignment="1">
      <alignment horizontal="center" wrapText="1"/>
    </xf>
    <xf numFmtId="0" fontId="91" fillId="0" borderId="121" xfId="762" applyFont="1" applyBorder="1" applyAlignment="1">
      <alignment horizontal="center"/>
    </xf>
    <xf numFmtId="0" fontId="91" fillId="0" borderId="59" xfId="762" applyFont="1" applyBorder="1" applyAlignment="1">
      <alignment horizontal="center"/>
    </xf>
    <xf numFmtId="0" fontId="91" fillId="0" borderId="122" xfId="762" applyFont="1" applyBorder="1" applyAlignment="1">
      <alignment horizontal="center"/>
    </xf>
    <xf numFmtId="0" fontId="91" fillId="0" borderId="69" xfId="762" applyFont="1" applyBorder="1" applyAlignment="1">
      <alignment horizontal="center"/>
    </xf>
    <xf numFmtId="0" fontId="85" fillId="0" borderId="0" xfId="0" quotePrefix="1" applyFont="1" applyAlignment="1">
      <alignment horizontal="left" vertical="top" wrapText="1"/>
    </xf>
    <xf numFmtId="0" fontId="91" fillId="0" borderId="0" xfId="0" applyFont="1" applyAlignment="1">
      <alignment horizontal="center" vertical="center" wrapText="1"/>
    </xf>
    <xf numFmtId="0" fontId="91" fillId="62" borderId="43" xfId="0" applyFont="1" applyFill="1" applyBorder="1" applyAlignment="1">
      <alignment horizontal="center"/>
    </xf>
    <xf numFmtId="0" fontId="91" fillId="62" borderId="236" xfId="0" applyFont="1" applyFill="1" applyBorder="1" applyAlignment="1">
      <alignment horizontal="center"/>
    </xf>
    <xf numFmtId="0" fontId="91" fillId="62" borderId="47" xfId="0" applyFont="1" applyFill="1" applyBorder="1" applyAlignment="1">
      <alignment horizontal="center"/>
    </xf>
    <xf numFmtId="0" fontId="86" fillId="0" borderId="0" xfId="0" quotePrefix="1" applyFont="1" applyAlignment="1">
      <alignment horizontal="left" wrapText="1"/>
    </xf>
    <xf numFmtId="0" fontId="86" fillId="0" borderId="0" xfId="0" applyFont="1" applyAlignment="1">
      <alignment horizontal="left" wrapText="1"/>
    </xf>
    <xf numFmtId="0" fontId="85" fillId="0" borderId="0" xfId="0" quotePrefix="1" applyFont="1" applyAlignment="1">
      <alignment horizontal="left" wrapText="1"/>
    </xf>
    <xf numFmtId="0" fontId="91" fillId="62" borderId="43" xfId="762" applyFont="1" applyFill="1" applyBorder="1" applyAlignment="1">
      <alignment horizontal="center" vertical="top"/>
    </xf>
    <xf numFmtId="0" fontId="91" fillId="62" borderId="236" xfId="762" applyFont="1" applyFill="1" applyBorder="1" applyAlignment="1">
      <alignment horizontal="center" vertical="top"/>
    </xf>
    <xf numFmtId="0" fontId="91" fillId="62" borderId="47" xfId="762" applyFont="1" applyFill="1" applyBorder="1" applyAlignment="1">
      <alignment horizontal="center" vertical="top"/>
    </xf>
    <xf numFmtId="0" fontId="91" fillId="0" borderId="140" xfId="762" applyFont="1" applyBorder="1" applyAlignment="1">
      <alignment horizontal="center" vertical="center"/>
    </xf>
    <xf numFmtId="0" fontId="91" fillId="0" borderId="81" xfId="762" applyFont="1" applyBorder="1" applyAlignment="1">
      <alignment horizontal="center" vertical="center"/>
    </xf>
    <xf numFmtId="0" fontId="91" fillId="0" borderId="82" xfId="762" applyFont="1" applyBorder="1" applyAlignment="1">
      <alignment horizontal="center" vertical="center"/>
    </xf>
    <xf numFmtId="0" fontId="91" fillId="0" borderId="144" xfId="762" applyFont="1" applyBorder="1" applyAlignment="1">
      <alignment horizontal="center" vertical="center"/>
    </xf>
    <xf numFmtId="0" fontId="91" fillId="0" borderId="97" xfId="762" applyFont="1" applyBorder="1" applyAlignment="1">
      <alignment horizontal="center" vertical="center"/>
    </xf>
    <xf numFmtId="0" fontId="91" fillId="0" borderId="145" xfId="762" applyFont="1" applyBorder="1" applyAlignment="1">
      <alignment horizontal="center" vertical="center"/>
    </xf>
    <xf numFmtId="0" fontId="91" fillId="62" borderId="63" xfId="762" quotePrefix="1" applyFont="1" applyFill="1" applyBorder="1" applyAlignment="1">
      <alignment horizontal="center"/>
    </xf>
    <xf numFmtId="0" fontId="91" fillId="62" borderId="62" xfId="762" applyFont="1" applyFill="1" applyBorder="1" applyAlignment="1">
      <alignment horizontal="center"/>
    </xf>
    <xf numFmtId="0" fontId="91" fillId="62" borderId="64" xfId="762" applyFont="1" applyFill="1" applyBorder="1" applyAlignment="1">
      <alignment horizontal="center"/>
    </xf>
    <xf numFmtId="0" fontId="91" fillId="60" borderId="63" xfId="762" quotePrefix="1" applyFont="1" applyFill="1" applyBorder="1" applyAlignment="1">
      <alignment horizontal="center"/>
    </xf>
    <xf numFmtId="0" fontId="91" fillId="60" borderId="62" xfId="762" applyFont="1" applyFill="1" applyBorder="1" applyAlignment="1">
      <alignment horizontal="center"/>
    </xf>
    <xf numFmtId="0" fontId="91" fillId="60" borderId="64" xfId="762" applyFont="1" applyFill="1" applyBorder="1" applyAlignment="1">
      <alignment horizontal="center"/>
    </xf>
    <xf numFmtId="0" fontId="91" fillId="60" borderId="63" xfId="762" applyFont="1" applyFill="1" applyBorder="1" applyAlignment="1">
      <alignment horizontal="center"/>
    </xf>
    <xf numFmtId="0" fontId="91" fillId="60" borderId="159" xfId="762" applyFont="1" applyFill="1" applyBorder="1" applyAlignment="1">
      <alignment horizontal="center"/>
    </xf>
    <xf numFmtId="0" fontId="91" fillId="62" borderId="63" xfId="762" applyFont="1" applyFill="1" applyBorder="1" applyAlignment="1">
      <alignment horizontal="center"/>
    </xf>
    <xf numFmtId="0" fontId="91" fillId="62" borderId="159" xfId="762" applyFont="1" applyFill="1" applyBorder="1" applyAlignment="1">
      <alignment horizontal="center"/>
    </xf>
    <xf numFmtId="0" fontId="175" fillId="0" borderId="83" xfId="0" applyFont="1" applyBorder="1" applyAlignment="1">
      <alignment horizontal="center" vertical="center" wrapText="1"/>
    </xf>
    <xf numFmtId="0" fontId="176" fillId="0" borderId="83" xfId="0" applyFont="1" applyBorder="1" applyAlignment="1">
      <alignment horizontal="center" vertical="center" wrapText="1"/>
    </xf>
    <xf numFmtId="0" fontId="85" fillId="0" borderId="0" xfId="762" applyFont="1" applyAlignment="1">
      <alignment horizontal="left" wrapText="1"/>
    </xf>
    <xf numFmtId="0" fontId="91" fillId="62" borderId="193" xfId="762" applyFont="1" applyFill="1" applyBorder="1" applyAlignment="1">
      <alignment horizontal="left"/>
    </xf>
    <xf numFmtId="0" fontId="91" fillId="62" borderId="195" xfId="762" applyFont="1" applyFill="1" applyBorder="1" applyAlignment="1">
      <alignment horizontal="left"/>
    </xf>
    <xf numFmtId="0" fontId="113" fillId="57" borderId="164" xfId="335" applyFont="1" applyFill="1" applyBorder="1" applyAlignment="1">
      <alignment horizontal="center"/>
    </xf>
    <xf numFmtId="0" fontId="113" fillId="57" borderId="83" xfId="335" applyFont="1" applyFill="1" applyBorder="1" applyAlignment="1">
      <alignment horizontal="center"/>
    </xf>
    <xf numFmtId="0" fontId="113" fillId="57" borderId="84" xfId="335" applyFont="1" applyFill="1" applyBorder="1" applyAlignment="1">
      <alignment horizontal="center"/>
    </xf>
    <xf numFmtId="0" fontId="91" fillId="0" borderId="0" xfId="331" applyFont="1" applyAlignment="1">
      <alignment horizontal="center"/>
    </xf>
    <xf numFmtId="0" fontId="91" fillId="57" borderId="140" xfId="335" applyFont="1" applyFill="1" applyBorder="1" applyAlignment="1">
      <alignment horizontal="center"/>
    </xf>
    <xf numFmtId="0" fontId="91" fillId="57" borderId="81" xfId="335" applyFont="1" applyFill="1" applyBorder="1" applyAlignment="1">
      <alignment horizontal="center"/>
    </xf>
    <xf numFmtId="0" fontId="91" fillId="57" borderId="82" xfId="335" applyFont="1" applyFill="1" applyBorder="1" applyAlignment="1">
      <alignment horizontal="center"/>
    </xf>
    <xf numFmtId="49" fontId="113" fillId="0" borderId="0" xfId="854" quotePrefix="1" applyNumberFormat="1" applyFont="1" applyAlignment="1">
      <alignment horizontal="center"/>
    </xf>
    <xf numFmtId="176" fontId="89" fillId="0" borderId="0" xfId="0" quotePrefix="1" applyNumberFormat="1" applyFont="1" applyAlignment="1">
      <alignment horizontal="left" vertical="top" wrapText="1"/>
    </xf>
    <xf numFmtId="0" fontId="85" fillId="0" borderId="68" xfId="335" applyFont="1" applyBorder="1" applyAlignment="1">
      <alignment horizontal="center"/>
    </xf>
    <xf numFmtId="0" fontId="85" fillId="0" borderId="59" xfId="335" applyFont="1" applyBorder="1" applyAlignment="1">
      <alignment horizontal="center"/>
    </xf>
    <xf numFmtId="0" fontId="85" fillId="0" borderId="0" xfId="335" applyFont="1" applyAlignment="1">
      <alignment horizontal="center"/>
    </xf>
    <xf numFmtId="0" fontId="91" fillId="0" borderId="65" xfId="762" quotePrefix="1" applyFont="1" applyBorder="1" applyAlignment="1">
      <alignment horizontal="center" vertical="center"/>
    </xf>
    <xf numFmtId="0" fontId="91" fillId="0" borderId="93" xfId="762" quotePrefix="1" applyFont="1" applyBorder="1" applyAlignment="1">
      <alignment horizontal="center" vertical="center"/>
    </xf>
    <xf numFmtId="0" fontId="91" fillId="0" borderId="61" xfId="762" quotePrefix="1" applyFont="1" applyBorder="1" applyAlignment="1">
      <alignment horizontal="center" vertical="center"/>
    </xf>
    <xf numFmtId="0" fontId="85" fillId="0" borderId="0" xfId="942" applyFont="1" applyAlignment="1">
      <alignment horizontal="left" wrapText="1"/>
    </xf>
    <xf numFmtId="0" fontId="114" fillId="0" borderId="0" xfId="0" quotePrefix="1" applyFont="1" applyAlignment="1">
      <alignment horizontal="left" wrapText="1"/>
    </xf>
    <xf numFmtId="0" fontId="114" fillId="0" borderId="0" xfId="0" applyFont="1" applyAlignment="1">
      <alignment horizontal="left" wrapText="1"/>
    </xf>
    <xf numFmtId="49" fontId="91" fillId="0" borderId="0" xfId="854" quotePrefix="1" applyNumberFormat="1" applyFont="1" applyAlignment="1">
      <alignment horizontal="center" vertical="center"/>
    </xf>
    <xf numFmtId="0" fontId="91" fillId="60" borderId="43" xfId="0" applyFont="1" applyFill="1" applyBorder="1" applyAlignment="1">
      <alignment horizontal="center" wrapText="1"/>
    </xf>
    <xf numFmtId="0" fontId="91" fillId="60" borderId="236" xfId="0" applyFont="1" applyFill="1" applyBorder="1" applyAlignment="1">
      <alignment horizontal="center" wrapText="1"/>
    </xf>
    <xf numFmtId="0" fontId="91" fillId="60" borderId="47" xfId="0" applyFont="1" applyFill="1" applyBorder="1" applyAlignment="1">
      <alignment horizontal="center" wrapText="1"/>
    </xf>
    <xf numFmtId="0" fontId="91" fillId="60" borderId="68" xfId="0" applyFont="1" applyFill="1" applyBorder="1" applyAlignment="1">
      <alignment horizontal="center"/>
    </xf>
    <xf numFmtId="0" fontId="91" fillId="60" borderId="59" xfId="0" applyFont="1" applyFill="1" applyBorder="1" applyAlignment="1">
      <alignment horizontal="center"/>
    </xf>
    <xf numFmtId="0" fontId="91" fillId="60" borderId="69" xfId="0" applyFont="1" applyFill="1" applyBorder="1" applyAlignment="1">
      <alignment horizontal="center"/>
    </xf>
    <xf numFmtId="0" fontId="113" fillId="60" borderId="43" xfId="0" applyFont="1" applyFill="1" applyBorder="1" applyAlignment="1">
      <alignment horizontal="center" wrapText="1"/>
    </xf>
    <xf numFmtId="0" fontId="85" fillId="0" borderId="0" xfId="0" applyFont="1" applyAlignment="1">
      <alignment horizontal="left" wrapText="1"/>
    </xf>
    <xf numFmtId="0" fontId="91" fillId="57" borderId="233" xfId="335" applyFont="1" applyFill="1" applyBorder="1" applyAlignment="1">
      <alignment horizontal="center" vertical="center"/>
    </xf>
    <xf numFmtId="0" fontId="91" fillId="57" borderId="209" xfId="335" applyFont="1" applyFill="1" applyBorder="1" applyAlignment="1">
      <alignment horizontal="center" vertical="center"/>
    </xf>
    <xf numFmtId="0" fontId="91" fillId="57" borderId="217" xfId="335" applyFont="1" applyFill="1" applyBorder="1" applyAlignment="1">
      <alignment horizontal="center" vertical="center"/>
    </xf>
    <xf numFmtId="0" fontId="91" fillId="57" borderId="68" xfId="335" applyFont="1" applyFill="1" applyBorder="1" applyAlignment="1">
      <alignment horizontal="center" vertical="center"/>
    </xf>
    <xf numFmtId="0" fontId="91" fillId="57" borderId="59" xfId="335" applyFont="1" applyFill="1" applyBorder="1" applyAlignment="1">
      <alignment horizontal="center" vertical="center"/>
    </xf>
    <xf numFmtId="0" fontId="91" fillId="57" borderId="258" xfId="335" applyFont="1" applyFill="1" applyBorder="1" applyAlignment="1">
      <alignment horizontal="center" vertical="center"/>
    </xf>
    <xf numFmtId="0" fontId="91" fillId="57" borderId="140" xfId="335" applyFont="1" applyFill="1" applyBorder="1" applyAlignment="1">
      <alignment horizontal="center" vertical="center"/>
    </xf>
    <xf numFmtId="0" fontId="91" fillId="0" borderId="0" xfId="0" applyFont="1" applyAlignment="1">
      <alignment horizontal="center" wrapText="1"/>
    </xf>
    <xf numFmtId="49" fontId="91" fillId="0" borderId="0" xfId="854" quotePrefix="1" applyNumberFormat="1" applyFont="1" applyAlignment="1">
      <alignment horizontal="center"/>
    </xf>
    <xf numFmtId="0" fontId="85" fillId="0" borderId="0" xfId="942" applyFont="1" applyAlignment="1">
      <alignment wrapText="1"/>
    </xf>
    <xf numFmtId="0" fontId="91" fillId="59" borderId="71" xfId="331" applyFont="1" applyFill="1" applyBorder="1" applyAlignment="1">
      <alignment horizontal="center" wrapText="1"/>
    </xf>
    <xf numFmtId="0" fontId="91" fillId="59" borderId="166" xfId="331" applyFont="1" applyFill="1" applyBorder="1" applyAlignment="1">
      <alignment horizontal="center" wrapText="1"/>
    </xf>
    <xf numFmtId="0" fontId="91" fillId="59" borderId="38" xfId="331" applyFont="1" applyFill="1" applyBorder="1" applyAlignment="1">
      <alignment horizontal="center" wrapText="1"/>
    </xf>
    <xf numFmtId="0" fontId="85" fillId="0" borderId="0" xfId="331" applyFont="1" applyAlignment="1">
      <alignment horizontal="left" wrapText="1"/>
    </xf>
    <xf numFmtId="0" fontId="85" fillId="0" borderId="0" xfId="331" applyFont="1" applyAlignment="1">
      <alignment horizontal="left" vertical="top" wrapText="1"/>
    </xf>
    <xf numFmtId="0" fontId="85" fillId="0" borderId="0" xfId="331" applyFont="1" applyAlignment="1">
      <alignment vertical="top" wrapText="1"/>
    </xf>
    <xf numFmtId="0" fontId="91" fillId="59" borderId="43" xfId="331" applyFont="1" applyFill="1" applyBorder="1" applyAlignment="1">
      <alignment horizontal="center"/>
    </xf>
    <xf numFmtId="0" fontId="91" fillId="59" borderId="236" xfId="331" applyFont="1" applyFill="1" applyBorder="1" applyAlignment="1">
      <alignment horizontal="center"/>
    </xf>
    <xf numFmtId="0" fontId="91" fillId="59" borderId="47" xfId="331" applyFont="1" applyFill="1" applyBorder="1" applyAlignment="1">
      <alignment horizontal="center"/>
    </xf>
    <xf numFmtId="0" fontId="137" fillId="0" borderId="0" xfId="0" applyFont="1" applyAlignment="1">
      <alignment horizontal="left" wrapText="1"/>
    </xf>
    <xf numFmtId="0" fontId="137" fillId="67" borderId="0" xfId="0" applyFont="1" applyFill="1" applyAlignment="1">
      <alignment horizontal="center" vertical="center" wrapText="1"/>
    </xf>
    <xf numFmtId="0" fontId="95" fillId="65" borderId="86" xfId="0" applyFont="1" applyFill="1" applyBorder="1" applyAlignment="1">
      <alignment wrapText="1"/>
    </xf>
    <xf numFmtId="0" fontId="95" fillId="65" borderId="118" xfId="0" applyFont="1" applyFill="1" applyBorder="1" applyAlignment="1">
      <alignment wrapText="1"/>
    </xf>
    <xf numFmtId="0" fontId="146" fillId="65" borderId="130" xfId="0" applyFont="1" applyFill="1" applyBorder="1" applyAlignment="1">
      <alignment wrapText="1"/>
    </xf>
    <xf numFmtId="0" fontId="146" fillId="65" borderId="92" xfId="0" applyFont="1" applyFill="1" applyBorder="1" applyAlignment="1">
      <alignment wrapText="1"/>
    </xf>
    <xf numFmtId="0" fontId="95" fillId="65" borderId="130" xfId="0" applyFont="1" applyFill="1" applyBorder="1" applyAlignment="1">
      <alignment horizontal="center"/>
    </xf>
    <xf numFmtId="0" fontId="95" fillId="65" borderId="131" xfId="0" applyFont="1" applyFill="1" applyBorder="1" applyAlignment="1">
      <alignment horizontal="center"/>
    </xf>
    <xf numFmtId="0" fontId="85" fillId="0" borderId="0" xfId="942" applyFont="1" applyAlignment="1">
      <alignment horizontal="left" vertical="top" wrapText="1"/>
    </xf>
    <xf numFmtId="0" fontId="113" fillId="0" borderId="93" xfId="762" quotePrefix="1" applyFont="1" applyBorder="1" applyAlignment="1">
      <alignment horizontal="center" vertical="center"/>
    </xf>
    <xf numFmtId="0" fontId="113" fillId="0" borderId="61" xfId="762" quotePrefix="1" applyFont="1" applyBorder="1" applyAlignment="1">
      <alignment horizontal="center" vertical="center"/>
    </xf>
    <xf numFmtId="0" fontId="91" fillId="57" borderId="68" xfId="0" applyFont="1" applyFill="1" applyBorder="1" applyAlignment="1">
      <alignment horizontal="center" vertical="center"/>
    </xf>
    <xf numFmtId="0" fontId="91" fillId="57" borderId="59" xfId="0" applyFont="1" applyFill="1" applyBorder="1" applyAlignment="1">
      <alignment horizontal="center" vertical="center"/>
    </xf>
    <xf numFmtId="0" fontId="91" fillId="57" borderId="69" xfId="0" applyFont="1" applyFill="1" applyBorder="1" applyAlignment="1">
      <alignment horizontal="center" vertical="center"/>
    </xf>
    <xf numFmtId="0" fontId="91" fillId="57" borderId="208" xfId="0" applyFont="1" applyFill="1" applyBorder="1" applyAlignment="1">
      <alignment horizontal="center" vertical="center"/>
    </xf>
    <xf numFmtId="0" fontId="91" fillId="57" borderId="209" xfId="0" applyFont="1" applyFill="1" applyBorder="1" applyAlignment="1">
      <alignment horizontal="center" vertical="center"/>
    </xf>
    <xf numFmtId="0" fontId="91" fillId="57" borderId="217" xfId="0" applyFont="1" applyFill="1" applyBorder="1" applyAlignment="1">
      <alignment horizontal="center" vertical="center"/>
    </xf>
    <xf numFmtId="0" fontId="0" fillId="0" borderId="0" xfId="0" applyAlignment="1">
      <alignment horizontal="left" vertical="top" wrapText="1"/>
    </xf>
    <xf numFmtId="0" fontId="91" fillId="57" borderId="71" xfId="0" applyFont="1" applyFill="1" applyBorder="1" applyAlignment="1">
      <alignment horizontal="center" vertical="center"/>
    </xf>
    <xf numFmtId="0" fontId="91" fillId="57" borderId="166" xfId="0" applyFont="1" applyFill="1" applyBorder="1" applyAlignment="1">
      <alignment horizontal="center" vertical="center"/>
    </xf>
    <xf numFmtId="0" fontId="91" fillId="57" borderId="63" xfId="0" applyFont="1" applyFill="1" applyBorder="1" applyAlignment="1">
      <alignment horizontal="center" vertical="center"/>
    </xf>
    <xf numFmtId="0" fontId="91" fillId="57" borderId="62" xfId="0" applyFont="1" applyFill="1" applyBorder="1" applyAlignment="1">
      <alignment horizontal="center" vertical="center"/>
    </xf>
    <xf numFmtId="0" fontId="91" fillId="57" borderId="64" xfId="0" applyFont="1" applyFill="1" applyBorder="1" applyAlignment="1">
      <alignment horizontal="center" vertical="center"/>
    </xf>
    <xf numFmtId="0" fontId="91" fillId="57" borderId="92" xfId="0" applyFont="1" applyFill="1" applyBorder="1" applyAlignment="1">
      <alignment horizontal="center" wrapText="1"/>
    </xf>
    <xf numFmtId="0" fontId="91" fillId="57" borderId="92" xfId="0" applyFont="1" applyFill="1" applyBorder="1" applyAlignment="1">
      <alignment horizontal="center" vertical="center" wrapText="1"/>
    </xf>
    <xf numFmtId="0" fontId="100" fillId="0" borderId="0" xfId="0" applyFont="1" applyAlignment="1">
      <alignment horizontal="left" wrapText="1"/>
    </xf>
    <xf numFmtId="0" fontId="100" fillId="0" borderId="0" xfId="0" applyFont="1" applyAlignment="1">
      <alignment horizontal="left"/>
    </xf>
    <xf numFmtId="0" fontId="113" fillId="57" borderId="67" xfId="0" applyFont="1" applyFill="1" applyBorder="1" applyAlignment="1">
      <alignment horizontal="center" vertical="center" wrapText="1"/>
    </xf>
    <xf numFmtId="0" fontId="91" fillId="57" borderId="93" xfId="0" applyFont="1" applyFill="1" applyBorder="1" applyAlignment="1">
      <alignment horizontal="center" vertical="center" wrapText="1"/>
    </xf>
    <xf numFmtId="0" fontId="91" fillId="57" borderId="66" xfId="0" applyFont="1" applyFill="1" applyBorder="1" applyAlignment="1">
      <alignment horizontal="center" vertical="center" wrapText="1"/>
    </xf>
    <xf numFmtId="0" fontId="85" fillId="0" borderId="0" xfId="762" applyFont="1" applyAlignment="1">
      <alignment horizontal="left" vertical="top"/>
    </xf>
    <xf numFmtId="0" fontId="85" fillId="0" borderId="0" xfId="0" applyFont="1" applyAlignment="1">
      <alignment horizontal="left" vertical="center" wrapText="1"/>
    </xf>
    <xf numFmtId="176" fontId="85" fillId="0" borderId="0" xfId="0" quotePrefix="1" applyNumberFormat="1" applyFont="1" applyAlignment="1">
      <alignment horizontal="left" vertical="top" wrapText="1"/>
    </xf>
    <xf numFmtId="0" fontId="91" fillId="57" borderId="64" xfId="0" quotePrefix="1" applyFont="1" applyFill="1" applyBorder="1" applyAlignment="1">
      <alignment horizontal="center" vertical="center" wrapText="1"/>
    </xf>
    <xf numFmtId="0" fontId="91" fillId="57" borderId="91" xfId="0" applyFont="1" applyFill="1" applyBorder="1" applyAlignment="1">
      <alignment horizontal="center" vertical="center" wrapText="1"/>
    </xf>
    <xf numFmtId="0" fontId="91" fillId="57" borderId="63" xfId="0" applyFont="1" applyFill="1" applyBorder="1" applyAlignment="1">
      <alignment horizontal="center" vertical="center" wrapText="1"/>
    </xf>
    <xf numFmtId="0" fontId="91" fillId="57" borderId="165" xfId="0" applyFont="1" applyFill="1" applyBorder="1" applyAlignment="1">
      <alignment horizontal="center" vertical="center" wrapText="1"/>
    </xf>
    <xf numFmtId="0" fontId="91" fillId="57" borderId="62" xfId="0" applyFont="1" applyFill="1" applyBorder="1" applyAlignment="1">
      <alignment horizontal="center" vertical="center" wrapText="1"/>
    </xf>
    <xf numFmtId="165" fontId="86" fillId="56" borderId="51" xfId="4" applyNumberFormat="1" applyFont="1" applyFill="1" applyBorder="1" applyAlignment="1">
      <alignment horizontal="center" vertical="center"/>
    </xf>
    <xf numFmtId="165" fontId="86" fillId="56" borderId="236" xfId="4" applyNumberFormat="1" applyFont="1" applyFill="1" applyBorder="1" applyAlignment="1">
      <alignment horizontal="center" vertical="center"/>
    </xf>
    <xf numFmtId="165" fontId="86" fillId="56" borderId="109" xfId="4" applyNumberFormat="1" applyFont="1" applyFill="1" applyBorder="1" applyAlignment="1">
      <alignment horizontal="center" vertical="center"/>
    </xf>
    <xf numFmtId="165" fontId="86" fillId="56" borderId="51" xfId="4" applyNumberFormat="1" applyFont="1" applyFill="1" applyBorder="1" applyAlignment="1">
      <alignment horizontal="center" vertical="center" wrapText="1"/>
    </xf>
    <xf numFmtId="165" fontId="86" fillId="56" borderId="236" xfId="4" applyNumberFormat="1" applyFont="1" applyFill="1" applyBorder="1" applyAlignment="1">
      <alignment horizontal="center" vertical="center" wrapText="1"/>
    </xf>
    <xf numFmtId="165" fontId="86" fillId="56" borderId="109" xfId="4" applyNumberFormat="1" applyFont="1" applyFill="1" applyBorder="1" applyAlignment="1">
      <alignment horizontal="center" vertical="center" wrapText="1"/>
    </xf>
    <xf numFmtId="165" fontId="86" fillId="56" borderId="47" xfId="4" applyNumberFormat="1" applyFont="1" applyFill="1" applyBorder="1" applyAlignment="1">
      <alignment horizontal="center" vertical="center"/>
    </xf>
    <xf numFmtId="165" fontId="88" fillId="0" borderId="29" xfId="4" applyNumberFormat="1" applyFont="1" applyBorder="1" applyAlignment="1">
      <alignment horizontal="center" wrapText="1"/>
    </xf>
    <xf numFmtId="0" fontId="88" fillId="0" borderId="0" xfId="0" applyFont="1" applyAlignment="1">
      <alignment horizontal="left" wrapText="1"/>
    </xf>
    <xf numFmtId="44" fontId="88" fillId="0" borderId="31" xfId="2" applyFont="1" applyBorder="1" applyAlignment="1">
      <alignment horizontal="center" wrapText="1"/>
    </xf>
    <xf numFmtId="44" fontId="88" fillId="0" borderId="91" xfId="2" applyFont="1" applyBorder="1" applyAlignment="1">
      <alignment horizontal="center" wrapText="1"/>
    </xf>
    <xf numFmtId="165" fontId="88" fillId="0" borderId="92" xfId="4" applyNumberFormat="1" applyFont="1" applyBorder="1" applyAlignment="1">
      <alignment horizontal="center" wrapText="1"/>
    </xf>
    <xf numFmtId="166" fontId="88" fillId="0" borderId="29" xfId="2" applyNumberFormat="1" applyFont="1" applyBorder="1" applyAlignment="1">
      <alignment horizontal="center" wrapText="1"/>
    </xf>
    <xf numFmtId="166" fontId="88" fillId="0" borderId="92" xfId="2" applyNumberFormat="1" applyFont="1" applyBorder="1" applyAlignment="1">
      <alignment horizontal="center" wrapText="1"/>
    </xf>
    <xf numFmtId="44" fontId="88" fillId="0" borderId="29" xfId="2" applyFont="1" applyBorder="1" applyAlignment="1">
      <alignment horizontal="center" wrapText="1"/>
    </xf>
    <xf numFmtId="44" fontId="88" fillId="0" borderId="92" xfId="2" applyFont="1" applyBorder="1" applyAlignment="1">
      <alignment horizontal="center" wrapText="1"/>
    </xf>
    <xf numFmtId="0" fontId="91" fillId="0" borderId="0" xfId="0" quotePrefix="1" applyFont="1" applyAlignment="1">
      <alignment horizontal="center" wrapText="1"/>
    </xf>
    <xf numFmtId="0" fontId="88" fillId="0" borderId="0" xfId="0" quotePrefix="1" applyFont="1" applyAlignment="1">
      <alignment horizontal="left" wrapText="1"/>
    </xf>
    <xf numFmtId="0" fontId="0" fillId="0" borderId="0" xfId="0" applyAlignment="1">
      <alignment wrapText="1"/>
    </xf>
    <xf numFmtId="0" fontId="0" fillId="0" borderId="0" xfId="0" quotePrefix="1" applyAlignment="1">
      <alignment wrapText="1"/>
    </xf>
    <xf numFmtId="0" fontId="148" fillId="0" borderId="0" xfId="0" applyFont="1" applyAlignment="1">
      <alignment horizontal="left" vertical="top" wrapText="1"/>
    </xf>
    <xf numFmtId="0" fontId="91" fillId="48" borderId="120" xfId="0" applyFont="1" applyFill="1" applyBorder="1" applyAlignment="1">
      <alignment horizontal="center" vertical="center"/>
    </xf>
    <xf numFmtId="0" fontId="91" fillId="48" borderId="264" xfId="0" applyFont="1" applyFill="1" applyBorder="1" applyAlignment="1">
      <alignment horizontal="center" vertical="center"/>
    </xf>
    <xf numFmtId="0" fontId="91" fillId="48" borderId="40" xfId="0" applyFont="1" applyFill="1" applyBorder="1" applyAlignment="1">
      <alignment horizontal="center" vertical="center"/>
    </xf>
    <xf numFmtId="0" fontId="91" fillId="59" borderId="263" xfId="0" applyFont="1" applyFill="1" applyBorder="1" applyAlignment="1">
      <alignment horizontal="center" vertical="center" wrapText="1"/>
    </xf>
    <xf numFmtId="0" fontId="91" fillId="59" borderId="264" xfId="0" applyFont="1" applyFill="1" applyBorder="1" applyAlignment="1">
      <alignment horizontal="center" vertical="center" wrapText="1"/>
    </xf>
    <xf numFmtId="0" fontId="91" fillId="59" borderId="40" xfId="0" applyFont="1" applyFill="1" applyBorder="1" applyAlignment="1">
      <alignment horizontal="center" vertical="center" wrapText="1"/>
    </xf>
    <xf numFmtId="0" fontId="91" fillId="0" borderId="140" xfId="0" applyFont="1" applyBorder="1" applyAlignment="1">
      <alignment horizontal="center" vertical="center" wrapText="1"/>
    </xf>
    <xf numFmtId="0" fontId="91" fillId="0" borderId="81" xfId="0" applyFont="1" applyBorder="1" applyAlignment="1">
      <alignment horizontal="center" vertical="center" wrapText="1"/>
    </xf>
    <xf numFmtId="0" fontId="91" fillId="0" borderId="82" xfId="0" applyFont="1" applyBorder="1" applyAlignment="1">
      <alignment horizontal="center" vertical="center" wrapText="1"/>
    </xf>
    <xf numFmtId="0" fontId="91" fillId="0" borderId="65" xfId="0" applyFont="1" applyBorder="1" applyAlignment="1" applyProtection="1">
      <alignment horizontal="center" vertical="center" wrapText="1"/>
      <protection locked="0"/>
    </xf>
    <xf numFmtId="0" fontId="91" fillId="0" borderId="93" xfId="0" applyFont="1" applyBorder="1" applyAlignment="1" applyProtection="1">
      <alignment horizontal="center" vertical="center" wrapText="1"/>
      <protection locked="0"/>
    </xf>
    <xf numFmtId="0" fontId="91" fillId="0" borderId="61" xfId="0" applyFont="1" applyBorder="1" applyAlignment="1" applyProtection="1">
      <alignment horizontal="center" vertical="center" wrapText="1"/>
      <protection locked="0"/>
    </xf>
    <xf numFmtId="0" fontId="91" fillId="0" borderId="57" xfId="0" applyFont="1" applyBorder="1" applyAlignment="1" applyProtection="1">
      <alignment horizontal="center" vertical="center" wrapText="1"/>
      <protection locked="0"/>
    </xf>
    <xf numFmtId="0" fontId="91" fillId="0" borderId="70" xfId="0" applyFont="1" applyBorder="1" applyAlignment="1" applyProtection="1">
      <alignment horizontal="center" vertical="center" wrapText="1"/>
      <protection locked="0"/>
    </xf>
    <xf numFmtId="0" fontId="91" fillId="0" borderId="58" xfId="0" applyFont="1" applyBorder="1" applyAlignment="1" applyProtection="1">
      <alignment horizontal="center" vertical="center" wrapText="1"/>
      <protection locked="0"/>
    </xf>
    <xf numFmtId="0" fontId="91" fillId="0" borderId="120" xfId="0" applyFont="1" applyBorder="1" applyAlignment="1" applyProtection="1">
      <alignment horizontal="center" vertical="center" wrapText="1"/>
      <protection locked="0"/>
    </xf>
    <xf numFmtId="0" fontId="91" fillId="0" borderId="264" xfId="0" applyFont="1" applyBorder="1" applyAlignment="1" applyProtection="1">
      <alignment horizontal="center" vertical="center" wrapText="1"/>
      <protection locked="0"/>
    </xf>
    <xf numFmtId="0" fontId="91" fillId="0" borderId="40" xfId="0" applyFont="1" applyBorder="1" applyAlignment="1" applyProtection="1">
      <alignment horizontal="center" vertical="center" wrapText="1"/>
      <protection locked="0"/>
    </xf>
    <xf numFmtId="0" fontId="91" fillId="0" borderId="68" xfId="0" applyFont="1" applyBorder="1" applyAlignment="1">
      <alignment horizontal="center" wrapText="1"/>
    </xf>
    <xf numFmtId="0" fontId="91" fillId="0" borderId="59" xfId="0" applyFont="1" applyBorder="1" applyAlignment="1">
      <alignment horizontal="center" wrapText="1"/>
    </xf>
    <xf numFmtId="0" fontId="91" fillId="0" borderId="69" xfId="0" applyFont="1" applyBorder="1" applyAlignment="1">
      <alignment horizontal="center" wrapText="1"/>
    </xf>
    <xf numFmtId="0" fontId="91" fillId="0" borderId="46" xfId="0" applyFont="1" applyBorder="1" applyAlignment="1">
      <alignment horizontal="center" wrapText="1"/>
    </xf>
    <xf numFmtId="0" fontId="91" fillId="0" borderId="97" xfId="0" applyFont="1" applyBorder="1" applyAlignment="1">
      <alignment horizontal="center" wrapText="1"/>
    </xf>
    <xf numFmtId="0" fontId="91" fillId="0" borderId="146" xfId="0" applyFont="1" applyBorder="1" applyAlignment="1">
      <alignment horizontal="center" wrapText="1"/>
    </xf>
    <xf numFmtId="0" fontId="85" fillId="0" borderId="0" xfId="0" applyFont="1" applyAlignment="1">
      <alignment horizontal="center" wrapText="1"/>
    </xf>
    <xf numFmtId="0" fontId="91" fillId="0" borderId="161" xfId="0" applyFont="1" applyBorder="1" applyAlignment="1" applyProtection="1">
      <alignment horizontal="center" vertical="center" wrapText="1"/>
      <protection locked="0"/>
    </xf>
    <xf numFmtId="0" fontId="91" fillId="0" borderId="153" xfId="0" applyFont="1" applyBorder="1" applyAlignment="1" applyProtection="1">
      <alignment horizontal="center" vertical="center" wrapText="1"/>
      <protection locked="0"/>
    </xf>
    <xf numFmtId="0" fontId="85" fillId="0" borderId="25" xfId="0" applyFont="1" applyBorder="1" applyAlignment="1">
      <alignment horizontal="left" wrapText="1"/>
    </xf>
    <xf numFmtId="0" fontId="85" fillId="0" borderId="26" xfId="0" applyFont="1" applyBorder="1" applyAlignment="1">
      <alignment horizontal="left" wrapText="1"/>
    </xf>
    <xf numFmtId="0" fontId="85" fillId="62" borderId="25" xfId="0" quotePrefix="1" applyFont="1" applyFill="1" applyBorder="1" applyAlignment="1">
      <alignment horizontal="left" wrapText="1"/>
    </xf>
    <xf numFmtId="0" fontId="85" fillId="62" borderId="0" xfId="0" quotePrefix="1" applyFont="1" applyFill="1" applyAlignment="1">
      <alignment horizontal="left" wrapText="1"/>
    </xf>
    <xf numFmtId="0" fontId="85" fillId="62" borderId="26" xfId="0" quotePrefix="1" applyFont="1" applyFill="1" applyBorder="1" applyAlignment="1">
      <alignment horizontal="left" wrapText="1"/>
    </xf>
    <xf numFmtId="0" fontId="85" fillId="62" borderId="46" xfId="0" quotePrefix="1" applyFont="1" applyFill="1" applyBorder="1" applyAlignment="1">
      <alignment horizontal="left" wrapText="1"/>
    </xf>
    <xf numFmtId="0" fontId="85" fillId="62" borderId="97" xfId="0" quotePrefix="1" applyFont="1" applyFill="1" applyBorder="1" applyAlignment="1">
      <alignment horizontal="left" wrapText="1"/>
    </xf>
    <xf numFmtId="0" fontId="85" fillId="62" borderId="146" xfId="0" quotePrefix="1" applyFont="1" applyFill="1" applyBorder="1" applyAlignment="1">
      <alignment horizontal="left" wrapText="1"/>
    </xf>
    <xf numFmtId="0" fontId="88" fillId="0" borderId="0" xfId="0" applyFont="1" applyAlignment="1">
      <alignment horizontal="left" vertical="top" wrapText="1"/>
    </xf>
    <xf numFmtId="6" fontId="88" fillId="0" borderId="0" xfId="0" applyNumberFormat="1" applyFont="1" applyAlignment="1">
      <alignment horizontal="left" vertical="top" wrapText="1"/>
    </xf>
    <xf numFmtId="0" fontId="91" fillId="0" borderId="25" xfId="0" applyFont="1" applyBorder="1" applyAlignment="1">
      <alignment horizontal="left" wrapText="1"/>
    </xf>
    <xf numFmtId="0" fontId="91" fillId="0" borderId="0" xfId="0" applyFont="1" applyAlignment="1">
      <alignment horizontal="left" wrapText="1"/>
    </xf>
    <xf numFmtId="0" fontId="91" fillId="0" borderId="26" xfId="0" applyFont="1" applyBorder="1" applyAlignment="1">
      <alignment horizontal="left" wrapText="1"/>
    </xf>
    <xf numFmtId="0" fontId="91" fillId="62" borderId="68" xfId="0" applyFont="1" applyFill="1" applyBorder="1" applyAlignment="1">
      <alignment horizontal="center"/>
    </xf>
    <xf numFmtId="0" fontId="91" fillId="62" borderId="59" xfId="0" applyFont="1" applyFill="1" applyBorder="1" applyAlignment="1">
      <alignment horizontal="center"/>
    </xf>
    <xf numFmtId="0" fontId="91" fillId="62" borderId="69" xfId="0" applyFont="1" applyFill="1" applyBorder="1" applyAlignment="1">
      <alignment horizontal="center"/>
    </xf>
    <xf numFmtId="0" fontId="91" fillId="59" borderId="59" xfId="0" applyFont="1" applyFill="1" applyBorder="1" applyAlignment="1">
      <alignment horizontal="center" vertical="center" wrapText="1"/>
    </xf>
    <xf numFmtId="0" fontId="91" fillId="59" borderId="68" xfId="0" applyFont="1" applyFill="1" applyBorder="1" applyAlignment="1">
      <alignment horizontal="center" vertical="center" wrapText="1"/>
    </xf>
    <xf numFmtId="0" fontId="91" fillId="0" borderId="42" xfId="0" applyFont="1" applyBorder="1" applyAlignment="1">
      <alignment horizontal="center" vertical="center" wrapText="1"/>
    </xf>
    <xf numFmtId="0" fontId="91" fillId="0" borderId="41" xfId="0" applyFont="1" applyBorder="1" applyAlignment="1">
      <alignment horizontal="center" vertical="center" wrapText="1"/>
    </xf>
    <xf numFmtId="0" fontId="91" fillId="59" borderId="42" xfId="0" applyFont="1" applyFill="1" applyBorder="1" applyAlignment="1">
      <alignment horizontal="center" vertical="center" wrapText="1"/>
    </xf>
    <xf numFmtId="0" fontId="91" fillId="59" borderId="42" xfId="0" quotePrefix="1" applyFont="1" applyFill="1" applyBorder="1" applyAlignment="1">
      <alignment horizontal="center" vertical="center" wrapText="1"/>
    </xf>
    <xf numFmtId="0" fontId="91" fillId="59" borderId="177" xfId="0" quotePrefix="1" applyFont="1" applyFill="1" applyBorder="1" applyAlignment="1">
      <alignment horizontal="center" vertical="center" wrapText="1"/>
    </xf>
    <xf numFmtId="0" fontId="91" fillId="59" borderId="146" xfId="0" quotePrefix="1" applyFont="1" applyFill="1" applyBorder="1" applyAlignment="1">
      <alignment horizontal="center" vertical="center" wrapText="1"/>
    </xf>
    <xf numFmtId="0" fontId="91" fillId="0" borderId="43" xfId="0" applyFont="1" applyBorder="1" applyAlignment="1">
      <alignment horizontal="center" vertical="center" wrapText="1"/>
    </xf>
    <xf numFmtId="0" fontId="91" fillId="0" borderId="47" xfId="0" applyFont="1" applyBorder="1" applyAlignment="1">
      <alignment horizontal="center" vertical="center" wrapText="1"/>
    </xf>
    <xf numFmtId="0" fontId="113" fillId="0" borderId="43" xfId="0" applyFont="1" applyBorder="1" applyAlignment="1">
      <alignment horizontal="center" vertical="center" wrapText="1"/>
    </xf>
    <xf numFmtId="0" fontId="105" fillId="0" borderId="47" xfId="0" applyFont="1" applyBorder="1" applyAlignment="1">
      <alignment horizontal="center" vertical="center" wrapText="1"/>
    </xf>
    <xf numFmtId="0" fontId="91" fillId="68" borderId="43" xfId="0" applyFont="1" applyFill="1" applyBorder="1" applyAlignment="1">
      <alignment horizontal="center" wrapText="1"/>
    </xf>
    <xf numFmtId="0" fontId="91" fillId="68" borderId="47" xfId="0" applyFont="1" applyFill="1" applyBorder="1" applyAlignment="1">
      <alignment horizontal="center" wrapText="1"/>
    </xf>
    <xf numFmtId="0" fontId="148" fillId="0" borderId="0" xfId="0" applyFont="1" applyAlignment="1">
      <alignment horizontal="left" wrapText="1"/>
    </xf>
    <xf numFmtId="0" fontId="113" fillId="0" borderId="68" xfId="0" applyFont="1" applyBorder="1" applyAlignment="1">
      <alignment horizontal="center" wrapText="1"/>
    </xf>
    <xf numFmtId="0" fontId="91" fillId="0" borderId="140" xfId="0" applyFont="1" applyBorder="1" applyAlignment="1">
      <alignment horizontal="center" wrapText="1"/>
    </xf>
    <xf numFmtId="0" fontId="91" fillId="0" borderId="82" xfId="0" applyFont="1" applyBorder="1" applyAlignment="1">
      <alignment horizontal="center" wrapText="1"/>
    </xf>
    <xf numFmtId="0" fontId="17" fillId="0" borderId="0" xfId="0" applyFont="1" applyAlignment="1">
      <alignment horizontal="left" wrapText="1"/>
    </xf>
    <xf numFmtId="176" fontId="85" fillId="0" borderId="0" xfId="0" applyNumberFormat="1" applyFont="1" applyAlignment="1">
      <alignment horizontal="left" vertical="center" wrapText="1"/>
    </xf>
    <xf numFmtId="0" fontId="91" fillId="57" borderId="120" xfId="0" quotePrefix="1" applyFont="1" applyFill="1" applyBorder="1" applyAlignment="1">
      <alignment horizontal="center" vertical="center"/>
    </xf>
    <xf numFmtId="0" fontId="91" fillId="57" borderId="273" xfId="0" quotePrefix="1" applyFont="1" applyFill="1" applyBorder="1" applyAlignment="1">
      <alignment horizontal="center" vertical="center"/>
    </xf>
    <xf numFmtId="0" fontId="85" fillId="0" borderId="0" xfId="0" applyFont="1" applyAlignment="1">
      <alignment vertical="center"/>
    </xf>
    <xf numFmtId="0" fontId="85" fillId="0" borderId="0" xfId="0" applyFont="1" applyAlignment="1">
      <alignment horizontal="left" vertical="center"/>
    </xf>
    <xf numFmtId="0" fontId="6" fillId="0" borderId="0" xfId="335" applyFont="1" applyAlignment="1">
      <alignment horizontal="center" wrapText="1"/>
    </xf>
    <xf numFmtId="0" fontId="91" fillId="0" borderId="236" xfId="0" applyFont="1" applyBorder="1" applyAlignment="1">
      <alignment horizontal="center" vertical="center" wrapText="1"/>
    </xf>
    <xf numFmtId="0" fontId="91" fillId="0" borderId="43" xfId="30982" applyFont="1" applyBorder="1" applyAlignment="1">
      <alignment horizontal="center" vertical="center" wrapText="1"/>
    </xf>
    <xf numFmtId="0" fontId="91" fillId="0" borderId="236" xfId="30982" applyFont="1" applyBorder="1" applyAlignment="1">
      <alignment horizontal="center" vertical="center" wrapText="1"/>
    </xf>
    <xf numFmtId="0" fontId="91" fillId="0" borderId="47" xfId="30982" applyFont="1" applyBorder="1" applyAlignment="1">
      <alignment horizontal="center" vertical="center" wrapText="1"/>
    </xf>
    <xf numFmtId="0" fontId="91" fillId="0" borderId="233" xfId="30982" applyFont="1" applyBorder="1" applyAlignment="1">
      <alignment horizontal="center" vertical="center" wrapText="1"/>
    </xf>
    <xf numFmtId="0" fontId="91" fillId="0" borderId="209" xfId="30982" applyFont="1" applyBorder="1" applyAlignment="1">
      <alignment horizontal="center" vertical="center" wrapText="1"/>
    </xf>
    <xf numFmtId="0" fontId="91" fillId="0" borderId="217" xfId="30982" applyFont="1" applyBorder="1" applyAlignment="1">
      <alignment horizontal="center" vertical="center" wrapText="1"/>
    </xf>
    <xf numFmtId="0" fontId="113" fillId="0" borderId="236" xfId="0" applyFont="1" applyBorder="1" applyAlignment="1">
      <alignment horizontal="center" vertical="center" wrapText="1"/>
    </xf>
    <xf numFmtId="0" fontId="113" fillId="0" borderId="47" xfId="0" applyFont="1" applyBorder="1" applyAlignment="1">
      <alignment horizontal="center" vertical="center" wrapText="1"/>
    </xf>
    <xf numFmtId="0" fontId="85" fillId="61" borderId="0" xfId="0" applyFont="1" applyFill="1" applyAlignment="1">
      <alignment horizontal="left" vertical="center" wrapText="1"/>
    </xf>
    <xf numFmtId="0" fontId="85" fillId="61" borderId="0" xfId="0" applyFont="1" applyFill="1" applyAlignment="1">
      <alignment horizontal="left" vertical="top" wrapText="1"/>
    </xf>
    <xf numFmtId="0" fontId="85" fillId="0" borderId="0" xfId="0" quotePrefix="1" applyFont="1" applyAlignment="1">
      <alignment horizontal="left"/>
    </xf>
    <xf numFmtId="0" fontId="85" fillId="0" borderId="0" xfId="30974" quotePrefix="1" applyFont="1" applyAlignment="1">
      <alignment horizontal="left"/>
    </xf>
    <xf numFmtId="0" fontId="91" fillId="57" borderId="64" xfId="0" applyFont="1" applyFill="1" applyBorder="1" applyAlignment="1">
      <alignment horizontal="center" vertical="center" wrapText="1"/>
    </xf>
    <xf numFmtId="0" fontId="91" fillId="57" borderId="170" xfId="0" applyFont="1" applyFill="1" applyBorder="1" applyAlignment="1">
      <alignment horizontal="center" vertical="center" wrapText="1"/>
    </xf>
    <xf numFmtId="0" fontId="91" fillId="57" borderId="71" xfId="0" quotePrefix="1" applyFont="1" applyFill="1" applyBorder="1" applyAlignment="1">
      <alignment horizontal="center" vertical="center" wrapText="1"/>
    </xf>
    <xf numFmtId="0" fontId="91" fillId="57" borderId="38" xfId="0" applyFont="1" applyFill="1" applyBorder="1" applyAlignment="1">
      <alignment horizontal="center" vertical="center" wrapText="1"/>
    </xf>
    <xf numFmtId="0" fontId="91" fillId="57" borderId="61" xfId="0" applyFont="1" applyFill="1" applyBorder="1" applyAlignment="1">
      <alignment horizontal="center" vertical="center" wrapText="1"/>
    </xf>
    <xf numFmtId="0" fontId="91" fillId="57" borderId="58" xfId="0" applyFont="1" applyFill="1" applyBorder="1" applyAlignment="1">
      <alignment horizontal="center" vertical="center" wrapText="1"/>
    </xf>
    <xf numFmtId="0" fontId="91" fillId="57" borderId="68" xfId="0" applyFont="1" applyFill="1" applyBorder="1" applyAlignment="1">
      <alignment horizontal="center" vertical="center" wrapText="1"/>
    </xf>
    <xf numFmtId="0" fontId="85" fillId="57" borderId="46" xfId="0" applyFont="1" applyFill="1" applyBorder="1" applyAlignment="1">
      <alignment horizontal="center" vertical="center" wrapText="1"/>
    </xf>
    <xf numFmtId="0" fontId="91" fillId="57" borderId="86" xfId="0" quotePrefix="1" applyFont="1" applyFill="1" applyBorder="1" applyAlignment="1">
      <alignment horizontal="center" vertical="center" wrapText="1"/>
    </xf>
    <xf numFmtId="0" fontId="91" fillId="57" borderId="131" xfId="0" applyFont="1" applyFill="1" applyBorder="1" applyAlignment="1">
      <alignment horizontal="center" vertical="center" wrapText="1"/>
    </xf>
    <xf numFmtId="0" fontId="91" fillId="57" borderId="61" xfId="0" quotePrefix="1" applyFont="1" applyFill="1" applyBorder="1" applyAlignment="1">
      <alignment horizontal="center" vertical="center" wrapText="1"/>
    </xf>
    <xf numFmtId="0" fontId="91" fillId="57" borderId="63" xfId="0" quotePrefix="1" applyFont="1" applyFill="1" applyBorder="1" applyAlignment="1">
      <alignment horizontal="center" vertical="center" wrapText="1"/>
    </xf>
    <xf numFmtId="0" fontId="91" fillId="57" borderId="172" xfId="0" applyFont="1" applyFill="1" applyBorder="1" applyAlignment="1">
      <alignment horizontal="center" vertical="center" wrapText="1"/>
    </xf>
    <xf numFmtId="0" fontId="86" fillId="57" borderId="34" xfId="331" applyFont="1" applyFill="1" applyBorder="1" applyAlignment="1">
      <alignment horizontal="center" vertical="center" wrapText="1"/>
    </xf>
    <xf numFmtId="0" fontId="86" fillId="57" borderId="57" xfId="331" applyFont="1" applyFill="1" applyBorder="1" applyAlignment="1">
      <alignment horizontal="center" vertical="center" wrapText="1"/>
    </xf>
    <xf numFmtId="0" fontId="86" fillId="57" borderId="206" xfId="331" applyFont="1" applyFill="1" applyBorder="1" applyAlignment="1">
      <alignment horizontal="center" vertical="center" wrapText="1"/>
    </xf>
    <xf numFmtId="0" fontId="86" fillId="57" borderId="205" xfId="331" applyFont="1" applyFill="1" applyBorder="1" applyAlignment="1">
      <alignment horizontal="center" vertical="center" wrapText="1"/>
    </xf>
    <xf numFmtId="0" fontId="86" fillId="57" borderId="76" xfId="331" applyFont="1" applyFill="1" applyBorder="1" applyAlignment="1">
      <alignment horizontal="center" vertical="center" wrapText="1"/>
    </xf>
    <xf numFmtId="0" fontId="86" fillId="57" borderId="77" xfId="331" applyFont="1" applyFill="1" applyBorder="1" applyAlignment="1">
      <alignment horizontal="center" vertical="center" wrapText="1"/>
    </xf>
    <xf numFmtId="0" fontId="86" fillId="57" borderId="198" xfId="331" applyFont="1" applyFill="1" applyBorder="1" applyAlignment="1">
      <alignment horizontal="center" vertical="center" wrapText="1"/>
    </xf>
    <xf numFmtId="0" fontId="86" fillId="57" borderId="28" xfId="331" applyFont="1" applyFill="1" applyBorder="1" applyAlignment="1">
      <alignment horizontal="center" vertical="center" wrapText="1"/>
    </xf>
    <xf numFmtId="0" fontId="86" fillId="57" borderId="29" xfId="331" applyFont="1" applyFill="1" applyBorder="1" applyAlignment="1">
      <alignment horizontal="center" vertical="center" wrapText="1"/>
    </xf>
    <xf numFmtId="0" fontId="86" fillId="57" borderId="31" xfId="331" applyFont="1" applyFill="1" applyBorder="1" applyAlignment="1">
      <alignment horizontal="center" vertical="center" wrapText="1"/>
    </xf>
    <xf numFmtId="0" fontId="86" fillId="57" borderId="25" xfId="331" applyFont="1" applyFill="1" applyBorder="1" applyAlignment="1">
      <alignment horizontal="center" vertical="center" wrapText="1"/>
    </xf>
    <xf numFmtId="0" fontId="86" fillId="57" borderId="0" xfId="331" applyFont="1" applyFill="1" applyAlignment="1">
      <alignment horizontal="center" vertical="center" wrapText="1"/>
    </xf>
    <xf numFmtId="0" fontId="86" fillId="57" borderId="26" xfId="331" applyFont="1" applyFill="1" applyBorder="1" applyAlignment="1">
      <alignment horizontal="center" vertical="center" wrapText="1"/>
    </xf>
    <xf numFmtId="0" fontId="86" fillId="57" borderId="63" xfId="331" applyFont="1" applyFill="1" applyBorder="1" applyAlignment="1">
      <alignment horizontal="center" vertical="center" wrapText="1"/>
    </xf>
    <xf numFmtId="0" fontId="86" fillId="57" borderId="172" xfId="331" applyFont="1" applyFill="1" applyBorder="1" applyAlignment="1">
      <alignment horizontal="center" vertical="center" wrapText="1"/>
    </xf>
    <xf numFmtId="0" fontId="86" fillId="57" borderId="199" xfId="0" applyFont="1" applyFill="1" applyBorder="1" applyAlignment="1">
      <alignment horizontal="center" vertical="center" wrapText="1"/>
    </xf>
    <xf numFmtId="0" fontId="86" fillId="57" borderId="200" xfId="0" applyFont="1" applyFill="1" applyBorder="1" applyAlignment="1">
      <alignment horizontal="center" vertical="center" wrapText="1"/>
    </xf>
    <xf numFmtId="0" fontId="86" fillId="57" borderId="82" xfId="331" applyFont="1" applyFill="1" applyBorder="1" applyAlignment="1">
      <alignment horizontal="center" vertical="center" wrapText="1"/>
    </xf>
    <xf numFmtId="0" fontId="86" fillId="57" borderId="154" xfId="331" applyFont="1" applyFill="1" applyBorder="1" applyAlignment="1">
      <alignment horizontal="center" vertical="center" wrapText="1"/>
    </xf>
    <xf numFmtId="0" fontId="86" fillId="57" borderId="84" xfId="331" applyFont="1" applyFill="1" applyBorder="1" applyAlignment="1">
      <alignment horizontal="center" vertical="center" wrapText="1"/>
    </xf>
    <xf numFmtId="0" fontId="86" fillId="57" borderId="85" xfId="331" applyFont="1" applyFill="1" applyBorder="1" applyAlignment="1">
      <alignment horizontal="center" vertical="center" wrapText="1"/>
    </xf>
    <xf numFmtId="0" fontId="86" fillId="57" borderId="32" xfId="331" applyFont="1" applyFill="1" applyBorder="1" applyAlignment="1">
      <alignment horizontal="center" vertical="center" wrapText="1"/>
    </xf>
    <xf numFmtId="0" fontId="86" fillId="57" borderId="177" xfId="331" applyFont="1" applyFill="1" applyBorder="1" applyAlignment="1">
      <alignment horizontal="center" vertical="center" wrapText="1"/>
    </xf>
    <xf numFmtId="0" fontId="86" fillId="57" borderId="59" xfId="331" applyFont="1" applyFill="1" applyBorder="1" applyAlignment="1">
      <alignment horizontal="center" vertical="center" wrapText="1"/>
    </xf>
    <xf numFmtId="0" fontId="86" fillId="57" borderId="97" xfId="331" applyFont="1" applyFill="1" applyBorder="1" applyAlignment="1">
      <alignment horizontal="center" vertical="center" wrapText="1"/>
    </xf>
    <xf numFmtId="0" fontId="95" fillId="57" borderId="207" xfId="331" applyFont="1" applyFill="1" applyBorder="1" applyAlignment="1">
      <alignment horizontal="center" vertical="center"/>
    </xf>
    <xf numFmtId="0" fontId="95" fillId="57" borderId="213" xfId="331" applyFont="1" applyFill="1" applyBorder="1" applyAlignment="1">
      <alignment horizontal="center" vertical="center"/>
    </xf>
    <xf numFmtId="0" fontId="95" fillId="57" borderId="214" xfId="331" applyFont="1" applyFill="1" applyBorder="1" applyAlignment="1">
      <alignment horizontal="center" vertical="center"/>
    </xf>
    <xf numFmtId="0" fontId="86" fillId="57" borderId="208" xfId="331" applyFont="1" applyFill="1" applyBorder="1" applyAlignment="1">
      <alignment horizontal="center" vertical="center" wrapText="1"/>
    </xf>
    <xf numFmtId="0" fontId="86" fillId="57" borderId="209" xfId="331" applyFont="1" applyFill="1" applyBorder="1" applyAlignment="1">
      <alignment horizontal="center" vertical="center" wrapText="1"/>
    </xf>
    <xf numFmtId="0" fontId="86" fillId="57" borderId="210" xfId="331" applyFont="1" applyFill="1" applyBorder="1" applyAlignment="1">
      <alignment horizontal="center" vertical="center" wrapText="1"/>
    </xf>
    <xf numFmtId="0" fontId="86" fillId="57" borderId="211" xfId="331" applyFont="1" applyFill="1" applyBorder="1" applyAlignment="1">
      <alignment horizontal="center" vertical="center" wrapText="1"/>
    </xf>
    <xf numFmtId="0" fontId="86" fillId="57" borderId="190" xfId="331" applyFont="1" applyFill="1" applyBorder="1" applyAlignment="1">
      <alignment horizontal="center" vertical="center" wrapText="1"/>
    </xf>
    <xf numFmtId="0" fontId="86" fillId="57" borderId="212" xfId="331" applyFont="1" applyFill="1" applyBorder="1" applyAlignment="1">
      <alignment horizontal="center" vertical="center" wrapText="1"/>
    </xf>
    <xf numFmtId="0" fontId="86" fillId="57" borderId="64" xfId="331" applyFont="1" applyFill="1" applyBorder="1" applyAlignment="1">
      <alignment horizontal="center" vertical="center" wrapText="1"/>
    </xf>
    <xf numFmtId="0" fontId="86" fillId="57" borderId="170" xfId="331" applyFont="1" applyFill="1" applyBorder="1" applyAlignment="1">
      <alignment horizontal="center" vertical="center" wrapText="1"/>
    </xf>
    <xf numFmtId="0" fontId="86" fillId="57" borderId="81" xfId="0" applyFont="1" applyFill="1" applyBorder="1" applyAlignment="1">
      <alignment horizontal="center" vertical="center" wrapText="1"/>
    </xf>
    <xf numFmtId="0" fontId="86" fillId="57" borderId="82" xfId="0" applyFont="1" applyFill="1" applyBorder="1" applyAlignment="1">
      <alignment horizontal="center" vertical="center" wrapText="1"/>
    </xf>
    <xf numFmtId="0" fontId="86" fillId="57" borderId="83" xfId="0" applyFont="1" applyFill="1" applyBorder="1" applyAlignment="1">
      <alignment horizontal="center" vertical="center" wrapText="1"/>
    </xf>
    <xf numFmtId="0" fontId="86" fillId="57" borderId="84" xfId="0" applyFont="1" applyFill="1" applyBorder="1" applyAlignment="1">
      <alignment horizontal="center" vertical="center" wrapText="1"/>
    </xf>
    <xf numFmtId="0" fontId="86" fillId="57" borderId="62" xfId="331" applyFont="1" applyFill="1" applyBorder="1" applyAlignment="1">
      <alignment horizontal="center" vertical="center" wrapText="1"/>
    </xf>
    <xf numFmtId="0" fontId="86" fillId="57" borderId="173" xfId="331" applyFont="1" applyFill="1" applyBorder="1" applyAlignment="1">
      <alignment horizontal="center" vertical="center" wrapText="1"/>
    </xf>
    <xf numFmtId="0" fontId="86" fillId="57" borderId="53" xfId="331" applyFont="1" applyFill="1" applyBorder="1" applyAlignment="1">
      <alignment horizontal="center" vertical="center" wrapText="1"/>
    </xf>
    <xf numFmtId="0" fontId="88" fillId="0" borderId="96" xfId="0" applyFont="1" applyBorder="1" applyAlignment="1">
      <alignment horizontal="center" vertical="center" wrapText="1"/>
    </xf>
    <xf numFmtId="0" fontId="86" fillId="57" borderId="52" xfId="331" applyFont="1" applyFill="1" applyBorder="1" applyAlignment="1">
      <alignment horizontal="center" vertical="center" wrapText="1"/>
    </xf>
    <xf numFmtId="0" fontId="86" fillId="57" borderId="95" xfId="331" applyFont="1" applyFill="1" applyBorder="1" applyAlignment="1">
      <alignment horizontal="center" vertical="center" wrapText="1"/>
    </xf>
    <xf numFmtId="0" fontId="85" fillId="0" borderId="0" xfId="0" applyFont="1" applyAlignment="1">
      <alignment horizontal="left"/>
    </xf>
    <xf numFmtId="0" fontId="93" fillId="0" borderId="86" xfId="0" applyFont="1" applyBorder="1" applyAlignment="1">
      <alignment horizontal="center" vertical="center"/>
    </xf>
    <xf numFmtId="0" fontId="93" fillId="0" borderId="130" xfId="0" applyFont="1" applyBorder="1" applyAlignment="1">
      <alignment horizontal="center" vertical="center"/>
    </xf>
    <xf numFmtId="0" fontId="93" fillId="0" borderId="131" xfId="0" applyFont="1" applyBorder="1" applyAlignment="1">
      <alignment horizontal="center" vertical="center"/>
    </xf>
    <xf numFmtId="0" fontId="93" fillId="0" borderId="86" xfId="0" applyFont="1" applyBorder="1" applyAlignment="1">
      <alignment horizontal="center" vertical="center" wrapText="1"/>
    </xf>
    <xf numFmtId="0" fontId="93" fillId="0" borderId="130" xfId="0" applyFont="1" applyBorder="1" applyAlignment="1">
      <alignment horizontal="center" vertical="center" wrapText="1"/>
    </xf>
    <xf numFmtId="0" fontId="93" fillId="0" borderId="131" xfId="0" applyFont="1" applyBorder="1" applyAlignment="1">
      <alignment horizontal="center" vertical="center" wrapText="1"/>
    </xf>
    <xf numFmtId="0" fontId="85" fillId="0" borderId="0" xfId="3350" applyFont="1" applyAlignment="1">
      <alignment vertical="center" wrapText="1"/>
    </xf>
    <xf numFmtId="0" fontId="85" fillId="0" borderId="0" xfId="0" applyFont="1" applyAlignment="1">
      <alignment vertical="center" wrapText="1"/>
    </xf>
    <xf numFmtId="0" fontId="91" fillId="0" borderId="43" xfId="330" applyFont="1" applyBorder="1" applyAlignment="1">
      <alignment horizontal="center" vertical="center" wrapText="1"/>
    </xf>
    <xf numFmtId="0" fontId="91" fillId="0" borderId="236" xfId="330" applyFont="1" applyBorder="1" applyAlignment="1">
      <alignment horizontal="center" vertical="center"/>
    </xf>
    <xf numFmtId="0" fontId="91" fillId="0" borderId="47" xfId="330" applyFont="1" applyBorder="1" applyAlignment="1">
      <alignment horizontal="center" vertical="center"/>
    </xf>
    <xf numFmtId="0" fontId="110" fillId="0" borderId="0" xfId="3350" applyFont="1" applyAlignment="1">
      <alignment horizontal="left" wrapText="1"/>
    </xf>
    <xf numFmtId="0" fontId="85" fillId="0" borderId="0" xfId="3350" applyFont="1" applyAlignment="1">
      <alignment horizontal="left" wrapText="1"/>
    </xf>
    <xf numFmtId="0" fontId="110" fillId="0" borderId="0" xfId="331" applyFont="1" applyAlignment="1">
      <alignment horizontal="left" wrapText="1"/>
    </xf>
    <xf numFmtId="0" fontId="85" fillId="0" borderId="0" xfId="3350" applyFont="1" applyAlignment="1">
      <alignment horizontal="left" vertical="center" wrapText="1"/>
    </xf>
    <xf numFmtId="0" fontId="91" fillId="0" borderId="68" xfId="331" applyFont="1" applyBorder="1" applyAlignment="1">
      <alignment horizontal="center" vertical="center" wrapText="1"/>
    </xf>
    <xf numFmtId="0" fontId="91" fillId="0" borderId="59" xfId="331" applyFont="1" applyBorder="1" applyAlignment="1">
      <alignment horizontal="center" vertical="center" wrapText="1"/>
    </xf>
    <xf numFmtId="0" fontId="91" fillId="0" borderId="69" xfId="331" applyFont="1" applyBorder="1" applyAlignment="1">
      <alignment horizontal="center" vertical="center" wrapText="1"/>
    </xf>
    <xf numFmtId="0" fontId="91" fillId="0" borderId="46" xfId="331" applyFont="1" applyBorder="1" applyAlignment="1">
      <alignment horizontal="center" vertical="center" wrapText="1"/>
    </xf>
    <xf numFmtId="0" fontId="91" fillId="0" borderId="97" xfId="331" applyFont="1" applyBorder="1" applyAlignment="1">
      <alignment horizontal="center" vertical="center" wrapText="1"/>
    </xf>
    <xf numFmtId="0" fontId="91" fillId="0" borderId="146" xfId="331" applyFont="1" applyBorder="1" applyAlignment="1">
      <alignment horizontal="center" vertical="center" wrapText="1"/>
    </xf>
    <xf numFmtId="0" fontId="113" fillId="0" borderId="0" xfId="0" applyFont="1" applyAlignment="1">
      <alignment horizontal="center" wrapText="1"/>
    </xf>
    <xf numFmtId="0" fontId="91" fillId="57" borderId="81" xfId="0" applyFont="1" applyFill="1" applyBorder="1" applyAlignment="1">
      <alignment horizontal="center" vertical="center"/>
    </xf>
    <xf numFmtId="0" fontId="91" fillId="57" borderId="221" xfId="0" applyFont="1" applyFill="1" applyBorder="1" applyAlignment="1">
      <alignment horizontal="center" vertical="center"/>
    </xf>
    <xf numFmtId="0" fontId="91" fillId="57" borderId="178" xfId="0" applyFont="1" applyFill="1" applyBorder="1" applyAlignment="1">
      <alignment horizontal="center" vertical="center"/>
    </xf>
    <xf numFmtId="0" fontId="91" fillId="57" borderId="179" xfId="0" applyFont="1" applyFill="1" applyBorder="1" applyAlignment="1">
      <alignment horizontal="center" vertical="center"/>
    </xf>
    <xf numFmtId="0" fontId="85" fillId="0" borderId="0" xfId="331" applyFont="1" applyAlignment="1">
      <alignment wrapText="1"/>
    </xf>
    <xf numFmtId="0" fontId="91" fillId="0" borderId="0" xfId="329" applyFont="1" applyAlignment="1">
      <alignment horizontal="center" vertical="center"/>
    </xf>
    <xf numFmtId="0" fontId="88" fillId="0" borderId="0" xfId="329" applyFont="1" applyAlignment="1">
      <alignment horizontal="left" vertical="center"/>
    </xf>
    <xf numFmtId="0" fontId="88" fillId="0" borderId="0" xfId="329" applyFont="1" applyAlignment="1">
      <alignment horizontal="left" vertical="center" wrapText="1"/>
    </xf>
    <xf numFmtId="0" fontId="86" fillId="57" borderId="187" xfId="329" applyFont="1" applyFill="1" applyBorder="1" applyAlignment="1">
      <alignment horizontal="center" vertical="center" wrapText="1"/>
    </xf>
    <xf numFmtId="0" fontId="86" fillId="57" borderId="167" xfId="329" applyFont="1" applyFill="1" applyBorder="1" applyAlignment="1">
      <alignment horizontal="center" vertical="center" wrapText="1"/>
    </xf>
    <xf numFmtId="0" fontId="86" fillId="57" borderId="180" xfId="329" applyFont="1" applyFill="1" applyBorder="1" applyAlignment="1">
      <alignment horizontal="center" vertical="center" wrapText="1"/>
    </xf>
    <xf numFmtId="3" fontId="86" fillId="57" borderId="180" xfId="2" applyNumberFormat="1" applyFont="1" applyFill="1" applyBorder="1" applyAlignment="1">
      <alignment horizontal="center" vertical="center" wrapText="1"/>
    </xf>
    <xf numFmtId="0" fontId="86" fillId="57" borderId="188" xfId="329" applyFont="1" applyFill="1" applyBorder="1" applyAlignment="1">
      <alignment horizontal="center" vertical="center" wrapText="1"/>
    </xf>
    <xf numFmtId="0" fontId="86" fillId="57" borderId="116" xfId="329" applyFont="1" applyFill="1" applyBorder="1" applyAlignment="1">
      <alignment horizontal="center" vertical="center" wrapText="1"/>
    </xf>
    <xf numFmtId="49" fontId="113" fillId="0" borderId="0" xfId="854" quotePrefix="1" applyNumberFormat="1" applyFont="1" applyAlignment="1">
      <alignment horizontal="center" vertical="center"/>
    </xf>
    <xf numFmtId="0" fontId="114" fillId="0" borderId="0" xfId="0" applyFont="1" applyAlignment="1">
      <alignment horizontal="left" vertical="center" wrapText="1"/>
    </xf>
    <xf numFmtId="0" fontId="91" fillId="57" borderId="172" xfId="0" applyFont="1" applyFill="1" applyBorder="1" applyAlignment="1">
      <alignment horizontal="center" wrapText="1"/>
    </xf>
    <xf numFmtId="0" fontId="91" fillId="57" borderId="173" xfId="0" applyFont="1" applyFill="1" applyBorder="1" applyAlignment="1">
      <alignment horizontal="center" wrapText="1"/>
    </xf>
    <xf numFmtId="0" fontId="91" fillId="57" borderId="170" xfId="0" applyFont="1" applyFill="1" applyBorder="1" applyAlignment="1">
      <alignment horizontal="center" wrapText="1"/>
    </xf>
    <xf numFmtId="0" fontId="91" fillId="57" borderId="60" xfId="0" applyFont="1" applyFill="1" applyBorder="1" applyAlignment="1">
      <alignment horizontal="center" vertical="center" wrapText="1"/>
    </xf>
    <xf numFmtId="0" fontId="85" fillId="57" borderId="35" xfId="0" applyFont="1" applyFill="1" applyBorder="1" applyAlignment="1">
      <alignment horizontal="center" vertical="center" wrapText="1"/>
    </xf>
    <xf numFmtId="0" fontId="91" fillId="0" borderId="35" xfId="0" applyFont="1" applyBorder="1" applyAlignment="1">
      <alignment horizontal="center" vertical="center" wrapText="1"/>
    </xf>
    <xf numFmtId="0" fontId="85" fillId="0" borderId="35" xfId="0" applyFont="1" applyBorder="1" applyAlignment="1">
      <alignment horizontal="center" vertical="center" wrapText="1"/>
    </xf>
    <xf numFmtId="0" fontId="91" fillId="0" borderId="63" xfId="0" applyFont="1" applyBorder="1" applyAlignment="1">
      <alignment horizontal="center" wrapText="1"/>
    </xf>
    <xf numFmtId="0" fontId="91" fillId="0" borderId="62" xfId="0" applyFont="1" applyBorder="1" applyAlignment="1">
      <alignment horizontal="center" wrapText="1"/>
    </xf>
    <xf numFmtId="0" fontId="91" fillId="0" borderId="64" xfId="0" applyFont="1" applyBorder="1" applyAlignment="1">
      <alignment horizontal="center" wrapText="1"/>
    </xf>
    <xf numFmtId="0" fontId="85" fillId="57" borderId="45" xfId="0" applyFont="1" applyFill="1" applyBorder="1" applyAlignment="1">
      <alignment horizontal="center" vertical="center" wrapText="1"/>
    </xf>
    <xf numFmtId="0" fontId="91" fillId="0" borderId="60" xfId="0" applyFont="1" applyBorder="1" applyAlignment="1">
      <alignment horizontal="center" vertical="center" wrapText="1"/>
    </xf>
    <xf numFmtId="0" fontId="85" fillId="0" borderId="45" xfId="0" applyFont="1" applyBorder="1" applyAlignment="1">
      <alignment horizontal="center" vertical="center" wrapText="1"/>
    </xf>
    <xf numFmtId="0" fontId="91" fillId="57" borderId="165" xfId="0" applyFont="1" applyFill="1" applyBorder="1" applyAlignment="1">
      <alignment horizontal="center" wrapText="1"/>
    </xf>
    <xf numFmtId="0" fontId="91" fillId="57" borderId="91" xfId="0" applyFont="1" applyFill="1" applyBorder="1" applyAlignment="1">
      <alignment horizontal="center" wrapText="1"/>
    </xf>
    <xf numFmtId="0" fontId="91" fillId="0" borderId="172" xfId="0" applyFont="1" applyBorder="1" applyAlignment="1">
      <alignment horizontal="center" wrapText="1"/>
    </xf>
    <xf numFmtId="0" fontId="91" fillId="0" borderId="173" xfId="0" applyFont="1" applyBorder="1" applyAlignment="1">
      <alignment horizontal="center" wrapText="1"/>
    </xf>
    <xf numFmtId="0" fontId="91" fillId="0" borderId="170" xfId="0" applyFont="1" applyBorder="1" applyAlignment="1">
      <alignment horizontal="center" wrapText="1"/>
    </xf>
    <xf numFmtId="0" fontId="97" fillId="57" borderId="277" xfId="125" applyFont="1" applyFill="1" applyBorder="1" applyAlignment="1">
      <alignment horizontal="center" wrapText="1"/>
    </xf>
    <xf numFmtId="0" fontId="97" fillId="57" borderId="29" xfId="125" applyFont="1" applyFill="1" applyBorder="1" applyAlignment="1">
      <alignment horizontal="center" wrapText="1"/>
    </xf>
    <xf numFmtId="0" fontId="97" fillId="57" borderId="77" xfId="125" applyFont="1" applyFill="1" applyBorder="1" applyAlignment="1">
      <alignment horizontal="center" wrapText="1"/>
    </xf>
    <xf numFmtId="0" fontId="97" fillId="57" borderId="134" xfId="125" applyFont="1" applyFill="1" applyBorder="1" applyAlignment="1">
      <alignment horizontal="center" wrapText="1"/>
    </xf>
    <xf numFmtId="0" fontId="86" fillId="0" borderId="140" xfId="0" applyFont="1" applyBorder="1" applyAlignment="1">
      <alignment horizontal="center" vertical="center" wrapText="1"/>
    </xf>
    <xf numFmtId="0" fontId="86" fillId="0" borderId="81" xfId="0" applyFont="1" applyBorder="1" applyAlignment="1">
      <alignment horizontal="center" vertical="center" wrapText="1"/>
    </xf>
    <xf numFmtId="0" fontId="86" fillId="0" borderId="82" xfId="0" applyFont="1" applyBorder="1" applyAlignment="1">
      <alignment horizontal="center" vertical="center" wrapText="1"/>
    </xf>
    <xf numFmtId="0" fontId="86" fillId="0" borderId="192" xfId="125" applyFont="1" applyBorder="1" applyAlignment="1">
      <alignment horizontal="center" vertical="center" wrapText="1"/>
    </xf>
    <xf numFmtId="0" fontId="86" fillId="0" borderId="96" xfId="125" applyFont="1" applyBorder="1" applyAlignment="1">
      <alignment horizontal="center" vertical="center" wrapText="1"/>
    </xf>
    <xf numFmtId="0" fontId="86" fillId="0" borderId="198" xfId="125" applyFont="1" applyBorder="1" applyAlignment="1">
      <alignment horizontal="center" vertical="center" wrapText="1"/>
    </xf>
    <xf numFmtId="0" fontId="97" fillId="57" borderId="157" xfId="125" applyFont="1" applyFill="1" applyBorder="1" applyAlignment="1">
      <alignment horizontal="center" wrapText="1"/>
    </xf>
    <xf numFmtId="0" fontId="97" fillId="57" borderId="132" xfId="125" applyFont="1" applyFill="1" applyBorder="1" applyAlignment="1">
      <alignment horizontal="center" wrapText="1"/>
    </xf>
    <xf numFmtId="0" fontId="97" fillId="57" borderId="92" xfId="125" applyFont="1" applyFill="1" applyBorder="1" applyAlignment="1">
      <alignment horizontal="center" wrapText="1"/>
    </xf>
    <xf numFmtId="0" fontId="137" fillId="0" borderId="0" xfId="126" applyFont="1" applyAlignment="1">
      <alignment horizontal="left" vertical="center" wrapText="1"/>
    </xf>
    <xf numFmtId="0" fontId="89" fillId="0" borderId="0" xfId="126" applyFont="1" applyAlignment="1">
      <alignment horizontal="left" vertical="center" wrapText="1"/>
    </xf>
    <xf numFmtId="0" fontId="86" fillId="0" borderId="164"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4" xfId="0" applyFont="1" applyBorder="1" applyAlignment="1">
      <alignment horizontal="center" vertical="center" wrapText="1"/>
    </xf>
    <xf numFmtId="3" fontId="91" fillId="0" borderId="0" xfId="0" applyNumberFormat="1" applyFont="1" applyAlignment="1">
      <alignment horizontal="center" vertical="center"/>
    </xf>
    <xf numFmtId="0" fontId="113" fillId="0" borderId="0" xfId="0" applyFont="1" applyAlignment="1">
      <alignment horizontal="center" vertical="center" wrapText="1"/>
    </xf>
    <xf numFmtId="0" fontId="110" fillId="0" borderId="0" xfId="0" applyFont="1" applyAlignment="1">
      <alignment horizontal="left" vertical="center"/>
    </xf>
    <xf numFmtId="0" fontId="108" fillId="0" borderId="189" xfId="0" applyFont="1" applyBorder="1" applyAlignment="1">
      <alignment horizontal="center" wrapText="1"/>
    </xf>
    <xf numFmtId="0" fontId="91" fillId="0" borderId="190" xfId="0" applyFont="1" applyBorder="1" applyAlignment="1">
      <alignment horizontal="center" wrapText="1"/>
    </xf>
    <xf numFmtId="0" fontId="91" fillId="0" borderId="191" xfId="0" applyFont="1" applyBorder="1" applyAlignment="1">
      <alignment horizontal="center" wrapText="1"/>
    </xf>
    <xf numFmtId="0" fontId="91" fillId="0" borderId="189" xfId="0" applyFont="1" applyBorder="1" applyAlignment="1">
      <alignment horizontal="center" wrapText="1"/>
    </xf>
    <xf numFmtId="0" fontId="85" fillId="0" borderId="190" xfId="0" applyFont="1" applyBorder="1" applyAlignment="1">
      <alignment horizontal="center" wrapText="1"/>
    </xf>
    <xf numFmtId="0" fontId="85" fillId="0" borderId="191" xfId="0" applyFont="1" applyBorder="1" applyAlignment="1">
      <alignment horizontal="center" wrapText="1"/>
    </xf>
    <xf numFmtId="0" fontId="108" fillId="57" borderId="193" xfId="0" applyFont="1" applyFill="1" applyBorder="1" applyAlignment="1">
      <alignment horizontal="center" vertical="center" wrapText="1"/>
    </xf>
    <xf numFmtId="0" fontId="91" fillId="57" borderId="195" xfId="0" applyFont="1" applyFill="1" applyBorder="1" applyAlignment="1">
      <alignment horizontal="center" vertical="center" wrapText="1"/>
    </xf>
    <xf numFmtId="0" fontId="91" fillId="57" borderId="50" xfId="0" applyFont="1" applyFill="1" applyBorder="1" applyAlignment="1">
      <alignment horizontal="center" vertical="center" wrapText="1"/>
    </xf>
    <xf numFmtId="0" fontId="91" fillId="57" borderId="53" xfId="0" applyFont="1" applyFill="1" applyBorder="1" applyAlignment="1">
      <alignment horizontal="center" vertical="center" wrapText="1"/>
    </xf>
    <xf numFmtId="0" fontId="91" fillId="57" borderId="52" xfId="0" applyFont="1" applyFill="1" applyBorder="1" applyAlignment="1">
      <alignment horizontal="center" vertical="center" wrapText="1"/>
    </xf>
    <xf numFmtId="0" fontId="91" fillId="57" borderId="194" xfId="0" applyFont="1" applyFill="1" applyBorder="1" applyAlignment="1">
      <alignment horizontal="center" vertical="center" wrapText="1"/>
    </xf>
    <xf numFmtId="0" fontId="113" fillId="0" borderId="189" xfId="0" applyFont="1" applyBorder="1" applyAlignment="1">
      <alignment horizontal="center" wrapText="1"/>
    </xf>
    <xf numFmtId="0" fontId="91" fillId="57" borderId="181" xfId="0" applyFont="1" applyFill="1" applyBorder="1" applyAlignment="1">
      <alignment horizontal="center" vertical="center" wrapText="1"/>
    </xf>
    <xf numFmtId="0" fontId="85" fillId="57" borderId="192" xfId="0" applyFont="1" applyFill="1" applyBorder="1" applyAlignment="1">
      <alignment horizontal="center" vertical="center" wrapText="1"/>
    </xf>
    <xf numFmtId="0" fontId="93" fillId="0" borderId="50" xfId="0" applyFont="1" applyBorder="1" applyAlignment="1">
      <alignment horizontal="center" vertical="center" wrapText="1"/>
    </xf>
    <xf numFmtId="0" fontId="93" fillId="0" borderId="53" xfId="0" applyFont="1" applyBorder="1" applyAlignment="1">
      <alignment horizontal="center" vertical="center" wrapText="1"/>
    </xf>
    <xf numFmtId="0" fontId="93" fillId="0" borderId="54" xfId="0" applyFont="1" applyBorder="1" applyAlignment="1">
      <alignment horizontal="center" vertical="center" wrapText="1"/>
    </xf>
    <xf numFmtId="0" fontId="93" fillId="0" borderId="52" xfId="0" applyFont="1" applyBorder="1" applyAlignment="1">
      <alignment horizontal="center" vertical="center" wrapText="1"/>
    </xf>
    <xf numFmtId="0" fontId="93" fillId="0" borderId="59" xfId="0" applyFont="1" applyBorder="1" applyAlignment="1">
      <alignment horizontal="center" vertical="center" wrapText="1"/>
    </xf>
    <xf numFmtId="0" fontId="85" fillId="57" borderId="60" xfId="0" applyFont="1" applyFill="1" applyBorder="1" applyAlignment="1">
      <alignment horizontal="center" vertical="center" wrapText="1"/>
    </xf>
    <xf numFmtId="0" fontId="85" fillId="57" borderId="43" xfId="0" applyFont="1" applyFill="1" applyBorder="1" applyAlignment="1">
      <alignment horizontal="center" vertical="center" wrapText="1"/>
    </xf>
    <xf numFmtId="0" fontId="85" fillId="57" borderId="236" xfId="0" applyFont="1" applyFill="1" applyBorder="1" applyAlignment="1">
      <alignment horizontal="center" vertical="center" wrapText="1"/>
    </xf>
    <xf numFmtId="0" fontId="85" fillId="57" borderId="47" xfId="0" applyFont="1" applyFill="1" applyBorder="1" applyAlignment="1">
      <alignment horizontal="center" vertical="center" wrapText="1"/>
    </xf>
    <xf numFmtId="0" fontId="174" fillId="0" borderId="0" xfId="0" applyFont="1" applyAlignment="1">
      <alignment horizontal="left" vertical="center" wrapText="1"/>
    </xf>
    <xf numFmtId="0" fontId="91" fillId="0" borderId="50" xfId="0" applyFont="1" applyBorder="1" applyAlignment="1">
      <alignment horizontal="center" vertical="center"/>
    </xf>
    <xf numFmtId="0" fontId="91" fillId="0" borderId="53" xfId="0" applyFont="1" applyBorder="1" applyAlignment="1">
      <alignment horizontal="center" vertical="center"/>
    </xf>
    <xf numFmtId="0" fontId="91" fillId="0" borderId="52" xfId="0" applyFont="1" applyBorder="1" applyAlignment="1">
      <alignment horizontal="center" vertical="center"/>
    </xf>
    <xf numFmtId="0" fontId="105" fillId="0" borderId="0" xfId="0" applyFont="1" applyAlignment="1">
      <alignment horizontal="center" vertical="center"/>
    </xf>
    <xf numFmtId="0" fontId="91" fillId="57" borderId="140" xfId="0" applyFont="1" applyFill="1" applyBorder="1" applyAlignment="1">
      <alignment horizontal="center" vertical="center" wrapText="1"/>
    </xf>
    <xf numFmtId="0" fontId="85" fillId="57" borderId="179" xfId="0" applyFont="1" applyFill="1" applyBorder="1" applyAlignment="1">
      <alignment horizontal="center" vertical="center" wrapText="1"/>
    </xf>
    <xf numFmtId="0" fontId="91" fillId="57" borderId="199" xfId="0" applyFont="1" applyFill="1" applyBorder="1" applyAlignment="1">
      <alignment horizontal="center" vertical="center" wrapText="1"/>
    </xf>
    <xf numFmtId="0" fontId="91" fillId="57" borderId="200" xfId="0" applyFont="1" applyFill="1" applyBorder="1" applyAlignment="1">
      <alignment horizontal="center" vertical="center" wrapText="1"/>
    </xf>
    <xf numFmtId="0" fontId="91" fillId="57" borderId="40" xfId="0" quotePrefix="1" applyFont="1" applyFill="1" applyBorder="1" applyAlignment="1">
      <alignment horizontal="center" vertical="center" wrapText="1"/>
    </xf>
    <xf numFmtId="0" fontId="91" fillId="57" borderId="205" xfId="0" applyFont="1" applyFill="1" applyBorder="1" applyAlignment="1">
      <alignment horizontal="center" vertical="center" wrapText="1"/>
    </xf>
    <xf numFmtId="0" fontId="91" fillId="57" borderId="229" xfId="0" quotePrefix="1" applyFont="1" applyFill="1" applyBorder="1" applyAlignment="1">
      <alignment horizontal="center" vertical="center" wrapText="1"/>
    </xf>
    <xf numFmtId="0" fontId="91" fillId="57" borderId="230" xfId="0" applyFont="1" applyFill="1" applyBorder="1" applyAlignment="1">
      <alignment horizontal="center" vertical="center" wrapText="1"/>
    </xf>
    <xf numFmtId="0" fontId="91" fillId="57" borderId="226" xfId="0" applyFont="1" applyFill="1" applyBorder="1" applyAlignment="1">
      <alignment horizontal="center" vertical="center" wrapText="1"/>
    </xf>
    <xf numFmtId="0" fontId="91" fillId="57" borderId="115" xfId="0" applyFont="1" applyFill="1" applyBorder="1" applyAlignment="1">
      <alignment horizontal="center" vertical="center" wrapText="1"/>
    </xf>
    <xf numFmtId="0" fontId="91" fillId="57" borderId="227" xfId="0" quotePrefix="1" applyFont="1" applyFill="1" applyBorder="1" applyAlignment="1">
      <alignment horizontal="center" vertical="center" wrapText="1"/>
    </xf>
    <xf numFmtId="0" fontId="91" fillId="57" borderId="228" xfId="0" applyFont="1" applyFill="1" applyBorder="1" applyAlignment="1">
      <alignment horizontal="center" vertical="center" wrapText="1"/>
    </xf>
    <xf numFmtId="0" fontId="91" fillId="57" borderId="40" xfId="0" applyFont="1" applyFill="1" applyBorder="1" applyAlignment="1">
      <alignment horizontal="center" vertical="center" wrapText="1"/>
    </xf>
    <xf numFmtId="0" fontId="91" fillId="57" borderId="88" xfId="0" applyFont="1" applyFill="1" applyBorder="1" applyAlignment="1">
      <alignment horizontal="center" vertical="center" wrapText="1"/>
    </xf>
    <xf numFmtId="0" fontId="95" fillId="57" borderId="204" xfId="331" applyFont="1" applyFill="1" applyBorder="1" applyAlignment="1">
      <alignment horizontal="center" vertical="center"/>
    </xf>
    <xf numFmtId="0" fontId="95" fillId="57" borderId="231" xfId="331" applyFont="1" applyFill="1" applyBorder="1" applyAlignment="1">
      <alignment horizontal="center" vertical="center"/>
    </xf>
    <xf numFmtId="0" fontId="95" fillId="57" borderId="205" xfId="331" applyFont="1" applyFill="1" applyBorder="1" applyAlignment="1">
      <alignment horizontal="center" vertical="center"/>
    </xf>
    <xf numFmtId="0" fontId="86" fillId="57" borderId="146" xfId="331" applyFont="1" applyFill="1" applyBorder="1" applyAlignment="1">
      <alignment horizontal="center" vertical="center" wrapText="1"/>
    </xf>
    <xf numFmtId="0" fontId="86" fillId="57" borderId="44" xfId="331" applyFont="1" applyFill="1" applyBorder="1" applyAlignment="1">
      <alignment horizontal="center" vertical="center" wrapText="1"/>
    </xf>
    <xf numFmtId="0" fontId="86" fillId="57" borderId="96" xfId="331" applyFont="1" applyFill="1" applyBorder="1" applyAlignment="1">
      <alignment horizontal="center" vertical="center" wrapText="1"/>
    </xf>
    <xf numFmtId="0" fontId="86" fillId="57" borderId="55" xfId="331" applyFont="1" applyFill="1" applyBorder="1" applyAlignment="1">
      <alignment horizontal="center" vertical="center" wrapText="1"/>
    </xf>
    <xf numFmtId="0" fontId="86" fillId="57" borderId="72" xfId="331" applyFont="1" applyFill="1" applyBorder="1" applyAlignment="1">
      <alignment horizontal="center" vertical="center" wrapText="1"/>
    </xf>
    <xf numFmtId="0" fontId="86" fillId="57" borderId="73" xfId="331" applyFont="1" applyFill="1" applyBorder="1" applyAlignment="1">
      <alignment horizontal="center" vertical="center" wrapText="1"/>
    </xf>
    <xf numFmtId="0" fontId="86" fillId="57" borderId="74" xfId="0" applyFont="1" applyFill="1" applyBorder="1" applyAlignment="1">
      <alignment horizontal="center" vertical="center" wrapText="1"/>
    </xf>
    <xf numFmtId="0" fontId="86" fillId="57" borderId="76" xfId="0" applyFont="1" applyFill="1" applyBorder="1" applyAlignment="1">
      <alignment horizontal="center" vertical="center" wrapText="1"/>
    </xf>
    <xf numFmtId="0" fontId="86" fillId="57" borderId="78" xfId="331" applyFont="1" applyFill="1" applyBorder="1" applyAlignment="1">
      <alignment horizontal="center" vertical="center" wrapText="1"/>
    </xf>
    <xf numFmtId="0" fontId="86" fillId="57" borderId="75" xfId="331" applyFont="1" applyFill="1" applyBorder="1" applyAlignment="1">
      <alignment horizontal="center" vertical="center" wrapText="1"/>
    </xf>
    <xf numFmtId="0" fontId="86" fillId="57" borderId="277" xfId="331" applyFont="1" applyFill="1" applyBorder="1" applyAlignment="1">
      <alignment horizontal="center" vertical="center" wrapText="1"/>
    </xf>
    <xf numFmtId="0" fontId="86" fillId="57" borderId="79" xfId="331" applyFont="1" applyFill="1" applyBorder="1" applyAlignment="1">
      <alignment horizontal="center" vertical="center" wrapText="1"/>
    </xf>
    <xf numFmtId="0" fontId="86" fillId="57" borderId="80" xfId="331" applyFont="1" applyFill="1" applyBorder="1" applyAlignment="1">
      <alignment horizontal="center" vertical="center" wrapText="1"/>
    </xf>
    <xf numFmtId="0" fontId="86" fillId="57" borderId="66" xfId="331" applyFont="1" applyFill="1" applyBorder="1" applyAlignment="1">
      <alignment horizontal="center" vertical="center" wrapText="1"/>
    </xf>
    <xf numFmtId="0" fontId="86" fillId="57" borderId="68" xfId="331" applyFont="1" applyFill="1" applyBorder="1" applyAlignment="1">
      <alignment horizontal="center" vertical="center" wrapText="1"/>
    </xf>
    <xf numFmtId="0" fontId="86" fillId="57" borderId="69" xfId="331" applyFont="1" applyFill="1" applyBorder="1" applyAlignment="1">
      <alignment horizontal="center" vertical="center" wrapText="1"/>
    </xf>
    <xf numFmtId="0" fontId="86" fillId="57" borderId="30" xfId="331" applyFont="1" applyFill="1" applyBorder="1" applyAlignment="1">
      <alignment horizontal="center" vertical="center" wrapText="1"/>
    </xf>
    <xf numFmtId="0" fontId="86" fillId="57" borderId="174" xfId="331" applyFont="1" applyFill="1" applyBorder="1" applyAlignment="1">
      <alignment horizontal="center" vertical="center" wrapText="1"/>
    </xf>
    <xf numFmtId="0" fontId="86" fillId="57" borderId="86" xfId="331" applyFont="1" applyFill="1" applyBorder="1" applyAlignment="1">
      <alignment horizontal="center" vertical="center" wrapText="1"/>
    </xf>
    <xf numFmtId="0" fontId="86" fillId="57" borderId="87" xfId="331" applyFont="1" applyFill="1" applyBorder="1" applyAlignment="1">
      <alignment horizontal="center" vertical="center" wrapText="1"/>
    </xf>
    <xf numFmtId="0" fontId="86" fillId="57" borderId="40" xfId="331" applyFont="1" applyFill="1" applyBorder="1" applyAlignment="1">
      <alignment horizontal="center" vertical="center" wrapText="1"/>
    </xf>
    <xf numFmtId="0" fontId="86" fillId="57" borderId="88" xfId="331" applyFont="1" applyFill="1" applyBorder="1" applyAlignment="1">
      <alignment horizontal="center" vertical="center" wrapText="1"/>
    </xf>
    <xf numFmtId="0" fontId="114" fillId="0" borderId="0" xfId="0" applyFont="1" applyAlignment="1">
      <alignment horizontal="left" vertical="top" wrapText="1"/>
    </xf>
    <xf numFmtId="0" fontId="93" fillId="0" borderId="86" xfId="0" applyFont="1" applyBorder="1" applyAlignment="1">
      <alignment horizontal="center"/>
    </xf>
    <xf numFmtId="0" fontId="93" fillId="0" borderId="130" xfId="0" applyFont="1" applyBorder="1" applyAlignment="1">
      <alignment horizontal="center"/>
    </xf>
    <xf numFmtId="0" fontId="93" fillId="0" borderId="131" xfId="0" applyFont="1" applyBorder="1" applyAlignment="1">
      <alignment horizontal="center"/>
    </xf>
    <xf numFmtId="0" fontId="114" fillId="0" borderId="0" xfId="3350" applyFont="1" applyAlignment="1">
      <alignment wrapText="1"/>
    </xf>
    <xf numFmtId="0" fontId="114" fillId="0" borderId="0" xfId="3350" applyFont="1" applyAlignment="1">
      <alignment horizontal="left" wrapText="1"/>
    </xf>
    <xf numFmtId="0" fontId="113" fillId="0" borderId="0" xfId="0" applyFont="1" applyAlignment="1">
      <alignment horizontal="left" wrapText="1"/>
    </xf>
    <xf numFmtId="0" fontId="167" fillId="0" borderId="0" xfId="3350" applyFont="1" applyAlignment="1">
      <alignment horizontal="left" wrapText="1"/>
    </xf>
    <xf numFmtId="0" fontId="167" fillId="0" borderId="0" xfId="331" applyFont="1" applyAlignment="1">
      <alignment horizontal="left" wrapText="1"/>
    </xf>
    <xf numFmtId="0" fontId="91" fillId="0" borderId="72" xfId="330" applyFont="1" applyBorder="1" applyAlignment="1">
      <alignment horizontal="center" vertical="center" wrapText="1"/>
    </xf>
    <xf numFmtId="0" fontId="91" fillId="0" borderId="73" xfId="330" applyFont="1" applyBorder="1" applyAlignment="1">
      <alignment horizontal="center" vertical="center" wrapText="1"/>
    </xf>
    <xf numFmtId="0" fontId="91" fillId="0" borderId="94" xfId="330" applyFont="1" applyBorder="1" applyAlignment="1">
      <alignment horizontal="center" vertical="center" wrapText="1"/>
    </xf>
    <xf numFmtId="0" fontId="174" fillId="0" borderId="0" xfId="0" applyFont="1" applyAlignment="1">
      <alignment horizontal="left" wrapText="1"/>
    </xf>
    <xf numFmtId="0" fontId="174" fillId="0" borderId="0" xfId="0" applyFont="1" applyAlignment="1">
      <alignment horizontal="left"/>
    </xf>
    <xf numFmtId="0" fontId="91" fillId="0" borderId="140" xfId="331" applyFont="1" applyBorder="1" applyAlignment="1">
      <alignment horizontal="center" vertical="center" wrapText="1"/>
    </xf>
    <xf numFmtId="0" fontId="91" fillId="0" borderId="81" xfId="331" applyFont="1" applyBorder="1" applyAlignment="1">
      <alignment horizontal="center" vertical="center" wrapText="1"/>
    </xf>
    <xf numFmtId="0" fontId="91" fillId="0" borderId="82" xfId="331" applyFont="1" applyBorder="1" applyAlignment="1">
      <alignment horizontal="center" vertical="center" wrapText="1"/>
    </xf>
    <xf numFmtId="0" fontId="91" fillId="0" borderId="164" xfId="331" applyFont="1" applyBorder="1" applyAlignment="1">
      <alignment horizontal="center" vertical="center" wrapText="1"/>
    </xf>
    <xf numFmtId="0" fontId="91" fillId="0" borderId="83" xfId="331" applyFont="1" applyBorder="1" applyAlignment="1">
      <alignment horizontal="center" vertical="center" wrapText="1"/>
    </xf>
    <xf numFmtId="0" fontId="91" fillId="0" borderId="84" xfId="331" applyFont="1" applyBorder="1" applyAlignment="1">
      <alignment horizontal="center" vertical="center" wrapText="1"/>
    </xf>
    <xf numFmtId="0" fontId="91" fillId="0" borderId="68" xfId="0" applyFont="1" applyBorder="1" applyAlignment="1">
      <alignment horizontal="center" vertical="center" wrapText="1"/>
    </xf>
    <xf numFmtId="0" fontId="91" fillId="0" borderId="59" xfId="0" applyFont="1" applyBorder="1" applyAlignment="1">
      <alignment horizontal="center" vertical="center"/>
    </xf>
    <xf numFmtId="0" fontId="91" fillId="0" borderId="69" xfId="0" applyFont="1" applyBorder="1" applyAlignment="1">
      <alignment horizontal="center" vertical="center"/>
    </xf>
    <xf numFmtId="0" fontId="91" fillId="0" borderId="46" xfId="0" applyFont="1" applyBorder="1" applyAlignment="1">
      <alignment horizontal="center" vertical="center" wrapText="1"/>
    </xf>
    <xf numFmtId="0" fontId="91" fillId="0" borderId="97" xfId="0" applyFont="1" applyBorder="1" applyAlignment="1">
      <alignment horizontal="center" vertical="center"/>
    </xf>
    <xf numFmtId="0" fontId="91" fillId="0" borderId="146" xfId="0" applyFont="1" applyBorder="1" applyAlignment="1">
      <alignment horizontal="center" vertical="center"/>
    </xf>
    <xf numFmtId="0" fontId="91" fillId="57" borderId="233" xfId="0" applyFont="1" applyFill="1" applyBorder="1" applyAlignment="1">
      <alignment horizontal="center" vertical="center"/>
    </xf>
    <xf numFmtId="0" fontId="114" fillId="0" borderId="0" xfId="331" applyFont="1" applyAlignment="1">
      <alignment wrapText="1"/>
    </xf>
    <xf numFmtId="0" fontId="91" fillId="0" borderId="0" xfId="329" applyFont="1" applyAlignment="1">
      <alignment horizontal="center"/>
    </xf>
    <xf numFmtId="0" fontId="86" fillId="0" borderId="0" xfId="329" applyFont="1" applyAlignment="1">
      <alignment horizontal="center" wrapText="1"/>
    </xf>
    <xf numFmtId="0" fontId="86" fillId="57" borderId="60" xfId="329" applyFont="1" applyFill="1" applyBorder="1" applyAlignment="1">
      <alignment horizontal="center" vertical="center" wrapText="1"/>
    </xf>
    <xf numFmtId="0" fontId="86" fillId="57" borderId="41" xfId="329" applyFont="1" applyFill="1" applyBorder="1" applyAlignment="1">
      <alignment horizontal="center" vertical="center" wrapText="1"/>
    </xf>
    <xf numFmtId="0" fontId="86" fillId="57" borderId="43" xfId="329" applyFont="1" applyFill="1" applyBorder="1" applyAlignment="1">
      <alignment horizontal="center" vertical="center" wrapText="1"/>
    </xf>
    <xf numFmtId="0" fontId="86" fillId="57" borderId="51" xfId="329" applyFont="1" applyFill="1" applyBorder="1" applyAlignment="1">
      <alignment horizontal="center" vertical="center" wrapText="1"/>
    </xf>
    <xf numFmtId="0" fontId="86" fillId="57" borderId="49" xfId="329" applyFont="1" applyFill="1" applyBorder="1" applyAlignment="1">
      <alignment horizontal="center" vertical="center" wrapText="1"/>
    </xf>
    <xf numFmtId="3" fontId="86" fillId="57" borderId="43" xfId="2" applyNumberFormat="1" applyFont="1" applyFill="1" applyBorder="1" applyAlignment="1">
      <alignment horizontal="center" vertical="center" wrapText="1"/>
    </xf>
    <xf numFmtId="3" fontId="86" fillId="57" borderId="51" xfId="2" applyNumberFormat="1" applyFont="1" applyFill="1" applyBorder="1" applyAlignment="1">
      <alignment horizontal="center" vertical="center" wrapText="1"/>
    </xf>
    <xf numFmtId="3" fontId="86" fillId="57" borderId="49" xfId="2" applyNumberFormat="1" applyFont="1" applyFill="1" applyBorder="1" applyAlignment="1">
      <alignment horizontal="center" vertical="center" wrapText="1"/>
    </xf>
    <xf numFmtId="3" fontId="91" fillId="0" borderId="0" xfId="0" applyNumberFormat="1" applyFont="1" applyAlignment="1">
      <alignment horizontal="center"/>
    </xf>
    <xf numFmtId="0" fontId="91" fillId="0" borderId="44" xfId="0" applyFont="1" applyBorder="1" applyAlignment="1">
      <alignment horizontal="center" wrapText="1"/>
    </xf>
    <xf numFmtId="0" fontId="91" fillId="0" borderId="96" xfId="0" applyFont="1" applyBorder="1" applyAlignment="1">
      <alignment horizontal="center" wrapText="1"/>
    </xf>
    <xf numFmtId="0" fontId="91" fillId="0" borderId="95" xfId="0" applyFont="1" applyBorder="1" applyAlignment="1">
      <alignment horizontal="center" wrapText="1"/>
    </xf>
    <xf numFmtId="0" fontId="88" fillId="0" borderId="0" xfId="2082" applyFont="1" applyAlignment="1">
      <alignment horizontal="left" vertical="center"/>
    </xf>
    <xf numFmtId="0" fontId="91" fillId="0" borderId="59" xfId="0" applyFont="1" applyBorder="1" applyAlignment="1">
      <alignment horizontal="center" vertical="center" wrapText="1"/>
    </xf>
    <xf numFmtId="0" fontId="91" fillId="0" borderId="69" xfId="0" applyFont="1" applyBorder="1" applyAlignment="1">
      <alignment horizontal="center" vertical="center" wrapText="1"/>
    </xf>
    <xf numFmtId="0" fontId="91" fillId="0" borderId="97" xfId="0" applyFont="1" applyBorder="1" applyAlignment="1">
      <alignment horizontal="center" vertical="center" wrapText="1"/>
    </xf>
    <xf numFmtId="0" fontId="91" fillId="0" borderId="146" xfId="0" applyFont="1" applyBorder="1" applyAlignment="1">
      <alignment horizontal="center" vertical="center" wrapText="1"/>
    </xf>
    <xf numFmtId="0" fontId="113" fillId="0" borderId="46" xfId="0" applyFont="1" applyBorder="1" applyAlignment="1">
      <alignment horizontal="center" vertical="center" wrapText="1"/>
    </xf>
    <xf numFmtId="0" fontId="85" fillId="0" borderId="0" xfId="942" applyFont="1" applyAlignment="1"/>
    <xf numFmtId="0" fontId="91" fillId="59" borderId="71" xfId="331" applyFont="1" applyFill="1" applyBorder="1" applyAlignment="1"/>
    <xf numFmtId="0" fontId="91" fillId="59" borderId="166" xfId="331" applyFont="1" applyFill="1" applyBorder="1" applyAlignment="1"/>
    <xf numFmtId="0" fontId="91" fillId="59" borderId="38" xfId="331" applyFont="1" applyFill="1" applyBorder="1" applyAlignment="1"/>
    <xf numFmtId="0" fontId="85" fillId="0" borderId="0" xfId="0" applyFont="1" applyAlignment="1"/>
    <xf numFmtId="0" fontId="8" fillId="0" borderId="0" xfId="0" applyFont="1" applyAlignment="1"/>
    <xf numFmtId="0" fontId="0" fillId="0" borderId="0" xfId="0" applyAlignment="1"/>
    <xf numFmtId="0" fontId="85" fillId="0" borderId="0" xfId="331" applyFont="1" applyAlignment="1"/>
    <xf numFmtId="0" fontId="106" fillId="0" borderId="0" xfId="331" applyFont="1" applyAlignment="1"/>
  </cellXfs>
  <cellStyles count="30987">
    <cellStyle name="20% - Accent1" xfId="6" xr:uid="{00000000-0005-0000-0000-000006000000}"/>
    <cellStyle name="20% - Accent1 2" xfId="665" xr:uid="{00000000-0005-0000-0000-000099020000}"/>
    <cellStyle name="20% - Accent1 2 10" xfId="858" xr:uid="{00000000-0005-0000-0000-00005A030000}"/>
    <cellStyle name="20% - Accent1 2 2" xfId="1165" xr:uid="{00000000-0005-0000-0000-00008D040000}"/>
    <cellStyle name="20% - Accent1 2 2 2 2" xfId="30962" xr:uid="{00000000-0005-0000-0000-0000F7780000}"/>
    <cellStyle name="20% - Accent1 2 2 2 3" xfId="30984" xr:uid="{F4072AF1-E81C-4A8E-8AE7-D425D0BB0E86}"/>
    <cellStyle name="20% - Accent1 2 3" xfId="1166" xr:uid="{00000000-0005-0000-0000-00008E040000}"/>
    <cellStyle name="20% - Accent1 2 4" xfId="1167" xr:uid="{00000000-0005-0000-0000-00008F040000}"/>
    <cellStyle name="20% - Accent1 2 5" xfId="1168" xr:uid="{00000000-0005-0000-0000-000090040000}"/>
    <cellStyle name="20% - Accent1 2 6" xfId="1169" xr:uid="{00000000-0005-0000-0000-000091040000}"/>
    <cellStyle name="20% - Accent1 2 7" xfId="1164" xr:uid="{00000000-0005-0000-0000-00008C040000}"/>
    <cellStyle name="20% - Accent1 2 8" xfId="1056" xr:uid="{00000000-0005-0000-0000-000020040000}"/>
    <cellStyle name="20% - Accent2" xfId="7" xr:uid="{00000000-0005-0000-0000-000007000000}"/>
    <cellStyle name="20% - Accent2 2" xfId="666" xr:uid="{00000000-0005-0000-0000-00009A020000}"/>
    <cellStyle name="20% - Accent2 2 10" xfId="859" xr:uid="{00000000-0005-0000-0000-00005B030000}"/>
    <cellStyle name="20% - Accent2 2 2" xfId="1171" xr:uid="{00000000-0005-0000-0000-000093040000}"/>
    <cellStyle name="20% - Accent2 2 3" xfId="1172" xr:uid="{00000000-0005-0000-0000-000094040000}"/>
    <cellStyle name="20% - Accent2 2 4" xfId="1173" xr:uid="{00000000-0005-0000-0000-000095040000}"/>
    <cellStyle name="20% - Accent2 2 5" xfId="1174" xr:uid="{00000000-0005-0000-0000-000096040000}"/>
    <cellStyle name="20% - Accent2 2 6" xfId="1175" xr:uid="{00000000-0005-0000-0000-000097040000}"/>
    <cellStyle name="20% - Accent2 2 7" xfId="1170" xr:uid="{00000000-0005-0000-0000-000092040000}"/>
    <cellStyle name="20% - Accent2 2 8" xfId="1057" xr:uid="{00000000-0005-0000-0000-000021040000}"/>
    <cellStyle name="20% - Accent3" xfId="8" xr:uid="{00000000-0005-0000-0000-000008000000}"/>
    <cellStyle name="20% - Accent3 2" xfId="667" xr:uid="{00000000-0005-0000-0000-00009B020000}"/>
    <cellStyle name="20% - Accent3 2 10" xfId="860" xr:uid="{00000000-0005-0000-0000-00005C030000}"/>
    <cellStyle name="20% - Accent3 2 2" xfId="1177" xr:uid="{00000000-0005-0000-0000-000099040000}"/>
    <cellStyle name="20% - Accent3 2 3" xfId="1178" xr:uid="{00000000-0005-0000-0000-00009A040000}"/>
    <cellStyle name="20% - Accent3 2 4" xfId="1179" xr:uid="{00000000-0005-0000-0000-00009B040000}"/>
    <cellStyle name="20% - Accent3 2 5" xfId="1180" xr:uid="{00000000-0005-0000-0000-00009C040000}"/>
    <cellStyle name="20% - Accent3 2 6" xfId="1181" xr:uid="{00000000-0005-0000-0000-00009D040000}"/>
    <cellStyle name="20% - Accent3 2 7" xfId="1176" xr:uid="{00000000-0005-0000-0000-000098040000}"/>
    <cellStyle name="20% - Accent3 2 8" xfId="1058" xr:uid="{00000000-0005-0000-0000-000022040000}"/>
    <cellStyle name="20% - Accent4" xfId="9" xr:uid="{00000000-0005-0000-0000-000009000000}"/>
    <cellStyle name="20% - Accent4 2" xfId="668" xr:uid="{00000000-0005-0000-0000-00009C020000}"/>
    <cellStyle name="20% - Accent4 2 10" xfId="861" xr:uid="{00000000-0005-0000-0000-00005D030000}"/>
    <cellStyle name="20% - Accent4 2 2" xfId="1183" xr:uid="{00000000-0005-0000-0000-00009F040000}"/>
    <cellStyle name="20% - Accent4 2 3" xfId="1184" xr:uid="{00000000-0005-0000-0000-0000A0040000}"/>
    <cellStyle name="20% - Accent4 2 4" xfId="1185" xr:uid="{00000000-0005-0000-0000-0000A1040000}"/>
    <cellStyle name="20% - Accent4 2 5" xfId="1186" xr:uid="{00000000-0005-0000-0000-0000A2040000}"/>
    <cellStyle name="20% - Accent4 2 6" xfId="1187" xr:uid="{00000000-0005-0000-0000-0000A3040000}"/>
    <cellStyle name="20% - Accent4 2 7" xfId="1182" xr:uid="{00000000-0005-0000-0000-00009E040000}"/>
    <cellStyle name="20% - Accent4 2 8" xfId="1059" xr:uid="{00000000-0005-0000-0000-000023040000}"/>
    <cellStyle name="20% - Accent5" xfId="10" xr:uid="{00000000-0005-0000-0000-00000A000000}"/>
    <cellStyle name="20% - Accent5 2" xfId="669" xr:uid="{00000000-0005-0000-0000-00009D020000}"/>
    <cellStyle name="20% - Accent5 2 2" xfId="1060" xr:uid="{00000000-0005-0000-0000-000024040000}"/>
    <cellStyle name="20% - Accent5 2 4" xfId="862" xr:uid="{00000000-0005-0000-0000-00005E030000}"/>
    <cellStyle name="20% - Accent6" xfId="11" xr:uid="{00000000-0005-0000-0000-00000B000000}"/>
    <cellStyle name="20% - Accent6 2" xfId="670" xr:uid="{00000000-0005-0000-0000-00009E020000}"/>
    <cellStyle name="20% - Accent6 2 10" xfId="863" xr:uid="{00000000-0005-0000-0000-00005F030000}"/>
    <cellStyle name="20% - Accent6 2 2" xfId="1189" xr:uid="{00000000-0005-0000-0000-0000A5040000}"/>
    <cellStyle name="20% - Accent6 2 3" xfId="1190" xr:uid="{00000000-0005-0000-0000-0000A6040000}"/>
    <cellStyle name="20% - Accent6 2 4" xfId="1191" xr:uid="{00000000-0005-0000-0000-0000A7040000}"/>
    <cellStyle name="20% - Accent6 2 5" xfId="1192" xr:uid="{00000000-0005-0000-0000-0000A8040000}"/>
    <cellStyle name="20% - Accent6 2 6" xfId="1193" xr:uid="{00000000-0005-0000-0000-0000A9040000}"/>
    <cellStyle name="20% - Accent6 2 7" xfId="1188" xr:uid="{00000000-0005-0000-0000-0000A4040000}"/>
    <cellStyle name="20% - Accent6 2 8" xfId="1061" xr:uid="{00000000-0005-0000-0000-000025040000}"/>
    <cellStyle name="40% - Accent1" xfId="12" xr:uid="{00000000-0005-0000-0000-00000C000000}"/>
    <cellStyle name="40% - Accent1 2" xfId="671" xr:uid="{00000000-0005-0000-0000-00009F020000}"/>
    <cellStyle name="40% - Accent1 2 10" xfId="864" xr:uid="{00000000-0005-0000-0000-000060030000}"/>
    <cellStyle name="40% - Accent1 2 2" xfId="1195" xr:uid="{00000000-0005-0000-0000-0000AB040000}"/>
    <cellStyle name="40% - Accent1 2 3" xfId="1196" xr:uid="{00000000-0005-0000-0000-0000AC040000}"/>
    <cellStyle name="40% - Accent1 2 4" xfId="1197" xr:uid="{00000000-0005-0000-0000-0000AD040000}"/>
    <cellStyle name="40% - Accent1 2 5" xfId="1198" xr:uid="{00000000-0005-0000-0000-0000AE040000}"/>
    <cellStyle name="40% - Accent1 2 6" xfId="1199" xr:uid="{00000000-0005-0000-0000-0000AF040000}"/>
    <cellStyle name="40% - Accent1 2 7" xfId="1194" xr:uid="{00000000-0005-0000-0000-0000AA040000}"/>
    <cellStyle name="40% - Accent1 2 8" xfId="1062" xr:uid="{00000000-0005-0000-0000-000026040000}"/>
    <cellStyle name="40% - Accent2" xfId="13" xr:uid="{00000000-0005-0000-0000-00000D000000}"/>
    <cellStyle name="40% - Accent2 2" xfId="672" xr:uid="{00000000-0005-0000-0000-0000A0020000}"/>
    <cellStyle name="40% - Accent2 2 2" xfId="1063" xr:uid="{00000000-0005-0000-0000-000027040000}"/>
    <cellStyle name="40% - Accent2 2 4" xfId="865" xr:uid="{00000000-0005-0000-0000-000061030000}"/>
    <cellStyle name="40% - Accent3" xfId="14" xr:uid="{00000000-0005-0000-0000-00000E000000}"/>
    <cellStyle name="40% - Accent3 2" xfId="673" xr:uid="{00000000-0005-0000-0000-0000A1020000}"/>
    <cellStyle name="40% - Accent3 2 10" xfId="866" xr:uid="{00000000-0005-0000-0000-000062030000}"/>
    <cellStyle name="40% - Accent3 2 2" xfId="1201" xr:uid="{00000000-0005-0000-0000-0000B1040000}"/>
    <cellStyle name="40% - Accent3 2 3" xfId="1202" xr:uid="{00000000-0005-0000-0000-0000B2040000}"/>
    <cellStyle name="40% - Accent3 2 4" xfId="1203" xr:uid="{00000000-0005-0000-0000-0000B3040000}"/>
    <cellStyle name="40% - Accent3 2 5" xfId="1204" xr:uid="{00000000-0005-0000-0000-0000B4040000}"/>
    <cellStyle name="40% - Accent3 2 6" xfId="1205" xr:uid="{00000000-0005-0000-0000-0000B5040000}"/>
    <cellStyle name="40% - Accent3 2 7" xfId="1200" xr:uid="{00000000-0005-0000-0000-0000B0040000}"/>
    <cellStyle name="40% - Accent3 2 8" xfId="1064" xr:uid="{00000000-0005-0000-0000-000028040000}"/>
    <cellStyle name="40% - Accent4" xfId="15" xr:uid="{00000000-0005-0000-0000-00000F000000}"/>
    <cellStyle name="40% - Accent4 2" xfId="674" xr:uid="{00000000-0005-0000-0000-0000A2020000}"/>
    <cellStyle name="40% - Accent4 2 10" xfId="867" xr:uid="{00000000-0005-0000-0000-000063030000}"/>
    <cellStyle name="40% - Accent4 2 2" xfId="1207" xr:uid="{00000000-0005-0000-0000-0000B7040000}"/>
    <cellStyle name="40% - Accent4 2 3" xfId="1208" xr:uid="{00000000-0005-0000-0000-0000B8040000}"/>
    <cellStyle name="40% - Accent4 2 4" xfId="1209" xr:uid="{00000000-0005-0000-0000-0000B9040000}"/>
    <cellStyle name="40% - Accent4 2 5" xfId="1210" xr:uid="{00000000-0005-0000-0000-0000BA040000}"/>
    <cellStyle name="40% - Accent4 2 6" xfId="1211" xr:uid="{00000000-0005-0000-0000-0000BB040000}"/>
    <cellStyle name="40% - Accent4 2 7" xfId="1206" xr:uid="{00000000-0005-0000-0000-0000B6040000}"/>
    <cellStyle name="40% - Accent4 2 8" xfId="1065" xr:uid="{00000000-0005-0000-0000-000029040000}"/>
    <cellStyle name="40% - Accent5" xfId="16" xr:uid="{00000000-0005-0000-0000-000010000000}"/>
    <cellStyle name="40% - Accent5 2" xfId="675" xr:uid="{00000000-0005-0000-0000-0000A3020000}"/>
    <cellStyle name="40% - Accent5 2 2" xfId="1066" xr:uid="{00000000-0005-0000-0000-00002A040000}"/>
    <cellStyle name="40% - Accent5 2 4" xfId="868" xr:uid="{00000000-0005-0000-0000-000064030000}"/>
    <cellStyle name="40% - Accent6" xfId="17" xr:uid="{00000000-0005-0000-0000-000011000000}"/>
    <cellStyle name="40% - Accent6 2" xfId="676" xr:uid="{00000000-0005-0000-0000-0000A4020000}"/>
    <cellStyle name="40% - Accent6 2 10" xfId="869" xr:uid="{00000000-0005-0000-0000-000065030000}"/>
    <cellStyle name="40% - Accent6 2 2" xfId="1213" xr:uid="{00000000-0005-0000-0000-0000BD040000}"/>
    <cellStyle name="40% - Accent6 2 3" xfId="1214" xr:uid="{00000000-0005-0000-0000-0000BE040000}"/>
    <cellStyle name="40% - Accent6 2 4" xfId="1215" xr:uid="{00000000-0005-0000-0000-0000BF040000}"/>
    <cellStyle name="40% - Accent6 2 5" xfId="1216" xr:uid="{00000000-0005-0000-0000-0000C0040000}"/>
    <cellStyle name="40% - Accent6 2 6" xfId="1217" xr:uid="{00000000-0005-0000-0000-0000C1040000}"/>
    <cellStyle name="40% - Accent6 2 7" xfId="1212" xr:uid="{00000000-0005-0000-0000-0000BC040000}"/>
    <cellStyle name="40% - Accent6 2 8" xfId="1067" xr:uid="{00000000-0005-0000-0000-00002B040000}"/>
    <cellStyle name="60% - Accent1" xfId="18" xr:uid="{00000000-0005-0000-0000-000012000000}"/>
    <cellStyle name="60% - Accent1 2" xfId="677" xr:uid="{00000000-0005-0000-0000-0000A5020000}"/>
    <cellStyle name="60% - Accent1 2 10" xfId="870" xr:uid="{00000000-0005-0000-0000-000066030000}"/>
    <cellStyle name="60% - Accent1 2 2" xfId="1219" xr:uid="{00000000-0005-0000-0000-0000C3040000}"/>
    <cellStyle name="60% - Accent1 2 3" xfId="1220" xr:uid="{00000000-0005-0000-0000-0000C4040000}"/>
    <cellStyle name="60% - Accent1 2 4" xfId="1221" xr:uid="{00000000-0005-0000-0000-0000C5040000}"/>
    <cellStyle name="60% - Accent1 2 5" xfId="1222" xr:uid="{00000000-0005-0000-0000-0000C6040000}"/>
    <cellStyle name="60% - Accent1 2 6" xfId="1223" xr:uid="{00000000-0005-0000-0000-0000C7040000}"/>
    <cellStyle name="60% - Accent1 2 7" xfId="1218" xr:uid="{00000000-0005-0000-0000-0000C2040000}"/>
    <cellStyle name="60% - Accent1 2 8" xfId="1068" xr:uid="{00000000-0005-0000-0000-00002C040000}"/>
    <cellStyle name="60% - Accent2" xfId="19" xr:uid="{00000000-0005-0000-0000-000013000000}"/>
    <cellStyle name="60% - Accent2 2" xfId="678" xr:uid="{00000000-0005-0000-0000-0000A6020000}"/>
    <cellStyle name="60% - Accent2 2 2" xfId="1069" xr:uid="{00000000-0005-0000-0000-00002D040000}"/>
    <cellStyle name="60% - Accent2 2 4" xfId="871" xr:uid="{00000000-0005-0000-0000-000067030000}"/>
    <cellStyle name="60% - Accent3" xfId="20" xr:uid="{00000000-0005-0000-0000-000014000000}"/>
    <cellStyle name="60% - Accent3 2" xfId="679" xr:uid="{00000000-0005-0000-0000-0000A7020000}"/>
    <cellStyle name="60% - Accent3 2 10" xfId="872" xr:uid="{00000000-0005-0000-0000-000068030000}"/>
    <cellStyle name="60% - Accent3 2 2" xfId="1225" xr:uid="{00000000-0005-0000-0000-0000C9040000}"/>
    <cellStyle name="60% - Accent3 2 3" xfId="1226" xr:uid="{00000000-0005-0000-0000-0000CA040000}"/>
    <cellStyle name="60% - Accent3 2 4" xfId="1227" xr:uid="{00000000-0005-0000-0000-0000CB040000}"/>
    <cellStyle name="60% - Accent3 2 5" xfId="1228" xr:uid="{00000000-0005-0000-0000-0000CC040000}"/>
    <cellStyle name="60% - Accent3 2 6" xfId="1229" xr:uid="{00000000-0005-0000-0000-0000CD040000}"/>
    <cellStyle name="60% - Accent3 2 7" xfId="1224" xr:uid="{00000000-0005-0000-0000-0000C8040000}"/>
    <cellStyle name="60% - Accent3 2 8" xfId="1070" xr:uid="{00000000-0005-0000-0000-00002E040000}"/>
    <cellStyle name="60% - Accent4" xfId="21" xr:uid="{00000000-0005-0000-0000-000015000000}"/>
    <cellStyle name="60% - Accent4 2" xfId="680" xr:uid="{00000000-0005-0000-0000-0000A8020000}"/>
    <cellStyle name="60% - Accent4 2 10" xfId="873" xr:uid="{00000000-0005-0000-0000-000069030000}"/>
    <cellStyle name="60% - Accent4 2 2" xfId="1231" xr:uid="{00000000-0005-0000-0000-0000CF040000}"/>
    <cellStyle name="60% - Accent4 2 3" xfId="1232" xr:uid="{00000000-0005-0000-0000-0000D0040000}"/>
    <cellStyle name="60% - Accent4 2 4" xfId="1233" xr:uid="{00000000-0005-0000-0000-0000D1040000}"/>
    <cellStyle name="60% - Accent4 2 5" xfId="1234" xr:uid="{00000000-0005-0000-0000-0000D2040000}"/>
    <cellStyle name="60% - Accent4 2 6" xfId="1235" xr:uid="{00000000-0005-0000-0000-0000D3040000}"/>
    <cellStyle name="60% - Accent4 2 7" xfId="1230" xr:uid="{00000000-0005-0000-0000-0000CE040000}"/>
    <cellStyle name="60% - Accent4 2 8" xfId="1071" xr:uid="{00000000-0005-0000-0000-00002F040000}"/>
    <cellStyle name="60% - Accent5" xfId="22" xr:uid="{00000000-0005-0000-0000-000016000000}"/>
    <cellStyle name="60% - Accent5 2" xfId="681" xr:uid="{00000000-0005-0000-0000-0000A9020000}"/>
    <cellStyle name="60% - Accent5 2 2" xfId="1072" xr:uid="{00000000-0005-0000-0000-000030040000}"/>
    <cellStyle name="60% - Accent5 2 4" xfId="874" xr:uid="{00000000-0005-0000-0000-00006A030000}"/>
    <cellStyle name="60% - Accent6" xfId="23" xr:uid="{00000000-0005-0000-0000-000017000000}"/>
    <cellStyle name="60% - Accent6 2" xfId="682" xr:uid="{00000000-0005-0000-0000-0000AA020000}"/>
    <cellStyle name="60% - Accent6 2 10" xfId="875" xr:uid="{00000000-0005-0000-0000-00006B030000}"/>
    <cellStyle name="60% - Accent6 2 2" xfId="1237" xr:uid="{00000000-0005-0000-0000-0000D5040000}"/>
    <cellStyle name="60% - Accent6 2 3" xfId="1238" xr:uid="{00000000-0005-0000-0000-0000D6040000}"/>
    <cellStyle name="60% - Accent6 2 4" xfId="1239" xr:uid="{00000000-0005-0000-0000-0000D7040000}"/>
    <cellStyle name="60% - Accent6 2 5" xfId="1240" xr:uid="{00000000-0005-0000-0000-0000D8040000}"/>
    <cellStyle name="60% - Accent6 2 6" xfId="1241" xr:uid="{00000000-0005-0000-0000-0000D9040000}"/>
    <cellStyle name="60% - Accent6 2 7" xfId="1236" xr:uid="{00000000-0005-0000-0000-0000D4040000}"/>
    <cellStyle name="60% - Accent6 2 8" xfId="1073" xr:uid="{00000000-0005-0000-0000-000031040000}"/>
    <cellStyle name="Accent1" xfId="24" xr:uid="{00000000-0005-0000-0000-000018000000}"/>
    <cellStyle name="Accent1 - 20%" xfId="336" xr:uid="{00000000-0005-0000-0000-000050010000}"/>
    <cellStyle name="Accent1 - 40%" xfId="337" xr:uid="{00000000-0005-0000-0000-000051010000}"/>
    <cellStyle name="Accent1 - 60%" xfId="338" xr:uid="{00000000-0005-0000-0000-000052010000}"/>
    <cellStyle name="Accent1 2" xfId="683" xr:uid="{00000000-0005-0000-0000-0000AB020000}"/>
    <cellStyle name="Accent1 2 10" xfId="876" xr:uid="{00000000-0005-0000-0000-00006C030000}"/>
    <cellStyle name="Accent1 2 2" xfId="1243" xr:uid="{00000000-0005-0000-0000-0000DB040000}"/>
    <cellStyle name="Accent1 2 3" xfId="1244" xr:uid="{00000000-0005-0000-0000-0000DC040000}"/>
    <cellStyle name="Accent1 2 4" xfId="1245" xr:uid="{00000000-0005-0000-0000-0000DD040000}"/>
    <cellStyle name="Accent1 2 5" xfId="1246" xr:uid="{00000000-0005-0000-0000-0000DE040000}"/>
    <cellStyle name="Accent1 2 6" xfId="1247" xr:uid="{00000000-0005-0000-0000-0000DF040000}"/>
    <cellStyle name="Accent1 2 7" xfId="1242" xr:uid="{00000000-0005-0000-0000-0000DA040000}"/>
    <cellStyle name="Accent1 2 8" xfId="1074" xr:uid="{00000000-0005-0000-0000-000032040000}"/>
    <cellStyle name="Accent2" xfId="25" xr:uid="{00000000-0005-0000-0000-000019000000}"/>
    <cellStyle name="Accent2 - 20%" xfId="339" xr:uid="{00000000-0005-0000-0000-000053010000}"/>
    <cellStyle name="Accent2 - 40%" xfId="340" xr:uid="{00000000-0005-0000-0000-000054010000}"/>
    <cellStyle name="Accent2 - 60%" xfId="341" xr:uid="{00000000-0005-0000-0000-000055010000}"/>
    <cellStyle name="Accent2 2" xfId="684" xr:uid="{00000000-0005-0000-0000-0000AC020000}"/>
    <cellStyle name="Accent2 2 2" xfId="1075" xr:uid="{00000000-0005-0000-0000-000033040000}"/>
    <cellStyle name="Accent2 2 4" xfId="877" xr:uid="{00000000-0005-0000-0000-00006D030000}"/>
    <cellStyle name="Accent3" xfId="26" xr:uid="{00000000-0005-0000-0000-00001A000000}"/>
    <cellStyle name="Accent3 - 20%" xfId="342" xr:uid="{00000000-0005-0000-0000-000056010000}"/>
    <cellStyle name="Accent3 - 40%" xfId="343" xr:uid="{00000000-0005-0000-0000-000057010000}"/>
    <cellStyle name="Accent3 - 60%" xfId="344" xr:uid="{00000000-0005-0000-0000-000058010000}"/>
    <cellStyle name="Accent3 2" xfId="685" xr:uid="{00000000-0005-0000-0000-0000AD020000}"/>
    <cellStyle name="Accent3 2 2" xfId="1076" xr:uid="{00000000-0005-0000-0000-000034040000}"/>
    <cellStyle name="Accent3 2 4" xfId="878" xr:uid="{00000000-0005-0000-0000-00006E030000}"/>
    <cellStyle name="Accent4" xfId="27" xr:uid="{00000000-0005-0000-0000-00001B000000}"/>
    <cellStyle name="Accent4 - 20%" xfId="345" xr:uid="{00000000-0005-0000-0000-000059010000}"/>
    <cellStyle name="Accent4 - 40%" xfId="346" xr:uid="{00000000-0005-0000-0000-00005A010000}"/>
    <cellStyle name="Accent4 - 60%" xfId="347" xr:uid="{00000000-0005-0000-0000-00005B010000}"/>
    <cellStyle name="Accent4 2" xfId="686" xr:uid="{00000000-0005-0000-0000-0000AE020000}"/>
    <cellStyle name="Accent4 2 10" xfId="879" xr:uid="{00000000-0005-0000-0000-00006F030000}"/>
    <cellStyle name="Accent4 2 2" xfId="1249" xr:uid="{00000000-0005-0000-0000-0000E1040000}"/>
    <cellStyle name="Accent4 2 3" xfId="1250" xr:uid="{00000000-0005-0000-0000-0000E2040000}"/>
    <cellStyle name="Accent4 2 4" xfId="1251" xr:uid="{00000000-0005-0000-0000-0000E3040000}"/>
    <cellStyle name="Accent4 2 5" xfId="1252" xr:uid="{00000000-0005-0000-0000-0000E4040000}"/>
    <cellStyle name="Accent4 2 6" xfId="1253" xr:uid="{00000000-0005-0000-0000-0000E5040000}"/>
    <cellStyle name="Accent4 2 7" xfId="1248" xr:uid="{00000000-0005-0000-0000-0000E0040000}"/>
    <cellStyle name="Accent4 2 8" xfId="1077" xr:uid="{00000000-0005-0000-0000-000035040000}"/>
    <cellStyle name="Accent5" xfId="28" xr:uid="{00000000-0005-0000-0000-00001C000000}"/>
    <cellStyle name="Accent5 - 20%" xfId="348" xr:uid="{00000000-0005-0000-0000-00005C010000}"/>
    <cellStyle name="Accent5 - 40%" xfId="349" xr:uid="{00000000-0005-0000-0000-00005D010000}"/>
    <cellStyle name="Accent5 - 60%" xfId="350" xr:uid="{00000000-0005-0000-0000-00005E010000}"/>
    <cellStyle name="Accent5 2" xfId="687" xr:uid="{00000000-0005-0000-0000-0000AF020000}"/>
    <cellStyle name="Accent5 2 2" xfId="1078" xr:uid="{00000000-0005-0000-0000-000036040000}"/>
    <cellStyle name="Accent5 2 4" xfId="880" xr:uid="{00000000-0005-0000-0000-000070030000}"/>
    <cellStyle name="Accent6" xfId="29" xr:uid="{00000000-0005-0000-0000-00001D000000}"/>
    <cellStyle name="Accent6 - 20%" xfId="351" xr:uid="{00000000-0005-0000-0000-00005F010000}"/>
    <cellStyle name="Accent6 - 40%" xfId="352" xr:uid="{00000000-0005-0000-0000-000060010000}"/>
    <cellStyle name="Accent6 - 60%" xfId="353" xr:uid="{00000000-0005-0000-0000-000061010000}"/>
    <cellStyle name="Accent6 2" xfId="688" xr:uid="{00000000-0005-0000-0000-0000B0020000}"/>
    <cellStyle name="Accent6 2 2" xfId="1079" xr:uid="{00000000-0005-0000-0000-000037040000}"/>
    <cellStyle name="Accent6 2 4" xfId="881" xr:uid="{00000000-0005-0000-0000-000071030000}"/>
    <cellStyle name="Actual Date" xfId="30" xr:uid="{00000000-0005-0000-0000-00001E000000}"/>
    <cellStyle name="Actual Date 2" xfId="31" xr:uid="{00000000-0005-0000-0000-00001F000000}"/>
    <cellStyle name="Actual Date 2 2" xfId="882" xr:uid="{00000000-0005-0000-0000-000072030000}"/>
    <cellStyle name="Actual Date_2011-12 LIEE Table 1 Updated budget" xfId="32" xr:uid="{00000000-0005-0000-0000-000020000000}"/>
    <cellStyle name="ariel" xfId="489" xr:uid="{00000000-0005-0000-0000-0000E9010000}"/>
    <cellStyle name="Bad" xfId="33" xr:uid="{00000000-0005-0000-0000-000021000000}"/>
    <cellStyle name="Bad 2" xfId="689" xr:uid="{00000000-0005-0000-0000-0000B1020000}"/>
    <cellStyle name="Bad 2 2" xfId="1080" xr:uid="{00000000-0005-0000-0000-000038040000}"/>
    <cellStyle name="Bad 2 4" xfId="883" xr:uid="{00000000-0005-0000-0000-000073030000}"/>
    <cellStyle name="Calculation" xfId="34" xr:uid="{00000000-0005-0000-0000-000022000000}"/>
    <cellStyle name="Calculation 2" xfId="690" xr:uid="{00000000-0005-0000-0000-0000B2020000}"/>
    <cellStyle name="Calculation 2 10" xfId="884" xr:uid="{00000000-0005-0000-0000-000074030000}"/>
    <cellStyle name="Calculation 2 2" xfId="1255" xr:uid="{00000000-0005-0000-0000-0000E7040000}"/>
    <cellStyle name="Calculation 2 3" xfId="1256" xr:uid="{00000000-0005-0000-0000-0000E8040000}"/>
    <cellStyle name="Calculation 2 4" xfId="1257" xr:uid="{00000000-0005-0000-0000-0000E9040000}"/>
    <cellStyle name="Calculation 2 5" xfId="1258" xr:uid="{00000000-0005-0000-0000-0000EA040000}"/>
    <cellStyle name="Calculation 2 6" xfId="1259" xr:uid="{00000000-0005-0000-0000-0000EB040000}"/>
    <cellStyle name="Calculation 2 7" xfId="1254" xr:uid="{00000000-0005-0000-0000-0000E6040000}"/>
    <cellStyle name="Calculation 2 8" xfId="1081" xr:uid="{00000000-0005-0000-0000-000039040000}"/>
    <cellStyle name="Check Cell" xfId="35" xr:uid="{00000000-0005-0000-0000-000023000000}"/>
    <cellStyle name="Check Cell 2" xfId="691" xr:uid="{00000000-0005-0000-0000-0000B3020000}"/>
    <cellStyle name="Check Cell 2 2" xfId="1082" xr:uid="{00000000-0005-0000-0000-00003A040000}"/>
    <cellStyle name="Check Cell 2 4" xfId="885" xr:uid="{00000000-0005-0000-0000-000075030000}"/>
    <cellStyle name="Comma" xfId="4" xr:uid="{00000000-0005-0000-0000-000004000000}"/>
    <cellStyle name="Comma [0]" xfId="5" xr:uid="{00000000-0005-0000-0000-000005000000}"/>
    <cellStyle name="Comma [0] 2" xfId="36" xr:uid="{00000000-0005-0000-0000-000024000000}"/>
    <cellStyle name="Comma [0] 2 2" xfId="763" xr:uid="{00000000-0005-0000-0000-0000FB020000}"/>
    <cellStyle name="Comma [0] 2 3" xfId="359" xr:uid="{00000000-0005-0000-0000-000067010000}"/>
    <cellStyle name="Comma 10" xfId="482" xr:uid="{00000000-0005-0000-0000-0000E2010000}"/>
    <cellStyle name="Comma 10 2" xfId="1260" xr:uid="{00000000-0005-0000-0000-0000EC040000}"/>
    <cellStyle name="Comma 10 3" xfId="886" xr:uid="{00000000-0005-0000-0000-000076030000}"/>
    <cellStyle name="Comma 11" xfId="798" xr:uid="{00000000-0005-0000-0000-00001E030000}"/>
    <cellStyle name="Comma 11 2" xfId="887" xr:uid="{00000000-0005-0000-0000-000077030000}"/>
    <cellStyle name="Comma 12" xfId="856" xr:uid="{00000000-0005-0000-0000-000058030000}"/>
    <cellStyle name="Comma 12 2" xfId="888" xr:uid="{00000000-0005-0000-0000-000078030000}"/>
    <cellStyle name="Comma 13" xfId="889" xr:uid="{00000000-0005-0000-0000-000079030000}"/>
    <cellStyle name="Comma 13 2" xfId="890" xr:uid="{00000000-0005-0000-0000-00007A030000}"/>
    <cellStyle name="Comma 14" xfId="891" xr:uid="{00000000-0005-0000-0000-00007B030000}"/>
    <cellStyle name="Comma 15" xfId="892" xr:uid="{00000000-0005-0000-0000-00007C030000}"/>
    <cellStyle name="Comma 16" xfId="893" xr:uid="{00000000-0005-0000-0000-00007D030000}"/>
    <cellStyle name="Comma 17" xfId="894" xr:uid="{00000000-0005-0000-0000-00007E030000}"/>
    <cellStyle name="Comma 18" xfId="895" xr:uid="{00000000-0005-0000-0000-00007F030000}"/>
    <cellStyle name="Comma 19" xfId="896" xr:uid="{00000000-0005-0000-0000-000080030000}"/>
    <cellStyle name="Comma 2" xfId="37" xr:uid="{00000000-0005-0000-0000-000025000000}"/>
    <cellStyle name="Comma 2 2" xfId="38" xr:uid="{00000000-0005-0000-0000-000026000000}"/>
    <cellStyle name="Comma 2 2 2" xfId="334" xr:uid="{00000000-0005-0000-0000-00004E010000}"/>
    <cellStyle name="Comma 2 2 3" xfId="1261" xr:uid="{00000000-0005-0000-0000-0000ED040000}"/>
    <cellStyle name="Comma 2 2 3 10" xfId="6748" xr:uid="{00000000-0005-0000-0000-00005C1A0000}"/>
    <cellStyle name="Comma 2 2 3 10 3" xfId="21852" xr:uid="{00000000-0005-0000-0000-00005C550000}"/>
    <cellStyle name="Comma 2 2 3 12" xfId="16837" xr:uid="{00000000-0005-0000-0000-0000C5410000}"/>
    <cellStyle name="Comma 2 2 3 2" xfId="1712" xr:uid="{00000000-0005-0000-0000-0000B0060000}"/>
    <cellStyle name="Comma 2 2 3 2 11" xfId="16891" xr:uid="{00000000-0005-0000-0000-0000FB410000}"/>
    <cellStyle name="Comma 2 2 3 2 2" xfId="1820" xr:uid="{00000000-0005-0000-0000-00001C070000}"/>
    <cellStyle name="Comma 2 2 3 2 2 10" xfId="16995" xr:uid="{00000000-0005-0000-0000-000063420000}"/>
    <cellStyle name="Comma 2 2 3 2 2 2" xfId="2037" xr:uid="{00000000-0005-0000-0000-0000F5070000}"/>
    <cellStyle name="Comma 2 2 3 2 2 2 2" xfId="2458" xr:uid="{00000000-0005-0000-0000-00009A090000}"/>
    <cellStyle name="Comma 2 2 3 2 2 2 2 2" xfId="3297" xr:uid="{00000000-0005-0000-0000-0000E10C0000}"/>
    <cellStyle name="Comma 2 2 3 2 2 2 2 2 2" xfId="4987" xr:uid="{00000000-0005-0000-0000-00007B130000}"/>
    <cellStyle name="Comma 2 2 3 2 2 2 2 2 2 2" xfId="15060" xr:uid="{00000000-0005-0000-0000-0000D43A0000}"/>
    <cellStyle name="Comma 2 2 3 2 2 2 2 2 2 2 3" xfId="30158" xr:uid="{00000000-0005-0000-0000-0000CE750000}"/>
    <cellStyle name="Comma 2 2 3 2 2 2 2 2 2 3" xfId="10040" xr:uid="{00000000-0005-0000-0000-000038270000}"/>
    <cellStyle name="Comma 2 2 3 2 2 2 2 2 2 3 3" xfId="25141" xr:uid="{00000000-0005-0000-0000-000035620000}"/>
    <cellStyle name="Comma 2 2 3 2 2 2 2 2 2 5" xfId="20128" xr:uid="{00000000-0005-0000-0000-0000A04E0000}"/>
    <cellStyle name="Comma 2 2 3 2 2 2 2 2 3" xfId="6679" xr:uid="{00000000-0005-0000-0000-0000171A0000}"/>
    <cellStyle name="Comma 2 2 3 2 2 2 2 2 3 2" xfId="16731" xr:uid="{00000000-0005-0000-0000-00005B410000}"/>
    <cellStyle name="Comma 2 2 3 2 2 2 2 2 3 3" xfId="11711" xr:uid="{00000000-0005-0000-0000-0000BF2D0000}"/>
    <cellStyle name="Comma 2 2 3 2 2 2 2 2 3 3 3" xfId="26812" xr:uid="{00000000-0005-0000-0000-0000BC680000}"/>
    <cellStyle name="Comma 2 2 3 2 2 2 2 2 3 5" xfId="21799" xr:uid="{00000000-0005-0000-0000-000027550000}"/>
    <cellStyle name="Comma 2 2 3 2 2 2 2 2 4" xfId="13389" xr:uid="{00000000-0005-0000-0000-00004D340000}"/>
    <cellStyle name="Comma 2 2 3 2 2 2 2 2 4 3" xfId="28487" xr:uid="{00000000-0005-0000-0000-0000476F0000}"/>
    <cellStyle name="Comma 2 2 3 2 2 2 2 2 5" xfId="8368" xr:uid="{00000000-0005-0000-0000-0000B0200000}"/>
    <cellStyle name="Comma 2 2 3 2 2 2 2 2 5 3" xfId="23470" xr:uid="{00000000-0005-0000-0000-0000AE5B0000}"/>
    <cellStyle name="Comma 2 2 3 2 2 2 2 2 7" xfId="18457" xr:uid="{00000000-0005-0000-0000-000019480000}"/>
    <cellStyle name="Comma 2 2 3 2 2 2 2 3" xfId="4150" xr:uid="{00000000-0005-0000-0000-000036100000}"/>
    <cellStyle name="Comma 2 2 3 2 2 2 2 3 2" xfId="14224" xr:uid="{00000000-0005-0000-0000-000090370000}"/>
    <cellStyle name="Comma 2 2 3 2 2 2 2 3 2 3" xfId="29322" xr:uid="{00000000-0005-0000-0000-00008A720000}"/>
    <cellStyle name="Comma 2 2 3 2 2 2 2 3 3" xfId="9204" xr:uid="{00000000-0005-0000-0000-0000F4230000}"/>
    <cellStyle name="Comma 2 2 3 2 2 2 2 3 3 3" xfId="24305" xr:uid="{00000000-0005-0000-0000-0000F15E0000}"/>
    <cellStyle name="Comma 2 2 3 2 2 2 2 3 5" xfId="19292" xr:uid="{00000000-0005-0000-0000-00005C4B0000}"/>
    <cellStyle name="Comma 2 2 3 2 2 2 2 4" xfId="5843" xr:uid="{00000000-0005-0000-0000-0000D3160000}"/>
    <cellStyle name="Comma 2 2 3 2 2 2 2 4 2" xfId="15895" xr:uid="{00000000-0005-0000-0000-0000173E0000}"/>
    <cellStyle name="Comma 2 2 3 2 2 2 2 4 3" xfId="10875" xr:uid="{00000000-0005-0000-0000-00007B2A0000}"/>
    <cellStyle name="Comma 2 2 3 2 2 2 2 4 3 3" xfId="25976" xr:uid="{00000000-0005-0000-0000-000078650000}"/>
    <cellStyle name="Comma 2 2 3 2 2 2 2 4 5" xfId="20963" xr:uid="{00000000-0005-0000-0000-0000E3510000}"/>
    <cellStyle name="Comma 2 2 3 2 2 2 2 5" xfId="12553" xr:uid="{00000000-0005-0000-0000-000009310000}"/>
    <cellStyle name="Comma 2 2 3 2 2 2 2 5 3" xfId="27651" xr:uid="{00000000-0005-0000-0000-0000036C0000}"/>
    <cellStyle name="Comma 2 2 3 2 2 2 2 6" xfId="7532" xr:uid="{00000000-0005-0000-0000-00006C1D0000}"/>
    <cellStyle name="Comma 2 2 3 2 2 2 2 6 3" xfId="22634" xr:uid="{00000000-0005-0000-0000-00006A580000}"/>
    <cellStyle name="Comma 2 2 3 2 2 2 2 8" xfId="17621" xr:uid="{00000000-0005-0000-0000-0000D5440000}"/>
    <cellStyle name="Comma 2 2 3 2 2 2 3" xfId="2879" xr:uid="{00000000-0005-0000-0000-00003F0B0000}"/>
    <cellStyle name="Comma 2 2 3 2 2 2 3 2" xfId="4569" xr:uid="{00000000-0005-0000-0000-0000D9110000}"/>
    <cellStyle name="Comma 2 2 3 2 2 2 3 2 2" xfId="14642" xr:uid="{00000000-0005-0000-0000-000032390000}"/>
    <cellStyle name="Comma 2 2 3 2 2 2 3 2 2 3" xfId="29740" xr:uid="{00000000-0005-0000-0000-00002C740000}"/>
    <cellStyle name="Comma 2 2 3 2 2 2 3 2 3" xfId="9622" xr:uid="{00000000-0005-0000-0000-000096250000}"/>
    <cellStyle name="Comma 2 2 3 2 2 2 3 2 3 3" xfId="24723" xr:uid="{00000000-0005-0000-0000-000093600000}"/>
    <cellStyle name="Comma 2 2 3 2 2 2 3 2 5" xfId="19710" xr:uid="{00000000-0005-0000-0000-0000FE4C0000}"/>
    <cellStyle name="Comma 2 2 3 2 2 2 3 3" xfId="6261" xr:uid="{00000000-0005-0000-0000-000075180000}"/>
    <cellStyle name="Comma 2 2 3 2 2 2 3 3 2" xfId="16313" xr:uid="{00000000-0005-0000-0000-0000B93F0000}"/>
    <cellStyle name="Comma 2 2 3 2 2 2 3 3 3" xfId="11293" xr:uid="{00000000-0005-0000-0000-00001D2C0000}"/>
    <cellStyle name="Comma 2 2 3 2 2 2 3 3 3 3" xfId="26394" xr:uid="{00000000-0005-0000-0000-00001A670000}"/>
    <cellStyle name="Comma 2 2 3 2 2 2 3 3 5" xfId="21381" xr:uid="{00000000-0005-0000-0000-000085530000}"/>
    <cellStyle name="Comma 2 2 3 2 2 2 3 4" xfId="12971" xr:uid="{00000000-0005-0000-0000-0000AB320000}"/>
    <cellStyle name="Comma 2 2 3 2 2 2 3 4 3" xfId="28069" xr:uid="{00000000-0005-0000-0000-0000A56D0000}"/>
    <cellStyle name="Comma 2 2 3 2 2 2 3 5" xfId="7950" xr:uid="{00000000-0005-0000-0000-00000E1F0000}"/>
    <cellStyle name="Comma 2 2 3 2 2 2 3 5 3" xfId="23052" xr:uid="{00000000-0005-0000-0000-00000C5A0000}"/>
    <cellStyle name="Comma 2 2 3 2 2 2 3 7" xfId="18039" xr:uid="{00000000-0005-0000-0000-000077460000}"/>
    <cellStyle name="Comma 2 2 3 2 2 2 4" xfId="3732" xr:uid="{00000000-0005-0000-0000-0000940E0000}"/>
    <cellStyle name="Comma 2 2 3 2 2 2 4 2" xfId="13806" xr:uid="{00000000-0005-0000-0000-0000EE350000}"/>
    <cellStyle name="Comma 2 2 3 2 2 2 4 2 3" xfId="28904" xr:uid="{00000000-0005-0000-0000-0000E8700000}"/>
    <cellStyle name="Comma 2 2 3 2 2 2 4 3" xfId="8786" xr:uid="{00000000-0005-0000-0000-000052220000}"/>
    <cellStyle name="Comma 2 2 3 2 2 2 4 3 3" xfId="23887" xr:uid="{00000000-0005-0000-0000-00004F5D0000}"/>
    <cellStyle name="Comma 2 2 3 2 2 2 4 5" xfId="18874" xr:uid="{00000000-0005-0000-0000-0000BA490000}"/>
    <cellStyle name="Comma 2 2 3 2 2 2 5" xfId="5425" xr:uid="{00000000-0005-0000-0000-000031150000}"/>
    <cellStyle name="Comma 2 2 3 2 2 2 5 2" xfId="15477" xr:uid="{00000000-0005-0000-0000-0000753C0000}"/>
    <cellStyle name="Comma 2 2 3 2 2 2 5 2 3" xfId="30575" xr:uid="{00000000-0005-0000-0000-00006F770000}"/>
    <cellStyle name="Comma 2 2 3 2 2 2 5 3" xfId="10457" xr:uid="{00000000-0005-0000-0000-0000D9280000}"/>
    <cellStyle name="Comma 2 2 3 2 2 2 5 3 3" xfId="25558" xr:uid="{00000000-0005-0000-0000-0000D6630000}"/>
    <cellStyle name="Comma 2 2 3 2 2 2 5 5" xfId="20545" xr:uid="{00000000-0005-0000-0000-000041500000}"/>
    <cellStyle name="Comma 2 2 3 2 2 2 6" xfId="12135" xr:uid="{00000000-0005-0000-0000-0000672F0000}"/>
    <cellStyle name="Comma 2 2 3 2 2 2 6 3" xfId="27233" xr:uid="{00000000-0005-0000-0000-0000616A0000}"/>
    <cellStyle name="Comma 2 2 3 2 2 2 7" xfId="7114" xr:uid="{00000000-0005-0000-0000-0000CA1B0000}"/>
    <cellStyle name="Comma 2 2 3 2 2 2 7 3" xfId="22216" xr:uid="{00000000-0005-0000-0000-0000C8560000}"/>
    <cellStyle name="Comma 2 2 3 2 2 2 9" xfId="17203" xr:uid="{00000000-0005-0000-0000-000033430000}"/>
    <cellStyle name="Comma 2 2 3 2 2 3" xfId="2250" xr:uid="{00000000-0005-0000-0000-0000CA080000}"/>
    <cellStyle name="Comma 2 2 3 2 2 3 2" xfId="3089" xr:uid="{00000000-0005-0000-0000-0000110C0000}"/>
    <cellStyle name="Comma 2 2 3 2 2 3 2 2" xfId="4779" xr:uid="{00000000-0005-0000-0000-0000AB120000}"/>
    <cellStyle name="Comma 2 2 3 2 2 3 2 2 2" xfId="14852" xr:uid="{00000000-0005-0000-0000-0000043A0000}"/>
    <cellStyle name="Comma 2 2 3 2 2 3 2 2 2 3" xfId="29950" xr:uid="{00000000-0005-0000-0000-0000FE740000}"/>
    <cellStyle name="Comma 2 2 3 2 2 3 2 2 3" xfId="9832" xr:uid="{00000000-0005-0000-0000-000068260000}"/>
    <cellStyle name="Comma 2 2 3 2 2 3 2 2 3 3" xfId="24933" xr:uid="{00000000-0005-0000-0000-000065610000}"/>
    <cellStyle name="Comma 2 2 3 2 2 3 2 2 5" xfId="19920" xr:uid="{00000000-0005-0000-0000-0000D04D0000}"/>
    <cellStyle name="Comma 2 2 3 2 2 3 2 3" xfId="6471" xr:uid="{00000000-0005-0000-0000-000047190000}"/>
    <cellStyle name="Comma 2 2 3 2 2 3 2 3 2" xfId="16523" xr:uid="{00000000-0005-0000-0000-00008B400000}"/>
    <cellStyle name="Comma 2 2 3 2 2 3 2 3 3" xfId="11503" xr:uid="{00000000-0005-0000-0000-0000EF2C0000}"/>
    <cellStyle name="Comma 2 2 3 2 2 3 2 3 3 3" xfId="26604" xr:uid="{00000000-0005-0000-0000-0000EC670000}"/>
    <cellStyle name="Comma 2 2 3 2 2 3 2 3 5" xfId="21591" xr:uid="{00000000-0005-0000-0000-000057540000}"/>
    <cellStyle name="Comma 2 2 3 2 2 3 2 4" xfId="13181" xr:uid="{00000000-0005-0000-0000-00007D330000}"/>
    <cellStyle name="Comma 2 2 3 2 2 3 2 4 3" xfId="28279" xr:uid="{00000000-0005-0000-0000-0000776E0000}"/>
    <cellStyle name="Comma 2 2 3 2 2 3 2 5" xfId="8160" xr:uid="{00000000-0005-0000-0000-0000E01F0000}"/>
    <cellStyle name="Comma 2 2 3 2 2 3 2 5 3" xfId="23262" xr:uid="{00000000-0005-0000-0000-0000DE5A0000}"/>
    <cellStyle name="Comma 2 2 3 2 2 3 2 7" xfId="18249" xr:uid="{00000000-0005-0000-0000-000049470000}"/>
    <cellStyle name="Comma 2 2 3 2 2 3 3" xfId="3942" xr:uid="{00000000-0005-0000-0000-0000660F0000}"/>
    <cellStyle name="Comma 2 2 3 2 2 3 3 2" xfId="14016" xr:uid="{00000000-0005-0000-0000-0000C0360000}"/>
    <cellStyle name="Comma 2 2 3 2 2 3 3 2 3" xfId="29114" xr:uid="{00000000-0005-0000-0000-0000BA710000}"/>
    <cellStyle name="Comma 2 2 3 2 2 3 3 3" xfId="8996" xr:uid="{00000000-0005-0000-0000-000024230000}"/>
    <cellStyle name="Comma 2 2 3 2 2 3 3 3 3" xfId="24097" xr:uid="{00000000-0005-0000-0000-0000215E0000}"/>
    <cellStyle name="Comma 2 2 3 2 2 3 3 5" xfId="19084" xr:uid="{00000000-0005-0000-0000-00008C4A0000}"/>
    <cellStyle name="Comma 2 2 3 2 2 3 4" xfId="5635" xr:uid="{00000000-0005-0000-0000-000003160000}"/>
    <cellStyle name="Comma 2 2 3 2 2 3 4 2" xfId="15687" xr:uid="{00000000-0005-0000-0000-0000473D0000}"/>
    <cellStyle name="Comma 2 2 3 2 2 3 4 2 3" xfId="30785" xr:uid="{00000000-0005-0000-0000-000041780000}"/>
    <cellStyle name="Comma 2 2 3 2 2 3 4 3" xfId="10667" xr:uid="{00000000-0005-0000-0000-0000AB290000}"/>
    <cellStyle name="Comma 2 2 3 2 2 3 4 3 3" xfId="25768" xr:uid="{00000000-0005-0000-0000-0000A8640000}"/>
    <cellStyle name="Comma 2 2 3 2 2 3 4 5" xfId="20755" xr:uid="{00000000-0005-0000-0000-000013510000}"/>
    <cellStyle name="Comma 2 2 3 2 2 3 5" xfId="12345" xr:uid="{00000000-0005-0000-0000-000039300000}"/>
    <cellStyle name="Comma 2 2 3 2 2 3 5 3" xfId="27443" xr:uid="{00000000-0005-0000-0000-0000336B0000}"/>
    <cellStyle name="Comma 2 2 3 2 2 3 6" xfId="7324" xr:uid="{00000000-0005-0000-0000-00009C1C0000}"/>
    <cellStyle name="Comma 2 2 3 2 2 3 6 3" xfId="22426" xr:uid="{00000000-0005-0000-0000-00009A570000}"/>
    <cellStyle name="Comma 2 2 3 2 2 3 8" xfId="17413" xr:uid="{00000000-0005-0000-0000-000005440000}"/>
    <cellStyle name="Comma 2 2 3 2 2 4" xfId="2671" xr:uid="{00000000-0005-0000-0000-00006F0A0000}"/>
    <cellStyle name="Comma 2 2 3 2 2 4 2" xfId="4361" xr:uid="{00000000-0005-0000-0000-000009110000}"/>
    <cellStyle name="Comma 2 2 3 2 2 4 2 2" xfId="14434" xr:uid="{00000000-0005-0000-0000-000062380000}"/>
    <cellStyle name="Comma 2 2 3 2 2 4 2 2 3" xfId="29532" xr:uid="{00000000-0005-0000-0000-00005C730000}"/>
    <cellStyle name="Comma 2 2 3 2 2 4 2 3" xfId="9414" xr:uid="{00000000-0005-0000-0000-0000C6240000}"/>
    <cellStyle name="Comma 2 2 3 2 2 4 2 3 3" xfId="24515" xr:uid="{00000000-0005-0000-0000-0000C35F0000}"/>
    <cellStyle name="Comma 2 2 3 2 2 4 2 5" xfId="19502" xr:uid="{00000000-0005-0000-0000-00002E4C0000}"/>
    <cellStyle name="Comma 2 2 3 2 2 4 3" xfId="6053" xr:uid="{00000000-0005-0000-0000-0000A5170000}"/>
    <cellStyle name="Comma 2 2 3 2 2 4 3 2" xfId="16105" xr:uid="{00000000-0005-0000-0000-0000E93E0000}"/>
    <cellStyle name="Comma 2 2 3 2 2 4 3 3" xfId="11085" xr:uid="{00000000-0005-0000-0000-00004D2B0000}"/>
    <cellStyle name="Comma 2 2 3 2 2 4 3 3 3" xfId="26186" xr:uid="{00000000-0005-0000-0000-00004A660000}"/>
    <cellStyle name="Comma 2 2 3 2 2 4 3 5" xfId="21173" xr:uid="{00000000-0005-0000-0000-0000B5520000}"/>
    <cellStyle name="Comma 2 2 3 2 2 4 4" xfId="12763" xr:uid="{00000000-0005-0000-0000-0000DB310000}"/>
    <cellStyle name="Comma 2 2 3 2 2 4 4 3" xfId="27861" xr:uid="{00000000-0005-0000-0000-0000D56C0000}"/>
    <cellStyle name="Comma 2 2 3 2 2 4 5" xfId="7742" xr:uid="{00000000-0005-0000-0000-00003E1E0000}"/>
    <cellStyle name="Comma 2 2 3 2 2 4 5 3" xfId="22844" xr:uid="{00000000-0005-0000-0000-00003C590000}"/>
    <cellStyle name="Comma 2 2 3 2 2 4 7" xfId="17831" xr:uid="{00000000-0005-0000-0000-0000A7450000}"/>
    <cellStyle name="Comma 2 2 3 2 2 5" xfId="3524" xr:uid="{00000000-0005-0000-0000-0000C40D0000}"/>
    <cellStyle name="Comma 2 2 3 2 2 5 2" xfId="13598" xr:uid="{00000000-0005-0000-0000-00001E350000}"/>
    <cellStyle name="Comma 2 2 3 2 2 5 2 3" xfId="28696" xr:uid="{00000000-0005-0000-0000-000018700000}"/>
    <cellStyle name="Comma 2 2 3 2 2 5 3" xfId="8578" xr:uid="{00000000-0005-0000-0000-000082210000}"/>
    <cellStyle name="Comma 2 2 3 2 2 5 3 3" xfId="23679" xr:uid="{00000000-0005-0000-0000-00007F5C0000}"/>
    <cellStyle name="Comma 2 2 3 2 2 5 5" xfId="18666" xr:uid="{00000000-0005-0000-0000-0000EA480000}"/>
    <cellStyle name="Comma 2 2 3 2 2 6" xfId="5217" xr:uid="{00000000-0005-0000-0000-000061140000}"/>
    <cellStyle name="Comma 2 2 3 2 2 6 2" xfId="15269" xr:uid="{00000000-0005-0000-0000-0000A53B0000}"/>
    <cellStyle name="Comma 2 2 3 2 2 6 2 3" xfId="30367" xr:uid="{00000000-0005-0000-0000-00009F760000}"/>
    <cellStyle name="Comma 2 2 3 2 2 6 3" xfId="10249" xr:uid="{00000000-0005-0000-0000-000009280000}"/>
    <cellStyle name="Comma 2 2 3 2 2 6 3 3" xfId="25350" xr:uid="{00000000-0005-0000-0000-000006630000}"/>
    <cellStyle name="Comma 2 2 3 2 2 6 5" xfId="20337" xr:uid="{00000000-0005-0000-0000-0000714F0000}"/>
    <cellStyle name="Comma 2 2 3 2 2 7" xfId="11927" xr:uid="{00000000-0005-0000-0000-0000972E0000}"/>
    <cellStyle name="Comma 2 2 3 2 2 7 3" xfId="27025" xr:uid="{00000000-0005-0000-0000-000091690000}"/>
    <cellStyle name="Comma 2 2 3 2 2 8" xfId="6906" xr:uid="{00000000-0005-0000-0000-0000FA1A0000}"/>
    <cellStyle name="Comma 2 2 3 2 2 8 3" xfId="22008" xr:uid="{00000000-0005-0000-0000-0000F8550000}"/>
    <cellStyle name="Comma 2 2 3 2 3" xfId="1933" xr:uid="{00000000-0005-0000-0000-00008D070000}"/>
    <cellStyle name="Comma 2 2 3 2 3 2" xfId="2354" xr:uid="{00000000-0005-0000-0000-000032090000}"/>
    <cellStyle name="Comma 2 2 3 2 3 2 2" xfId="3193" xr:uid="{00000000-0005-0000-0000-0000790C0000}"/>
    <cellStyle name="Comma 2 2 3 2 3 2 2 2" xfId="4883" xr:uid="{00000000-0005-0000-0000-000013130000}"/>
    <cellStyle name="Comma 2 2 3 2 3 2 2 2 2" xfId="14956" xr:uid="{00000000-0005-0000-0000-00006C3A0000}"/>
    <cellStyle name="Comma 2 2 3 2 3 2 2 2 2 3" xfId="30054" xr:uid="{00000000-0005-0000-0000-000066750000}"/>
    <cellStyle name="Comma 2 2 3 2 3 2 2 2 3" xfId="9936" xr:uid="{00000000-0005-0000-0000-0000D0260000}"/>
    <cellStyle name="Comma 2 2 3 2 3 2 2 2 3 3" xfId="25037" xr:uid="{00000000-0005-0000-0000-0000CD610000}"/>
    <cellStyle name="Comma 2 2 3 2 3 2 2 2 5" xfId="20024" xr:uid="{00000000-0005-0000-0000-0000384E0000}"/>
    <cellStyle name="Comma 2 2 3 2 3 2 2 3" xfId="6575" xr:uid="{00000000-0005-0000-0000-0000AF190000}"/>
    <cellStyle name="Comma 2 2 3 2 3 2 2 3 2" xfId="16627" xr:uid="{00000000-0005-0000-0000-0000F3400000}"/>
    <cellStyle name="Comma 2 2 3 2 3 2 2 3 3" xfId="11607" xr:uid="{00000000-0005-0000-0000-0000572D0000}"/>
    <cellStyle name="Comma 2 2 3 2 3 2 2 3 3 3" xfId="26708" xr:uid="{00000000-0005-0000-0000-000054680000}"/>
    <cellStyle name="Comma 2 2 3 2 3 2 2 3 5" xfId="21695" xr:uid="{00000000-0005-0000-0000-0000BF540000}"/>
    <cellStyle name="Comma 2 2 3 2 3 2 2 4" xfId="13285" xr:uid="{00000000-0005-0000-0000-0000E5330000}"/>
    <cellStyle name="Comma 2 2 3 2 3 2 2 4 3" xfId="28383" xr:uid="{00000000-0005-0000-0000-0000DF6E0000}"/>
    <cellStyle name="Comma 2 2 3 2 3 2 2 5" xfId="8264" xr:uid="{00000000-0005-0000-0000-000048200000}"/>
    <cellStyle name="Comma 2 2 3 2 3 2 2 5 3" xfId="23366" xr:uid="{00000000-0005-0000-0000-0000465B0000}"/>
    <cellStyle name="Comma 2 2 3 2 3 2 2 7" xfId="18353" xr:uid="{00000000-0005-0000-0000-0000B1470000}"/>
    <cellStyle name="Comma 2 2 3 2 3 2 3" xfId="4046" xr:uid="{00000000-0005-0000-0000-0000CE0F0000}"/>
    <cellStyle name="Comma 2 2 3 2 3 2 3 2" xfId="14120" xr:uid="{00000000-0005-0000-0000-000028370000}"/>
    <cellStyle name="Comma 2 2 3 2 3 2 3 2 3" xfId="29218" xr:uid="{00000000-0005-0000-0000-000022720000}"/>
    <cellStyle name="Comma 2 2 3 2 3 2 3 3" xfId="9100" xr:uid="{00000000-0005-0000-0000-00008C230000}"/>
    <cellStyle name="Comma 2 2 3 2 3 2 3 3 3" xfId="24201" xr:uid="{00000000-0005-0000-0000-0000895E0000}"/>
    <cellStyle name="Comma 2 2 3 2 3 2 3 5" xfId="19188" xr:uid="{00000000-0005-0000-0000-0000F44A0000}"/>
    <cellStyle name="Comma 2 2 3 2 3 2 4" xfId="5739" xr:uid="{00000000-0005-0000-0000-00006B160000}"/>
    <cellStyle name="Comma 2 2 3 2 3 2 4 2" xfId="15791" xr:uid="{00000000-0005-0000-0000-0000AF3D0000}"/>
    <cellStyle name="Comma 2 2 3 2 3 2 4 2 3" xfId="30889" xr:uid="{00000000-0005-0000-0000-0000A9780000}"/>
    <cellStyle name="Comma 2 2 3 2 3 2 4 3" xfId="10771" xr:uid="{00000000-0005-0000-0000-0000132A0000}"/>
    <cellStyle name="Comma 2 2 3 2 3 2 4 3 3" xfId="25872" xr:uid="{00000000-0005-0000-0000-000010650000}"/>
    <cellStyle name="Comma 2 2 3 2 3 2 4 5" xfId="20859" xr:uid="{00000000-0005-0000-0000-00007B510000}"/>
    <cellStyle name="Comma 2 2 3 2 3 2 5" xfId="12449" xr:uid="{00000000-0005-0000-0000-0000A1300000}"/>
    <cellStyle name="Comma 2 2 3 2 3 2 5 3" xfId="27547" xr:uid="{00000000-0005-0000-0000-00009B6B0000}"/>
    <cellStyle name="Comma 2 2 3 2 3 2 6" xfId="7428" xr:uid="{00000000-0005-0000-0000-0000041D0000}"/>
    <cellStyle name="Comma 2 2 3 2 3 2 6 3" xfId="22530" xr:uid="{00000000-0005-0000-0000-000002580000}"/>
    <cellStyle name="Comma 2 2 3 2 3 2 8" xfId="17517" xr:uid="{00000000-0005-0000-0000-00006D440000}"/>
    <cellStyle name="Comma 2 2 3 2 3 3" xfId="2775" xr:uid="{00000000-0005-0000-0000-0000D70A0000}"/>
    <cellStyle name="Comma 2 2 3 2 3 3 2" xfId="4465" xr:uid="{00000000-0005-0000-0000-000071110000}"/>
    <cellStyle name="Comma 2 2 3 2 3 3 2 2" xfId="14538" xr:uid="{00000000-0005-0000-0000-0000CA380000}"/>
    <cellStyle name="Comma 2 2 3 2 3 3 2 2 3" xfId="29636" xr:uid="{00000000-0005-0000-0000-0000C4730000}"/>
    <cellStyle name="Comma 2 2 3 2 3 3 2 3" xfId="9518" xr:uid="{00000000-0005-0000-0000-00002E250000}"/>
    <cellStyle name="Comma 2 2 3 2 3 3 2 3 3" xfId="24619" xr:uid="{00000000-0005-0000-0000-00002B600000}"/>
    <cellStyle name="Comma 2 2 3 2 3 3 2 5" xfId="19606" xr:uid="{00000000-0005-0000-0000-0000964C0000}"/>
    <cellStyle name="Comma 2 2 3 2 3 3 3" xfId="6157" xr:uid="{00000000-0005-0000-0000-00000D180000}"/>
    <cellStyle name="Comma 2 2 3 2 3 3 3 2" xfId="16209" xr:uid="{00000000-0005-0000-0000-0000513F0000}"/>
    <cellStyle name="Comma 2 2 3 2 3 3 3 3" xfId="11189" xr:uid="{00000000-0005-0000-0000-0000B52B0000}"/>
    <cellStyle name="Comma 2 2 3 2 3 3 3 3 3" xfId="26290" xr:uid="{00000000-0005-0000-0000-0000B2660000}"/>
    <cellStyle name="Comma 2 2 3 2 3 3 3 5" xfId="21277" xr:uid="{00000000-0005-0000-0000-00001D530000}"/>
    <cellStyle name="Comma 2 2 3 2 3 3 4" xfId="12867" xr:uid="{00000000-0005-0000-0000-000043320000}"/>
    <cellStyle name="Comma 2 2 3 2 3 3 4 3" xfId="27965" xr:uid="{00000000-0005-0000-0000-00003D6D0000}"/>
    <cellStyle name="Comma 2 2 3 2 3 3 5" xfId="7846" xr:uid="{00000000-0005-0000-0000-0000A61E0000}"/>
    <cellStyle name="Comma 2 2 3 2 3 3 5 3" xfId="22948" xr:uid="{00000000-0005-0000-0000-0000A4590000}"/>
    <cellStyle name="Comma 2 2 3 2 3 3 7" xfId="17935" xr:uid="{00000000-0005-0000-0000-00000F460000}"/>
    <cellStyle name="Comma 2 2 3 2 3 4" xfId="3628" xr:uid="{00000000-0005-0000-0000-00002C0E0000}"/>
    <cellStyle name="Comma 2 2 3 2 3 4 2" xfId="13702" xr:uid="{00000000-0005-0000-0000-000086350000}"/>
    <cellStyle name="Comma 2 2 3 2 3 4 2 3" xfId="28800" xr:uid="{00000000-0005-0000-0000-000080700000}"/>
    <cellStyle name="Comma 2 2 3 2 3 4 3" xfId="8682" xr:uid="{00000000-0005-0000-0000-0000EA210000}"/>
    <cellStyle name="Comma 2 2 3 2 3 4 3 3" xfId="23783" xr:uid="{00000000-0005-0000-0000-0000E75C0000}"/>
    <cellStyle name="Comma 2 2 3 2 3 4 5" xfId="18770" xr:uid="{00000000-0005-0000-0000-000052490000}"/>
    <cellStyle name="Comma 2 2 3 2 3 5" xfId="5321" xr:uid="{00000000-0005-0000-0000-0000C9140000}"/>
    <cellStyle name="Comma 2 2 3 2 3 5 2" xfId="15373" xr:uid="{00000000-0005-0000-0000-00000D3C0000}"/>
    <cellStyle name="Comma 2 2 3 2 3 5 2 3" xfId="30471" xr:uid="{00000000-0005-0000-0000-000007770000}"/>
    <cellStyle name="Comma 2 2 3 2 3 5 3" xfId="10353" xr:uid="{00000000-0005-0000-0000-000071280000}"/>
    <cellStyle name="Comma 2 2 3 2 3 5 3 3" xfId="25454" xr:uid="{00000000-0005-0000-0000-00006E630000}"/>
    <cellStyle name="Comma 2 2 3 2 3 5 5" xfId="20441" xr:uid="{00000000-0005-0000-0000-0000D94F0000}"/>
    <cellStyle name="Comma 2 2 3 2 3 6" xfId="12031" xr:uid="{00000000-0005-0000-0000-0000FF2E0000}"/>
    <cellStyle name="Comma 2 2 3 2 3 6 3" xfId="27129" xr:uid="{00000000-0005-0000-0000-0000F9690000}"/>
    <cellStyle name="Comma 2 2 3 2 3 7" xfId="7010" xr:uid="{00000000-0005-0000-0000-0000621B0000}"/>
    <cellStyle name="Comma 2 2 3 2 3 7 3" xfId="22112" xr:uid="{00000000-0005-0000-0000-000060560000}"/>
    <cellStyle name="Comma 2 2 3 2 3 9" xfId="17099" xr:uid="{00000000-0005-0000-0000-0000CB420000}"/>
    <cellStyle name="Comma 2 2 3 2 4" xfId="2146" xr:uid="{00000000-0005-0000-0000-000062080000}"/>
    <cellStyle name="Comma 2 2 3 2 4 2" xfId="2985" xr:uid="{00000000-0005-0000-0000-0000A90B0000}"/>
    <cellStyle name="Comma 2 2 3 2 4 2 2" xfId="4675" xr:uid="{00000000-0005-0000-0000-000043120000}"/>
    <cellStyle name="Comma 2 2 3 2 4 2 2 2" xfId="14748" xr:uid="{00000000-0005-0000-0000-00009C390000}"/>
    <cellStyle name="Comma 2 2 3 2 4 2 2 2 3" xfId="29846" xr:uid="{00000000-0005-0000-0000-000096740000}"/>
    <cellStyle name="Comma 2 2 3 2 4 2 2 3" xfId="9728" xr:uid="{00000000-0005-0000-0000-000000260000}"/>
    <cellStyle name="Comma 2 2 3 2 4 2 2 3 3" xfId="24829" xr:uid="{00000000-0005-0000-0000-0000FD600000}"/>
    <cellStyle name="Comma 2 2 3 2 4 2 2 5" xfId="19816" xr:uid="{00000000-0005-0000-0000-0000684D0000}"/>
    <cellStyle name="Comma 2 2 3 2 4 2 3" xfId="6367" xr:uid="{00000000-0005-0000-0000-0000DF180000}"/>
    <cellStyle name="Comma 2 2 3 2 4 2 3 2" xfId="16419" xr:uid="{00000000-0005-0000-0000-000023400000}"/>
    <cellStyle name="Comma 2 2 3 2 4 2 3 3" xfId="11399" xr:uid="{00000000-0005-0000-0000-0000872C0000}"/>
    <cellStyle name="Comma 2 2 3 2 4 2 3 3 3" xfId="26500" xr:uid="{00000000-0005-0000-0000-000084670000}"/>
    <cellStyle name="Comma 2 2 3 2 4 2 3 5" xfId="21487" xr:uid="{00000000-0005-0000-0000-0000EF530000}"/>
    <cellStyle name="Comma 2 2 3 2 4 2 4" xfId="13077" xr:uid="{00000000-0005-0000-0000-000015330000}"/>
    <cellStyle name="Comma 2 2 3 2 4 2 4 3" xfId="28175" xr:uid="{00000000-0005-0000-0000-00000F6E0000}"/>
    <cellStyle name="Comma 2 2 3 2 4 2 5" xfId="8056" xr:uid="{00000000-0005-0000-0000-0000781F0000}"/>
    <cellStyle name="Comma 2 2 3 2 4 2 5 3" xfId="23158" xr:uid="{00000000-0005-0000-0000-0000765A0000}"/>
    <cellStyle name="Comma 2 2 3 2 4 2 7" xfId="18145" xr:uid="{00000000-0005-0000-0000-0000E1460000}"/>
    <cellStyle name="Comma 2 2 3 2 4 3" xfId="3838" xr:uid="{00000000-0005-0000-0000-0000FE0E0000}"/>
    <cellStyle name="Comma 2 2 3 2 4 3 2" xfId="13912" xr:uid="{00000000-0005-0000-0000-000058360000}"/>
    <cellStyle name="Comma 2 2 3 2 4 3 2 3" xfId="29010" xr:uid="{00000000-0005-0000-0000-000052710000}"/>
    <cellStyle name="Comma 2 2 3 2 4 3 3" xfId="8892" xr:uid="{00000000-0005-0000-0000-0000BC220000}"/>
    <cellStyle name="Comma 2 2 3 2 4 3 3 3" xfId="23993" xr:uid="{00000000-0005-0000-0000-0000B95D0000}"/>
    <cellStyle name="Comma 2 2 3 2 4 3 5" xfId="18980" xr:uid="{00000000-0005-0000-0000-0000244A0000}"/>
    <cellStyle name="Comma 2 2 3 2 4 4" xfId="5531" xr:uid="{00000000-0005-0000-0000-00009B150000}"/>
    <cellStyle name="Comma 2 2 3 2 4 4 2" xfId="15583" xr:uid="{00000000-0005-0000-0000-0000DF3C0000}"/>
    <cellStyle name="Comma 2 2 3 2 4 4 2 3" xfId="30681" xr:uid="{00000000-0005-0000-0000-0000D9770000}"/>
    <cellStyle name="Comma 2 2 3 2 4 4 3" xfId="10563" xr:uid="{00000000-0005-0000-0000-000043290000}"/>
    <cellStyle name="Comma 2 2 3 2 4 4 3 3" xfId="25664" xr:uid="{00000000-0005-0000-0000-000040640000}"/>
    <cellStyle name="Comma 2 2 3 2 4 4 5" xfId="20651" xr:uid="{00000000-0005-0000-0000-0000AB500000}"/>
    <cellStyle name="Comma 2 2 3 2 4 5" xfId="12241" xr:uid="{00000000-0005-0000-0000-0000D12F0000}"/>
    <cellStyle name="Comma 2 2 3 2 4 5 3" xfId="27339" xr:uid="{00000000-0005-0000-0000-0000CB6A0000}"/>
    <cellStyle name="Comma 2 2 3 2 4 6" xfId="7220" xr:uid="{00000000-0005-0000-0000-0000341C0000}"/>
    <cellStyle name="Comma 2 2 3 2 4 6 3" xfId="22322" xr:uid="{00000000-0005-0000-0000-000032570000}"/>
    <cellStyle name="Comma 2 2 3 2 4 8" xfId="17309" xr:uid="{00000000-0005-0000-0000-00009D430000}"/>
    <cellStyle name="Comma 2 2 3 2 5" xfId="2567" xr:uid="{00000000-0005-0000-0000-0000070A0000}"/>
    <cellStyle name="Comma 2 2 3 2 5 2" xfId="4257" xr:uid="{00000000-0005-0000-0000-0000A1100000}"/>
    <cellStyle name="Comma 2 2 3 2 5 2 2" xfId="14330" xr:uid="{00000000-0005-0000-0000-0000FA370000}"/>
    <cellStyle name="Comma 2 2 3 2 5 2 2 3" xfId="29428" xr:uid="{00000000-0005-0000-0000-0000F4720000}"/>
    <cellStyle name="Comma 2 2 3 2 5 2 3" xfId="9310" xr:uid="{00000000-0005-0000-0000-00005E240000}"/>
    <cellStyle name="Comma 2 2 3 2 5 2 3 3" xfId="24411" xr:uid="{00000000-0005-0000-0000-00005B5F0000}"/>
    <cellStyle name="Comma 2 2 3 2 5 2 5" xfId="19398" xr:uid="{00000000-0005-0000-0000-0000C64B0000}"/>
    <cellStyle name="Comma 2 2 3 2 5 3" xfId="5949" xr:uid="{00000000-0005-0000-0000-00003D170000}"/>
    <cellStyle name="Comma 2 2 3 2 5 3 2" xfId="16001" xr:uid="{00000000-0005-0000-0000-0000813E0000}"/>
    <cellStyle name="Comma 2 2 3 2 5 3 3" xfId="10981" xr:uid="{00000000-0005-0000-0000-0000E52A0000}"/>
    <cellStyle name="Comma 2 2 3 2 5 3 3 3" xfId="26082" xr:uid="{00000000-0005-0000-0000-0000E2650000}"/>
    <cellStyle name="Comma 2 2 3 2 5 3 5" xfId="21069" xr:uid="{00000000-0005-0000-0000-00004D520000}"/>
    <cellStyle name="Comma 2 2 3 2 5 4" xfId="12659" xr:uid="{00000000-0005-0000-0000-000073310000}"/>
    <cellStyle name="Comma 2 2 3 2 5 4 3" xfId="27757" xr:uid="{00000000-0005-0000-0000-00006D6C0000}"/>
    <cellStyle name="Comma 2 2 3 2 5 5" xfId="7638" xr:uid="{00000000-0005-0000-0000-0000D61D0000}"/>
    <cellStyle name="Comma 2 2 3 2 5 5 3" xfId="22740" xr:uid="{00000000-0005-0000-0000-0000D4580000}"/>
    <cellStyle name="Comma 2 2 3 2 5 7" xfId="17727" xr:uid="{00000000-0005-0000-0000-00003F450000}"/>
    <cellStyle name="Comma 2 2 3 2 6" xfId="3420" xr:uid="{00000000-0005-0000-0000-00005C0D0000}"/>
    <cellStyle name="Comma 2 2 3 2 6 2" xfId="13494" xr:uid="{00000000-0005-0000-0000-0000B6340000}"/>
    <cellStyle name="Comma 2 2 3 2 6 2 3" xfId="28592" xr:uid="{00000000-0005-0000-0000-0000B06F0000}"/>
    <cellStyle name="Comma 2 2 3 2 6 3" xfId="8474" xr:uid="{00000000-0005-0000-0000-00001A210000}"/>
    <cellStyle name="Comma 2 2 3 2 6 3 3" xfId="23575" xr:uid="{00000000-0005-0000-0000-0000175C0000}"/>
    <cellStyle name="Comma 2 2 3 2 6 5" xfId="18562" xr:uid="{00000000-0005-0000-0000-000082480000}"/>
    <cellStyle name="Comma 2 2 3 2 7" xfId="5113" xr:uid="{00000000-0005-0000-0000-0000F9130000}"/>
    <cellStyle name="Comma 2 2 3 2 7 2" xfId="15165" xr:uid="{00000000-0005-0000-0000-00003D3B0000}"/>
    <cellStyle name="Comma 2 2 3 2 7 2 3" xfId="30263" xr:uid="{00000000-0005-0000-0000-000037760000}"/>
    <cellStyle name="Comma 2 2 3 2 7 3" xfId="10145" xr:uid="{00000000-0005-0000-0000-0000A1270000}"/>
    <cellStyle name="Comma 2 2 3 2 7 3 3" xfId="25246" xr:uid="{00000000-0005-0000-0000-00009E620000}"/>
    <cellStyle name="Comma 2 2 3 2 7 5" xfId="20233" xr:uid="{00000000-0005-0000-0000-0000094F0000}"/>
    <cellStyle name="Comma 2 2 3 2 8" xfId="11823" xr:uid="{00000000-0005-0000-0000-00002F2E0000}"/>
    <cellStyle name="Comma 2 2 3 2 8 3" xfId="26921" xr:uid="{00000000-0005-0000-0000-000029690000}"/>
    <cellStyle name="Comma 2 2 3 2 9" xfId="6802" xr:uid="{00000000-0005-0000-0000-0000921A0000}"/>
    <cellStyle name="Comma 2 2 3 2 9 3" xfId="21904" xr:uid="{00000000-0005-0000-0000-000090550000}"/>
    <cellStyle name="Comma 2 2 3 3" xfId="1766" xr:uid="{00000000-0005-0000-0000-0000E6060000}"/>
    <cellStyle name="Comma 2 2 3 3 10" xfId="16943" xr:uid="{00000000-0005-0000-0000-00002F420000}"/>
    <cellStyle name="Comma 2 2 3 3 2" xfId="1985" xr:uid="{00000000-0005-0000-0000-0000C1070000}"/>
    <cellStyle name="Comma 2 2 3 3 2 2" xfId="2406" xr:uid="{00000000-0005-0000-0000-000066090000}"/>
    <cellStyle name="Comma 2 2 3 3 2 2 2" xfId="3245" xr:uid="{00000000-0005-0000-0000-0000AD0C0000}"/>
    <cellStyle name="Comma 2 2 3 3 2 2 2 2" xfId="4935" xr:uid="{00000000-0005-0000-0000-000047130000}"/>
    <cellStyle name="Comma 2 2 3 3 2 2 2 2 2" xfId="15008" xr:uid="{00000000-0005-0000-0000-0000A03A0000}"/>
    <cellStyle name="Comma 2 2 3 3 2 2 2 2 2 3" xfId="30106" xr:uid="{00000000-0005-0000-0000-00009A750000}"/>
    <cellStyle name="Comma 2 2 3 3 2 2 2 2 3" xfId="9988" xr:uid="{00000000-0005-0000-0000-000004270000}"/>
    <cellStyle name="Comma 2 2 3 3 2 2 2 2 3 3" xfId="25089" xr:uid="{00000000-0005-0000-0000-000001620000}"/>
    <cellStyle name="Comma 2 2 3 3 2 2 2 2 5" xfId="20076" xr:uid="{00000000-0005-0000-0000-00006C4E0000}"/>
    <cellStyle name="Comma 2 2 3 3 2 2 2 3" xfId="6627" xr:uid="{00000000-0005-0000-0000-0000E3190000}"/>
    <cellStyle name="Comma 2 2 3 3 2 2 2 3 2" xfId="16679" xr:uid="{00000000-0005-0000-0000-000027410000}"/>
    <cellStyle name="Comma 2 2 3 3 2 2 2 3 3" xfId="11659" xr:uid="{00000000-0005-0000-0000-00008B2D0000}"/>
    <cellStyle name="Comma 2 2 3 3 2 2 2 3 3 3" xfId="26760" xr:uid="{00000000-0005-0000-0000-000088680000}"/>
    <cellStyle name="Comma 2 2 3 3 2 2 2 3 5" xfId="21747" xr:uid="{00000000-0005-0000-0000-0000F3540000}"/>
    <cellStyle name="Comma 2 2 3 3 2 2 2 4" xfId="13337" xr:uid="{00000000-0005-0000-0000-000019340000}"/>
    <cellStyle name="Comma 2 2 3 3 2 2 2 4 3" xfId="28435" xr:uid="{00000000-0005-0000-0000-0000136F0000}"/>
    <cellStyle name="Comma 2 2 3 3 2 2 2 5" xfId="8316" xr:uid="{00000000-0005-0000-0000-00007C200000}"/>
    <cellStyle name="Comma 2 2 3 3 2 2 2 5 3" xfId="23418" xr:uid="{00000000-0005-0000-0000-00007A5B0000}"/>
    <cellStyle name="Comma 2 2 3 3 2 2 2 7" xfId="18405" xr:uid="{00000000-0005-0000-0000-0000E5470000}"/>
    <cellStyle name="Comma 2 2 3 3 2 2 3" xfId="4098" xr:uid="{00000000-0005-0000-0000-000002100000}"/>
    <cellStyle name="Comma 2 2 3 3 2 2 3 2" xfId="14172" xr:uid="{00000000-0005-0000-0000-00005C370000}"/>
    <cellStyle name="Comma 2 2 3 3 2 2 3 2 3" xfId="29270" xr:uid="{00000000-0005-0000-0000-000056720000}"/>
    <cellStyle name="Comma 2 2 3 3 2 2 3 3" xfId="9152" xr:uid="{00000000-0005-0000-0000-0000C0230000}"/>
    <cellStyle name="Comma 2 2 3 3 2 2 3 3 3" xfId="24253" xr:uid="{00000000-0005-0000-0000-0000BD5E0000}"/>
    <cellStyle name="Comma 2 2 3 3 2 2 3 5" xfId="19240" xr:uid="{00000000-0005-0000-0000-0000284B0000}"/>
    <cellStyle name="Comma 2 2 3 3 2 2 4" xfId="5791" xr:uid="{00000000-0005-0000-0000-00009F160000}"/>
    <cellStyle name="Comma 2 2 3 3 2 2 4 2" xfId="15843" xr:uid="{00000000-0005-0000-0000-0000E33D0000}"/>
    <cellStyle name="Comma 2 2 3 3 2 2 4 2 3" xfId="30941" xr:uid="{00000000-0005-0000-0000-0000DD780000}"/>
    <cellStyle name="Comma 2 2 3 3 2 2 4 3" xfId="10823" xr:uid="{00000000-0005-0000-0000-0000472A0000}"/>
    <cellStyle name="Comma 2 2 3 3 2 2 4 3 3" xfId="25924" xr:uid="{00000000-0005-0000-0000-000044650000}"/>
    <cellStyle name="Comma 2 2 3 3 2 2 4 5" xfId="20911" xr:uid="{00000000-0005-0000-0000-0000AF510000}"/>
    <cellStyle name="Comma 2 2 3 3 2 2 5" xfId="12501" xr:uid="{00000000-0005-0000-0000-0000D5300000}"/>
    <cellStyle name="Comma 2 2 3 3 2 2 5 3" xfId="27599" xr:uid="{00000000-0005-0000-0000-0000CF6B0000}"/>
    <cellStyle name="Comma 2 2 3 3 2 2 6" xfId="7480" xr:uid="{00000000-0005-0000-0000-0000381D0000}"/>
    <cellStyle name="Comma 2 2 3 3 2 2 6 3" xfId="22582" xr:uid="{00000000-0005-0000-0000-000036580000}"/>
    <cellStyle name="Comma 2 2 3 3 2 2 8" xfId="17569" xr:uid="{00000000-0005-0000-0000-0000A1440000}"/>
    <cellStyle name="Comma 2 2 3 3 2 3" xfId="2827" xr:uid="{00000000-0005-0000-0000-00000B0B0000}"/>
    <cellStyle name="Comma 2 2 3 3 2 3 2" xfId="4517" xr:uid="{00000000-0005-0000-0000-0000A5110000}"/>
    <cellStyle name="Comma 2 2 3 3 2 3 2 2" xfId="14590" xr:uid="{00000000-0005-0000-0000-0000FE380000}"/>
    <cellStyle name="Comma 2 2 3 3 2 3 2 2 3" xfId="29688" xr:uid="{00000000-0005-0000-0000-0000F8730000}"/>
    <cellStyle name="Comma 2 2 3 3 2 3 2 3" xfId="9570" xr:uid="{00000000-0005-0000-0000-000062250000}"/>
    <cellStyle name="Comma 2 2 3 3 2 3 2 3 3" xfId="24671" xr:uid="{00000000-0005-0000-0000-00005F600000}"/>
    <cellStyle name="Comma 2 2 3 3 2 3 2 5" xfId="19658" xr:uid="{00000000-0005-0000-0000-0000CA4C0000}"/>
    <cellStyle name="Comma 2 2 3 3 2 3 3" xfId="6209" xr:uid="{00000000-0005-0000-0000-000041180000}"/>
    <cellStyle name="Comma 2 2 3 3 2 3 3 2" xfId="16261" xr:uid="{00000000-0005-0000-0000-0000853F0000}"/>
    <cellStyle name="Comma 2 2 3 3 2 3 3 3" xfId="11241" xr:uid="{00000000-0005-0000-0000-0000E92B0000}"/>
    <cellStyle name="Comma 2 2 3 3 2 3 3 3 3" xfId="26342" xr:uid="{00000000-0005-0000-0000-0000E6660000}"/>
    <cellStyle name="Comma 2 2 3 3 2 3 3 5" xfId="21329" xr:uid="{00000000-0005-0000-0000-000051530000}"/>
    <cellStyle name="Comma 2 2 3 3 2 3 4" xfId="12919" xr:uid="{00000000-0005-0000-0000-000077320000}"/>
    <cellStyle name="Comma 2 2 3 3 2 3 4 3" xfId="28017" xr:uid="{00000000-0005-0000-0000-0000716D0000}"/>
    <cellStyle name="Comma 2 2 3 3 2 3 5" xfId="7898" xr:uid="{00000000-0005-0000-0000-0000DA1E0000}"/>
    <cellStyle name="Comma 2 2 3 3 2 3 5 3" xfId="23000" xr:uid="{00000000-0005-0000-0000-0000D8590000}"/>
    <cellStyle name="Comma 2 2 3 3 2 3 7" xfId="17987" xr:uid="{00000000-0005-0000-0000-000043460000}"/>
    <cellStyle name="Comma 2 2 3 3 2 4" xfId="3680" xr:uid="{00000000-0005-0000-0000-0000600E0000}"/>
    <cellStyle name="Comma 2 2 3 3 2 4 2" xfId="13754" xr:uid="{00000000-0005-0000-0000-0000BA350000}"/>
    <cellStyle name="Comma 2 2 3 3 2 4 2 3" xfId="28852" xr:uid="{00000000-0005-0000-0000-0000B4700000}"/>
    <cellStyle name="Comma 2 2 3 3 2 4 3" xfId="8734" xr:uid="{00000000-0005-0000-0000-00001E220000}"/>
    <cellStyle name="Comma 2 2 3 3 2 4 3 3" xfId="23835" xr:uid="{00000000-0005-0000-0000-00001B5D0000}"/>
    <cellStyle name="Comma 2 2 3 3 2 4 5" xfId="18822" xr:uid="{00000000-0005-0000-0000-000086490000}"/>
    <cellStyle name="Comma 2 2 3 3 2 5" xfId="5373" xr:uid="{00000000-0005-0000-0000-0000FD140000}"/>
    <cellStyle name="Comma 2 2 3 3 2 5 2" xfId="15425" xr:uid="{00000000-0005-0000-0000-0000413C0000}"/>
    <cellStyle name="Comma 2 2 3 3 2 5 2 3" xfId="30523" xr:uid="{00000000-0005-0000-0000-00003B770000}"/>
    <cellStyle name="Comma 2 2 3 3 2 5 3" xfId="10405" xr:uid="{00000000-0005-0000-0000-0000A5280000}"/>
    <cellStyle name="Comma 2 2 3 3 2 5 3 3" xfId="25506" xr:uid="{00000000-0005-0000-0000-0000A2630000}"/>
    <cellStyle name="Comma 2 2 3 3 2 5 5" xfId="20493" xr:uid="{00000000-0005-0000-0000-00000D500000}"/>
    <cellStyle name="Comma 2 2 3 3 2 6" xfId="12083" xr:uid="{00000000-0005-0000-0000-0000332F0000}"/>
    <cellStyle name="Comma 2 2 3 3 2 6 3" xfId="27181" xr:uid="{00000000-0005-0000-0000-00002D6A0000}"/>
    <cellStyle name="Comma 2 2 3 3 2 7" xfId="7062" xr:uid="{00000000-0005-0000-0000-0000961B0000}"/>
    <cellStyle name="Comma 2 2 3 3 2 7 3" xfId="22164" xr:uid="{00000000-0005-0000-0000-000094560000}"/>
    <cellStyle name="Comma 2 2 3 3 2 9" xfId="17151" xr:uid="{00000000-0005-0000-0000-0000FF420000}"/>
    <cellStyle name="Comma 2 2 3 3 3" xfId="2198" xr:uid="{00000000-0005-0000-0000-000096080000}"/>
    <cellStyle name="Comma 2 2 3 3 3 2" xfId="3037" xr:uid="{00000000-0005-0000-0000-0000DD0B0000}"/>
    <cellStyle name="Comma 2 2 3 3 3 2 2" xfId="4727" xr:uid="{00000000-0005-0000-0000-000077120000}"/>
    <cellStyle name="Comma 2 2 3 3 3 2 2 2" xfId="14800" xr:uid="{00000000-0005-0000-0000-0000D0390000}"/>
    <cellStyle name="Comma 2 2 3 3 3 2 2 2 3" xfId="29898" xr:uid="{00000000-0005-0000-0000-0000CA740000}"/>
    <cellStyle name="Comma 2 2 3 3 3 2 2 3" xfId="9780" xr:uid="{00000000-0005-0000-0000-000034260000}"/>
    <cellStyle name="Comma 2 2 3 3 3 2 2 3 3" xfId="24881" xr:uid="{00000000-0005-0000-0000-000031610000}"/>
    <cellStyle name="Comma 2 2 3 3 3 2 2 5" xfId="19868" xr:uid="{00000000-0005-0000-0000-00009C4D0000}"/>
    <cellStyle name="Comma 2 2 3 3 3 2 3" xfId="6419" xr:uid="{00000000-0005-0000-0000-000013190000}"/>
    <cellStyle name="Comma 2 2 3 3 3 2 3 2" xfId="16471" xr:uid="{00000000-0005-0000-0000-000057400000}"/>
    <cellStyle name="Comma 2 2 3 3 3 2 3 3" xfId="11451" xr:uid="{00000000-0005-0000-0000-0000BB2C0000}"/>
    <cellStyle name="Comma 2 2 3 3 3 2 3 3 3" xfId="26552" xr:uid="{00000000-0005-0000-0000-0000B8670000}"/>
    <cellStyle name="Comma 2 2 3 3 3 2 3 5" xfId="21539" xr:uid="{00000000-0005-0000-0000-000023540000}"/>
    <cellStyle name="Comma 2 2 3 3 3 2 4" xfId="13129" xr:uid="{00000000-0005-0000-0000-000049330000}"/>
    <cellStyle name="Comma 2 2 3 3 3 2 4 3" xfId="28227" xr:uid="{00000000-0005-0000-0000-0000436E0000}"/>
    <cellStyle name="Comma 2 2 3 3 3 2 5" xfId="8108" xr:uid="{00000000-0005-0000-0000-0000AC1F0000}"/>
    <cellStyle name="Comma 2 2 3 3 3 2 5 3" xfId="23210" xr:uid="{00000000-0005-0000-0000-0000AA5A0000}"/>
    <cellStyle name="Comma 2 2 3 3 3 2 7" xfId="18197" xr:uid="{00000000-0005-0000-0000-000015470000}"/>
    <cellStyle name="Comma 2 2 3 3 3 3" xfId="3890" xr:uid="{00000000-0005-0000-0000-0000320F0000}"/>
    <cellStyle name="Comma 2 2 3 3 3 3 2" xfId="13964" xr:uid="{00000000-0005-0000-0000-00008C360000}"/>
    <cellStyle name="Comma 2 2 3 3 3 3 2 3" xfId="29062" xr:uid="{00000000-0005-0000-0000-000086710000}"/>
    <cellStyle name="Comma 2 2 3 3 3 3 3" xfId="8944" xr:uid="{00000000-0005-0000-0000-0000F0220000}"/>
    <cellStyle name="Comma 2 2 3 3 3 3 3 3" xfId="24045" xr:uid="{00000000-0005-0000-0000-0000ED5D0000}"/>
    <cellStyle name="Comma 2 2 3 3 3 3 5" xfId="19032" xr:uid="{00000000-0005-0000-0000-0000584A0000}"/>
    <cellStyle name="Comma 2 2 3 3 3 4" xfId="5583" xr:uid="{00000000-0005-0000-0000-0000CF150000}"/>
    <cellStyle name="Comma 2 2 3 3 3 4 2" xfId="15635" xr:uid="{00000000-0005-0000-0000-0000133D0000}"/>
    <cellStyle name="Comma 2 2 3 3 3 4 2 3" xfId="30733" xr:uid="{00000000-0005-0000-0000-00000D780000}"/>
    <cellStyle name="Comma 2 2 3 3 3 4 3" xfId="10615" xr:uid="{00000000-0005-0000-0000-000077290000}"/>
    <cellStyle name="Comma 2 2 3 3 3 4 3 3" xfId="25716" xr:uid="{00000000-0005-0000-0000-000074640000}"/>
    <cellStyle name="Comma 2 2 3 3 3 4 5" xfId="20703" xr:uid="{00000000-0005-0000-0000-0000DF500000}"/>
    <cellStyle name="Comma 2 2 3 3 3 5" xfId="12293" xr:uid="{00000000-0005-0000-0000-000005300000}"/>
    <cellStyle name="Comma 2 2 3 3 3 5 3" xfId="27391" xr:uid="{00000000-0005-0000-0000-0000FF6A0000}"/>
    <cellStyle name="Comma 2 2 3 3 3 6" xfId="7272" xr:uid="{00000000-0005-0000-0000-0000681C0000}"/>
    <cellStyle name="Comma 2 2 3 3 3 6 3" xfId="22374" xr:uid="{00000000-0005-0000-0000-000066570000}"/>
    <cellStyle name="Comma 2 2 3 3 3 8" xfId="17361" xr:uid="{00000000-0005-0000-0000-0000D1430000}"/>
    <cellStyle name="Comma 2 2 3 3 4" xfId="2619" xr:uid="{00000000-0005-0000-0000-00003B0A0000}"/>
    <cellStyle name="Comma 2 2 3 3 4 2" xfId="4309" xr:uid="{00000000-0005-0000-0000-0000D5100000}"/>
    <cellStyle name="Comma 2 2 3 3 4 2 2" xfId="14382" xr:uid="{00000000-0005-0000-0000-00002E380000}"/>
    <cellStyle name="Comma 2 2 3 3 4 2 2 3" xfId="29480" xr:uid="{00000000-0005-0000-0000-000028730000}"/>
    <cellStyle name="Comma 2 2 3 3 4 2 3" xfId="9362" xr:uid="{00000000-0005-0000-0000-000092240000}"/>
    <cellStyle name="Comma 2 2 3 3 4 2 3 3" xfId="24463" xr:uid="{00000000-0005-0000-0000-00008F5F0000}"/>
    <cellStyle name="Comma 2 2 3 3 4 2 5" xfId="19450" xr:uid="{00000000-0005-0000-0000-0000FA4B0000}"/>
    <cellStyle name="Comma 2 2 3 3 4 3" xfId="6001" xr:uid="{00000000-0005-0000-0000-000071170000}"/>
    <cellStyle name="Comma 2 2 3 3 4 3 2" xfId="16053" xr:uid="{00000000-0005-0000-0000-0000B53E0000}"/>
    <cellStyle name="Comma 2 2 3 3 4 3 3" xfId="11033" xr:uid="{00000000-0005-0000-0000-0000192B0000}"/>
    <cellStyle name="Comma 2 2 3 3 4 3 3 3" xfId="26134" xr:uid="{00000000-0005-0000-0000-000016660000}"/>
    <cellStyle name="Comma 2 2 3 3 4 3 5" xfId="21121" xr:uid="{00000000-0005-0000-0000-000081520000}"/>
    <cellStyle name="Comma 2 2 3 3 4 4" xfId="12711" xr:uid="{00000000-0005-0000-0000-0000A7310000}"/>
    <cellStyle name="Comma 2 2 3 3 4 4 3" xfId="27809" xr:uid="{00000000-0005-0000-0000-0000A16C0000}"/>
    <cellStyle name="Comma 2 2 3 3 4 5" xfId="7690" xr:uid="{00000000-0005-0000-0000-00000A1E0000}"/>
    <cellStyle name="Comma 2 2 3 3 4 5 3" xfId="22792" xr:uid="{00000000-0005-0000-0000-000008590000}"/>
    <cellStyle name="Comma 2 2 3 3 4 7" xfId="17779" xr:uid="{00000000-0005-0000-0000-000073450000}"/>
    <cellStyle name="Comma 2 2 3 3 5" xfId="3472" xr:uid="{00000000-0005-0000-0000-0000900D0000}"/>
    <cellStyle name="Comma 2 2 3 3 5 2" xfId="13546" xr:uid="{00000000-0005-0000-0000-0000EA340000}"/>
    <cellStyle name="Comma 2 2 3 3 5 2 3" xfId="28644" xr:uid="{00000000-0005-0000-0000-0000E46F0000}"/>
    <cellStyle name="Comma 2 2 3 3 5 3" xfId="8526" xr:uid="{00000000-0005-0000-0000-00004E210000}"/>
    <cellStyle name="Comma 2 2 3 3 5 3 3" xfId="23627" xr:uid="{00000000-0005-0000-0000-00004B5C0000}"/>
    <cellStyle name="Comma 2 2 3 3 5 5" xfId="18614" xr:uid="{00000000-0005-0000-0000-0000B6480000}"/>
    <cellStyle name="Comma 2 2 3 3 6" xfId="5165" xr:uid="{00000000-0005-0000-0000-00002D140000}"/>
    <cellStyle name="Comma 2 2 3 3 6 2" xfId="15217" xr:uid="{00000000-0005-0000-0000-0000713B0000}"/>
    <cellStyle name="Comma 2 2 3 3 6 2 3" xfId="30315" xr:uid="{00000000-0005-0000-0000-00006B760000}"/>
    <cellStyle name="Comma 2 2 3 3 6 3" xfId="10197" xr:uid="{00000000-0005-0000-0000-0000D5270000}"/>
    <cellStyle name="Comma 2 2 3 3 6 3 3" xfId="25298" xr:uid="{00000000-0005-0000-0000-0000D2620000}"/>
    <cellStyle name="Comma 2 2 3 3 6 5" xfId="20285" xr:uid="{00000000-0005-0000-0000-00003D4F0000}"/>
    <cellStyle name="Comma 2 2 3 3 7" xfId="11875" xr:uid="{00000000-0005-0000-0000-0000632E0000}"/>
    <cellStyle name="Comma 2 2 3 3 7 3" xfId="26973" xr:uid="{00000000-0005-0000-0000-00005D690000}"/>
    <cellStyle name="Comma 2 2 3 3 8" xfId="6854" xr:uid="{00000000-0005-0000-0000-0000C61A0000}"/>
    <cellStyle name="Comma 2 2 3 3 8 3" xfId="21956" xr:uid="{00000000-0005-0000-0000-0000C4550000}"/>
    <cellStyle name="Comma 2 2 3 4" xfId="1879" xr:uid="{00000000-0005-0000-0000-000057070000}"/>
    <cellStyle name="Comma 2 2 3 4 2" xfId="2302" xr:uid="{00000000-0005-0000-0000-0000FE080000}"/>
    <cellStyle name="Comma 2 2 3 4 2 2" xfId="3141" xr:uid="{00000000-0005-0000-0000-0000450C0000}"/>
    <cellStyle name="Comma 2 2 3 4 2 2 2" xfId="4831" xr:uid="{00000000-0005-0000-0000-0000DF120000}"/>
    <cellStyle name="Comma 2 2 3 4 2 2 2 2" xfId="14904" xr:uid="{00000000-0005-0000-0000-0000383A0000}"/>
    <cellStyle name="Comma 2 2 3 4 2 2 2 2 3" xfId="30002" xr:uid="{00000000-0005-0000-0000-000032750000}"/>
    <cellStyle name="Comma 2 2 3 4 2 2 2 3" xfId="9884" xr:uid="{00000000-0005-0000-0000-00009C260000}"/>
    <cellStyle name="Comma 2 2 3 4 2 2 2 3 3" xfId="24985" xr:uid="{00000000-0005-0000-0000-000099610000}"/>
    <cellStyle name="Comma 2 2 3 4 2 2 2 5" xfId="19972" xr:uid="{00000000-0005-0000-0000-0000044E0000}"/>
    <cellStyle name="Comma 2 2 3 4 2 2 3" xfId="6523" xr:uid="{00000000-0005-0000-0000-00007B190000}"/>
    <cellStyle name="Comma 2 2 3 4 2 2 3 2" xfId="16575" xr:uid="{00000000-0005-0000-0000-0000BF400000}"/>
    <cellStyle name="Comma 2 2 3 4 2 2 3 3" xfId="11555" xr:uid="{00000000-0005-0000-0000-0000232D0000}"/>
    <cellStyle name="Comma 2 2 3 4 2 2 3 3 3" xfId="26656" xr:uid="{00000000-0005-0000-0000-000020680000}"/>
    <cellStyle name="Comma 2 2 3 4 2 2 3 5" xfId="21643" xr:uid="{00000000-0005-0000-0000-00008B540000}"/>
    <cellStyle name="Comma 2 2 3 4 2 2 4" xfId="13233" xr:uid="{00000000-0005-0000-0000-0000B1330000}"/>
    <cellStyle name="Comma 2 2 3 4 2 2 4 3" xfId="28331" xr:uid="{00000000-0005-0000-0000-0000AB6E0000}"/>
    <cellStyle name="Comma 2 2 3 4 2 2 5" xfId="8212" xr:uid="{00000000-0005-0000-0000-000014200000}"/>
    <cellStyle name="Comma 2 2 3 4 2 2 5 3" xfId="23314" xr:uid="{00000000-0005-0000-0000-0000125B0000}"/>
    <cellStyle name="Comma 2 2 3 4 2 2 7" xfId="18301" xr:uid="{00000000-0005-0000-0000-00007D470000}"/>
    <cellStyle name="Comma 2 2 3 4 2 3" xfId="3994" xr:uid="{00000000-0005-0000-0000-00009A0F0000}"/>
    <cellStyle name="Comma 2 2 3 4 2 3 2" xfId="14068" xr:uid="{00000000-0005-0000-0000-0000F4360000}"/>
    <cellStyle name="Comma 2 2 3 4 2 3 2 3" xfId="29166" xr:uid="{00000000-0005-0000-0000-0000EE710000}"/>
    <cellStyle name="Comma 2 2 3 4 2 3 3" xfId="9048" xr:uid="{00000000-0005-0000-0000-000058230000}"/>
    <cellStyle name="Comma 2 2 3 4 2 3 3 3" xfId="24149" xr:uid="{00000000-0005-0000-0000-0000555E0000}"/>
    <cellStyle name="Comma 2 2 3 4 2 3 5" xfId="19136" xr:uid="{00000000-0005-0000-0000-0000C04A0000}"/>
    <cellStyle name="Comma 2 2 3 4 2 4" xfId="5687" xr:uid="{00000000-0005-0000-0000-000037160000}"/>
    <cellStyle name="Comma 2 2 3 4 2 4 2" xfId="15739" xr:uid="{00000000-0005-0000-0000-00007B3D0000}"/>
    <cellStyle name="Comma 2 2 3 4 2 4 2 3" xfId="30837" xr:uid="{00000000-0005-0000-0000-000075780000}"/>
    <cellStyle name="Comma 2 2 3 4 2 4 3" xfId="10719" xr:uid="{00000000-0005-0000-0000-0000DF290000}"/>
    <cellStyle name="Comma 2 2 3 4 2 4 3 3" xfId="25820" xr:uid="{00000000-0005-0000-0000-0000DC640000}"/>
    <cellStyle name="Comma 2 2 3 4 2 4 5" xfId="20807" xr:uid="{00000000-0005-0000-0000-000047510000}"/>
    <cellStyle name="Comma 2 2 3 4 2 5" xfId="12397" xr:uid="{00000000-0005-0000-0000-00006D300000}"/>
    <cellStyle name="Comma 2 2 3 4 2 5 3" xfId="27495" xr:uid="{00000000-0005-0000-0000-0000676B0000}"/>
    <cellStyle name="Comma 2 2 3 4 2 6" xfId="7376" xr:uid="{00000000-0005-0000-0000-0000D01C0000}"/>
    <cellStyle name="Comma 2 2 3 4 2 6 3" xfId="22478" xr:uid="{00000000-0005-0000-0000-0000CE570000}"/>
    <cellStyle name="Comma 2 2 3 4 2 8" xfId="17465" xr:uid="{00000000-0005-0000-0000-000039440000}"/>
    <cellStyle name="Comma 2 2 3 4 3" xfId="2723" xr:uid="{00000000-0005-0000-0000-0000A30A0000}"/>
    <cellStyle name="Comma 2 2 3 4 3 2" xfId="4413" xr:uid="{00000000-0005-0000-0000-00003D110000}"/>
    <cellStyle name="Comma 2 2 3 4 3 2 2" xfId="14486" xr:uid="{00000000-0005-0000-0000-000096380000}"/>
    <cellStyle name="Comma 2 2 3 4 3 2 2 3" xfId="29584" xr:uid="{00000000-0005-0000-0000-000090730000}"/>
    <cellStyle name="Comma 2 2 3 4 3 2 3" xfId="9466" xr:uid="{00000000-0005-0000-0000-0000FA240000}"/>
    <cellStyle name="Comma 2 2 3 4 3 2 3 3" xfId="24567" xr:uid="{00000000-0005-0000-0000-0000F75F0000}"/>
    <cellStyle name="Comma 2 2 3 4 3 2 5" xfId="19554" xr:uid="{00000000-0005-0000-0000-0000624C0000}"/>
    <cellStyle name="Comma 2 2 3 4 3 3" xfId="6105" xr:uid="{00000000-0005-0000-0000-0000D9170000}"/>
    <cellStyle name="Comma 2 2 3 4 3 3 2" xfId="16157" xr:uid="{00000000-0005-0000-0000-00001D3F0000}"/>
    <cellStyle name="Comma 2 2 3 4 3 3 3" xfId="11137" xr:uid="{00000000-0005-0000-0000-0000812B0000}"/>
    <cellStyle name="Comma 2 2 3 4 3 3 3 3" xfId="26238" xr:uid="{00000000-0005-0000-0000-00007E660000}"/>
    <cellStyle name="Comma 2 2 3 4 3 3 5" xfId="21225" xr:uid="{00000000-0005-0000-0000-0000E9520000}"/>
    <cellStyle name="Comma 2 2 3 4 3 4" xfId="12815" xr:uid="{00000000-0005-0000-0000-00000F320000}"/>
    <cellStyle name="Comma 2 2 3 4 3 4 3" xfId="27913" xr:uid="{00000000-0005-0000-0000-0000096D0000}"/>
    <cellStyle name="Comma 2 2 3 4 3 5" xfId="7794" xr:uid="{00000000-0005-0000-0000-0000721E0000}"/>
    <cellStyle name="Comma 2 2 3 4 3 5 3" xfId="22896" xr:uid="{00000000-0005-0000-0000-000070590000}"/>
    <cellStyle name="Comma 2 2 3 4 3 7" xfId="17883" xr:uid="{00000000-0005-0000-0000-0000DB450000}"/>
    <cellStyle name="Comma 2 2 3 4 4" xfId="3576" xr:uid="{00000000-0005-0000-0000-0000F80D0000}"/>
    <cellStyle name="Comma 2 2 3 4 4 2" xfId="13650" xr:uid="{00000000-0005-0000-0000-000052350000}"/>
    <cellStyle name="Comma 2 2 3 4 4 2 3" xfId="28748" xr:uid="{00000000-0005-0000-0000-00004C700000}"/>
    <cellStyle name="Comma 2 2 3 4 4 3" xfId="8630" xr:uid="{00000000-0005-0000-0000-0000B6210000}"/>
    <cellStyle name="Comma 2 2 3 4 4 3 3" xfId="23731" xr:uid="{00000000-0005-0000-0000-0000B35C0000}"/>
    <cellStyle name="Comma 2 2 3 4 4 5" xfId="18718" xr:uid="{00000000-0005-0000-0000-00001E490000}"/>
    <cellStyle name="Comma 2 2 3 4 5" xfId="5269" xr:uid="{00000000-0005-0000-0000-000095140000}"/>
    <cellStyle name="Comma 2 2 3 4 5 2" xfId="15321" xr:uid="{00000000-0005-0000-0000-0000D93B0000}"/>
    <cellStyle name="Comma 2 2 3 4 5 2 3" xfId="30419" xr:uid="{00000000-0005-0000-0000-0000D3760000}"/>
    <cellStyle name="Comma 2 2 3 4 5 3" xfId="10301" xr:uid="{00000000-0005-0000-0000-00003D280000}"/>
    <cellStyle name="Comma 2 2 3 4 5 3 3" xfId="25402" xr:uid="{00000000-0005-0000-0000-00003A630000}"/>
    <cellStyle name="Comma 2 2 3 4 5 5" xfId="20389" xr:uid="{00000000-0005-0000-0000-0000A54F0000}"/>
    <cellStyle name="Comma 2 2 3 4 6" xfId="11979" xr:uid="{00000000-0005-0000-0000-0000CB2E0000}"/>
    <cellStyle name="Comma 2 2 3 4 6 3" xfId="27077" xr:uid="{00000000-0005-0000-0000-0000C5690000}"/>
    <cellStyle name="Comma 2 2 3 4 7" xfId="6958" xr:uid="{00000000-0005-0000-0000-00002E1B0000}"/>
    <cellStyle name="Comma 2 2 3 4 7 3" xfId="22060" xr:uid="{00000000-0005-0000-0000-00002C560000}"/>
    <cellStyle name="Comma 2 2 3 4 9" xfId="17047" xr:uid="{00000000-0005-0000-0000-000097420000}"/>
    <cellStyle name="Comma 2 2 3 5" xfId="2092" xr:uid="{00000000-0005-0000-0000-00002C080000}"/>
    <cellStyle name="Comma 2 2 3 5 2" xfId="2933" xr:uid="{00000000-0005-0000-0000-0000750B0000}"/>
    <cellStyle name="Comma 2 2 3 5 2 2" xfId="4623" xr:uid="{00000000-0005-0000-0000-00000F120000}"/>
    <cellStyle name="Comma 2 2 3 5 2 2 2" xfId="14696" xr:uid="{00000000-0005-0000-0000-000068390000}"/>
    <cellStyle name="Comma 2 2 3 5 2 2 2 3" xfId="29794" xr:uid="{00000000-0005-0000-0000-000062740000}"/>
    <cellStyle name="Comma 2 2 3 5 2 2 3" xfId="9676" xr:uid="{00000000-0005-0000-0000-0000CC250000}"/>
    <cellStyle name="Comma 2 2 3 5 2 2 3 3" xfId="24777" xr:uid="{00000000-0005-0000-0000-0000C9600000}"/>
    <cellStyle name="Comma 2 2 3 5 2 2 5" xfId="19764" xr:uid="{00000000-0005-0000-0000-0000344D0000}"/>
    <cellStyle name="Comma 2 2 3 5 2 3" xfId="6315" xr:uid="{00000000-0005-0000-0000-0000AB180000}"/>
    <cellStyle name="Comma 2 2 3 5 2 3 2" xfId="16367" xr:uid="{00000000-0005-0000-0000-0000EF3F0000}"/>
    <cellStyle name="Comma 2 2 3 5 2 3 3" xfId="11347" xr:uid="{00000000-0005-0000-0000-0000532C0000}"/>
    <cellStyle name="Comma 2 2 3 5 2 3 3 3" xfId="26448" xr:uid="{00000000-0005-0000-0000-000050670000}"/>
    <cellStyle name="Comma 2 2 3 5 2 3 5" xfId="21435" xr:uid="{00000000-0005-0000-0000-0000BB530000}"/>
    <cellStyle name="Comma 2 2 3 5 2 4" xfId="13025" xr:uid="{00000000-0005-0000-0000-0000E1320000}"/>
    <cellStyle name="Comma 2 2 3 5 2 4 3" xfId="28123" xr:uid="{00000000-0005-0000-0000-0000DB6D0000}"/>
    <cellStyle name="Comma 2 2 3 5 2 5" xfId="8004" xr:uid="{00000000-0005-0000-0000-0000441F0000}"/>
    <cellStyle name="Comma 2 2 3 5 2 5 3" xfId="23106" xr:uid="{00000000-0005-0000-0000-0000425A0000}"/>
    <cellStyle name="Comma 2 2 3 5 2 7" xfId="18093" xr:uid="{00000000-0005-0000-0000-0000AD460000}"/>
    <cellStyle name="Comma 2 2 3 5 3" xfId="3786" xr:uid="{00000000-0005-0000-0000-0000CA0E0000}"/>
    <cellStyle name="Comma 2 2 3 5 3 2" xfId="13860" xr:uid="{00000000-0005-0000-0000-000024360000}"/>
    <cellStyle name="Comma 2 2 3 5 3 2 3" xfId="28958" xr:uid="{00000000-0005-0000-0000-00001E710000}"/>
    <cellStyle name="Comma 2 2 3 5 3 3" xfId="8840" xr:uid="{00000000-0005-0000-0000-000088220000}"/>
    <cellStyle name="Comma 2 2 3 5 3 3 3" xfId="23941" xr:uid="{00000000-0005-0000-0000-0000855D0000}"/>
    <cellStyle name="Comma 2 2 3 5 3 5" xfId="18928" xr:uid="{00000000-0005-0000-0000-0000F0490000}"/>
    <cellStyle name="Comma 2 2 3 5 4" xfId="5479" xr:uid="{00000000-0005-0000-0000-000067150000}"/>
    <cellStyle name="Comma 2 2 3 5 4 2" xfId="15531" xr:uid="{00000000-0005-0000-0000-0000AB3C0000}"/>
    <cellStyle name="Comma 2 2 3 5 4 2 3" xfId="30629" xr:uid="{00000000-0005-0000-0000-0000A5770000}"/>
    <cellStyle name="Comma 2 2 3 5 4 3" xfId="10511" xr:uid="{00000000-0005-0000-0000-00000F290000}"/>
    <cellStyle name="Comma 2 2 3 5 4 3 3" xfId="25612" xr:uid="{00000000-0005-0000-0000-00000C640000}"/>
    <cellStyle name="Comma 2 2 3 5 4 5" xfId="20599" xr:uid="{00000000-0005-0000-0000-000077500000}"/>
    <cellStyle name="Comma 2 2 3 5 5" xfId="12189" xr:uid="{00000000-0005-0000-0000-00009D2F0000}"/>
    <cellStyle name="Comma 2 2 3 5 5 3" xfId="27287" xr:uid="{00000000-0005-0000-0000-0000976A0000}"/>
    <cellStyle name="Comma 2 2 3 5 6" xfId="7168" xr:uid="{00000000-0005-0000-0000-0000001C0000}"/>
    <cellStyle name="Comma 2 2 3 5 6 3" xfId="22270" xr:uid="{00000000-0005-0000-0000-0000FE560000}"/>
    <cellStyle name="Comma 2 2 3 5 8" xfId="17257" xr:uid="{00000000-0005-0000-0000-000069430000}"/>
    <cellStyle name="Comma 2 2 3 6" xfId="2513" xr:uid="{00000000-0005-0000-0000-0000D1090000}"/>
    <cellStyle name="Comma 2 2 3 6 2" xfId="4205" xr:uid="{00000000-0005-0000-0000-00006D100000}"/>
    <cellStyle name="Comma 2 2 3 6 2 2" xfId="14278" xr:uid="{00000000-0005-0000-0000-0000C6370000}"/>
    <cellStyle name="Comma 2 2 3 6 2 2 3" xfId="29376" xr:uid="{00000000-0005-0000-0000-0000C0720000}"/>
    <cellStyle name="Comma 2 2 3 6 2 3" xfId="9258" xr:uid="{00000000-0005-0000-0000-00002A240000}"/>
    <cellStyle name="Comma 2 2 3 6 2 3 3" xfId="24359" xr:uid="{00000000-0005-0000-0000-0000275F0000}"/>
    <cellStyle name="Comma 2 2 3 6 2 5" xfId="19346" xr:uid="{00000000-0005-0000-0000-0000924B0000}"/>
    <cellStyle name="Comma 2 2 3 6 3" xfId="5897" xr:uid="{00000000-0005-0000-0000-000009170000}"/>
    <cellStyle name="Comma 2 2 3 6 3 2" xfId="15949" xr:uid="{00000000-0005-0000-0000-00004D3E0000}"/>
    <cellStyle name="Comma 2 2 3 6 3 3" xfId="10929" xr:uid="{00000000-0005-0000-0000-0000B12A0000}"/>
    <cellStyle name="Comma 2 2 3 6 3 3 3" xfId="26030" xr:uid="{00000000-0005-0000-0000-0000AE650000}"/>
    <cellStyle name="Comma 2 2 3 6 3 5" xfId="21017" xr:uid="{00000000-0005-0000-0000-000019520000}"/>
    <cellStyle name="Comma 2 2 3 6 4" xfId="12607" xr:uid="{00000000-0005-0000-0000-00003F310000}"/>
    <cellStyle name="Comma 2 2 3 6 4 3" xfId="27705" xr:uid="{00000000-0005-0000-0000-0000396C0000}"/>
    <cellStyle name="Comma 2 2 3 6 5" xfId="7586" xr:uid="{00000000-0005-0000-0000-0000A21D0000}"/>
    <cellStyle name="Comma 2 2 3 6 5 3" xfId="22688" xr:uid="{00000000-0005-0000-0000-0000A0580000}"/>
    <cellStyle name="Comma 2 2 3 6 7" xfId="17675" xr:uid="{00000000-0005-0000-0000-00000B450000}"/>
    <cellStyle name="Comma 2 2 3 7" xfId="3362" xr:uid="{00000000-0005-0000-0000-0000220D0000}"/>
    <cellStyle name="Comma 2 2 3 7 2" xfId="13442" xr:uid="{00000000-0005-0000-0000-000082340000}"/>
    <cellStyle name="Comma 2 2 3 7 2 3" xfId="28540" xr:uid="{00000000-0005-0000-0000-00007C6F0000}"/>
    <cellStyle name="Comma 2 2 3 7 3" xfId="8422" xr:uid="{00000000-0005-0000-0000-0000E6200000}"/>
    <cellStyle name="Comma 2 2 3 7 3 3" xfId="23523" xr:uid="{00000000-0005-0000-0000-0000E35B0000}"/>
    <cellStyle name="Comma 2 2 3 7 5" xfId="18510" xr:uid="{00000000-0005-0000-0000-00004E480000}"/>
    <cellStyle name="Comma 2 2 3 8" xfId="5057" xr:uid="{00000000-0005-0000-0000-0000C1130000}"/>
    <cellStyle name="Comma 2 2 3 8 2" xfId="15113" xr:uid="{00000000-0005-0000-0000-0000093B0000}"/>
    <cellStyle name="Comma 2 2 3 8 2 3" xfId="30211" xr:uid="{00000000-0005-0000-0000-000003760000}"/>
    <cellStyle name="Comma 2 2 3 8 3" xfId="10093" xr:uid="{00000000-0005-0000-0000-00006D270000}"/>
    <cellStyle name="Comma 2 2 3 8 3 3" xfId="25194" xr:uid="{00000000-0005-0000-0000-00006A620000}"/>
    <cellStyle name="Comma 2 2 3 8 5" xfId="20181" xr:uid="{00000000-0005-0000-0000-0000D54E0000}"/>
    <cellStyle name="Comma 2 2 3 9" xfId="11769" xr:uid="{00000000-0005-0000-0000-0000F92D0000}"/>
    <cellStyle name="Comma 2 2 3 9 3" xfId="26869" xr:uid="{00000000-0005-0000-0000-0000F5680000}"/>
    <cellStyle name="Comma 2 3" xfId="39" xr:uid="{00000000-0005-0000-0000-000027000000}"/>
    <cellStyle name="Comma 2 3 2" xfId="594" xr:uid="{00000000-0005-0000-0000-000052020000}"/>
    <cellStyle name="Comma 2 3 2 2" xfId="1263" xr:uid="{00000000-0005-0000-0000-0000EF040000}"/>
    <cellStyle name="Comma 2 3 3" xfId="1264" xr:uid="{00000000-0005-0000-0000-0000F0040000}"/>
    <cellStyle name="Comma 2 3 4" xfId="1265" xr:uid="{00000000-0005-0000-0000-0000F1040000}"/>
    <cellStyle name="Comma 2 3 5" xfId="1266" xr:uid="{00000000-0005-0000-0000-0000F2040000}"/>
    <cellStyle name="Comma 2 3 6" xfId="1267" xr:uid="{00000000-0005-0000-0000-0000F3040000}"/>
    <cellStyle name="Comma 2 3 6 10" xfId="6749" xr:uid="{00000000-0005-0000-0000-00005D1A0000}"/>
    <cellStyle name="Comma 2 3 6 10 3" xfId="21853" xr:uid="{00000000-0005-0000-0000-00005D550000}"/>
    <cellStyle name="Comma 2 3 6 12" xfId="16838" xr:uid="{00000000-0005-0000-0000-0000C6410000}"/>
    <cellStyle name="Comma 2 3 6 2" xfId="1713" xr:uid="{00000000-0005-0000-0000-0000B1060000}"/>
    <cellStyle name="Comma 2 3 6 2 11" xfId="16892" xr:uid="{00000000-0005-0000-0000-0000FC410000}"/>
    <cellStyle name="Comma 2 3 6 2 2" xfId="1821" xr:uid="{00000000-0005-0000-0000-00001D070000}"/>
    <cellStyle name="Comma 2 3 6 2 2 10" xfId="16996" xr:uid="{00000000-0005-0000-0000-000064420000}"/>
    <cellStyle name="Comma 2 3 6 2 2 2" xfId="2038" xr:uid="{00000000-0005-0000-0000-0000F6070000}"/>
    <cellStyle name="Comma 2 3 6 2 2 2 2" xfId="2459" xr:uid="{00000000-0005-0000-0000-00009B090000}"/>
    <cellStyle name="Comma 2 3 6 2 2 2 2 2" xfId="3298" xr:uid="{00000000-0005-0000-0000-0000E20C0000}"/>
    <cellStyle name="Comma 2 3 6 2 2 2 2 2 2" xfId="4988" xr:uid="{00000000-0005-0000-0000-00007C130000}"/>
    <cellStyle name="Comma 2 3 6 2 2 2 2 2 2 2" xfId="15061" xr:uid="{00000000-0005-0000-0000-0000D53A0000}"/>
    <cellStyle name="Comma 2 3 6 2 2 2 2 2 2 2 3" xfId="30159" xr:uid="{00000000-0005-0000-0000-0000CF750000}"/>
    <cellStyle name="Comma 2 3 6 2 2 2 2 2 2 3" xfId="10041" xr:uid="{00000000-0005-0000-0000-000039270000}"/>
    <cellStyle name="Comma 2 3 6 2 2 2 2 2 2 3 3" xfId="25142" xr:uid="{00000000-0005-0000-0000-000036620000}"/>
    <cellStyle name="Comma 2 3 6 2 2 2 2 2 2 5" xfId="20129" xr:uid="{00000000-0005-0000-0000-0000A14E0000}"/>
    <cellStyle name="Comma 2 3 6 2 2 2 2 2 3" xfId="6680" xr:uid="{00000000-0005-0000-0000-0000181A0000}"/>
    <cellStyle name="Comma 2 3 6 2 2 2 2 2 3 2" xfId="16732" xr:uid="{00000000-0005-0000-0000-00005C410000}"/>
    <cellStyle name="Comma 2 3 6 2 2 2 2 2 3 3" xfId="11712" xr:uid="{00000000-0005-0000-0000-0000C02D0000}"/>
    <cellStyle name="Comma 2 3 6 2 2 2 2 2 3 3 3" xfId="26813" xr:uid="{00000000-0005-0000-0000-0000BD680000}"/>
    <cellStyle name="Comma 2 3 6 2 2 2 2 2 3 5" xfId="21800" xr:uid="{00000000-0005-0000-0000-000028550000}"/>
    <cellStyle name="Comma 2 3 6 2 2 2 2 2 4" xfId="13390" xr:uid="{00000000-0005-0000-0000-00004E340000}"/>
    <cellStyle name="Comma 2 3 6 2 2 2 2 2 4 3" xfId="28488" xr:uid="{00000000-0005-0000-0000-0000486F0000}"/>
    <cellStyle name="Comma 2 3 6 2 2 2 2 2 5" xfId="8369" xr:uid="{00000000-0005-0000-0000-0000B1200000}"/>
    <cellStyle name="Comma 2 3 6 2 2 2 2 2 5 3" xfId="23471" xr:uid="{00000000-0005-0000-0000-0000AF5B0000}"/>
    <cellStyle name="Comma 2 3 6 2 2 2 2 2 7" xfId="18458" xr:uid="{00000000-0005-0000-0000-00001A480000}"/>
    <cellStyle name="Comma 2 3 6 2 2 2 2 3" xfId="4151" xr:uid="{00000000-0005-0000-0000-000037100000}"/>
    <cellStyle name="Comma 2 3 6 2 2 2 2 3 2" xfId="14225" xr:uid="{00000000-0005-0000-0000-000091370000}"/>
    <cellStyle name="Comma 2 3 6 2 2 2 2 3 2 3" xfId="29323" xr:uid="{00000000-0005-0000-0000-00008B720000}"/>
    <cellStyle name="Comma 2 3 6 2 2 2 2 3 3" xfId="9205" xr:uid="{00000000-0005-0000-0000-0000F5230000}"/>
    <cellStyle name="Comma 2 3 6 2 2 2 2 3 3 3" xfId="24306" xr:uid="{00000000-0005-0000-0000-0000F25E0000}"/>
    <cellStyle name="Comma 2 3 6 2 2 2 2 3 5" xfId="19293" xr:uid="{00000000-0005-0000-0000-00005D4B0000}"/>
    <cellStyle name="Comma 2 3 6 2 2 2 2 4" xfId="5844" xr:uid="{00000000-0005-0000-0000-0000D4160000}"/>
    <cellStyle name="Comma 2 3 6 2 2 2 2 4 2" xfId="15896" xr:uid="{00000000-0005-0000-0000-0000183E0000}"/>
    <cellStyle name="Comma 2 3 6 2 2 2 2 4 3" xfId="10876" xr:uid="{00000000-0005-0000-0000-00007C2A0000}"/>
    <cellStyle name="Comma 2 3 6 2 2 2 2 4 3 3" xfId="25977" xr:uid="{00000000-0005-0000-0000-000079650000}"/>
    <cellStyle name="Comma 2 3 6 2 2 2 2 4 5" xfId="20964" xr:uid="{00000000-0005-0000-0000-0000E4510000}"/>
    <cellStyle name="Comma 2 3 6 2 2 2 2 5" xfId="12554" xr:uid="{00000000-0005-0000-0000-00000A310000}"/>
    <cellStyle name="Comma 2 3 6 2 2 2 2 5 3" xfId="27652" xr:uid="{00000000-0005-0000-0000-0000046C0000}"/>
    <cellStyle name="Comma 2 3 6 2 2 2 2 6" xfId="7533" xr:uid="{00000000-0005-0000-0000-00006D1D0000}"/>
    <cellStyle name="Comma 2 3 6 2 2 2 2 6 3" xfId="22635" xr:uid="{00000000-0005-0000-0000-00006B580000}"/>
    <cellStyle name="Comma 2 3 6 2 2 2 2 8" xfId="17622" xr:uid="{00000000-0005-0000-0000-0000D6440000}"/>
    <cellStyle name="Comma 2 3 6 2 2 2 3" xfId="2880" xr:uid="{00000000-0005-0000-0000-0000400B0000}"/>
    <cellStyle name="Comma 2 3 6 2 2 2 3 2" xfId="4570" xr:uid="{00000000-0005-0000-0000-0000DA110000}"/>
    <cellStyle name="Comma 2 3 6 2 2 2 3 2 2" xfId="14643" xr:uid="{00000000-0005-0000-0000-000033390000}"/>
    <cellStyle name="Comma 2 3 6 2 2 2 3 2 2 3" xfId="29741" xr:uid="{00000000-0005-0000-0000-00002D740000}"/>
    <cellStyle name="Comma 2 3 6 2 2 2 3 2 3" xfId="9623" xr:uid="{00000000-0005-0000-0000-000097250000}"/>
    <cellStyle name="Comma 2 3 6 2 2 2 3 2 3 3" xfId="24724" xr:uid="{00000000-0005-0000-0000-000094600000}"/>
    <cellStyle name="Comma 2 3 6 2 2 2 3 2 5" xfId="19711" xr:uid="{00000000-0005-0000-0000-0000FF4C0000}"/>
    <cellStyle name="Comma 2 3 6 2 2 2 3 3" xfId="6262" xr:uid="{00000000-0005-0000-0000-000076180000}"/>
    <cellStyle name="Comma 2 3 6 2 2 2 3 3 2" xfId="16314" xr:uid="{00000000-0005-0000-0000-0000BA3F0000}"/>
    <cellStyle name="Comma 2 3 6 2 2 2 3 3 3" xfId="11294" xr:uid="{00000000-0005-0000-0000-00001E2C0000}"/>
    <cellStyle name="Comma 2 3 6 2 2 2 3 3 3 3" xfId="26395" xr:uid="{00000000-0005-0000-0000-00001B670000}"/>
    <cellStyle name="Comma 2 3 6 2 2 2 3 3 5" xfId="21382" xr:uid="{00000000-0005-0000-0000-000086530000}"/>
    <cellStyle name="Comma 2 3 6 2 2 2 3 4" xfId="12972" xr:uid="{00000000-0005-0000-0000-0000AC320000}"/>
    <cellStyle name="Comma 2 3 6 2 2 2 3 4 3" xfId="28070" xr:uid="{00000000-0005-0000-0000-0000A66D0000}"/>
    <cellStyle name="Comma 2 3 6 2 2 2 3 5" xfId="7951" xr:uid="{00000000-0005-0000-0000-00000F1F0000}"/>
    <cellStyle name="Comma 2 3 6 2 2 2 3 5 3" xfId="23053" xr:uid="{00000000-0005-0000-0000-00000D5A0000}"/>
    <cellStyle name="Comma 2 3 6 2 2 2 3 7" xfId="18040" xr:uid="{00000000-0005-0000-0000-000078460000}"/>
    <cellStyle name="Comma 2 3 6 2 2 2 4" xfId="3733" xr:uid="{00000000-0005-0000-0000-0000950E0000}"/>
    <cellStyle name="Comma 2 3 6 2 2 2 4 2" xfId="13807" xr:uid="{00000000-0005-0000-0000-0000EF350000}"/>
    <cellStyle name="Comma 2 3 6 2 2 2 4 2 3" xfId="28905" xr:uid="{00000000-0005-0000-0000-0000E9700000}"/>
    <cellStyle name="Comma 2 3 6 2 2 2 4 3" xfId="8787" xr:uid="{00000000-0005-0000-0000-000053220000}"/>
    <cellStyle name="Comma 2 3 6 2 2 2 4 3 3" xfId="23888" xr:uid="{00000000-0005-0000-0000-0000505D0000}"/>
    <cellStyle name="Comma 2 3 6 2 2 2 4 5" xfId="18875" xr:uid="{00000000-0005-0000-0000-0000BB490000}"/>
    <cellStyle name="Comma 2 3 6 2 2 2 5" xfId="5426" xr:uid="{00000000-0005-0000-0000-000032150000}"/>
    <cellStyle name="Comma 2 3 6 2 2 2 5 2" xfId="15478" xr:uid="{00000000-0005-0000-0000-0000763C0000}"/>
    <cellStyle name="Comma 2 3 6 2 2 2 5 2 3" xfId="30576" xr:uid="{00000000-0005-0000-0000-000070770000}"/>
    <cellStyle name="Comma 2 3 6 2 2 2 5 3" xfId="10458" xr:uid="{00000000-0005-0000-0000-0000DA280000}"/>
    <cellStyle name="Comma 2 3 6 2 2 2 5 3 3" xfId="25559" xr:uid="{00000000-0005-0000-0000-0000D7630000}"/>
    <cellStyle name="Comma 2 3 6 2 2 2 5 5" xfId="20546" xr:uid="{00000000-0005-0000-0000-000042500000}"/>
    <cellStyle name="Comma 2 3 6 2 2 2 6" xfId="12136" xr:uid="{00000000-0005-0000-0000-0000682F0000}"/>
    <cellStyle name="Comma 2 3 6 2 2 2 6 3" xfId="27234" xr:uid="{00000000-0005-0000-0000-0000626A0000}"/>
    <cellStyle name="Comma 2 3 6 2 2 2 7" xfId="7115" xr:uid="{00000000-0005-0000-0000-0000CB1B0000}"/>
    <cellStyle name="Comma 2 3 6 2 2 2 7 3" xfId="22217" xr:uid="{00000000-0005-0000-0000-0000C9560000}"/>
    <cellStyle name="Comma 2 3 6 2 2 2 9" xfId="17204" xr:uid="{00000000-0005-0000-0000-000034430000}"/>
    <cellStyle name="Comma 2 3 6 2 2 3" xfId="2251" xr:uid="{00000000-0005-0000-0000-0000CB080000}"/>
    <cellStyle name="Comma 2 3 6 2 2 3 2" xfId="3090" xr:uid="{00000000-0005-0000-0000-0000120C0000}"/>
    <cellStyle name="Comma 2 3 6 2 2 3 2 2" xfId="4780" xr:uid="{00000000-0005-0000-0000-0000AC120000}"/>
    <cellStyle name="Comma 2 3 6 2 2 3 2 2 2" xfId="14853" xr:uid="{00000000-0005-0000-0000-0000053A0000}"/>
    <cellStyle name="Comma 2 3 6 2 2 3 2 2 2 3" xfId="29951" xr:uid="{00000000-0005-0000-0000-0000FF740000}"/>
    <cellStyle name="Comma 2 3 6 2 2 3 2 2 3" xfId="9833" xr:uid="{00000000-0005-0000-0000-000069260000}"/>
    <cellStyle name="Comma 2 3 6 2 2 3 2 2 3 3" xfId="24934" xr:uid="{00000000-0005-0000-0000-000066610000}"/>
    <cellStyle name="Comma 2 3 6 2 2 3 2 2 5" xfId="19921" xr:uid="{00000000-0005-0000-0000-0000D14D0000}"/>
    <cellStyle name="Comma 2 3 6 2 2 3 2 3" xfId="6472" xr:uid="{00000000-0005-0000-0000-000048190000}"/>
    <cellStyle name="Comma 2 3 6 2 2 3 2 3 2" xfId="16524" xr:uid="{00000000-0005-0000-0000-00008C400000}"/>
    <cellStyle name="Comma 2 3 6 2 2 3 2 3 3" xfId="11504" xr:uid="{00000000-0005-0000-0000-0000F02C0000}"/>
    <cellStyle name="Comma 2 3 6 2 2 3 2 3 3 3" xfId="26605" xr:uid="{00000000-0005-0000-0000-0000ED670000}"/>
    <cellStyle name="Comma 2 3 6 2 2 3 2 3 5" xfId="21592" xr:uid="{00000000-0005-0000-0000-000058540000}"/>
    <cellStyle name="Comma 2 3 6 2 2 3 2 4" xfId="13182" xr:uid="{00000000-0005-0000-0000-00007E330000}"/>
    <cellStyle name="Comma 2 3 6 2 2 3 2 4 3" xfId="28280" xr:uid="{00000000-0005-0000-0000-0000786E0000}"/>
    <cellStyle name="Comma 2 3 6 2 2 3 2 5" xfId="8161" xr:uid="{00000000-0005-0000-0000-0000E11F0000}"/>
    <cellStyle name="Comma 2 3 6 2 2 3 2 5 3" xfId="23263" xr:uid="{00000000-0005-0000-0000-0000DF5A0000}"/>
    <cellStyle name="Comma 2 3 6 2 2 3 2 7" xfId="18250" xr:uid="{00000000-0005-0000-0000-00004A470000}"/>
    <cellStyle name="Comma 2 3 6 2 2 3 3" xfId="3943" xr:uid="{00000000-0005-0000-0000-0000670F0000}"/>
    <cellStyle name="Comma 2 3 6 2 2 3 3 2" xfId="14017" xr:uid="{00000000-0005-0000-0000-0000C1360000}"/>
    <cellStyle name="Comma 2 3 6 2 2 3 3 2 3" xfId="29115" xr:uid="{00000000-0005-0000-0000-0000BB710000}"/>
    <cellStyle name="Comma 2 3 6 2 2 3 3 3" xfId="8997" xr:uid="{00000000-0005-0000-0000-000025230000}"/>
    <cellStyle name="Comma 2 3 6 2 2 3 3 3 3" xfId="24098" xr:uid="{00000000-0005-0000-0000-0000225E0000}"/>
    <cellStyle name="Comma 2 3 6 2 2 3 3 5" xfId="19085" xr:uid="{00000000-0005-0000-0000-00008D4A0000}"/>
    <cellStyle name="Comma 2 3 6 2 2 3 4" xfId="5636" xr:uid="{00000000-0005-0000-0000-000004160000}"/>
    <cellStyle name="Comma 2 3 6 2 2 3 4 2" xfId="15688" xr:uid="{00000000-0005-0000-0000-0000483D0000}"/>
    <cellStyle name="Comma 2 3 6 2 2 3 4 2 3" xfId="30786" xr:uid="{00000000-0005-0000-0000-000042780000}"/>
    <cellStyle name="Comma 2 3 6 2 2 3 4 3" xfId="10668" xr:uid="{00000000-0005-0000-0000-0000AC290000}"/>
    <cellStyle name="Comma 2 3 6 2 2 3 4 3 3" xfId="25769" xr:uid="{00000000-0005-0000-0000-0000A9640000}"/>
    <cellStyle name="Comma 2 3 6 2 2 3 4 5" xfId="20756" xr:uid="{00000000-0005-0000-0000-000014510000}"/>
    <cellStyle name="Comma 2 3 6 2 2 3 5" xfId="12346" xr:uid="{00000000-0005-0000-0000-00003A300000}"/>
    <cellStyle name="Comma 2 3 6 2 2 3 5 3" xfId="27444" xr:uid="{00000000-0005-0000-0000-0000346B0000}"/>
    <cellStyle name="Comma 2 3 6 2 2 3 6" xfId="7325" xr:uid="{00000000-0005-0000-0000-00009D1C0000}"/>
    <cellStyle name="Comma 2 3 6 2 2 3 6 3" xfId="22427" xr:uid="{00000000-0005-0000-0000-00009B570000}"/>
    <cellStyle name="Comma 2 3 6 2 2 3 8" xfId="17414" xr:uid="{00000000-0005-0000-0000-000006440000}"/>
    <cellStyle name="Comma 2 3 6 2 2 4" xfId="2672" xr:uid="{00000000-0005-0000-0000-0000700A0000}"/>
    <cellStyle name="Comma 2 3 6 2 2 4 2" xfId="4362" xr:uid="{00000000-0005-0000-0000-00000A110000}"/>
    <cellStyle name="Comma 2 3 6 2 2 4 2 2" xfId="14435" xr:uid="{00000000-0005-0000-0000-000063380000}"/>
    <cellStyle name="Comma 2 3 6 2 2 4 2 2 3" xfId="29533" xr:uid="{00000000-0005-0000-0000-00005D730000}"/>
    <cellStyle name="Comma 2 3 6 2 2 4 2 3" xfId="9415" xr:uid="{00000000-0005-0000-0000-0000C7240000}"/>
    <cellStyle name="Comma 2 3 6 2 2 4 2 3 3" xfId="24516" xr:uid="{00000000-0005-0000-0000-0000C45F0000}"/>
    <cellStyle name="Comma 2 3 6 2 2 4 2 5" xfId="19503" xr:uid="{00000000-0005-0000-0000-00002F4C0000}"/>
    <cellStyle name="Comma 2 3 6 2 2 4 3" xfId="6054" xr:uid="{00000000-0005-0000-0000-0000A6170000}"/>
    <cellStyle name="Comma 2 3 6 2 2 4 3 2" xfId="16106" xr:uid="{00000000-0005-0000-0000-0000EA3E0000}"/>
    <cellStyle name="Comma 2 3 6 2 2 4 3 3" xfId="11086" xr:uid="{00000000-0005-0000-0000-00004E2B0000}"/>
    <cellStyle name="Comma 2 3 6 2 2 4 3 3 3" xfId="26187" xr:uid="{00000000-0005-0000-0000-00004B660000}"/>
    <cellStyle name="Comma 2 3 6 2 2 4 3 5" xfId="21174" xr:uid="{00000000-0005-0000-0000-0000B6520000}"/>
    <cellStyle name="Comma 2 3 6 2 2 4 4" xfId="12764" xr:uid="{00000000-0005-0000-0000-0000DC310000}"/>
    <cellStyle name="Comma 2 3 6 2 2 4 4 3" xfId="27862" xr:uid="{00000000-0005-0000-0000-0000D66C0000}"/>
    <cellStyle name="Comma 2 3 6 2 2 4 5" xfId="7743" xr:uid="{00000000-0005-0000-0000-00003F1E0000}"/>
    <cellStyle name="Comma 2 3 6 2 2 4 5 3" xfId="22845" xr:uid="{00000000-0005-0000-0000-00003D590000}"/>
    <cellStyle name="Comma 2 3 6 2 2 4 7" xfId="17832" xr:uid="{00000000-0005-0000-0000-0000A8450000}"/>
    <cellStyle name="Comma 2 3 6 2 2 5" xfId="3525" xr:uid="{00000000-0005-0000-0000-0000C50D0000}"/>
    <cellStyle name="Comma 2 3 6 2 2 5 2" xfId="13599" xr:uid="{00000000-0005-0000-0000-00001F350000}"/>
    <cellStyle name="Comma 2 3 6 2 2 5 2 3" xfId="28697" xr:uid="{00000000-0005-0000-0000-000019700000}"/>
    <cellStyle name="Comma 2 3 6 2 2 5 3" xfId="8579" xr:uid="{00000000-0005-0000-0000-000083210000}"/>
    <cellStyle name="Comma 2 3 6 2 2 5 3 3" xfId="23680" xr:uid="{00000000-0005-0000-0000-0000805C0000}"/>
    <cellStyle name="Comma 2 3 6 2 2 5 5" xfId="18667" xr:uid="{00000000-0005-0000-0000-0000EB480000}"/>
    <cellStyle name="Comma 2 3 6 2 2 6" xfId="5218" xr:uid="{00000000-0005-0000-0000-000062140000}"/>
    <cellStyle name="Comma 2 3 6 2 2 6 2" xfId="15270" xr:uid="{00000000-0005-0000-0000-0000A63B0000}"/>
    <cellStyle name="Comma 2 3 6 2 2 6 2 3" xfId="30368" xr:uid="{00000000-0005-0000-0000-0000A0760000}"/>
    <cellStyle name="Comma 2 3 6 2 2 6 3" xfId="10250" xr:uid="{00000000-0005-0000-0000-00000A280000}"/>
    <cellStyle name="Comma 2 3 6 2 2 6 3 3" xfId="25351" xr:uid="{00000000-0005-0000-0000-000007630000}"/>
    <cellStyle name="Comma 2 3 6 2 2 6 5" xfId="20338" xr:uid="{00000000-0005-0000-0000-0000724F0000}"/>
    <cellStyle name="Comma 2 3 6 2 2 7" xfId="11928" xr:uid="{00000000-0005-0000-0000-0000982E0000}"/>
    <cellStyle name="Comma 2 3 6 2 2 7 3" xfId="27026" xr:uid="{00000000-0005-0000-0000-000092690000}"/>
    <cellStyle name="Comma 2 3 6 2 2 8" xfId="6907" xr:uid="{00000000-0005-0000-0000-0000FB1A0000}"/>
    <cellStyle name="Comma 2 3 6 2 2 8 3" xfId="22009" xr:uid="{00000000-0005-0000-0000-0000F9550000}"/>
    <cellStyle name="Comma 2 3 6 2 3" xfId="1934" xr:uid="{00000000-0005-0000-0000-00008E070000}"/>
    <cellStyle name="Comma 2 3 6 2 3 2" xfId="2355" xr:uid="{00000000-0005-0000-0000-000033090000}"/>
    <cellStyle name="Comma 2 3 6 2 3 2 2" xfId="3194" xr:uid="{00000000-0005-0000-0000-00007A0C0000}"/>
    <cellStyle name="Comma 2 3 6 2 3 2 2 2" xfId="4884" xr:uid="{00000000-0005-0000-0000-000014130000}"/>
    <cellStyle name="Comma 2 3 6 2 3 2 2 2 2" xfId="14957" xr:uid="{00000000-0005-0000-0000-00006D3A0000}"/>
    <cellStyle name="Comma 2 3 6 2 3 2 2 2 2 3" xfId="30055" xr:uid="{00000000-0005-0000-0000-000067750000}"/>
    <cellStyle name="Comma 2 3 6 2 3 2 2 2 3" xfId="9937" xr:uid="{00000000-0005-0000-0000-0000D1260000}"/>
    <cellStyle name="Comma 2 3 6 2 3 2 2 2 3 3" xfId="25038" xr:uid="{00000000-0005-0000-0000-0000CE610000}"/>
    <cellStyle name="Comma 2 3 6 2 3 2 2 2 5" xfId="20025" xr:uid="{00000000-0005-0000-0000-0000394E0000}"/>
    <cellStyle name="Comma 2 3 6 2 3 2 2 3" xfId="6576" xr:uid="{00000000-0005-0000-0000-0000B0190000}"/>
    <cellStyle name="Comma 2 3 6 2 3 2 2 3 2" xfId="16628" xr:uid="{00000000-0005-0000-0000-0000F4400000}"/>
    <cellStyle name="Comma 2 3 6 2 3 2 2 3 3" xfId="11608" xr:uid="{00000000-0005-0000-0000-0000582D0000}"/>
    <cellStyle name="Comma 2 3 6 2 3 2 2 3 3 3" xfId="26709" xr:uid="{00000000-0005-0000-0000-000055680000}"/>
    <cellStyle name="Comma 2 3 6 2 3 2 2 3 5" xfId="21696" xr:uid="{00000000-0005-0000-0000-0000C0540000}"/>
    <cellStyle name="Comma 2 3 6 2 3 2 2 4" xfId="13286" xr:uid="{00000000-0005-0000-0000-0000E6330000}"/>
    <cellStyle name="Comma 2 3 6 2 3 2 2 4 3" xfId="28384" xr:uid="{00000000-0005-0000-0000-0000E06E0000}"/>
    <cellStyle name="Comma 2 3 6 2 3 2 2 5" xfId="8265" xr:uid="{00000000-0005-0000-0000-000049200000}"/>
    <cellStyle name="Comma 2 3 6 2 3 2 2 5 3" xfId="23367" xr:uid="{00000000-0005-0000-0000-0000475B0000}"/>
    <cellStyle name="Comma 2 3 6 2 3 2 2 7" xfId="18354" xr:uid="{00000000-0005-0000-0000-0000B2470000}"/>
    <cellStyle name="Comma 2 3 6 2 3 2 3" xfId="4047" xr:uid="{00000000-0005-0000-0000-0000CF0F0000}"/>
    <cellStyle name="Comma 2 3 6 2 3 2 3 2" xfId="14121" xr:uid="{00000000-0005-0000-0000-000029370000}"/>
    <cellStyle name="Comma 2 3 6 2 3 2 3 2 3" xfId="29219" xr:uid="{00000000-0005-0000-0000-000023720000}"/>
    <cellStyle name="Comma 2 3 6 2 3 2 3 3" xfId="9101" xr:uid="{00000000-0005-0000-0000-00008D230000}"/>
    <cellStyle name="Comma 2 3 6 2 3 2 3 3 3" xfId="24202" xr:uid="{00000000-0005-0000-0000-00008A5E0000}"/>
    <cellStyle name="Comma 2 3 6 2 3 2 3 5" xfId="19189" xr:uid="{00000000-0005-0000-0000-0000F54A0000}"/>
    <cellStyle name="Comma 2 3 6 2 3 2 4" xfId="5740" xr:uid="{00000000-0005-0000-0000-00006C160000}"/>
    <cellStyle name="Comma 2 3 6 2 3 2 4 2" xfId="15792" xr:uid="{00000000-0005-0000-0000-0000B03D0000}"/>
    <cellStyle name="Comma 2 3 6 2 3 2 4 2 3" xfId="30890" xr:uid="{00000000-0005-0000-0000-0000AA780000}"/>
    <cellStyle name="Comma 2 3 6 2 3 2 4 3" xfId="10772" xr:uid="{00000000-0005-0000-0000-0000142A0000}"/>
    <cellStyle name="Comma 2 3 6 2 3 2 4 3 3" xfId="25873" xr:uid="{00000000-0005-0000-0000-000011650000}"/>
    <cellStyle name="Comma 2 3 6 2 3 2 4 5" xfId="20860" xr:uid="{00000000-0005-0000-0000-00007C510000}"/>
    <cellStyle name="Comma 2 3 6 2 3 2 5" xfId="12450" xr:uid="{00000000-0005-0000-0000-0000A2300000}"/>
    <cellStyle name="Comma 2 3 6 2 3 2 5 3" xfId="27548" xr:uid="{00000000-0005-0000-0000-00009C6B0000}"/>
    <cellStyle name="Comma 2 3 6 2 3 2 6" xfId="7429" xr:uid="{00000000-0005-0000-0000-0000051D0000}"/>
    <cellStyle name="Comma 2 3 6 2 3 2 6 3" xfId="22531" xr:uid="{00000000-0005-0000-0000-000003580000}"/>
    <cellStyle name="Comma 2 3 6 2 3 2 8" xfId="17518" xr:uid="{00000000-0005-0000-0000-00006E440000}"/>
    <cellStyle name="Comma 2 3 6 2 3 3" xfId="2776" xr:uid="{00000000-0005-0000-0000-0000D80A0000}"/>
    <cellStyle name="Comma 2 3 6 2 3 3 2" xfId="4466" xr:uid="{00000000-0005-0000-0000-000072110000}"/>
    <cellStyle name="Comma 2 3 6 2 3 3 2 2" xfId="14539" xr:uid="{00000000-0005-0000-0000-0000CB380000}"/>
    <cellStyle name="Comma 2 3 6 2 3 3 2 2 3" xfId="29637" xr:uid="{00000000-0005-0000-0000-0000C5730000}"/>
    <cellStyle name="Comma 2 3 6 2 3 3 2 3" xfId="9519" xr:uid="{00000000-0005-0000-0000-00002F250000}"/>
    <cellStyle name="Comma 2 3 6 2 3 3 2 3 3" xfId="24620" xr:uid="{00000000-0005-0000-0000-00002C600000}"/>
    <cellStyle name="Comma 2 3 6 2 3 3 2 5" xfId="19607" xr:uid="{00000000-0005-0000-0000-0000974C0000}"/>
    <cellStyle name="Comma 2 3 6 2 3 3 3" xfId="6158" xr:uid="{00000000-0005-0000-0000-00000E180000}"/>
    <cellStyle name="Comma 2 3 6 2 3 3 3 2" xfId="16210" xr:uid="{00000000-0005-0000-0000-0000523F0000}"/>
    <cellStyle name="Comma 2 3 6 2 3 3 3 3" xfId="11190" xr:uid="{00000000-0005-0000-0000-0000B62B0000}"/>
    <cellStyle name="Comma 2 3 6 2 3 3 3 3 3" xfId="26291" xr:uid="{00000000-0005-0000-0000-0000B3660000}"/>
    <cellStyle name="Comma 2 3 6 2 3 3 3 5" xfId="21278" xr:uid="{00000000-0005-0000-0000-00001E530000}"/>
    <cellStyle name="Comma 2 3 6 2 3 3 4" xfId="12868" xr:uid="{00000000-0005-0000-0000-000044320000}"/>
    <cellStyle name="Comma 2 3 6 2 3 3 4 3" xfId="27966" xr:uid="{00000000-0005-0000-0000-00003E6D0000}"/>
    <cellStyle name="Comma 2 3 6 2 3 3 5" xfId="7847" xr:uid="{00000000-0005-0000-0000-0000A71E0000}"/>
    <cellStyle name="Comma 2 3 6 2 3 3 5 3" xfId="22949" xr:uid="{00000000-0005-0000-0000-0000A5590000}"/>
    <cellStyle name="Comma 2 3 6 2 3 3 7" xfId="17936" xr:uid="{00000000-0005-0000-0000-000010460000}"/>
    <cellStyle name="Comma 2 3 6 2 3 4" xfId="3629" xr:uid="{00000000-0005-0000-0000-00002D0E0000}"/>
    <cellStyle name="Comma 2 3 6 2 3 4 2" xfId="13703" xr:uid="{00000000-0005-0000-0000-000087350000}"/>
    <cellStyle name="Comma 2 3 6 2 3 4 2 3" xfId="28801" xr:uid="{00000000-0005-0000-0000-000081700000}"/>
    <cellStyle name="Comma 2 3 6 2 3 4 3" xfId="8683" xr:uid="{00000000-0005-0000-0000-0000EB210000}"/>
    <cellStyle name="Comma 2 3 6 2 3 4 3 3" xfId="23784" xr:uid="{00000000-0005-0000-0000-0000E85C0000}"/>
    <cellStyle name="Comma 2 3 6 2 3 4 5" xfId="18771" xr:uid="{00000000-0005-0000-0000-000053490000}"/>
    <cellStyle name="Comma 2 3 6 2 3 5" xfId="5322" xr:uid="{00000000-0005-0000-0000-0000CA140000}"/>
    <cellStyle name="Comma 2 3 6 2 3 5 2" xfId="15374" xr:uid="{00000000-0005-0000-0000-00000E3C0000}"/>
    <cellStyle name="Comma 2 3 6 2 3 5 2 3" xfId="30472" xr:uid="{00000000-0005-0000-0000-000008770000}"/>
    <cellStyle name="Comma 2 3 6 2 3 5 3" xfId="10354" xr:uid="{00000000-0005-0000-0000-000072280000}"/>
    <cellStyle name="Comma 2 3 6 2 3 5 3 3" xfId="25455" xr:uid="{00000000-0005-0000-0000-00006F630000}"/>
    <cellStyle name="Comma 2 3 6 2 3 5 5" xfId="20442" xr:uid="{00000000-0005-0000-0000-0000DA4F0000}"/>
    <cellStyle name="Comma 2 3 6 2 3 6" xfId="12032" xr:uid="{00000000-0005-0000-0000-0000002F0000}"/>
    <cellStyle name="Comma 2 3 6 2 3 6 3" xfId="27130" xr:uid="{00000000-0005-0000-0000-0000FA690000}"/>
    <cellStyle name="Comma 2 3 6 2 3 7" xfId="7011" xr:uid="{00000000-0005-0000-0000-0000631B0000}"/>
    <cellStyle name="Comma 2 3 6 2 3 7 3" xfId="22113" xr:uid="{00000000-0005-0000-0000-000061560000}"/>
    <cellStyle name="Comma 2 3 6 2 3 9" xfId="17100" xr:uid="{00000000-0005-0000-0000-0000CC420000}"/>
    <cellStyle name="Comma 2 3 6 2 4" xfId="2147" xr:uid="{00000000-0005-0000-0000-000063080000}"/>
    <cellStyle name="Comma 2 3 6 2 4 2" xfId="2986" xr:uid="{00000000-0005-0000-0000-0000AA0B0000}"/>
    <cellStyle name="Comma 2 3 6 2 4 2 2" xfId="4676" xr:uid="{00000000-0005-0000-0000-000044120000}"/>
    <cellStyle name="Comma 2 3 6 2 4 2 2 2" xfId="14749" xr:uid="{00000000-0005-0000-0000-00009D390000}"/>
    <cellStyle name="Comma 2 3 6 2 4 2 2 2 3" xfId="29847" xr:uid="{00000000-0005-0000-0000-000097740000}"/>
    <cellStyle name="Comma 2 3 6 2 4 2 2 3" xfId="9729" xr:uid="{00000000-0005-0000-0000-000001260000}"/>
    <cellStyle name="Comma 2 3 6 2 4 2 2 3 3" xfId="24830" xr:uid="{00000000-0005-0000-0000-0000FE600000}"/>
    <cellStyle name="Comma 2 3 6 2 4 2 2 5" xfId="19817" xr:uid="{00000000-0005-0000-0000-0000694D0000}"/>
    <cellStyle name="Comma 2 3 6 2 4 2 3" xfId="6368" xr:uid="{00000000-0005-0000-0000-0000E0180000}"/>
    <cellStyle name="Comma 2 3 6 2 4 2 3 2" xfId="16420" xr:uid="{00000000-0005-0000-0000-000024400000}"/>
    <cellStyle name="Comma 2 3 6 2 4 2 3 3" xfId="11400" xr:uid="{00000000-0005-0000-0000-0000882C0000}"/>
    <cellStyle name="Comma 2 3 6 2 4 2 3 3 3" xfId="26501" xr:uid="{00000000-0005-0000-0000-000085670000}"/>
    <cellStyle name="Comma 2 3 6 2 4 2 3 5" xfId="21488" xr:uid="{00000000-0005-0000-0000-0000F0530000}"/>
    <cellStyle name="Comma 2 3 6 2 4 2 4" xfId="13078" xr:uid="{00000000-0005-0000-0000-000016330000}"/>
    <cellStyle name="Comma 2 3 6 2 4 2 4 3" xfId="28176" xr:uid="{00000000-0005-0000-0000-0000106E0000}"/>
    <cellStyle name="Comma 2 3 6 2 4 2 5" xfId="8057" xr:uid="{00000000-0005-0000-0000-0000791F0000}"/>
    <cellStyle name="Comma 2 3 6 2 4 2 5 3" xfId="23159" xr:uid="{00000000-0005-0000-0000-0000775A0000}"/>
    <cellStyle name="Comma 2 3 6 2 4 2 7" xfId="18146" xr:uid="{00000000-0005-0000-0000-0000E2460000}"/>
    <cellStyle name="Comma 2 3 6 2 4 3" xfId="3839" xr:uid="{00000000-0005-0000-0000-0000FF0E0000}"/>
    <cellStyle name="Comma 2 3 6 2 4 3 2" xfId="13913" xr:uid="{00000000-0005-0000-0000-000059360000}"/>
    <cellStyle name="Comma 2 3 6 2 4 3 2 3" xfId="29011" xr:uid="{00000000-0005-0000-0000-000053710000}"/>
    <cellStyle name="Comma 2 3 6 2 4 3 3" xfId="8893" xr:uid="{00000000-0005-0000-0000-0000BD220000}"/>
    <cellStyle name="Comma 2 3 6 2 4 3 3 3" xfId="23994" xr:uid="{00000000-0005-0000-0000-0000BA5D0000}"/>
    <cellStyle name="Comma 2 3 6 2 4 3 5" xfId="18981" xr:uid="{00000000-0005-0000-0000-0000254A0000}"/>
    <cellStyle name="Comma 2 3 6 2 4 4" xfId="5532" xr:uid="{00000000-0005-0000-0000-00009C150000}"/>
    <cellStyle name="Comma 2 3 6 2 4 4 2" xfId="15584" xr:uid="{00000000-0005-0000-0000-0000E03C0000}"/>
    <cellStyle name="Comma 2 3 6 2 4 4 2 3" xfId="30682" xr:uid="{00000000-0005-0000-0000-0000DA770000}"/>
    <cellStyle name="Comma 2 3 6 2 4 4 3" xfId="10564" xr:uid="{00000000-0005-0000-0000-000044290000}"/>
    <cellStyle name="Comma 2 3 6 2 4 4 3 3" xfId="25665" xr:uid="{00000000-0005-0000-0000-000041640000}"/>
    <cellStyle name="Comma 2 3 6 2 4 4 5" xfId="20652" xr:uid="{00000000-0005-0000-0000-0000AC500000}"/>
    <cellStyle name="Comma 2 3 6 2 4 5" xfId="12242" xr:uid="{00000000-0005-0000-0000-0000D22F0000}"/>
    <cellStyle name="Comma 2 3 6 2 4 5 3" xfId="27340" xr:uid="{00000000-0005-0000-0000-0000CC6A0000}"/>
    <cellStyle name="Comma 2 3 6 2 4 6" xfId="7221" xr:uid="{00000000-0005-0000-0000-0000351C0000}"/>
    <cellStyle name="Comma 2 3 6 2 4 6 3" xfId="22323" xr:uid="{00000000-0005-0000-0000-000033570000}"/>
    <cellStyle name="Comma 2 3 6 2 4 8" xfId="17310" xr:uid="{00000000-0005-0000-0000-00009E430000}"/>
    <cellStyle name="Comma 2 3 6 2 5" xfId="2568" xr:uid="{00000000-0005-0000-0000-0000080A0000}"/>
    <cellStyle name="Comma 2 3 6 2 5 2" xfId="4258" xr:uid="{00000000-0005-0000-0000-0000A2100000}"/>
    <cellStyle name="Comma 2 3 6 2 5 2 2" xfId="14331" xr:uid="{00000000-0005-0000-0000-0000FB370000}"/>
    <cellStyle name="Comma 2 3 6 2 5 2 2 3" xfId="29429" xr:uid="{00000000-0005-0000-0000-0000F5720000}"/>
    <cellStyle name="Comma 2 3 6 2 5 2 3" xfId="9311" xr:uid="{00000000-0005-0000-0000-00005F240000}"/>
    <cellStyle name="Comma 2 3 6 2 5 2 3 3" xfId="24412" xr:uid="{00000000-0005-0000-0000-00005C5F0000}"/>
    <cellStyle name="Comma 2 3 6 2 5 2 5" xfId="19399" xr:uid="{00000000-0005-0000-0000-0000C74B0000}"/>
    <cellStyle name="Comma 2 3 6 2 5 3" xfId="5950" xr:uid="{00000000-0005-0000-0000-00003E170000}"/>
    <cellStyle name="Comma 2 3 6 2 5 3 2" xfId="16002" xr:uid="{00000000-0005-0000-0000-0000823E0000}"/>
    <cellStyle name="Comma 2 3 6 2 5 3 3" xfId="10982" xr:uid="{00000000-0005-0000-0000-0000E62A0000}"/>
    <cellStyle name="Comma 2 3 6 2 5 3 3 3" xfId="26083" xr:uid="{00000000-0005-0000-0000-0000E3650000}"/>
    <cellStyle name="Comma 2 3 6 2 5 3 5" xfId="21070" xr:uid="{00000000-0005-0000-0000-00004E520000}"/>
    <cellStyle name="Comma 2 3 6 2 5 4" xfId="12660" xr:uid="{00000000-0005-0000-0000-000074310000}"/>
    <cellStyle name="Comma 2 3 6 2 5 4 3" xfId="27758" xr:uid="{00000000-0005-0000-0000-00006E6C0000}"/>
    <cellStyle name="Comma 2 3 6 2 5 5" xfId="7639" xr:uid="{00000000-0005-0000-0000-0000D71D0000}"/>
    <cellStyle name="Comma 2 3 6 2 5 5 3" xfId="22741" xr:uid="{00000000-0005-0000-0000-0000D5580000}"/>
    <cellStyle name="Comma 2 3 6 2 5 7" xfId="17728" xr:uid="{00000000-0005-0000-0000-000040450000}"/>
    <cellStyle name="Comma 2 3 6 2 6" xfId="3421" xr:uid="{00000000-0005-0000-0000-00005D0D0000}"/>
    <cellStyle name="Comma 2 3 6 2 6 2" xfId="13495" xr:uid="{00000000-0005-0000-0000-0000B7340000}"/>
    <cellStyle name="Comma 2 3 6 2 6 2 3" xfId="28593" xr:uid="{00000000-0005-0000-0000-0000B16F0000}"/>
    <cellStyle name="Comma 2 3 6 2 6 3" xfId="8475" xr:uid="{00000000-0005-0000-0000-00001B210000}"/>
    <cellStyle name="Comma 2 3 6 2 6 3 3" xfId="23576" xr:uid="{00000000-0005-0000-0000-0000185C0000}"/>
    <cellStyle name="Comma 2 3 6 2 6 5" xfId="18563" xr:uid="{00000000-0005-0000-0000-000083480000}"/>
    <cellStyle name="Comma 2 3 6 2 7" xfId="5114" xr:uid="{00000000-0005-0000-0000-0000FA130000}"/>
    <cellStyle name="Comma 2 3 6 2 7 2" xfId="15166" xr:uid="{00000000-0005-0000-0000-00003E3B0000}"/>
    <cellStyle name="Comma 2 3 6 2 7 2 3" xfId="30264" xr:uid="{00000000-0005-0000-0000-000038760000}"/>
    <cellStyle name="Comma 2 3 6 2 7 3" xfId="10146" xr:uid="{00000000-0005-0000-0000-0000A2270000}"/>
    <cellStyle name="Comma 2 3 6 2 7 3 3" xfId="25247" xr:uid="{00000000-0005-0000-0000-00009F620000}"/>
    <cellStyle name="Comma 2 3 6 2 7 5" xfId="20234" xr:uid="{00000000-0005-0000-0000-00000A4F0000}"/>
    <cellStyle name="Comma 2 3 6 2 8" xfId="11824" xr:uid="{00000000-0005-0000-0000-0000302E0000}"/>
    <cellStyle name="Comma 2 3 6 2 8 3" xfId="26922" xr:uid="{00000000-0005-0000-0000-00002A690000}"/>
    <cellStyle name="Comma 2 3 6 2 9" xfId="6803" xr:uid="{00000000-0005-0000-0000-0000931A0000}"/>
    <cellStyle name="Comma 2 3 6 2 9 3" xfId="21905" xr:uid="{00000000-0005-0000-0000-000091550000}"/>
    <cellStyle name="Comma 2 3 6 3" xfId="1767" xr:uid="{00000000-0005-0000-0000-0000E7060000}"/>
    <cellStyle name="Comma 2 3 6 3 10" xfId="16944" xr:uid="{00000000-0005-0000-0000-000030420000}"/>
    <cellStyle name="Comma 2 3 6 3 2" xfId="1986" xr:uid="{00000000-0005-0000-0000-0000C2070000}"/>
    <cellStyle name="Comma 2 3 6 3 2 2" xfId="2407" xr:uid="{00000000-0005-0000-0000-000067090000}"/>
    <cellStyle name="Comma 2 3 6 3 2 2 2" xfId="3246" xr:uid="{00000000-0005-0000-0000-0000AE0C0000}"/>
    <cellStyle name="Comma 2 3 6 3 2 2 2 2" xfId="4936" xr:uid="{00000000-0005-0000-0000-000048130000}"/>
    <cellStyle name="Comma 2 3 6 3 2 2 2 2 2" xfId="15009" xr:uid="{00000000-0005-0000-0000-0000A13A0000}"/>
    <cellStyle name="Comma 2 3 6 3 2 2 2 2 2 3" xfId="30107" xr:uid="{00000000-0005-0000-0000-00009B750000}"/>
    <cellStyle name="Comma 2 3 6 3 2 2 2 2 3" xfId="9989" xr:uid="{00000000-0005-0000-0000-000005270000}"/>
    <cellStyle name="Comma 2 3 6 3 2 2 2 2 3 3" xfId="25090" xr:uid="{00000000-0005-0000-0000-000002620000}"/>
    <cellStyle name="Comma 2 3 6 3 2 2 2 2 5" xfId="20077" xr:uid="{00000000-0005-0000-0000-00006D4E0000}"/>
    <cellStyle name="Comma 2 3 6 3 2 2 2 3" xfId="6628" xr:uid="{00000000-0005-0000-0000-0000E4190000}"/>
    <cellStyle name="Comma 2 3 6 3 2 2 2 3 2" xfId="16680" xr:uid="{00000000-0005-0000-0000-000028410000}"/>
    <cellStyle name="Comma 2 3 6 3 2 2 2 3 3" xfId="11660" xr:uid="{00000000-0005-0000-0000-00008C2D0000}"/>
    <cellStyle name="Comma 2 3 6 3 2 2 2 3 3 3" xfId="26761" xr:uid="{00000000-0005-0000-0000-000089680000}"/>
    <cellStyle name="Comma 2 3 6 3 2 2 2 3 5" xfId="21748" xr:uid="{00000000-0005-0000-0000-0000F4540000}"/>
    <cellStyle name="Comma 2 3 6 3 2 2 2 4" xfId="13338" xr:uid="{00000000-0005-0000-0000-00001A340000}"/>
    <cellStyle name="Comma 2 3 6 3 2 2 2 4 3" xfId="28436" xr:uid="{00000000-0005-0000-0000-0000146F0000}"/>
    <cellStyle name="Comma 2 3 6 3 2 2 2 5" xfId="8317" xr:uid="{00000000-0005-0000-0000-00007D200000}"/>
    <cellStyle name="Comma 2 3 6 3 2 2 2 5 3" xfId="23419" xr:uid="{00000000-0005-0000-0000-00007B5B0000}"/>
    <cellStyle name="Comma 2 3 6 3 2 2 2 7" xfId="18406" xr:uid="{00000000-0005-0000-0000-0000E6470000}"/>
    <cellStyle name="Comma 2 3 6 3 2 2 3" xfId="4099" xr:uid="{00000000-0005-0000-0000-000003100000}"/>
    <cellStyle name="Comma 2 3 6 3 2 2 3 2" xfId="14173" xr:uid="{00000000-0005-0000-0000-00005D370000}"/>
    <cellStyle name="Comma 2 3 6 3 2 2 3 2 3" xfId="29271" xr:uid="{00000000-0005-0000-0000-000057720000}"/>
    <cellStyle name="Comma 2 3 6 3 2 2 3 3" xfId="9153" xr:uid="{00000000-0005-0000-0000-0000C1230000}"/>
    <cellStyle name="Comma 2 3 6 3 2 2 3 3 3" xfId="24254" xr:uid="{00000000-0005-0000-0000-0000BE5E0000}"/>
    <cellStyle name="Comma 2 3 6 3 2 2 3 5" xfId="19241" xr:uid="{00000000-0005-0000-0000-0000294B0000}"/>
    <cellStyle name="Comma 2 3 6 3 2 2 4" xfId="5792" xr:uid="{00000000-0005-0000-0000-0000A0160000}"/>
    <cellStyle name="Comma 2 3 6 3 2 2 4 2" xfId="15844" xr:uid="{00000000-0005-0000-0000-0000E43D0000}"/>
    <cellStyle name="Comma 2 3 6 3 2 2 4 2 3" xfId="30942" xr:uid="{00000000-0005-0000-0000-0000DE780000}"/>
    <cellStyle name="Comma 2 3 6 3 2 2 4 3" xfId="10824" xr:uid="{00000000-0005-0000-0000-0000482A0000}"/>
    <cellStyle name="Comma 2 3 6 3 2 2 4 3 3" xfId="25925" xr:uid="{00000000-0005-0000-0000-000045650000}"/>
    <cellStyle name="Comma 2 3 6 3 2 2 4 5" xfId="20912" xr:uid="{00000000-0005-0000-0000-0000B0510000}"/>
    <cellStyle name="Comma 2 3 6 3 2 2 5" xfId="12502" xr:uid="{00000000-0005-0000-0000-0000D6300000}"/>
    <cellStyle name="Comma 2 3 6 3 2 2 5 3" xfId="27600" xr:uid="{00000000-0005-0000-0000-0000D06B0000}"/>
    <cellStyle name="Comma 2 3 6 3 2 2 6" xfId="7481" xr:uid="{00000000-0005-0000-0000-0000391D0000}"/>
    <cellStyle name="Comma 2 3 6 3 2 2 6 3" xfId="22583" xr:uid="{00000000-0005-0000-0000-000037580000}"/>
    <cellStyle name="Comma 2 3 6 3 2 2 8" xfId="17570" xr:uid="{00000000-0005-0000-0000-0000A2440000}"/>
    <cellStyle name="Comma 2 3 6 3 2 3" xfId="2828" xr:uid="{00000000-0005-0000-0000-00000C0B0000}"/>
    <cellStyle name="Comma 2 3 6 3 2 3 2" xfId="4518" xr:uid="{00000000-0005-0000-0000-0000A6110000}"/>
    <cellStyle name="Comma 2 3 6 3 2 3 2 2" xfId="14591" xr:uid="{00000000-0005-0000-0000-0000FF380000}"/>
    <cellStyle name="Comma 2 3 6 3 2 3 2 2 3" xfId="29689" xr:uid="{00000000-0005-0000-0000-0000F9730000}"/>
    <cellStyle name="Comma 2 3 6 3 2 3 2 3" xfId="9571" xr:uid="{00000000-0005-0000-0000-000063250000}"/>
    <cellStyle name="Comma 2 3 6 3 2 3 2 3 3" xfId="24672" xr:uid="{00000000-0005-0000-0000-000060600000}"/>
    <cellStyle name="Comma 2 3 6 3 2 3 2 5" xfId="19659" xr:uid="{00000000-0005-0000-0000-0000CB4C0000}"/>
    <cellStyle name="Comma 2 3 6 3 2 3 3" xfId="6210" xr:uid="{00000000-0005-0000-0000-000042180000}"/>
    <cellStyle name="Comma 2 3 6 3 2 3 3 2" xfId="16262" xr:uid="{00000000-0005-0000-0000-0000863F0000}"/>
    <cellStyle name="Comma 2 3 6 3 2 3 3 3" xfId="11242" xr:uid="{00000000-0005-0000-0000-0000EA2B0000}"/>
    <cellStyle name="Comma 2 3 6 3 2 3 3 3 3" xfId="26343" xr:uid="{00000000-0005-0000-0000-0000E7660000}"/>
    <cellStyle name="Comma 2 3 6 3 2 3 3 5" xfId="21330" xr:uid="{00000000-0005-0000-0000-000052530000}"/>
    <cellStyle name="Comma 2 3 6 3 2 3 4" xfId="12920" xr:uid="{00000000-0005-0000-0000-000078320000}"/>
    <cellStyle name="Comma 2 3 6 3 2 3 4 3" xfId="28018" xr:uid="{00000000-0005-0000-0000-0000726D0000}"/>
    <cellStyle name="Comma 2 3 6 3 2 3 5" xfId="7899" xr:uid="{00000000-0005-0000-0000-0000DB1E0000}"/>
    <cellStyle name="Comma 2 3 6 3 2 3 5 3" xfId="23001" xr:uid="{00000000-0005-0000-0000-0000D9590000}"/>
    <cellStyle name="Comma 2 3 6 3 2 3 7" xfId="17988" xr:uid="{00000000-0005-0000-0000-000044460000}"/>
    <cellStyle name="Comma 2 3 6 3 2 4" xfId="3681" xr:uid="{00000000-0005-0000-0000-0000610E0000}"/>
    <cellStyle name="Comma 2 3 6 3 2 4 2" xfId="13755" xr:uid="{00000000-0005-0000-0000-0000BB350000}"/>
    <cellStyle name="Comma 2 3 6 3 2 4 2 3" xfId="28853" xr:uid="{00000000-0005-0000-0000-0000B5700000}"/>
    <cellStyle name="Comma 2 3 6 3 2 4 3" xfId="8735" xr:uid="{00000000-0005-0000-0000-00001F220000}"/>
    <cellStyle name="Comma 2 3 6 3 2 4 3 3" xfId="23836" xr:uid="{00000000-0005-0000-0000-00001C5D0000}"/>
    <cellStyle name="Comma 2 3 6 3 2 4 5" xfId="18823" xr:uid="{00000000-0005-0000-0000-000087490000}"/>
    <cellStyle name="Comma 2 3 6 3 2 5" xfId="5374" xr:uid="{00000000-0005-0000-0000-0000FE140000}"/>
    <cellStyle name="Comma 2 3 6 3 2 5 2" xfId="15426" xr:uid="{00000000-0005-0000-0000-0000423C0000}"/>
    <cellStyle name="Comma 2 3 6 3 2 5 2 3" xfId="30524" xr:uid="{00000000-0005-0000-0000-00003C770000}"/>
    <cellStyle name="Comma 2 3 6 3 2 5 3" xfId="10406" xr:uid="{00000000-0005-0000-0000-0000A6280000}"/>
    <cellStyle name="Comma 2 3 6 3 2 5 3 3" xfId="25507" xr:uid="{00000000-0005-0000-0000-0000A3630000}"/>
    <cellStyle name="Comma 2 3 6 3 2 5 5" xfId="20494" xr:uid="{00000000-0005-0000-0000-00000E500000}"/>
    <cellStyle name="Comma 2 3 6 3 2 6" xfId="12084" xr:uid="{00000000-0005-0000-0000-0000342F0000}"/>
    <cellStyle name="Comma 2 3 6 3 2 6 3" xfId="27182" xr:uid="{00000000-0005-0000-0000-00002E6A0000}"/>
    <cellStyle name="Comma 2 3 6 3 2 7" xfId="7063" xr:uid="{00000000-0005-0000-0000-0000971B0000}"/>
    <cellStyle name="Comma 2 3 6 3 2 7 3" xfId="22165" xr:uid="{00000000-0005-0000-0000-000095560000}"/>
    <cellStyle name="Comma 2 3 6 3 2 9" xfId="17152" xr:uid="{00000000-0005-0000-0000-000000430000}"/>
    <cellStyle name="Comma 2 3 6 3 3" xfId="2199" xr:uid="{00000000-0005-0000-0000-000097080000}"/>
    <cellStyle name="Comma 2 3 6 3 3 2" xfId="3038" xr:uid="{00000000-0005-0000-0000-0000DE0B0000}"/>
    <cellStyle name="Comma 2 3 6 3 3 2 2" xfId="4728" xr:uid="{00000000-0005-0000-0000-000078120000}"/>
    <cellStyle name="Comma 2 3 6 3 3 2 2 2" xfId="14801" xr:uid="{00000000-0005-0000-0000-0000D1390000}"/>
    <cellStyle name="Comma 2 3 6 3 3 2 2 2 3" xfId="29899" xr:uid="{00000000-0005-0000-0000-0000CB740000}"/>
    <cellStyle name="Comma 2 3 6 3 3 2 2 3" xfId="9781" xr:uid="{00000000-0005-0000-0000-000035260000}"/>
    <cellStyle name="Comma 2 3 6 3 3 2 2 3 3" xfId="24882" xr:uid="{00000000-0005-0000-0000-000032610000}"/>
    <cellStyle name="Comma 2 3 6 3 3 2 2 5" xfId="19869" xr:uid="{00000000-0005-0000-0000-00009D4D0000}"/>
    <cellStyle name="Comma 2 3 6 3 3 2 3" xfId="6420" xr:uid="{00000000-0005-0000-0000-000014190000}"/>
    <cellStyle name="Comma 2 3 6 3 3 2 3 2" xfId="16472" xr:uid="{00000000-0005-0000-0000-000058400000}"/>
    <cellStyle name="Comma 2 3 6 3 3 2 3 3" xfId="11452" xr:uid="{00000000-0005-0000-0000-0000BC2C0000}"/>
    <cellStyle name="Comma 2 3 6 3 3 2 3 3 3" xfId="26553" xr:uid="{00000000-0005-0000-0000-0000B9670000}"/>
    <cellStyle name="Comma 2 3 6 3 3 2 3 5" xfId="21540" xr:uid="{00000000-0005-0000-0000-000024540000}"/>
    <cellStyle name="Comma 2 3 6 3 3 2 4" xfId="13130" xr:uid="{00000000-0005-0000-0000-00004A330000}"/>
    <cellStyle name="Comma 2 3 6 3 3 2 4 3" xfId="28228" xr:uid="{00000000-0005-0000-0000-0000446E0000}"/>
    <cellStyle name="Comma 2 3 6 3 3 2 5" xfId="8109" xr:uid="{00000000-0005-0000-0000-0000AD1F0000}"/>
    <cellStyle name="Comma 2 3 6 3 3 2 5 3" xfId="23211" xr:uid="{00000000-0005-0000-0000-0000AB5A0000}"/>
    <cellStyle name="Comma 2 3 6 3 3 2 7" xfId="18198" xr:uid="{00000000-0005-0000-0000-000016470000}"/>
    <cellStyle name="Comma 2 3 6 3 3 3" xfId="3891" xr:uid="{00000000-0005-0000-0000-0000330F0000}"/>
    <cellStyle name="Comma 2 3 6 3 3 3 2" xfId="13965" xr:uid="{00000000-0005-0000-0000-00008D360000}"/>
    <cellStyle name="Comma 2 3 6 3 3 3 2 3" xfId="29063" xr:uid="{00000000-0005-0000-0000-000087710000}"/>
    <cellStyle name="Comma 2 3 6 3 3 3 3" xfId="8945" xr:uid="{00000000-0005-0000-0000-0000F1220000}"/>
    <cellStyle name="Comma 2 3 6 3 3 3 3 3" xfId="24046" xr:uid="{00000000-0005-0000-0000-0000EE5D0000}"/>
    <cellStyle name="Comma 2 3 6 3 3 3 5" xfId="19033" xr:uid="{00000000-0005-0000-0000-0000594A0000}"/>
    <cellStyle name="Comma 2 3 6 3 3 4" xfId="5584" xr:uid="{00000000-0005-0000-0000-0000D0150000}"/>
    <cellStyle name="Comma 2 3 6 3 3 4 2" xfId="15636" xr:uid="{00000000-0005-0000-0000-0000143D0000}"/>
    <cellStyle name="Comma 2 3 6 3 3 4 2 3" xfId="30734" xr:uid="{00000000-0005-0000-0000-00000E780000}"/>
    <cellStyle name="Comma 2 3 6 3 3 4 3" xfId="10616" xr:uid="{00000000-0005-0000-0000-000078290000}"/>
    <cellStyle name="Comma 2 3 6 3 3 4 3 3" xfId="25717" xr:uid="{00000000-0005-0000-0000-000075640000}"/>
    <cellStyle name="Comma 2 3 6 3 3 4 5" xfId="20704" xr:uid="{00000000-0005-0000-0000-0000E0500000}"/>
    <cellStyle name="Comma 2 3 6 3 3 5" xfId="12294" xr:uid="{00000000-0005-0000-0000-000006300000}"/>
    <cellStyle name="Comma 2 3 6 3 3 5 3" xfId="27392" xr:uid="{00000000-0005-0000-0000-0000006B0000}"/>
    <cellStyle name="Comma 2 3 6 3 3 6" xfId="7273" xr:uid="{00000000-0005-0000-0000-0000691C0000}"/>
    <cellStyle name="Comma 2 3 6 3 3 6 3" xfId="22375" xr:uid="{00000000-0005-0000-0000-000067570000}"/>
    <cellStyle name="Comma 2 3 6 3 3 8" xfId="17362" xr:uid="{00000000-0005-0000-0000-0000D2430000}"/>
    <cellStyle name="Comma 2 3 6 3 4" xfId="2620" xr:uid="{00000000-0005-0000-0000-00003C0A0000}"/>
    <cellStyle name="Comma 2 3 6 3 4 2" xfId="4310" xr:uid="{00000000-0005-0000-0000-0000D6100000}"/>
    <cellStyle name="Comma 2 3 6 3 4 2 2" xfId="14383" xr:uid="{00000000-0005-0000-0000-00002F380000}"/>
    <cellStyle name="Comma 2 3 6 3 4 2 2 3" xfId="29481" xr:uid="{00000000-0005-0000-0000-000029730000}"/>
    <cellStyle name="Comma 2 3 6 3 4 2 3" xfId="9363" xr:uid="{00000000-0005-0000-0000-000093240000}"/>
    <cellStyle name="Comma 2 3 6 3 4 2 3 3" xfId="24464" xr:uid="{00000000-0005-0000-0000-0000905F0000}"/>
    <cellStyle name="Comma 2 3 6 3 4 2 5" xfId="19451" xr:uid="{00000000-0005-0000-0000-0000FB4B0000}"/>
    <cellStyle name="Comma 2 3 6 3 4 3" xfId="6002" xr:uid="{00000000-0005-0000-0000-000072170000}"/>
    <cellStyle name="Comma 2 3 6 3 4 3 2" xfId="16054" xr:uid="{00000000-0005-0000-0000-0000B63E0000}"/>
    <cellStyle name="Comma 2 3 6 3 4 3 3" xfId="11034" xr:uid="{00000000-0005-0000-0000-00001A2B0000}"/>
    <cellStyle name="Comma 2 3 6 3 4 3 3 3" xfId="26135" xr:uid="{00000000-0005-0000-0000-000017660000}"/>
    <cellStyle name="Comma 2 3 6 3 4 3 5" xfId="21122" xr:uid="{00000000-0005-0000-0000-000082520000}"/>
    <cellStyle name="Comma 2 3 6 3 4 4" xfId="12712" xr:uid="{00000000-0005-0000-0000-0000A8310000}"/>
    <cellStyle name="Comma 2 3 6 3 4 4 3" xfId="27810" xr:uid="{00000000-0005-0000-0000-0000A26C0000}"/>
    <cellStyle name="Comma 2 3 6 3 4 5" xfId="7691" xr:uid="{00000000-0005-0000-0000-00000B1E0000}"/>
    <cellStyle name="Comma 2 3 6 3 4 5 3" xfId="22793" xr:uid="{00000000-0005-0000-0000-000009590000}"/>
    <cellStyle name="Comma 2 3 6 3 4 7" xfId="17780" xr:uid="{00000000-0005-0000-0000-000074450000}"/>
    <cellStyle name="Comma 2 3 6 3 5" xfId="3473" xr:uid="{00000000-0005-0000-0000-0000910D0000}"/>
    <cellStyle name="Comma 2 3 6 3 5 2" xfId="13547" xr:uid="{00000000-0005-0000-0000-0000EB340000}"/>
    <cellStyle name="Comma 2 3 6 3 5 2 3" xfId="28645" xr:uid="{00000000-0005-0000-0000-0000E56F0000}"/>
    <cellStyle name="Comma 2 3 6 3 5 3" xfId="8527" xr:uid="{00000000-0005-0000-0000-00004F210000}"/>
    <cellStyle name="Comma 2 3 6 3 5 3 3" xfId="23628" xr:uid="{00000000-0005-0000-0000-00004C5C0000}"/>
    <cellStyle name="Comma 2 3 6 3 5 5" xfId="18615" xr:uid="{00000000-0005-0000-0000-0000B7480000}"/>
    <cellStyle name="Comma 2 3 6 3 6" xfId="5166" xr:uid="{00000000-0005-0000-0000-00002E140000}"/>
    <cellStyle name="Comma 2 3 6 3 6 2" xfId="15218" xr:uid="{00000000-0005-0000-0000-0000723B0000}"/>
    <cellStyle name="Comma 2 3 6 3 6 2 3" xfId="30316" xr:uid="{00000000-0005-0000-0000-00006C760000}"/>
    <cellStyle name="Comma 2 3 6 3 6 3" xfId="10198" xr:uid="{00000000-0005-0000-0000-0000D6270000}"/>
    <cellStyle name="Comma 2 3 6 3 6 3 3" xfId="25299" xr:uid="{00000000-0005-0000-0000-0000D3620000}"/>
    <cellStyle name="Comma 2 3 6 3 6 5" xfId="20286" xr:uid="{00000000-0005-0000-0000-00003E4F0000}"/>
    <cellStyle name="Comma 2 3 6 3 7" xfId="11876" xr:uid="{00000000-0005-0000-0000-0000642E0000}"/>
    <cellStyle name="Comma 2 3 6 3 7 3" xfId="26974" xr:uid="{00000000-0005-0000-0000-00005E690000}"/>
    <cellStyle name="Comma 2 3 6 3 8" xfId="6855" xr:uid="{00000000-0005-0000-0000-0000C71A0000}"/>
    <cellStyle name="Comma 2 3 6 3 8 3" xfId="21957" xr:uid="{00000000-0005-0000-0000-0000C5550000}"/>
    <cellStyle name="Comma 2 3 6 4" xfId="1880" xr:uid="{00000000-0005-0000-0000-000058070000}"/>
    <cellStyle name="Comma 2 3 6 4 2" xfId="2303" xr:uid="{00000000-0005-0000-0000-0000FF080000}"/>
    <cellStyle name="Comma 2 3 6 4 2 2" xfId="3142" xr:uid="{00000000-0005-0000-0000-0000460C0000}"/>
    <cellStyle name="Comma 2 3 6 4 2 2 2" xfId="4832" xr:uid="{00000000-0005-0000-0000-0000E0120000}"/>
    <cellStyle name="Comma 2 3 6 4 2 2 2 2" xfId="14905" xr:uid="{00000000-0005-0000-0000-0000393A0000}"/>
    <cellStyle name="Comma 2 3 6 4 2 2 2 2 3" xfId="30003" xr:uid="{00000000-0005-0000-0000-000033750000}"/>
    <cellStyle name="Comma 2 3 6 4 2 2 2 3" xfId="9885" xr:uid="{00000000-0005-0000-0000-00009D260000}"/>
    <cellStyle name="Comma 2 3 6 4 2 2 2 3 3" xfId="24986" xr:uid="{00000000-0005-0000-0000-00009A610000}"/>
    <cellStyle name="Comma 2 3 6 4 2 2 2 5" xfId="19973" xr:uid="{00000000-0005-0000-0000-0000054E0000}"/>
    <cellStyle name="Comma 2 3 6 4 2 2 3" xfId="6524" xr:uid="{00000000-0005-0000-0000-00007C190000}"/>
    <cellStyle name="Comma 2 3 6 4 2 2 3 2" xfId="16576" xr:uid="{00000000-0005-0000-0000-0000C0400000}"/>
    <cellStyle name="Comma 2 3 6 4 2 2 3 3" xfId="11556" xr:uid="{00000000-0005-0000-0000-0000242D0000}"/>
    <cellStyle name="Comma 2 3 6 4 2 2 3 3 3" xfId="26657" xr:uid="{00000000-0005-0000-0000-000021680000}"/>
    <cellStyle name="Comma 2 3 6 4 2 2 3 5" xfId="21644" xr:uid="{00000000-0005-0000-0000-00008C540000}"/>
    <cellStyle name="Comma 2 3 6 4 2 2 4" xfId="13234" xr:uid="{00000000-0005-0000-0000-0000B2330000}"/>
    <cellStyle name="Comma 2 3 6 4 2 2 4 3" xfId="28332" xr:uid="{00000000-0005-0000-0000-0000AC6E0000}"/>
    <cellStyle name="Comma 2 3 6 4 2 2 5" xfId="8213" xr:uid="{00000000-0005-0000-0000-000015200000}"/>
    <cellStyle name="Comma 2 3 6 4 2 2 5 3" xfId="23315" xr:uid="{00000000-0005-0000-0000-0000135B0000}"/>
    <cellStyle name="Comma 2 3 6 4 2 2 7" xfId="18302" xr:uid="{00000000-0005-0000-0000-00007E470000}"/>
    <cellStyle name="Comma 2 3 6 4 2 3" xfId="3995" xr:uid="{00000000-0005-0000-0000-00009B0F0000}"/>
    <cellStyle name="Comma 2 3 6 4 2 3 2" xfId="14069" xr:uid="{00000000-0005-0000-0000-0000F5360000}"/>
    <cellStyle name="Comma 2 3 6 4 2 3 2 3" xfId="29167" xr:uid="{00000000-0005-0000-0000-0000EF710000}"/>
    <cellStyle name="Comma 2 3 6 4 2 3 3" xfId="9049" xr:uid="{00000000-0005-0000-0000-000059230000}"/>
    <cellStyle name="Comma 2 3 6 4 2 3 3 3" xfId="24150" xr:uid="{00000000-0005-0000-0000-0000565E0000}"/>
    <cellStyle name="Comma 2 3 6 4 2 3 5" xfId="19137" xr:uid="{00000000-0005-0000-0000-0000C14A0000}"/>
    <cellStyle name="Comma 2 3 6 4 2 4" xfId="5688" xr:uid="{00000000-0005-0000-0000-000038160000}"/>
    <cellStyle name="Comma 2 3 6 4 2 4 2" xfId="15740" xr:uid="{00000000-0005-0000-0000-00007C3D0000}"/>
    <cellStyle name="Comma 2 3 6 4 2 4 2 3" xfId="30838" xr:uid="{00000000-0005-0000-0000-000076780000}"/>
    <cellStyle name="Comma 2 3 6 4 2 4 3" xfId="10720" xr:uid="{00000000-0005-0000-0000-0000E0290000}"/>
    <cellStyle name="Comma 2 3 6 4 2 4 3 3" xfId="25821" xr:uid="{00000000-0005-0000-0000-0000DD640000}"/>
    <cellStyle name="Comma 2 3 6 4 2 4 5" xfId="20808" xr:uid="{00000000-0005-0000-0000-000048510000}"/>
    <cellStyle name="Comma 2 3 6 4 2 5" xfId="12398" xr:uid="{00000000-0005-0000-0000-00006E300000}"/>
    <cellStyle name="Comma 2 3 6 4 2 5 3" xfId="27496" xr:uid="{00000000-0005-0000-0000-0000686B0000}"/>
    <cellStyle name="Comma 2 3 6 4 2 6" xfId="7377" xr:uid="{00000000-0005-0000-0000-0000D11C0000}"/>
    <cellStyle name="Comma 2 3 6 4 2 6 3" xfId="22479" xr:uid="{00000000-0005-0000-0000-0000CF570000}"/>
    <cellStyle name="Comma 2 3 6 4 2 8" xfId="17466" xr:uid="{00000000-0005-0000-0000-00003A440000}"/>
    <cellStyle name="Comma 2 3 6 4 3" xfId="2724" xr:uid="{00000000-0005-0000-0000-0000A40A0000}"/>
    <cellStyle name="Comma 2 3 6 4 3 2" xfId="4414" xr:uid="{00000000-0005-0000-0000-00003E110000}"/>
    <cellStyle name="Comma 2 3 6 4 3 2 2" xfId="14487" xr:uid="{00000000-0005-0000-0000-000097380000}"/>
    <cellStyle name="Comma 2 3 6 4 3 2 2 3" xfId="29585" xr:uid="{00000000-0005-0000-0000-000091730000}"/>
    <cellStyle name="Comma 2 3 6 4 3 2 3" xfId="9467" xr:uid="{00000000-0005-0000-0000-0000FB240000}"/>
    <cellStyle name="Comma 2 3 6 4 3 2 3 3" xfId="24568" xr:uid="{00000000-0005-0000-0000-0000F85F0000}"/>
    <cellStyle name="Comma 2 3 6 4 3 2 5" xfId="19555" xr:uid="{00000000-0005-0000-0000-0000634C0000}"/>
    <cellStyle name="Comma 2 3 6 4 3 3" xfId="6106" xr:uid="{00000000-0005-0000-0000-0000DA170000}"/>
    <cellStyle name="Comma 2 3 6 4 3 3 2" xfId="16158" xr:uid="{00000000-0005-0000-0000-00001E3F0000}"/>
    <cellStyle name="Comma 2 3 6 4 3 3 3" xfId="11138" xr:uid="{00000000-0005-0000-0000-0000822B0000}"/>
    <cellStyle name="Comma 2 3 6 4 3 3 3 3" xfId="26239" xr:uid="{00000000-0005-0000-0000-00007F660000}"/>
    <cellStyle name="Comma 2 3 6 4 3 3 5" xfId="21226" xr:uid="{00000000-0005-0000-0000-0000EA520000}"/>
    <cellStyle name="Comma 2 3 6 4 3 4" xfId="12816" xr:uid="{00000000-0005-0000-0000-000010320000}"/>
    <cellStyle name="Comma 2 3 6 4 3 4 3" xfId="27914" xr:uid="{00000000-0005-0000-0000-00000A6D0000}"/>
    <cellStyle name="Comma 2 3 6 4 3 5" xfId="7795" xr:uid="{00000000-0005-0000-0000-0000731E0000}"/>
    <cellStyle name="Comma 2 3 6 4 3 5 3" xfId="22897" xr:uid="{00000000-0005-0000-0000-000071590000}"/>
    <cellStyle name="Comma 2 3 6 4 3 7" xfId="17884" xr:uid="{00000000-0005-0000-0000-0000DC450000}"/>
    <cellStyle name="Comma 2 3 6 4 4" xfId="3577" xr:uid="{00000000-0005-0000-0000-0000F90D0000}"/>
    <cellStyle name="Comma 2 3 6 4 4 2" xfId="13651" xr:uid="{00000000-0005-0000-0000-000053350000}"/>
    <cellStyle name="Comma 2 3 6 4 4 2 3" xfId="28749" xr:uid="{00000000-0005-0000-0000-00004D700000}"/>
    <cellStyle name="Comma 2 3 6 4 4 3" xfId="8631" xr:uid="{00000000-0005-0000-0000-0000B7210000}"/>
    <cellStyle name="Comma 2 3 6 4 4 3 3" xfId="23732" xr:uid="{00000000-0005-0000-0000-0000B45C0000}"/>
    <cellStyle name="Comma 2 3 6 4 4 5" xfId="18719" xr:uid="{00000000-0005-0000-0000-00001F490000}"/>
    <cellStyle name="Comma 2 3 6 4 5" xfId="5270" xr:uid="{00000000-0005-0000-0000-000096140000}"/>
    <cellStyle name="Comma 2 3 6 4 5 2" xfId="15322" xr:uid="{00000000-0005-0000-0000-0000DA3B0000}"/>
    <cellStyle name="Comma 2 3 6 4 5 2 3" xfId="30420" xr:uid="{00000000-0005-0000-0000-0000D4760000}"/>
    <cellStyle name="Comma 2 3 6 4 5 3" xfId="10302" xr:uid="{00000000-0005-0000-0000-00003E280000}"/>
    <cellStyle name="Comma 2 3 6 4 5 3 3" xfId="25403" xr:uid="{00000000-0005-0000-0000-00003B630000}"/>
    <cellStyle name="Comma 2 3 6 4 5 5" xfId="20390" xr:uid="{00000000-0005-0000-0000-0000A64F0000}"/>
    <cellStyle name="Comma 2 3 6 4 6" xfId="11980" xr:uid="{00000000-0005-0000-0000-0000CC2E0000}"/>
    <cellStyle name="Comma 2 3 6 4 6 3" xfId="27078" xr:uid="{00000000-0005-0000-0000-0000C6690000}"/>
    <cellStyle name="Comma 2 3 6 4 7" xfId="6959" xr:uid="{00000000-0005-0000-0000-00002F1B0000}"/>
    <cellStyle name="Comma 2 3 6 4 7 3" xfId="22061" xr:uid="{00000000-0005-0000-0000-00002D560000}"/>
    <cellStyle name="Comma 2 3 6 4 9" xfId="17048" xr:uid="{00000000-0005-0000-0000-000098420000}"/>
    <cellStyle name="Comma 2 3 6 5" xfId="2093" xr:uid="{00000000-0005-0000-0000-00002D080000}"/>
    <cellStyle name="Comma 2 3 6 5 2" xfId="2934" xr:uid="{00000000-0005-0000-0000-0000760B0000}"/>
    <cellStyle name="Comma 2 3 6 5 2 2" xfId="4624" xr:uid="{00000000-0005-0000-0000-000010120000}"/>
    <cellStyle name="Comma 2 3 6 5 2 2 2" xfId="14697" xr:uid="{00000000-0005-0000-0000-000069390000}"/>
    <cellStyle name="Comma 2 3 6 5 2 2 2 3" xfId="29795" xr:uid="{00000000-0005-0000-0000-000063740000}"/>
    <cellStyle name="Comma 2 3 6 5 2 2 3" xfId="9677" xr:uid="{00000000-0005-0000-0000-0000CD250000}"/>
    <cellStyle name="Comma 2 3 6 5 2 2 3 3" xfId="24778" xr:uid="{00000000-0005-0000-0000-0000CA600000}"/>
    <cellStyle name="Comma 2 3 6 5 2 2 5" xfId="19765" xr:uid="{00000000-0005-0000-0000-0000354D0000}"/>
    <cellStyle name="Comma 2 3 6 5 2 3" xfId="6316" xr:uid="{00000000-0005-0000-0000-0000AC180000}"/>
    <cellStyle name="Comma 2 3 6 5 2 3 2" xfId="16368" xr:uid="{00000000-0005-0000-0000-0000F03F0000}"/>
    <cellStyle name="Comma 2 3 6 5 2 3 3" xfId="11348" xr:uid="{00000000-0005-0000-0000-0000542C0000}"/>
    <cellStyle name="Comma 2 3 6 5 2 3 3 3" xfId="26449" xr:uid="{00000000-0005-0000-0000-000051670000}"/>
    <cellStyle name="Comma 2 3 6 5 2 3 5" xfId="21436" xr:uid="{00000000-0005-0000-0000-0000BC530000}"/>
    <cellStyle name="Comma 2 3 6 5 2 4" xfId="13026" xr:uid="{00000000-0005-0000-0000-0000E2320000}"/>
    <cellStyle name="Comma 2 3 6 5 2 4 3" xfId="28124" xr:uid="{00000000-0005-0000-0000-0000DC6D0000}"/>
    <cellStyle name="Comma 2 3 6 5 2 5" xfId="8005" xr:uid="{00000000-0005-0000-0000-0000451F0000}"/>
    <cellStyle name="Comma 2 3 6 5 2 5 3" xfId="23107" xr:uid="{00000000-0005-0000-0000-0000435A0000}"/>
    <cellStyle name="Comma 2 3 6 5 2 7" xfId="18094" xr:uid="{00000000-0005-0000-0000-0000AE460000}"/>
    <cellStyle name="Comma 2 3 6 5 3" xfId="3787" xr:uid="{00000000-0005-0000-0000-0000CB0E0000}"/>
    <cellStyle name="Comma 2 3 6 5 3 2" xfId="13861" xr:uid="{00000000-0005-0000-0000-000025360000}"/>
    <cellStyle name="Comma 2 3 6 5 3 2 3" xfId="28959" xr:uid="{00000000-0005-0000-0000-00001F710000}"/>
    <cellStyle name="Comma 2 3 6 5 3 3" xfId="8841" xr:uid="{00000000-0005-0000-0000-000089220000}"/>
    <cellStyle name="Comma 2 3 6 5 3 3 3" xfId="23942" xr:uid="{00000000-0005-0000-0000-0000865D0000}"/>
    <cellStyle name="Comma 2 3 6 5 3 5" xfId="18929" xr:uid="{00000000-0005-0000-0000-0000F1490000}"/>
    <cellStyle name="Comma 2 3 6 5 4" xfId="5480" xr:uid="{00000000-0005-0000-0000-000068150000}"/>
    <cellStyle name="Comma 2 3 6 5 4 2" xfId="15532" xr:uid="{00000000-0005-0000-0000-0000AC3C0000}"/>
    <cellStyle name="Comma 2 3 6 5 4 2 3" xfId="30630" xr:uid="{00000000-0005-0000-0000-0000A6770000}"/>
    <cellStyle name="Comma 2 3 6 5 4 3" xfId="10512" xr:uid="{00000000-0005-0000-0000-000010290000}"/>
    <cellStyle name="Comma 2 3 6 5 4 3 3" xfId="25613" xr:uid="{00000000-0005-0000-0000-00000D640000}"/>
    <cellStyle name="Comma 2 3 6 5 4 5" xfId="20600" xr:uid="{00000000-0005-0000-0000-000078500000}"/>
    <cellStyle name="Comma 2 3 6 5 5" xfId="12190" xr:uid="{00000000-0005-0000-0000-00009E2F0000}"/>
    <cellStyle name="Comma 2 3 6 5 5 3" xfId="27288" xr:uid="{00000000-0005-0000-0000-0000986A0000}"/>
    <cellStyle name="Comma 2 3 6 5 6" xfId="7169" xr:uid="{00000000-0005-0000-0000-0000011C0000}"/>
    <cellStyle name="Comma 2 3 6 5 6 3" xfId="22271" xr:uid="{00000000-0005-0000-0000-0000FF560000}"/>
    <cellStyle name="Comma 2 3 6 5 8" xfId="17258" xr:uid="{00000000-0005-0000-0000-00006A430000}"/>
    <cellStyle name="Comma 2 3 6 6" xfId="2514" xr:uid="{00000000-0005-0000-0000-0000D2090000}"/>
    <cellStyle name="Comma 2 3 6 6 2" xfId="4206" xr:uid="{00000000-0005-0000-0000-00006E100000}"/>
    <cellStyle name="Comma 2 3 6 6 2 2" xfId="14279" xr:uid="{00000000-0005-0000-0000-0000C7370000}"/>
    <cellStyle name="Comma 2 3 6 6 2 2 3" xfId="29377" xr:uid="{00000000-0005-0000-0000-0000C1720000}"/>
    <cellStyle name="Comma 2 3 6 6 2 3" xfId="9259" xr:uid="{00000000-0005-0000-0000-00002B240000}"/>
    <cellStyle name="Comma 2 3 6 6 2 3 3" xfId="24360" xr:uid="{00000000-0005-0000-0000-0000285F0000}"/>
    <cellStyle name="Comma 2 3 6 6 2 5" xfId="19347" xr:uid="{00000000-0005-0000-0000-0000934B0000}"/>
    <cellStyle name="Comma 2 3 6 6 3" xfId="5898" xr:uid="{00000000-0005-0000-0000-00000A170000}"/>
    <cellStyle name="Comma 2 3 6 6 3 2" xfId="15950" xr:uid="{00000000-0005-0000-0000-00004E3E0000}"/>
    <cellStyle name="Comma 2 3 6 6 3 3" xfId="10930" xr:uid="{00000000-0005-0000-0000-0000B22A0000}"/>
    <cellStyle name="Comma 2 3 6 6 3 3 3" xfId="26031" xr:uid="{00000000-0005-0000-0000-0000AF650000}"/>
    <cellStyle name="Comma 2 3 6 6 3 5" xfId="21018" xr:uid="{00000000-0005-0000-0000-00001A520000}"/>
    <cellStyle name="Comma 2 3 6 6 4" xfId="12608" xr:uid="{00000000-0005-0000-0000-000040310000}"/>
    <cellStyle name="Comma 2 3 6 6 4 3" xfId="27706" xr:uid="{00000000-0005-0000-0000-00003A6C0000}"/>
    <cellStyle name="Comma 2 3 6 6 5" xfId="7587" xr:uid="{00000000-0005-0000-0000-0000A31D0000}"/>
    <cellStyle name="Comma 2 3 6 6 5 3" xfId="22689" xr:uid="{00000000-0005-0000-0000-0000A1580000}"/>
    <cellStyle name="Comma 2 3 6 6 7" xfId="17676" xr:uid="{00000000-0005-0000-0000-00000C450000}"/>
    <cellStyle name="Comma 2 3 6 7" xfId="3363" xr:uid="{00000000-0005-0000-0000-0000230D0000}"/>
    <cellStyle name="Comma 2 3 6 7 2" xfId="13443" xr:uid="{00000000-0005-0000-0000-000083340000}"/>
    <cellStyle name="Comma 2 3 6 7 2 3" xfId="28541" xr:uid="{00000000-0005-0000-0000-00007D6F0000}"/>
    <cellStyle name="Comma 2 3 6 7 3" xfId="8423" xr:uid="{00000000-0005-0000-0000-0000E7200000}"/>
    <cellStyle name="Comma 2 3 6 7 3 3" xfId="23524" xr:uid="{00000000-0005-0000-0000-0000E45B0000}"/>
    <cellStyle name="Comma 2 3 6 7 5" xfId="18511" xr:uid="{00000000-0005-0000-0000-00004F480000}"/>
    <cellStyle name="Comma 2 3 6 8" xfId="5058" xr:uid="{00000000-0005-0000-0000-0000C2130000}"/>
    <cellStyle name="Comma 2 3 6 8 2" xfId="15114" xr:uid="{00000000-0005-0000-0000-00000A3B0000}"/>
    <cellStyle name="Comma 2 3 6 8 2 3" xfId="30212" xr:uid="{00000000-0005-0000-0000-000004760000}"/>
    <cellStyle name="Comma 2 3 6 8 3" xfId="10094" xr:uid="{00000000-0005-0000-0000-00006E270000}"/>
    <cellStyle name="Comma 2 3 6 8 3 3" xfId="25195" xr:uid="{00000000-0005-0000-0000-00006B620000}"/>
    <cellStyle name="Comma 2 3 6 8 5" xfId="20182" xr:uid="{00000000-0005-0000-0000-0000D64E0000}"/>
    <cellStyle name="Comma 2 3 6 9" xfId="11770" xr:uid="{00000000-0005-0000-0000-0000FA2D0000}"/>
    <cellStyle name="Comma 2 3 6 9 3" xfId="26870" xr:uid="{00000000-0005-0000-0000-0000F6680000}"/>
    <cellStyle name="Comma 2 3 7" xfId="1268" xr:uid="{00000000-0005-0000-0000-0000F4040000}"/>
    <cellStyle name="Comma 2 3 8" xfId="1262" xr:uid="{00000000-0005-0000-0000-0000EE040000}"/>
    <cellStyle name="Comma 2 3 9" xfId="360" xr:uid="{00000000-0005-0000-0000-000068010000}"/>
    <cellStyle name="Comma 20" xfId="1811" xr:uid="{00000000-0005-0000-0000-000013070000}"/>
    <cellStyle name="Comma 21" xfId="1868" xr:uid="{00000000-0005-0000-0000-00004C070000}"/>
    <cellStyle name="Comma 22" xfId="1870" xr:uid="{00000000-0005-0000-0000-00004E070000}"/>
    <cellStyle name="Comma 23" xfId="1924" xr:uid="{00000000-0005-0000-0000-000084070000}"/>
    <cellStyle name="Comma 24" xfId="2137" xr:uid="{00000000-0005-0000-0000-000059080000}"/>
    <cellStyle name="Comma 25" xfId="2558" xr:uid="{00000000-0005-0000-0000-0000FE090000}"/>
    <cellStyle name="Comma 26" xfId="3348" xr:uid="{00000000-0005-0000-0000-0000140D0000}"/>
    <cellStyle name="Comma 27" xfId="3346" xr:uid="{00000000-0005-0000-0000-0000120D0000}"/>
    <cellStyle name="Comma 28" xfId="3411" xr:uid="{00000000-0005-0000-0000-0000530D0000}"/>
    <cellStyle name="Comma 29" xfId="5034" xr:uid="{00000000-0005-0000-0000-0000AA130000}"/>
    <cellStyle name="Comma 3" xfId="40" xr:uid="{00000000-0005-0000-0000-000028000000}"/>
    <cellStyle name="Comma 3 2" xfId="41" xr:uid="{00000000-0005-0000-0000-000029000000}"/>
    <cellStyle name="Comma 3 2 2" xfId="764" xr:uid="{00000000-0005-0000-0000-0000FC020000}"/>
    <cellStyle name="Comma 3 2 3" xfId="362" xr:uid="{00000000-0005-0000-0000-00006A010000}"/>
    <cellStyle name="Comma 3 3" xfId="490" xr:uid="{00000000-0005-0000-0000-0000EA010000}"/>
    <cellStyle name="Comma 3 4" xfId="361" xr:uid="{00000000-0005-0000-0000-000069010000}"/>
    <cellStyle name="Comma 30" xfId="5042" xr:uid="{00000000-0005-0000-0000-0000B2130000}"/>
    <cellStyle name="Comma 31" xfId="5041" xr:uid="{00000000-0005-0000-0000-0000B1130000}"/>
    <cellStyle name="Comma 32" xfId="5043" xr:uid="{00000000-0005-0000-0000-0000B3130000}"/>
    <cellStyle name="Comma 33" xfId="5040" xr:uid="{00000000-0005-0000-0000-0000B0130000}"/>
    <cellStyle name="Comma 34" xfId="5039" xr:uid="{00000000-0005-0000-0000-0000AF130000}"/>
    <cellStyle name="Comma 35" xfId="5036" xr:uid="{00000000-0005-0000-0000-0000AC130000}"/>
    <cellStyle name="Comma 36" xfId="5037" xr:uid="{00000000-0005-0000-0000-0000AD130000}"/>
    <cellStyle name="Comma 37" xfId="5044" xr:uid="{00000000-0005-0000-0000-0000B4130000}"/>
    <cellStyle name="Comma 38" xfId="5047" xr:uid="{00000000-0005-0000-0000-0000B7130000}"/>
    <cellStyle name="Comma 39" xfId="3365" xr:uid="{00000000-0005-0000-0000-0000250D0000}"/>
    <cellStyle name="Comma 4" xfId="42" xr:uid="{00000000-0005-0000-0000-00002A000000}"/>
    <cellStyle name="Comma 4 10" xfId="1083" xr:uid="{00000000-0005-0000-0000-00003B040000}"/>
    <cellStyle name="Comma 4 12" xfId="363" xr:uid="{00000000-0005-0000-0000-00006B010000}"/>
    <cellStyle name="Comma 4 2" xfId="765" xr:uid="{00000000-0005-0000-0000-0000FD020000}"/>
    <cellStyle name="Comma 4 2 2" xfId="1270" xr:uid="{00000000-0005-0000-0000-0000F6040000}"/>
    <cellStyle name="Comma 4 3" xfId="692" xr:uid="{00000000-0005-0000-0000-0000B4020000}"/>
    <cellStyle name="Comma 4 4" xfId="1271" xr:uid="{00000000-0005-0000-0000-0000F7040000}"/>
    <cellStyle name="Comma 4 5" xfId="1272" xr:uid="{00000000-0005-0000-0000-0000F8040000}"/>
    <cellStyle name="Comma 4 6" xfId="1273" xr:uid="{00000000-0005-0000-0000-0000F9040000}"/>
    <cellStyle name="Comma 4 7" xfId="1274" xr:uid="{00000000-0005-0000-0000-0000FA040000}"/>
    <cellStyle name="Comma 4 8" xfId="1275" xr:uid="{00000000-0005-0000-0000-0000FB040000}"/>
    <cellStyle name="Comma 4 9" xfId="1269" xr:uid="{00000000-0005-0000-0000-0000F5040000}"/>
    <cellStyle name="Comma 40" xfId="5045" xr:uid="{00000000-0005-0000-0000-0000B5130000}"/>
    <cellStyle name="Comma 41" xfId="5104" xr:uid="{00000000-0005-0000-0000-0000F0130000}"/>
    <cellStyle name="Comma 42" xfId="6725" xr:uid="{00000000-0005-0000-0000-0000451A0000}"/>
    <cellStyle name="Comma 43" xfId="6731" xr:uid="{00000000-0005-0000-0000-00004B1A0000}"/>
    <cellStyle name="Comma 44" xfId="6730" xr:uid="{00000000-0005-0000-0000-00004A1A0000}"/>
    <cellStyle name="Comma 45" xfId="6732" xr:uid="{00000000-0005-0000-0000-00004C1A0000}"/>
    <cellStyle name="Comma 46" xfId="6729" xr:uid="{00000000-0005-0000-0000-0000491A0000}"/>
    <cellStyle name="Comma 47" xfId="6728" xr:uid="{00000000-0005-0000-0000-0000481A0000}"/>
    <cellStyle name="Comma 48" xfId="11814" xr:uid="{00000000-0005-0000-0000-0000262E0000}"/>
    <cellStyle name="Comma 49" xfId="16786" xr:uid="{00000000-0005-0000-0000-000092410000}"/>
    <cellStyle name="Comma 5" xfId="43" xr:uid="{00000000-0005-0000-0000-00002B000000}"/>
    <cellStyle name="Comma 5 2" xfId="766" xr:uid="{00000000-0005-0000-0000-0000FE020000}"/>
    <cellStyle name="Comma 5 5" xfId="364" xr:uid="{00000000-0005-0000-0000-00006C010000}"/>
    <cellStyle name="Comma 50" xfId="16782" xr:uid="{00000000-0005-0000-0000-00008E410000}"/>
    <cellStyle name="Comma 51" xfId="16779" xr:uid="{00000000-0005-0000-0000-00008B410000}"/>
    <cellStyle name="Comma 52" xfId="6793" xr:uid="{00000000-0005-0000-0000-0000891A0000}"/>
    <cellStyle name="Comma 53" xfId="6747" xr:uid="{00000000-0005-0000-0000-00005B1A0000}"/>
    <cellStyle name="Comma 54" xfId="16807" xr:uid="{00000000-0005-0000-0000-0000A7410000}"/>
    <cellStyle name="Comma 55" xfId="16816" xr:uid="{00000000-0005-0000-0000-0000B0410000}"/>
    <cellStyle name="Comma 56" xfId="16801" xr:uid="{00000000-0005-0000-0000-0000A1410000}"/>
    <cellStyle name="Comma 57" xfId="16793" xr:uid="{00000000-0005-0000-0000-000099410000}"/>
    <cellStyle name="Comma 58" xfId="16825" xr:uid="{00000000-0005-0000-0000-0000B9410000}"/>
    <cellStyle name="Comma 59" xfId="16805" xr:uid="{00000000-0005-0000-0000-0000A5410000}"/>
    <cellStyle name="Comma 6" xfId="44" xr:uid="{00000000-0005-0000-0000-00002C000000}"/>
    <cellStyle name="Comma 6 2" xfId="767" xr:uid="{00000000-0005-0000-0000-0000FF020000}"/>
    <cellStyle name="Comma 6 3" xfId="365" xr:uid="{00000000-0005-0000-0000-00006D010000}"/>
    <cellStyle name="Comma 60" xfId="16813" xr:uid="{00000000-0005-0000-0000-0000AD410000}"/>
    <cellStyle name="Comma 61" xfId="16791" xr:uid="{00000000-0005-0000-0000-000097410000}"/>
    <cellStyle name="Comma 62" xfId="16800" xr:uid="{00000000-0005-0000-0000-0000A0410000}"/>
    <cellStyle name="Comma 63" xfId="16795" xr:uid="{00000000-0005-0000-0000-00009B410000}"/>
    <cellStyle name="Comma 64" xfId="16829" xr:uid="{00000000-0005-0000-0000-0000BD410000}"/>
    <cellStyle name="Comma 65" xfId="16789" xr:uid="{00000000-0005-0000-0000-000095410000}"/>
    <cellStyle name="Comma 66" xfId="16818" xr:uid="{00000000-0005-0000-0000-0000B2410000}"/>
    <cellStyle name="Comma 67" xfId="16814" xr:uid="{00000000-0005-0000-0000-0000AE410000}"/>
    <cellStyle name="Comma 68" xfId="16821" xr:uid="{00000000-0005-0000-0000-0000B5410000}"/>
    <cellStyle name="Comma 7" xfId="45" xr:uid="{00000000-0005-0000-0000-00002D000000}"/>
    <cellStyle name="Comma 7 2" xfId="768" xr:uid="{00000000-0005-0000-0000-000000030000}"/>
    <cellStyle name="Comma 7 3" xfId="366" xr:uid="{00000000-0005-0000-0000-00006E010000}"/>
    <cellStyle name="Comma 74" xfId="16882" xr:uid="{00000000-0005-0000-0000-0000F2410000}"/>
    <cellStyle name="Comma 76" xfId="30952" xr:uid="{00000000-0005-0000-0000-0000E8780000}"/>
    <cellStyle name="Comma 76 2" xfId="30963" xr:uid="{00000000-0005-0000-0000-0000F8780000}"/>
    <cellStyle name="Comma 77" xfId="30954" xr:uid="{00000000-0005-0000-0000-0000EA780000}"/>
    <cellStyle name="Comma 77 2" xfId="30964" xr:uid="{00000000-0005-0000-0000-0000F9780000}"/>
    <cellStyle name="Comma 78 2" xfId="30965" xr:uid="{00000000-0005-0000-0000-0000FA780000}"/>
    <cellStyle name="Comma 79 2" xfId="30966" xr:uid="{00000000-0005-0000-0000-0000FB780000}"/>
    <cellStyle name="Comma 8" xfId="46" xr:uid="{00000000-0005-0000-0000-00002E000000}"/>
    <cellStyle name="Comma 8 2" xfId="769" xr:uid="{00000000-0005-0000-0000-000001030000}"/>
    <cellStyle name="Comma 8 3" xfId="367" xr:uid="{00000000-0005-0000-0000-00006F010000}"/>
    <cellStyle name="Comma 80 2" xfId="30967" xr:uid="{00000000-0005-0000-0000-0000FC780000}"/>
    <cellStyle name="Comma 81 2" xfId="30968" xr:uid="{00000000-0005-0000-0000-0000FD780000}"/>
    <cellStyle name="Comma 82 2" xfId="30969" xr:uid="{00000000-0005-0000-0000-0000FE780000}"/>
    <cellStyle name="Comma 83 2" xfId="30970" xr:uid="{00000000-0005-0000-0000-0000FF780000}"/>
    <cellStyle name="Comma 84" xfId="30956" xr:uid="{00000000-0005-0000-0000-0000EC780000}"/>
    <cellStyle name="Comma 84 2" xfId="30971" xr:uid="{00000000-0005-0000-0000-000000790000}"/>
    <cellStyle name="Comma 86" xfId="30957" xr:uid="{00000000-0005-0000-0000-0000ED780000}"/>
    <cellStyle name="Comma 86 2" xfId="30972" xr:uid="{00000000-0005-0000-0000-000001790000}"/>
    <cellStyle name="Comma 87" xfId="30953" xr:uid="{00000000-0005-0000-0000-0000E9780000}"/>
    <cellStyle name="Comma 87 2" xfId="30973" xr:uid="{00000000-0005-0000-0000-000002790000}"/>
    <cellStyle name="Comma 9" xfId="47" xr:uid="{00000000-0005-0000-0000-00002F000000}"/>
    <cellStyle name="Comma 9 2" xfId="770" xr:uid="{00000000-0005-0000-0000-000002030000}"/>
    <cellStyle name="Comma 9 3" xfId="368" xr:uid="{00000000-0005-0000-0000-000070010000}"/>
    <cellStyle name="Comma0" xfId="48" xr:uid="{00000000-0005-0000-0000-000030000000}"/>
    <cellStyle name="Comma0 10" xfId="1277" xr:uid="{00000000-0005-0000-0000-0000FD040000}"/>
    <cellStyle name="Comma0 10 2" xfId="1278" xr:uid="{00000000-0005-0000-0000-0000FE040000}"/>
    <cellStyle name="Comma0 11" xfId="1276" xr:uid="{00000000-0005-0000-0000-0000FC040000}"/>
    <cellStyle name="Comma0 2" xfId="49" xr:uid="{00000000-0005-0000-0000-000031000000}"/>
    <cellStyle name="Comma0 2 2" xfId="50" xr:uid="{00000000-0005-0000-0000-000032000000}"/>
    <cellStyle name="Comma0 2 2 2" xfId="596" xr:uid="{00000000-0005-0000-0000-000054020000}"/>
    <cellStyle name="Comma0 2 2 3" xfId="492" xr:uid="{00000000-0005-0000-0000-0000EC010000}"/>
    <cellStyle name="Comma0 2 2 4" xfId="370" xr:uid="{00000000-0005-0000-0000-000072010000}"/>
    <cellStyle name="Comma0 2 3" xfId="51" xr:uid="{00000000-0005-0000-0000-000033000000}"/>
    <cellStyle name="Comma0 2 3 2" xfId="595" xr:uid="{00000000-0005-0000-0000-000053020000}"/>
    <cellStyle name="Comma0 2 3 3" xfId="371" xr:uid="{00000000-0005-0000-0000-000073010000}"/>
    <cellStyle name="Comma0 2 4" xfId="491" xr:uid="{00000000-0005-0000-0000-0000EB010000}"/>
    <cellStyle name="Comma0 2 5" xfId="369" xr:uid="{00000000-0005-0000-0000-000071010000}"/>
    <cellStyle name="Comma0 3" xfId="52" xr:uid="{00000000-0005-0000-0000-000034000000}"/>
    <cellStyle name="Comma0 3 2" xfId="53" xr:uid="{00000000-0005-0000-0000-000035000000}"/>
    <cellStyle name="Comma0 3 2 2" xfId="597" xr:uid="{00000000-0005-0000-0000-000055020000}"/>
    <cellStyle name="Comma0 3 2 3" xfId="373" xr:uid="{00000000-0005-0000-0000-000075010000}"/>
    <cellStyle name="Comma0 3 3" xfId="493" xr:uid="{00000000-0005-0000-0000-0000ED010000}"/>
    <cellStyle name="Comma0 3 4" xfId="372" xr:uid="{00000000-0005-0000-0000-000074010000}"/>
    <cellStyle name="Comma0 4" xfId="54" xr:uid="{00000000-0005-0000-0000-000036000000}"/>
    <cellStyle name="Comma0 4 2" xfId="771" xr:uid="{00000000-0005-0000-0000-000003030000}"/>
    <cellStyle name="Comma0 4 3" xfId="374" xr:uid="{00000000-0005-0000-0000-000076010000}"/>
    <cellStyle name="Comma0 5" xfId="1279" xr:uid="{00000000-0005-0000-0000-0000FF040000}"/>
    <cellStyle name="Comma0 5 2" xfId="1280" xr:uid="{00000000-0005-0000-0000-000000050000}"/>
    <cellStyle name="Comma0 5 3" xfId="1281" xr:uid="{00000000-0005-0000-0000-000001050000}"/>
    <cellStyle name="Comma0 6" xfId="1282" xr:uid="{00000000-0005-0000-0000-000002050000}"/>
    <cellStyle name="Comma0 6 2" xfId="1283" xr:uid="{00000000-0005-0000-0000-000003050000}"/>
    <cellStyle name="Comma0 7" xfId="1284" xr:uid="{00000000-0005-0000-0000-000004050000}"/>
    <cellStyle name="Comma0 7 2" xfId="1285" xr:uid="{00000000-0005-0000-0000-000005050000}"/>
    <cellStyle name="Comma0 8" xfId="1286" xr:uid="{00000000-0005-0000-0000-000006050000}"/>
    <cellStyle name="Comma0 9" xfId="1287" xr:uid="{00000000-0005-0000-0000-000007050000}"/>
    <cellStyle name="Comma0 9 2" xfId="1288" xr:uid="{00000000-0005-0000-0000-000008050000}"/>
    <cellStyle name="Currency" xfId="2" xr:uid="{00000000-0005-0000-0000-000002000000}"/>
    <cellStyle name="Currency [0]" xfId="3" xr:uid="{00000000-0005-0000-0000-000003000000}"/>
    <cellStyle name="Currency 10" xfId="1290" xr:uid="{00000000-0005-0000-0000-00000A050000}"/>
    <cellStyle name="Currency 10 2" xfId="1291" xr:uid="{00000000-0005-0000-0000-00000B050000}"/>
    <cellStyle name="Currency 11" xfId="1292" xr:uid="{00000000-0005-0000-0000-00000C050000}"/>
    <cellStyle name="Currency 11 2" xfId="1293" xr:uid="{00000000-0005-0000-0000-00000D050000}"/>
    <cellStyle name="Currency 12" xfId="1294" xr:uid="{00000000-0005-0000-0000-00000E050000}"/>
    <cellStyle name="Currency 13" xfId="1295" xr:uid="{00000000-0005-0000-0000-00000F050000}"/>
    <cellStyle name="Currency 14" xfId="1289" xr:uid="{00000000-0005-0000-0000-000009050000}"/>
    <cellStyle name="Currency 16" xfId="30955" xr:uid="{00000000-0005-0000-0000-0000EB780000}"/>
    <cellStyle name="Currency 2" xfId="55" xr:uid="{00000000-0005-0000-0000-000037000000}"/>
    <cellStyle name="Currency 2 2" xfId="496" xr:uid="{00000000-0005-0000-0000-0000F0010000}"/>
    <cellStyle name="Currency 2 2 2" xfId="599" xr:uid="{00000000-0005-0000-0000-000057020000}"/>
    <cellStyle name="Currency 2 3" xfId="598" xr:uid="{00000000-0005-0000-0000-000056020000}"/>
    <cellStyle name="Currency 2 4" xfId="495" xr:uid="{00000000-0005-0000-0000-0000EF010000}"/>
    <cellStyle name="Currency 2 5" xfId="375" xr:uid="{00000000-0005-0000-0000-000077010000}"/>
    <cellStyle name="Currency 3" xfId="56" xr:uid="{00000000-0005-0000-0000-000038000000}"/>
    <cellStyle name="Currency 3 2" xfId="600" xr:uid="{00000000-0005-0000-0000-000058020000}"/>
    <cellStyle name="Currency 3 3" xfId="497" xr:uid="{00000000-0005-0000-0000-0000F1010000}"/>
    <cellStyle name="Currency 3 4" xfId="376" xr:uid="{00000000-0005-0000-0000-000078010000}"/>
    <cellStyle name="Currency 4" xfId="57" xr:uid="{00000000-0005-0000-0000-000039000000}"/>
    <cellStyle name="Currency 4 2" xfId="494" xr:uid="{00000000-0005-0000-0000-0000EE010000}"/>
    <cellStyle name="Currency 4 3" xfId="377" xr:uid="{00000000-0005-0000-0000-000079010000}"/>
    <cellStyle name="Currency 5" xfId="897" xr:uid="{00000000-0005-0000-0000-000081030000}"/>
    <cellStyle name="Currency 5 2" xfId="1296" xr:uid="{00000000-0005-0000-0000-000010050000}"/>
    <cellStyle name="Currency 5 3" xfId="1297" xr:uid="{00000000-0005-0000-0000-000011050000}"/>
    <cellStyle name="Currency 6" xfId="1298" xr:uid="{00000000-0005-0000-0000-000012050000}"/>
    <cellStyle name="Currency 6 2" xfId="1299" xr:uid="{00000000-0005-0000-0000-000013050000}"/>
    <cellStyle name="Currency 7" xfId="1300" xr:uid="{00000000-0005-0000-0000-000014050000}"/>
    <cellStyle name="Currency 7 2" xfId="1301" xr:uid="{00000000-0005-0000-0000-000015050000}"/>
    <cellStyle name="Currency 8" xfId="1302" xr:uid="{00000000-0005-0000-0000-000016050000}"/>
    <cellStyle name="Currency 8 2" xfId="1303" xr:uid="{00000000-0005-0000-0000-000017050000}"/>
    <cellStyle name="Currency 9" xfId="1304" xr:uid="{00000000-0005-0000-0000-000018050000}"/>
    <cellStyle name="Currency0" xfId="58" xr:uid="{00000000-0005-0000-0000-00003A000000}"/>
    <cellStyle name="Currency0 10" xfId="1306" xr:uid="{00000000-0005-0000-0000-00001A050000}"/>
    <cellStyle name="Currency0 10 2" xfId="1307" xr:uid="{00000000-0005-0000-0000-00001B050000}"/>
    <cellStyle name="Currency0 11" xfId="1305" xr:uid="{00000000-0005-0000-0000-000019050000}"/>
    <cellStyle name="Currency0 12" xfId="1099" xr:uid="{00000000-0005-0000-0000-00004B040000}"/>
    <cellStyle name="Currency0 14" xfId="898" xr:uid="{00000000-0005-0000-0000-000082030000}"/>
    <cellStyle name="Currency0 2" xfId="59" xr:uid="{00000000-0005-0000-0000-00003B000000}"/>
    <cellStyle name="Currency0 2 2" xfId="60" xr:uid="{00000000-0005-0000-0000-00003C000000}"/>
    <cellStyle name="Currency0 2 2 2" xfId="602" xr:uid="{00000000-0005-0000-0000-00005A020000}"/>
    <cellStyle name="Currency0 2 2 3" xfId="499" xr:uid="{00000000-0005-0000-0000-0000F3010000}"/>
    <cellStyle name="Currency0 2 2 5" xfId="900" xr:uid="{00000000-0005-0000-0000-000084030000}"/>
    <cellStyle name="Currency0 2 2 6" xfId="379" xr:uid="{00000000-0005-0000-0000-00007B010000}"/>
    <cellStyle name="Currency0 2 3" xfId="61" xr:uid="{00000000-0005-0000-0000-00003D000000}"/>
    <cellStyle name="Currency0 2 3 2" xfId="601" xr:uid="{00000000-0005-0000-0000-000059020000}"/>
    <cellStyle name="Currency0 2 3 3" xfId="380" xr:uid="{00000000-0005-0000-0000-00007C010000}"/>
    <cellStyle name="Currency0 2 4" xfId="498" xr:uid="{00000000-0005-0000-0000-0000F2010000}"/>
    <cellStyle name="Currency0 2 6" xfId="899" xr:uid="{00000000-0005-0000-0000-000083030000}"/>
    <cellStyle name="Currency0 2 7" xfId="378" xr:uid="{00000000-0005-0000-0000-00007A010000}"/>
    <cellStyle name="Currency0 3" xfId="62" xr:uid="{00000000-0005-0000-0000-00003E000000}"/>
    <cellStyle name="Currency0 3 2" xfId="63" xr:uid="{00000000-0005-0000-0000-00003F000000}"/>
    <cellStyle name="Currency0 3 2 2" xfId="603" xr:uid="{00000000-0005-0000-0000-00005B020000}"/>
    <cellStyle name="Currency0 3 2 3" xfId="382" xr:uid="{00000000-0005-0000-0000-00007E010000}"/>
    <cellStyle name="Currency0 3 3" xfId="500" xr:uid="{00000000-0005-0000-0000-0000F4010000}"/>
    <cellStyle name="Currency0 3 5" xfId="901" xr:uid="{00000000-0005-0000-0000-000085030000}"/>
    <cellStyle name="Currency0 3 6" xfId="381" xr:uid="{00000000-0005-0000-0000-00007D010000}"/>
    <cellStyle name="Currency0 4" xfId="64" xr:uid="{00000000-0005-0000-0000-000040000000}"/>
    <cellStyle name="Currency0 4 2" xfId="772" xr:uid="{00000000-0005-0000-0000-000004030000}"/>
    <cellStyle name="Currency0 4 3" xfId="383" xr:uid="{00000000-0005-0000-0000-00007F010000}"/>
    <cellStyle name="Currency0 5" xfId="1308" xr:uid="{00000000-0005-0000-0000-00001C050000}"/>
    <cellStyle name="Currency0 5 2" xfId="1309" xr:uid="{00000000-0005-0000-0000-00001D050000}"/>
    <cellStyle name="Currency0 5 3" xfId="1310" xr:uid="{00000000-0005-0000-0000-00001E050000}"/>
    <cellStyle name="Currency0 6" xfId="1311" xr:uid="{00000000-0005-0000-0000-00001F050000}"/>
    <cellStyle name="Currency0 6 2" xfId="1312" xr:uid="{00000000-0005-0000-0000-000020050000}"/>
    <cellStyle name="Currency0 7" xfId="1313" xr:uid="{00000000-0005-0000-0000-000021050000}"/>
    <cellStyle name="Currency0 7 2" xfId="1314" xr:uid="{00000000-0005-0000-0000-000022050000}"/>
    <cellStyle name="Currency0 8" xfId="1315" xr:uid="{00000000-0005-0000-0000-000023050000}"/>
    <cellStyle name="Currency0 9" xfId="1316" xr:uid="{00000000-0005-0000-0000-000024050000}"/>
    <cellStyle name="Currency0 9 2" xfId="1317" xr:uid="{00000000-0005-0000-0000-000025050000}"/>
    <cellStyle name="Date" xfId="65" xr:uid="{00000000-0005-0000-0000-000041000000}"/>
    <cellStyle name="Date 10" xfId="1319" xr:uid="{00000000-0005-0000-0000-000027050000}"/>
    <cellStyle name="Date 10 2" xfId="1320" xr:uid="{00000000-0005-0000-0000-000028050000}"/>
    <cellStyle name="Date 11" xfId="1318" xr:uid="{00000000-0005-0000-0000-000026050000}"/>
    <cellStyle name="Date 2" xfId="66" xr:uid="{00000000-0005-0000-0000-000042000000}"/>
    <cellStyle name="Date 2 2" xfId="67" xr:uid="{00000000-0005-0000-0000-000043000000}"/>
    <cellStyle name="Date 2 2 2" xfId="605" xr:uid="{00000000-0005-0000-0000-00005D020000}"/>
    <cellStyle name="Date 2 2 3" xfId="502" xr:uid="{00000000-0005-0000-0000-0000F6010000}"/>
    <cellStyle name="Date 2 2 4" xfId="385" xr:uid="{00000000-0005-0000-0000-000081010000}"/>
    <cellStyle name="Date 2 3" xfId="68" xr:uid="{00000000-0005-0000-0000-000044000000}"/>
    <cellStyle name="Date 2 3 2" xfId="604" xr:uid="{00000000-0005-0000-0000-00005C020000}"/>
    <cellStyle name="Date 2 3 3" xfId="386" xr:uid="{00000000-0005-0000-0000-000082010000}"/>
    <cellStyle name="Date 2 4" xfId="501" xr:uid="{00000000-0005-0000-0000-0000F5010000}"/>
    <cellStyle name="Date 2 5" xfId="384" xr:uid="{00000000-0005-0000-0000-000080010000}"/>
    <cellStyle name="Date 3" xfId="69" xr:uid="{00000000-0005-0000-0000-000045000000}"/>
    <cellStyle name="Date 3 2" xfId="70" xr:uid="{00000000-0005-0000-0000-000046000000}"/>
    <cellStyle name="Date 3 2 2" xfId="606" xr:uid="{00000000-0005-0000-0000-00005E020000}"/>
    <cellStyle name="Date 3 2 3" xfId="388" xr:uid="{00000000-0005-0000-0000-000084010000}"/>
    <cellStyle name="Date 3 3" xfId="503" xr:uid="{00000000-0005-0000-0000-0000F7010000}"/>
    <cellStyle name="Date 3 4" xfId="387" xr:uid="{00000000-0005-0000-0000-000083010000}"/>
    <cellStyle name="Date 4" xfId="71" xr:uid="{00000000-0005-0000-0000-000047000000}"/>
    <cellStyle name="Date 4 2" xfId="773" xr:uid="{00000000-0005-0000-0000-000005030000}"/>
    <cellStyle name="Date 4 3" xfId="389" xr:uid="{00000000-0005-0000-0000-000085010000}"/>
    <cellStyle name="Date 5" xfId="1321" xr:uid="{00000000-0005-0000-0000-000029050000}"/>
    <cellStyle name="Date 5 2" xfId="1322" xr:uid="{00000000-0005-0000-0000-00002A050000}"/>
    <cellStyle name="Date 5 3" xfId="1323" xr:uid="{00000000-0005-0000-0000-00002B050000}"/>
    <cellStyle name="Date 6" xfId="1324" xr:uid="{00000000-0005-0000-0000-00002C050000}"/>
    <cellStyle name="Date 6 2" xfId="1325" xr:uid="{00000000-0005-0000-0000-00002D050000}"/>
    <cellStyle name="Date 7" xfId="1326" xr:uid="{00000000-0005-0000-0000-00002E050000}"/>
    <cellStyle name="Date 7 2" xfId="1327" xr:uid="{00000000-0005-0000-0000-00002F050000}"/>
    <cellStyle name="Date 8" xfId="1328" xr:uid="{00000000-0005-0000-0000-000030050000}"/>
    <cellStyle name="Date 9" xfId="1329" xr:uid="{00000000-0005-0000-0000-000031050000}"/>
    <cellStyle name="Date 9 2" xfId="1330" xr:uid="{00000000-0005-0000-0000-000032050000}"/>
    <cellStyle name="Emphasis 1" xfId="354" xr:uid="{00000000-0005-0000-0000-000062010000}"/>
    <cellStyle name="Emphasis 2" xfId="355" xr:uid="{00000000-0005-0000-0000-000063010000}"/>
    <cellStyle name="Emphasis 3" xfId="356" xr:uid="{00000000-0005-0000-0000-000064010000}"/>
    <cellStyle name="Explanatory Text" xfId="72" xr:uid="{00000000-0005-0000-0000-000048000000}"/>
    <cellStyle name="Explanatory Text 2" xfId="693" xr:uid="{00000000-0005-0000-0000-0000B5020000}"/>
    <cellStyle name="Explanatory Text 2 2" xfId="1084" xr:uid="{00000000-0005-0000-0000-00003C040000}"/>
    <cellStyle name="Explanatory Text 2 4" xfId="902" xr:uid="{00000000-0005-0000-0000-000086030000}"/>
    <cellStyle name="Fixed" xfId="73" xr:uid="{00000000-0005-0000-0000-000049000000}"/>
    <cellStyle name="Fixed 10" xfId="1332" xr:uid="{00000000-0005-0000-0000-000034050000}"/>
    <cellStyle name="Fixed 10 2" xfId="1333" xr:uid="{00000000-0005-0000-0000-000035050000}"/>
    <cellStyle name="Fixed 11" xfId="1331" xr:uid="{00000000-0005-0000-0000-000033050000}"/>
    <cellStyle name="Fixed 2" xfId="74" xr:uid="{00000000-0005-0000-0000-00004A000000}"/>
    <cellStyle name="Fixed 2 2" xfId="75" xr:uid="{00000000-0005-0000-0000-00004B000000}"/>
    <cellStyle name="Fixed 2 2 2" xfId="608" xr:uid="{00000000-0005-0000-0000-000060020000}"/>
    <cellStyle name="Fixed 2 2 3" xfId="505" xr:uid="{00000000-0005-0000-0000-0000F9010000}"/>
    <cellStyle name="Fixed 2 2 4" xfId="391" xr:uid="{00000000-0005-0000-0000-000087010000}"/>
    <cellStyle name="Fixed 2 3" xfId="76" xr:uid="{00000000-0005-0000-0000-00004C000000}"/>
    <cellStyle name="Fixed 2 3 2" xfId="607" xr:uid="{00000000-0005-0000-0000-00005F020000}"/>
    <cellStyle name="Fixed 2 3 3" xfId="392" xr:uid="{00000000-0005-0000-0000-000088010000}"/>
    <cellStyle name="Fixed 2 4" xfId="504" xr:uid="{00000000-0005-0000-0000-0000F8010000}"/>
    <cellStyle name="Fixed 2 5" xfId="390" xr:uid="{00000000-0005-0000-0000-000086010000}"/>
    <cellStyle name="Fixed 3" xfId="77" xr:uid="{00000000-0005-0000-0000-00004D000000}"/>
    <cellStyle name="Fixed 3 2" xfId="78" xr:uid="{00000000-0005-0000-0000-00004E000000}"/>
    <cellStyle name="Fixed 3 2 2" xfId="609" xr:uid="{00000000-0005-0000-0000-000061020000}"/>
    <cellStyle name="Fixed 3 2 3" xfId="394" xr:uid="{00000000-0005-0000-0000-00008A010000}"/>
    <cellStyle name="Fixed 3 3" xfId="506" xr:uid="{00000000-0005-0000-0000-0000FA010000}"/>
    <cellStyle name="Fixed 3 4" xfId="393" xr:uid="{00000000-0005-0000-0000-000089010000}"/>
    <cellStyle name="Fixed 4" xfId="79" xr:uid="{00000000-0005-0000-0000-00004F000000}"/>
    <cellStyle name="Fixed 4 2" xfId="774" xr:uid="{00000000-0005-0000-0000-000006030000}"/>
    <cellStyle name="Fixed 4 3" xfId="395" xr:uid="{00000000-0005-0000-0000-00008B010000}"/>
    <cellStyle name="Fixed 5" xfId="1334" xr:uid="{00000000-0005-0000-0000-000036050000}"/>
    <cellStyle name="Fixed 5 2" xfId="1335" xr:uid="{00000000-0005-0000-0000-000037050000}"/>
    <cellStyle name="Fixed 5 3" xfId="1336" xr:uid="{00000000-0005-0000-0000-000038050000}"/>
    <cellStyle name="Fixed 6" xfId="1337" xr:uid="{00000000-0005-0000-0000-000039050000}"/>
    <cellStyle name="Fixed 6 2" xfId="1338" xr:uid="{00000000-0005-0000-0000-00003A050000}"/>
    <cellStyle name="Fixed 7" xfId="1339" xr:uid="{00000000-0005-0000-0000-00003B050000}"/>
    <cellStyle name="Fixed 7 2" xfId="1340" xr:uid="{00000000-0005-0000-0000-00003C050000}"/>
    <cellStyle name="Fixed 8" xfId="1341" xr:uid="{00000000-0005-0000-0000-00003D050000}"/>
    <cellStyle name="Fixed 9" xfId="1342" xr:uid="{00000000-0005-0000-0000-00003E050000}"/>
    <cellStyle name="Fixed 9 2" xfId="1343" xr:uid="{00000000-0005-0000-0000-00003F050000}"/>
    <cellStyle name="Good" xfId="80" xr:uid="{00000000-0005-0000-0000-000050000000}"/>
    <cellStyle name="Good 2" xfId="694" xr:uid="{00000000-0005-0000-0000-0000B6020000}"/>
    <cellStyle name="Good 2 2" xfId="1085" xr:uid="{00000000-0005-0000-0000-00003D040000}"/>
    <cellStyle name="Good 2 4" xfId="903" xr:uid="{00000000-0005-0000-0000-000087030000}"/>
    <cellStyle name="Grey" xfId="81" xr:uid="{00000000-0005-0000-0000-000051000000}"/>
    <cellStyle name="Grey 2" xfId="82" xr:uid="{00000000-0005-0000-0000-000052000000}"/>
    <cellStyle name="Grey 3" xfId="83" xr:uid="{00000000-0005-0000-0000-000053000000}"/>
    <cellStyle name="HEADER" xfId="84" xr:uid="{00000000-0005-0000-0000-000054000000}"/>
    <cellStyle name="HEADER 2" xfId="1101" xr:uid="{00000000-0005-0000-0000-00004D040000}"/>
    <cellStyle name="HEADER 4" xfId="904" xr:uid="{00000000-0005-0000-0000-000088030000}"/>
    <cellStyle name="Header1" xfId="85" xr:uid="{00000000-0005-0000-0000-000055000000}"/>
    <cellStyle name="Header1 2" xfId="1102" xr:uid="{00000000-0005-0000-0000-00004E040000}"/>
    <cellStyle name="Header1 4" xfId="905" xr:uid="{00000000-0005-0000-0000-000089030000}"/>
    <cellStyle name="Header2" xfId="86" xr:uid="{00000000-0005-0000-0000-000056000000}"/>
    <cellStyle name="Header2 2" xfId="1103" xr:uid="{00000000-0005-0000-0000-00004F040000}"/>
    <cellStyle name="Header2 4" xfId="906" xr:uid="{00000000-0005-0000-0000-00008A030000}"/>
    <cellStyle name="Heading 1" xfId="87" xr:uid="{00000000-0005-0000-0000-000057000000}"/>
    <cellStyle name="Heading 1 2" xfId="88" xr:uid="{00000000-0005-0000-0000-000058000000}"/>
    <cellStyle name="Heading 1 2 2" xfId="908" xr:uid="{00000000-0005-0000-0000-00008C030000}"/>
    <cellStyle name="Heading 1 2 3" xfId="1104" xr:uid="{00000000-0005-0000-0000-000050040000}"/>
    <cellStyle name="Heading 1 2 5" xfId="907" xr:uid="{00000000-0005-0000-0000-00008B030000}"/>
    <cellStyle name="Heading 1 3" xfId="695" xr:uid="{00000000-0005-0000-0000-0000B7020000}"/>
    <cellStyle name="Heading 1 3 10" xfId="909" xr:uid="{00000000-0005-0000-0000-00008D030000}"/>
    <cellStyle name="Heading 1 3 2" xfId="1345" xr:uid="{00000000-0005-0000-0000-000041050000}"/>
    <cellStyle name="Heading 1 3 3" xfId="1346" xr:uid="{00000000-0005-0000-0000-000042050000}"/>
    <cellStyle name="Heading 1 3 4" xfId="1347" xr:uid="{00000000-0005-0000-0000-000043050000}"/>
    <cellStyle name="Heading 1 3 5" xfId="1348" xr:uid="{00000000-0005-0000-0000-000044050000}"/>
    <cellStyle name="Heading 1 3 6" xfId="1349" xr:uid="{00000000-0005-0000-0000-000045050000}"/>
    <cellStyle name="Heading 1 3 7" xfId="1344" xr:uid="{00000000-0005-0000-0000-000040050000}"/>
    <cellStyle name="Heading 1 3 8" xfId="1086" xr:uid="{00000000-0005-0000-0000-00003E040000}"/>
    <cellStyle name="Heading 1 4" xfId="483" xr:uid="{00000000-0005-0000-0000-0000E3010000}"/>
    <cellStyle name="Heading 1 4 5" xfId="1350" xr:uid="{00000000-0005-0000-0000-000046050000}"/>
    <cellStyle name="Heading 1 5" xfId="1351" xr:uid="{00000000-0005-0000-0000-000047050000}"/>
    <cellStyle name="Heading 1 6" xfId="1352" xr:uid="{00000000-0005-0000-0000-000048050000}"/>
    <cellStyle name="Heading 1 7" xfId="1353" xr:uid="{00000000-0005-0000-0000-000049050000}"/>
    <cellStyle name="Heading 1 8" xfId="1354" xr:uid="{00000000-0005-0000-0000-00004A050000}"/>
    <cellStyle name="Heading 1 9" xfId="1355" xr:uid="{00000000-0005-0000-0000-00004B050000}"/>
    <cellStyle name="Heading 2" xfId="89" xr:uid="{00000000-0005-0000-0000-000059000000}"/>
    <cellStyle name="Heading 2 10" xfId="1356" xr:uid="{00000000-0005-0000-0000-00004C050000}"/>
    <cellStyle name="Heading 2 2" xfId="90" xr:uid="{00000000-0005-0000-0000-00005A000000}"/>
    <cellStyle name="Heading 2 2 2" xfId="91" xr:uid="{00000000-0005-0000-0000-00005B000000}"/>
    <cellStyle name="Heading 2 2 2 2" xfId="911" xr:uid="{00000000-0005-0000-0000-00008F030000}"/>
    <cellStyle name="Heading 2 2 3" xfId="1106" xr:uid="{00000000-0005-0000-0000-000052040000}"/>
    <cellStyle name="Heading 2 2 5" xfId="910" xr:uid="{00000000-0005-0000-0000-00008E030000}"/>
    <cellStyle name="Heading 2 3" xfId="92" xr:uid="{00000000-0005-0000-0000-00005C000000}"/>
    <cellStyle name="Heading 2 3 2" xfId="1105" xr:uid="{00000000-0005-0000-0000-000051040000}"/>
    <cellStyle name="Heading 2 3 4" xfId="912" xr:uid="{00000000-0005-0000-0000-000090030000}"/>
    <cellStyle name="Heading 2 4" xfId="696" xr:uid="{00000000-0005-0000-0000-0000B8020000}"/>
    <cellStyle name="Heading 2 4 2" xfId="1358" xr:uid="{00000000-0005-0000-0000-00004E050000}"/>
    <cellStyle name="Heading 2 4 3" xfId="1359" xr:uid="{00000000-0005-0000-0000-00004F050000}"/>
    <cellStyle name="Heading 2 4 4" xfId="1360" xr:uid="{00000000-0005-0000-0000-000050050000}"/>
    <cellStyle name="Heading 2 4 5" xfId="1361" xr:uid="{00000000-0005-0000-0000-000051050000}"/>
    <cellStyle name="Heading 2 4 6" xfId="1362" xr:uid="{00000000-0005-0000-0000-000052050000}"/>
    <cellStyle name="Heading 2 4 7" xfId="1357" xr:uid="{00000000-0005-0000-0000-00004D050000}"/>
    <cellStyle name="Heading 2 5" xfId="484" xr:uid="{00000000-0005-0000-0000-0000E4010000}"/>
    <cellStyle name="Heading 2 5 4" xfId="1363" xr:uid="{00000000-0005-0000-0000-000053050000}"/>
    <cellStyle name="Heading 2 6" xfId="1364" xr:uid="{00000000-0005-0000-0000-000054050000}"/>
    <cellStyle name="Heading 2 7" xfId="1365" xr:uid="{00000000-0005-0000-0000-000055050000}"/>
    <cellStyle name="Heading 2 8" xfId="1366" xr:uid="{00000000-0005-0000-0000-000056050000}"/>
    <cellStyle name="Heading 2 9" xfId="1367" xr:uid="{00000000-0005-0000-0000-000057050000}"/>
    <cellStyle name="Heading 3" xfId="93" xr:uid="{00000000-0005-0000-0000-00005D000000}"/>
    <cellStyle name="Heading 3 2" xfId="697" xr:uid="{00000000-0005-0000-0000-0000B9020000}"/>
    <cellStyle name="Heading 3 2 10" xfId="913" xr:uid="{00000000-0005-0000-0000-000091030000}"/>
    <cellStyle name="Heading 3 2 2" xfId="1369" xr:uid="{00000000-0005-0000-0000-000059050000}"/>
    <cellStyle name="Heading 3 2 3" xfId="1370" xr:uid="{00000000-0005-0000-0000-00005A050000}"/>
    <cellStyle name="Heading 3 2 4" xfId="1371" xr:uid="{00000000-0005-0000-0000-00005B050000}"/>
    <cellStyle name="Heading 3 2 5" xfId="1372" xr:uid="{00000000-0005-0000-0000-00005C050000}"/>
    <cellStyle name="Heading 3 2 6" xfId="1373" xr:uid="{00000000-0005-0000-0000-00005D050000}"/>
    <cellStyle name="Heading 3 2 7" xfId="1368" xr:uid="{00000000-0005-0000-0000-000058050000}"/>
    <cellStyle name="Heading 3 2 8" xfId="1087" xr:uid="{00000000-0005-0000-0000-00003F040000}"/>
    <cellStyle name="Heading 4" xfId="94" xr:uid="{00000000-0005-0000-0000-00005E000000}"/>
    <cellStyle name="Heading 4 2" xfId="698" xr:uid="{00000000-0005-0000-0000-0000BA020000}"/>
    <cellStyle name="Heading 4 2 10" xfId="914" xr:uid="{00000000-0005-0000-0000-000092030000}"/>
    <cellStyle name="Heading 4 2 2" xfId="1375" xr:uid="{00000000-0005-0000-0000-00005F050000}"/>
    <cellStyle name="Heading 4 2 3" xfId="1376" xr:uid="{00000000-0005-0000-0000-000060050000}"/>
    <cellStyle name="Heading 4 2 4" xfId="1377" xr:uid="{00000000-0005-0000-0000-000061050000}"/>
    <cellStyle name="Heading 4 2 5" xfId="1378" xr:uid="{00000000-0005-0000-0000-000062050000}"/>
    <cellStyle name="Heading 4 2 6" xfId="1379" xr:uid="{00000000-0005-0000-0000-000063050000}"/>
    <cellStyle name="Heading 4 2 7" xfId="1374" xr:uid="{00000000-0005-0000-0000-00005E050000}"/>
    <cellStyle name="Heading 4 2 8" xfId="1088" xr:uid="{00000000-0005-0000-0000-000040040000}"/>
    <cellStyle name="Heading1" xfId="95" xr:uid="{00000000-0005-0000-0000-00005F000000}"/>
    <cellStyle name="Heading1 10" xfId="1381" xr:uid="{00000000-0005-0000-0000-000065050000}"/>
    <cellStyle name="Heading1 10 2" xfId="1382" xr:uid="{00000000-0005-0000-0000-000066050000}"/>
    <cellStyle name="Heading1 11" xfId="1380" xr:uid="{00000000-0005-0000-0000-000064050000}"/>
    <cellStyle name="Heading1 2" xfId="96" xr:uid="{00000000-0005-0000-0000-000060000000}"/>
    <cellStyle name="Heading1 2 2" xfId="97" xr:uid="{00000000-0005-0000-0000-000061000000}"/>
    <cellStyle name="Heading1 2 2 2" xfId="611" xr:uid="{00000000-0005-0000-0000-000063020000}"/>
    <cellStyle name="Heading1 2 2 3" xfId="508" xr:uid="{00000000-0005-0000-0000-0000FC010000}"/>
    <cellStyle name="Heading1 2 2 4" xfId="397" xr:uid="{00000000-0005-0000-0000-00008D010000}"/>
    <cellStyle name="Heading1 2 3" xfId="98" xr:uid="{00000000-0005-0000-0000-000062000000}"/>
    <cellStyle name="Heading1 2 3 2" xfId="610" xr:uid="{00000000-0005-0000-0000-000062020000}"/>
    <cellStyle name="Heading1 2 3 3" xfId="398" xr:uid="{00000000-0005-0000-0000-00008E010000}"/>
    <cellStyle name="Heading1 2 4" xfId="507" xr:uid="{00000000-0005-0000-0000-0000FB010000}"/>
    <cellStyle name="Heading1 2 5" xfId="396" xr:uid="{00000000-0005-0000-0000-00008C010000}"/>
    <cellStyle name="Heading1 3" xfId="99" xr:uid="{00000000-0005-0000-0000-000063000000}"/>
    <cellStyle name="Heading1 3 2" xfId="100" xr:uid="{00000000-0005-0000-0000-000064000000}"/>
    <cellStyle name="Heading1 3 2 2" xfId="612" xr:uid="{00000000-0005-0000-0000-000064020000}"/>
    <cellStyle name="Heading1 3 2 3" xfId="400" xr:uid="{00000000-0005-0000-0000-000090010000}"/>
    <cellStyle name="Heading1 3 3" xfId="509" xr:uid="{00000000-0005-0000-0000-0000FD010000}"/>
    <cellStyle name="Heading1 3 4" xfId="399" xr:uid="{00000000-0005-0000-0000-00008F010000}"/>
    <cellStyle name="Heading1 4" xfId="101" xr:uid="{00000000-0005-0000-0000-000065000000}"/>
    <cellStyle name="Heading1 4 2" xfId="775" xr:uid="{00000000-0005-0000-0000-000007030000}"/>
    <cellStyle name="Heading1 4 3" xfId="401" xr:uid="{00000000-0005-0000-0000-000091010000}"/>
    <cellStyle name="Heading1 5" xfId="1383" xr:uid="{00000000-0005-0000-0000-000067050000}"/>
    <cellStyle name="Heading1 5 2" xfId="1384" xr:uid="{00000000-0005-0000-0000-000068050000}"/>
    <cellStyle name="Heading1 5 3" xfId="1385" xr:uid="{00000000-0005-0000-0000-000069050000}"/>
    <cellStyle name="Heading1 6" xfId="1386" xr:uid="{00000000-0005-0000-0000-00006A050000}"/>
    <cellStyle name="Heading1 6 2" xfId="1387" xr:uid="{00000000-0005-0000-0000-00006B050000}"/>
    <cellStyle name="Heading1 7" xfId="1388" xr:uid="{00000000-0005-0000-0000-00006C050000}"/>
    <cellStyle name="Heading1 7 2" xfId="1389" xr:uid="{00000000-0005-0000-0000-00006D050000}"/>
    <cellStyle name="Heading1 8" xfId="1390" xr:uid="{00000000-0005-0000-0000-00006E050000}"/>
    <cellStyle name="Heading1 9" xfId="1391" xr:uid="{00000000-0005-0000-0000-00006F050000}"/>
    <cellStyle name="Heading1 9 2" xfId="1392" xr:uid="{00000000-0005-0000-0000-000070050000}"/>
    <cellStyle name="Heading1_2011-10 LIEE Table 6 (2)" xfId="102" xr:uid="{00000000-0005-0000-0000-000066000000}"/>
    <cellStyle name="Heading2" xfId="103" xr:uid="{00000000-0005-0000-0000-000067000000}"/>
    <cellStyle name="Heading2 10" xfId="1394" xr:uid="{00000000-0005-0000-0000-000072050000}"/>
    <cellStyle name="Heading2 10 2" xfId="1395" xr:uid="{00000000-0005-0000-0000-000073050000}"/>
    <cellStyle name="Heading2 11" xfId="1393" xr:uid="{00000000-0005-0000-0000-000071050000}"/>
    <cellStyle name="Heading2 2" xfId="104" xr:uid="{00000000-0005-0000-0000-000068000000}"/>
    <cellStyle name="Heading2 2 2" xfId="105" xr:uid="{00000000-0005-0000-0000-000069000000}"/>
    <cellStyle name="Heading2 2 2 2" xfId="614" xr:uid="{00000000-0005-0000-0000-000066020000}"/>
    <cellStyle name="Heading2 2 2 3" xfId="511" xr:uid="{00000000-0005-0000-0000-0000FF010000}"/>
    <cellStyle name="Heading2 2 2 4" xfId="403" xr:uid="{00000000-0005-0000-0000-000093010000}"/>
    <cellStyle name="Heading2 2 3" xfId="106" xr:uid="{00000000-0005-0000-0000-00006A000000}"/>
    <cellStyle name="Heading2 2 3 2" xfId="613" xr:uid="{00000000-0005-0000-0000-000065020000}"/>
    <cellStyle name="Heading2 2 3 3" xfId="404" xr:uid="{00000000-0005-0000-0000-000094010000}"/>
    <cellStyle name="Heading2 2 4" xfId="510" xr:uid="{00000000-0005-0000-0000-0000FE010000}"/>
    <cellStyle name="Heading2 2 5" xfId="402" xr:uid="{00000000-0005-0000-0000-000092010000}"/>
    <cellStyle name="Heading2 3" xfId="107" xr:uid="{00000000-0005-0000-0000-00006B000000}"/>
    <cellStyle name="Heading2 3 2" xfId="108" xr:uid="{00000000-0005-0000-0000-00006C000000}"/>
    <cellStyle name="Heading2 3 2 2" xfId="615" xr:uid="{00000000-0005-0000-0000-000067020000}"/>
    <cellStyle name="Heading2 3 2 3" xfId="406" xr:uid="{00000000-0005-0000-0000-000096010000}"/>
    <cellStyle name="Heading2 3 3" xfId="512" xr:uid="{00000000-0005-0000-0000-000000020000}"/>
    <cellStyle name="Heading2 3 4" xfId="405" xr:uid="{00000000-0005-0000-0000-000095010000}"/>
    <cellStyle name="Heading2 4" xfId="109" xr:uid="{00000000-0005-0000-0000-00006D000000}"/>
    <cellStyle name="Heading2 4 2" xfId="776" xr:uid="{00000000-0005-0000-0000-000008030000}"/>
    <cellStyle name="Heading2 4 3" xfId="407" xr:uid="{00000000-0005-0000-0000-000097010000}"/>
    <cellStyle name="Heading2 5" xfId="1396" xr:uid="{00000000-0005-0000-0000-000074050000}"/>
    <cellStyle name="Heading2 5 2" xfId="1397" xr:uid="{00000000-0005-0000-0000-000075050000}"/>
    <cellStyle name="Heading2 5 3" xfId="1398" xr:uid="{00000000-0005-0000-0000-000076050000}"/>
    <cellStyle name="Heading2 6" xfId="1399" xr:uid="{00000000-0005-0000-0000-000077050000}"/>
    <cellStyle name="Heading2 6 2" xfId="1400" xr:uid="{00000000-0005-0000-0000-000078050000}"/>
    <cellStyle name="Heading2 7" xfId="1401" xr:uid="{00000000-0005-0000-0000-000079050000}"/>
    <cellStyle name="Heading2 7 2" xfId="1402" xr:uid="{00000000-0005-0000-0000-00007A050000}"/>
    <cellStyle name="Heading2 8" xfId="1403" xr:uid="{00000000-0005-0000-0000-00007B050000}"/>
    <cellStyle name="Heading2 9" xfId="1404" xr:uid="{00000000-0005-0000-0000-00007C050000}"/>
    <cellStyle name="Heading2 9 2" xfId="1405" xr:uid="{00000000-0005-0000-0000-00007D050000}"/>
    <cellStyle name="Heading2_2011-10 LIEE Table 6 (2)" xfId="110" xr:uid="{00000000-0005-0000-0000-00006E000000}"/>
    <cellStyle name="Hidden" xfId="111" xr:uid="{00000000-0005-0000-0000-00006F000000}"/>
    <cellStyle name="Hidden 2" xfId="616" xr:uid="{00000000-0005-0000-0000-000068020000}"/>
    <cellStyle name="Hidden 3" xfId="513" xr:uid="{00000000-0005-0000-0000-000001020000}"/>
    <cellStyle name="Hidden 4" xfId="408" xr:uid="{00000000-0005-0000-0000-000098010000}"/>
    <cellStyle name="HIGHLIGHT" xfId="112" xr:uid="{00000000-0005-0000-0000-000070000000}"/>
    <cellStyle name="HIGHLIGHT 2" xfId="1107" xr:uid="{00000000-0005-0000-0000-000053040000}"/>
    <cellStyle name="HIGHLIGHT 4" xfId="915" xr:uid="{00000000-0005-0000-0000-000093030000}"/>
    <cellStyle name="Hyperlink 2" xfId="916" xr:uid="{00000000-0005-0000-0000-000094030000}"/>
    <cellStyle name="Hyperlink 3" xfId="30976" xr:uid="{4185FD50-A1E0-4D04-B185-B5CE54A26645}"/>
    <cellStyle name="Input" xfId="113" xr:uid="{00000000-0005-0000-0000-000071000000}"/>
    <cellStyle name="Input [yellow]" xfId="114" xr:uid="{00000000-0005-0000-0000-000072000000}"/>
    <cellStyle name="Input [yellow] 2" xfId="115" xr:uid="{00000000-0005-0000-0000-000073000000}"/>
    <cellStyle name="Input [yellow] 3" xfId="116" xr:uid="{00000000-0005-0000-0000-000074000000}"/>
    <cellStyle name="Input 10" xfId="16783" xr:uid="{00000000-0005-0000-0000-00008F410000}"/>
    <cellStyle name="Input 2" xfId="699" xr:uid="{00000000-0005-0000-0000-0000BB020000}"/>
    <cellStyle name="Input 2 10" xfId="917" xr:uid="{00000000-0005-0000-0000-000095030000}"/>
    <cellStyle name="Input 2 2" xfId="1407" xr:uid="{00000000-0005-0000-0000-00007F050000}"/>
    <cellStyle name="Input 2 3" xfId="1408" xr:uid="{00000000-0005-0000-0000-000080050000}"/>
    <cellStyle name="Input 2 4" xfId="1409" xr:uid="{00000000-0005-0000-0000-000081050000}"/>
    <cellStyle name="Input 2 5" xfId="1410" xr:uid="{00000000-0005-0000-0000-000082050000}"/>
    <cellStyle name="Input 2 6" xfId="1411" xr:uid="{00000000-0005-0000-0000-000083050000}"/>
    <cellStyle name="Input 2 7" xfId="1406" xr:uid="{00000000-0005-0000-0000-00007E050000}"/>
    <cellStyle name="Input 2 8" xfId="1089" xr:uid="{00000000-0005-0000-0000-000041040000}"/>
    <cellStyle name="Input 3" xfId="918" xr:uid="{00000000-0005-0000-0000-000096030000}"/>
    <cellStyle name="Input 3 2" xfId="1412" xr:uid="{00000000-0005-0000-0000-000084050000}"/>
    <cellStyle name="Input 4" xfId="919" xr:uid="{00000000-0005-0000-0000-000097030000}"/>
    <cellStyle name="Input 4 2" xfId="1413" xr:uid="{00000000-0005-0000-0000-000085050000}"/>
    <cellStyle name="Input 5" xfId="920" xr:uid="{00000000-0005-0000-0000-000098030000}"/>
    <cellStyle name="Input 5 2" xfId="1414" xr:uid="{00000000-0005-0000-0000-000086050000}"/>
    <cellStyle name="Input 6" xfId="921" xr:uid="{00000000-0005-0000-0000-000099030000}"/>
    <cellStyle name="Input 6 2" xfId="1415" xr:uid="{00000000-0005-0000-0000-000087050000}"/>
    <cellStyle name="Input 7" xfId="1416" xr:uid="{00000000-0005-0000-0000-000088050000}"/>
    <cellStyle name="Input 8" xfId="3345" xr:uid="{00000000-0005-0000-0000-0000110D0000}"/>
    <cellStyle name="Input 9" xfId="16785" xr:uid="{00000000-0005-0000-0000-000091410000}"/>
    <cellStyle name="Linked Cell" xfId="117" xr:uid="{00000000-0005-0000-0000-000075000000}"/>
    <cellStyle name="Linked Cell 2" xfId="700" xr:uid="{00000000-0005-0000-0000-0000BC020000}"/>
    <cellStyle name="Linked Cell 2 2" xfId="1090" xr:uid="{00000000-0005-0000-0000-000042040000}"/>
    <cellStyle name="Linked Cell 2 4" xfId="922" xr:uid="{00000000-0005-0000-0000-00009A030000}"/>
    <cellStyle name="Neutral" xfId="118" xr:uid="{00000000-0005-0000-0000-000076000000}"/>
    <cellStyle name="Neutral 2" xfId="701" xr:uid="{00000000-0005-0000-0000-0000BD020000}"/>
    <cellStyle name="Neutral 2 2" xfId="1091" xr:uid="{00000000-0005-0000-0000-000043040000}"/>
    <cellStyle name="Neutral 2 4" xfId="923" xr:uid="{00000000-0005-0000-0000-00009B030000}"/>
    <cellStyle name="no dec" xfId="119" xr:uid="{00000000-0005-0000-0000-000077000000}"/>
    <cellStyle name="no dec 2" xfId="120" xr:uid="{00000000-0005-0000-0000-000078000000}"/>
    <cellStyle name="no dec 2 2" xfId="924" xr:uid="{00000000-0005-0000-0000-00009C030000}"/>
    <cellStyle name="no dec_2011-12 LIEE Table 1 Updated budget" xfId="121" xr:uid="{00000000-0005-0000-0000-000079000000}"/>
    <cellStyle name="Normal" xfId="0" builtinId="0"/>
    <cellStyle name="Normal - Style1" xfId="122" xr:uid="{00000000-0005-0000-0000-00007A000000}"/>
    <cellStyle name="Normal - Style1 2" xfId="123" xr:uid="{00000000-0005-0000-0000-00007B000000}"/>
    <cellStyle name="Normal - Style1 2 2" xfId="925" xr:uid="{00000000-0005-0000-0000-00009D030000}"/>
    <cellStyle name="Normal - Style1_2011-12 LIEE Table 1 Updated budget" xfId="124" xr:uid="{00000000-0005-0000-0000-00007C000000}"/>
    <cellStyle name="Normal 10" xfId="716" xr:uid="{00000000-0005-0000-0000-0000CC020000}"/>
    <cellStyle name="Normal 10 10" xfId="30980" xr:uid="{79C27923-7F99-4DBE-A440-297EF671E476}"/>
    <cellStyle name="Normal 10 2" xfId="331" xr:uid="{00000000-0005-0000-0000-00004B010000}"/>
    <cellStyle name="Normal 10 2 2" xfId="852" xr:uid="{00000000-0005-0000-0000-000054030000}"/>
    <cellStyle name="Normal 10 2 3" xfId="737" xr:uid="{00000000-0005-0000-0000-0000E1020000}"/>
    <cellStyle name="Normal 10 3" xfId="758" xr:uid="{00000000-0005-0000-0000-0000F6020000}"/>
    <cellStyle name="Normal 10 3 2" xfId="1417" xr:uid="{00000000-0005-0000-0000-000089050000}"/>
    <cellStyle name="Normal 100" xfId="16780" xr:uid="{00000000-0005-0000-0000-00008C410000}"/>
    <cellStyle name="Normal 101" xfId="16784" xr:uid="{00000000-0005-0000-0000-000090410000}"/>
    <cellStyle name="Normal 102" xfId="11757" xr:uid="{00000000-0005-0000-0000-0000ED2D0000}"/>
    <cellStyle name="Normal 102 3" xfId="26858" xr:uid="{00000000-0005-0000-0000-0000EA680000}"/>
    <cellStyle name="Normal 103" xfId="11762" xr:uid="{00000000-0005-0000-0000-0000F22D0000}"/>
    <cellStyle name="Normal 103 3" xfId="26862" xr:uid="{00000000-0005-0000-0000-0000EE680000}"/>
    <cellStyle name="Normal 104" xfId="11760" xr:uid="{00000000-0005-0000-0000-0000F02D0000}"/>
    <cellStyle name="Normal 104 3" xfId="26860" xr:uid="{00000000-0005-0000-0000-0000EC680000}"/>
    <cellStyle name="Normal 105" xfId="11759" xr:uid="{00000000-0005-0000-0000-0000EF2D0000}"/>
    <cellStyle name="Normal 105 3" xfId="26859" xr:uid="{00000000-0005-0000-0000-0000EB680000}"/>
    <cellStyle name="Normal 106" xfId="6735" xr:uid="{00000000-0005-0000-0000-00004F1A0000}"/>
    <cellStyle name="Normal 107" xfId="6740" xr:uid="{00000000-0005-0000-0000-0000541A0000}"/>
    <cellStyle name="Normal 108" xfId="8420" xr:uid="{00000000-0005-0000-0000-0000E4200000}"/>
    <cellStyle name="Normal 109" xfId="6737" xr:uid="{00000000-0005-0000-0000-0000511A0000}"/>
    <cellStyle name="Normal 11" xfId="717" xr:uid="{00000000-0005-0000-0000-0000CD020000}"/>
    <cellStyle name="Normal 11 2" xfId="738" xr:uid="{00000000-0005-0000-0000-0000E2020000}"/>
    <cellStyle name="Normal 11 3" xfId="759" xr:uid="{00000000-0005-0000-0000-0000F7020000}"/>
    <cellStyle name="Normal 11 4" xfId="926" xr:uid="{00000000-0005-0000-0000-00009E030000}"/>
    <cellStyle name="Normal 110" xfId="16817" xr:uid="{00000000-0005-0000-0000-0000B1410000}"/>
    <cellStyle name="Normal 111" xfId="16812" xr:uid="{00000000-0005-0000-0000-0000AC410000}"/>
    <cellStyle name="Normal 112" xfId="16799" xr:uid="{00000000-0005-0000-0000-00009F410000}"/>
    <cellStyle name="Normal 113" xfId="16806" xr:uid="{00000000-0005-0000-0000-0000A6410000}"/>
    <cellStyle name="Normal 114" xfId="16803" xr:uid="{00000000-0005-0000-0000-0000A3410000}"/>
    <cellStyle name="Normal 115" xfId="16819" xr:uid="{00000000-0005-0000-0000-0000B3410000}"/>
    <cellStyle name="Normal 116" xfId="16811" xr:uid="{00000000-0005-0000-0000-0000AB410000}"/>
    <cellStyle name="Normal 117" xfId="16804" xr:uid="{00000000-0005-0000-0000-0000A4410000}"/>
    <cellStyle name="Normal 118" xfId="16809" xr:uid="{00000000-0005-0000-0000-0000A9410000}"/>
    <cellStyle name="Normal 119" xfId="16802" xr:uid="{00000000-0005-0000-0000-0000A2410000}"/>
    <cellStyle name="Normal 12" xfId="718" xr:uid="{00000000-0005-0000-0000-0000CE020000}"/>
    <cellStyle name="Normal 12 2" xfId="739" xr:uid="{00000000-0005-0000-0000-0000E3020000}"/>
    <cellStyle name="Normal 12 3" xfId="760" xr:uid="{00000000-0005-0000-0000-0000F8020000}"/>
    <cellStyle name="Normal 12 4" xfId="927" xr:uid="{00000000-0005-0000-0000-00009F030000}"/>
    <cellStyle name="Normal 120" xfId="16815" xr:uid="{00000000-0005-0000-0000-0000AF410000}"/>
    <cellStyle name="Normal 121" xfId="16826" xr:uid="{00000000-0005-0000-0000-0000BA410000}"/>
    <cellStyle name="Normal 122" xfId="16822" xr:uid="{00000000-0005-0000-0000-0000B6410000}"/>
    <cellStyle name="Normal 123" xfId="30974" xr:uid="{FBB31FA2-77D6-483D-B7D2-F01CEBD9804F}"/>
    <cellStyle name="Normal 13" xfId="719" xr:uid="{00000000-0005-0000-0000-0000CF020000}"/>
    <cellStyle name="Normal 13 2" xfId="740" xr:uid="{00000000-0005-0000-0000-0000E4020000}"/>
    <cellStyle name="Normal 13 3" xfId="761" xr:uid="{00000000-0005-0000-0000-0000F9020000}"/>
    <cellStyle name="Normal 13 4" xfId="928" xr:uid="{00000000-0005-0000-0000-0000A0030000}"/>
    <cellStyle name="Normal 131" xfId="30949" xr:uid="{00000000-0005-0000-0000-0000E5780000}"/>
    <cellStyle name="Normal 135" xfId="857" xr:uid="{00000000-0005-0000-0000-000059030000}"/>
    <cellStyle name="Normal 137" xfId="30951" xr:uid="{00000000-0005-0000-0000-0000E7780000}"/>
    <cellStyle name="Normal 137 2" xfId="30979" xr:uid="{0EC18E7D-B89F-45E6-8CAA-5CA0F3A77093}"/>
    <cellStyle name="Normal 137 2 2" xfId="30982" xr:uid="{79B685FC-B5A5-4911-AE43-7E63B1B41520}"/>
    <cellStyle name="Normal 137 4" xfId="30978" xr:uid="{FAB5C707-0ECB-43AA-8FC9-0D1AE1E8490D}"/>
    <cellStyle name="Normal 137 4 2" xfId="30983" xr:uid="{83D89458-DE8D-4400-B43B-3CB6C942E1FE}"/>
    <cellStyle name="Normal 14" xfId="762" xr:uid="{00000000-0005-0000-0000-0000FA020000}"/>
    <cellStyle name="Normal 14 2" xfId="854" xr:uid="{00000000-0005-0000-0000-000056030000}"/>
    <cellStyle name="Normal 140" xfId="30977" xr:uid="{0AD1CB43-A47B-4003-85A6-931D72E95AC3}"/>
    <cellStyle name="Normal 140 2" xfId="30981" xr:uid="{742A200C-4192-4D44-A9A2-7D938C577288}"/>
    <cellStyle name="Normal 141" xfId="30958" xr:uid="{00000000-0005-0000-0000-0000EE780000}"/>
    <cellStyle name="Normal 142" xfId="30959" xr:uid="{00000000-0005-0000-0000-0000EF780000}"/>
    <cellStyle name="Normal 143" xfId="30961" xr:uid="{00000000-0005-0000-0000-0000F1780000}"/>
    <cellStyle name="Normal 144" xfId="30960" xr:uid="{00000000-0005-0000-0000-0000F0780000}"/>
    <cellStyle name="Normal 15" xfId="481" xr:uid="{00000000-0005-0000-0000-0000E1010000}"/>
    <cellStyle name="Normal 15 2" xfId="929" xr:uid="{00000000-0005-0000-0000-0000A1030000}"/>
    <cellStyle name="Normal 16" xfId="806" xr:uid="{00000000-0005-0000-0000-000026030000}"/>
    <cellStyle name="Normal 16 2" xfId="930" xr:uid="{00000000-0005-0000-0000-0000A2030000}"/>
    <cellStyle name="Normal 17" xfId="853" xr:uid="{00000000-0005-0000-0000-000055030000}"/>
    <cellStyle name="Normal 17 2" xfId="1418" xr:uid="{00000000-0005-0000-0000-00008A050000}"/>
    <cellStyle name="Normal 17 3" xfId="1419" xr:uid="{00000000-0005-0000-0000-00008B050000}"/>
    <cellStyle name="Normal 17 4" xfId="931" xr:uid="{00000000-0005-0000-0000-0000A3030000}"/>
    <cellStyle name="Normal 18" xfId="932" xr:uid="{00000000-0005-0000-0000-0000A4030000}"/>
    <cellStyle name="Normal 18 2" xfId="1420" xr:uid="{00000000-0005-0000-0000-00008C050000}"/>
    <cellStyle name="Normal 18 2 10" xfId="6750" xr:uid="{00000000-0005-0000-0000-00005E1A0000}"/>
    <cellStyle name="Normal 18 2 10 3" xfId="21854" xr:uid="{00000000-0005-0000-0000-00005E550000}"/>
    <cellStyle name="Normal 18 2 12" xfId="16839" xr:uid="{00000000-0005-0000-0000-0000C7410000}"/>
    <cellStyle name="Normal 18 2 2" xfId="1714" xr:uid="{00000000-0005-0000-0000-0000B2060000}"/>
    <cellStyle name="Normal 18 2 2 11" xfId="16893" xr:uid="{00000000-0005-0000-0000-0000FD410000}"/>
    <cellStyle name="Normal 18 2 2 2" xfId="1822" xr:uid="{00000000-0005-0000-0000-00001E070000}"/>
    <cellStyle name="Normal 18 2 2 2 10" xfId="16997" xr:uid="{00000000-0005-0000-0000-000065420000}"/>
    <cellStyle name="Normal 18 2 2 2 2" xfId="2039" xr:uid="{00000000-0005-0000-0000-0000F7070000}"/>
    <cellStyle name="Normal 18 2 2 2 2 2" xfId="2460" xr:uid="{00000000-0005-0000-0000-00009C090000}"/>
    <cellStyle name="Normal 18 2 2 2 2 2 2" xfId="3299" xr:uid="{00000000-0005-0000-0000-0000E30C0000}"/>
    <cellStyle name="Normal 18 2 2 2 2 2 2 2" xfId="4989" xr:uid="{00000000-0005-0000-0000-00007D130000}"/>
    <cellStyle name="Normal 18 2 2 2 2 2 2 2 2" xfId="15062" xr:uid="{00000000-0005-0000-0000-0000D63A0000}"/>
    <cellStyle name="Normal 18 2 2 2 2 2 2 2 2 3" xfId="30160" xr:uid="{00000000-0005-0000-0000-0000D0750000}"/>
    <cellStyle name="Normal 18 2 2 2 2 2 2 2 3" xfId="10042" xr:uid="{00000000-0005-0000-0000-00003A270000}"/>
    <cellStyle name="Normal 18 2 2 2 2 2 2 2 3 3" xfId="25143" xr:uid="{00000000-0005-0000-0000-000037620000}"/>
    <cellStyle name="Normal 18 2 2 2 2 2 2 2 5" xfId="20130" xr:uid="{00000000-0005-0000-0000-0000A24E0000}"/>
    <cellStyle name="Normal 18 2 2 2 2 2 2 3" xfId="6681" xr:uid="{00000000-0005-0000-0000-0000191A0000}"/>
    <cellStyle name="Normal 18 2 2 2 2 2 2 3 2" xfId="16733" xr:uid="{00000000-0005-0000-0000-00005D410000}"/>
    <cellStyle name="Normal 18 2 2 2 2 2 2 3 3" xfId="11713" xr:uid="{00000000-0005-0000-0000-0000C12D0000}"/>
    <cellStyle name="Normal 18 2 2 2 2 2 2 3 3 3" xfId="26814" xr:uid="{00000000-0005-0000-0000-0000BE680000}"/>
    <cellStyle name="Normal 18 2 2 2 2 2 2 3 5" xfId="21801" xr:uid="{00000000-0005-0000-0000-000029550000}"/>
    <cellStyle name="Normal 18 2 2 2 2 2 2 4" xfId="13391" xr:uid="{00000000-0005-0000-0000-00004F340000}"/>
    <cellStyle name="Normal 18 2 2 2 2 2 2 4 3" xfId="28489" xr:uid="{00000000-0005-0000-0000-0000496F0000}"/>
    <cellStyle name="Normal 18 2 2 2 2 2 2 5" xfId="8370" xr:uid="{00000000-0005-0000-0000-0000B2200000}"/>
    <cellStyle name="Normal 18 2 2 2 2 2 2 5 3" xfId="23472" xr:uid="{00000000-0005-0000-0000-0000B05B0000}"/>
    <cellStyle name="Normal 18 2 2 2 2 2 2 7" xfId="18459" xr:uid="{00000000-0005-0000-0000-00001B480000}"/>
    <cellStyle name="Normal 18 2 2 2 2 2 3" xfId="4152" xr:uid="{00000000-0005-0000-0000-000038100000}"/>
    <cellStyle name="Normal 18 2 2 2 2 2 3 2" xfId="14226" xr:uid="{00000000-0005-0000-0000-000092370000}"/>
    <cellStyle name="Normal 18 2 2 2 2 2 3 2 3" xfId="29324" xr:uid="{00000000-0005-0000-0000-00008C720000}"/>
    <cellStyle name="Normal 18 2 2 2 2 2 3 3" xfId="9206" xr:uid="{00000000-0005-0000-0000-0000F6230000}"/>
    <cellStyle name="Normal 18 2 2 2 2 2 3 3 3" xfId="24307" xr:uid="{00000000-0005-0000-0000-0000F35E0000}"/>
    <cellStyle name="Normal 18 2 2 2 2 2 3 5" xfId="19294" xr:uid="{00000000-0005-0000-0000-00005E4B0000}"/>
    <cellStyle name="Normal 18 2 2 2 2 2 4" xfId="5845" xr:uid="{00000000-0005-0000-0000-0000D5160000}"/>
    <cellStyle name="Normal 18 2 2 2 2 2 4 2" xfId="15897" xr:uid="{00000000-0005-0000-0000-0000193E0000}"/>
    <cellStyle name="Normal 18 2 2 2 2 2 4 3" xfId="10877" xr:uid="{00000000-0005-0000-0000-00007D2A0000}"/>
    <cellStyle name="Normal 18 2 2 2 2 2 4 3 3" xfId="25978" xr:uid="{00000000-0005-0000-0000-00007A650000}"/>
    <cellStyle name="Normal 18 2 2 2 2 2 4 5" xfId="20965" xr:uid="{00000000-0005-0000-0000-0000E5510000}"/>
    <cellStyle name="Normal 18 2 2 2 2 2 5" xfId="12555" xr:uid="{00000000-0005-0000-0000-00000B310000}"/>
    <cellStyle name="Normal 18 2 2 2 2 2 5 3" xfId="27653" xr:uid="{00000000-0005-0000-0000-0000056C0000}"/>
    <cellStyle name="Normal 18 2 2 2 2 2 6" xfId="7534" xr:uid="{00000000-0005-0000-0000-00006E1D0000}"/>
    <cellStyle name="Normal 18 2 2 2 2 2 6 3" xfId="22636" xr:uid="{00000000-0005-0000-0000-00006C580000}"/>
    <cellStyle name="Normal 18 2 2 2 2 2 8" xfId="17623" xr:uid="{00000000-0005-0000-0000-0000D7440000}"/>
    <cellStyle name="Normal 18 2 2 2 2 3" xfId="2881" xr:uid="{00000000-0005-0000-0000-0000410B0000}"/>
    <cellStyle name="Normal 18 2 2 2 2 3 2" xfId="4571" xr:uid="{00000000-0005-0000-0000-0000DB110000}"/>
    <cellStyle name="Normal 18 2 2 2 2 3 2 2" xfId="14644" xr:uid="{00000000-0005-0000-0000-000034390000}"/>
    <cellStyle name="Normal 18 2 2 2 2 3 2 2 3" xfId="29742" xr:uid="{00000000-0005-0000-0000-00002E740000}"/>
    <cellStyle name="Normal 18 2 2 2 2 3 2 3" xfId="9624" xr:uid="{00000000-0005-0000-0000-000098250000}"/>
    <cellStyle name="Normal 18 2 2 2 2 3 2 3 3" xfId="24725" xr:uid="{00000000-0005-0000-0000-000095600000}"/>
    <cellStyle name="Normal 18 2 2 2 2 3 2 5" xfId="19712" xr:uid="{00000000-0005-0000-0000-0000004D0000}"/>
    <cellStyle name="Normal 18 2 2 2 2 3 3" xfId="6263" xr:uid="{00000000-0005-0000-0000-000077180000}"/>
    <cellStyle name="Normal 18 2 2 2 2 3 3 2" xfId="16315" xr:uid="{00000000-0005-0000-0000-0000BB3F0000}"/>
    <cellStyle name="Normal 18 2 2 2 2 3 3 3" xfId="11295" xr:uid="{00000000-0005-0000-0000-00001F2C0000}"/>
    <cellStyle name="Normal 18 2 2 2 2 3 3 3 3" xfId="26396" xr:uid="{00000000-0005-0000-0000-00001C670000}"/>
    <cellStyle name="Normal 18 2 2 2 2 3 3 5" xfId="21383" xr:uid="{00000000-0005-0000-0000-000087530000}"/>
    <cellStyle name="Normal 18 2 2 2 2 3 4" xfId="12973" xr:uid="{00000000-0005-0000-0000-0000AD320000}"/>
    <cellStyle name="Normal 18 2 2 2 2 3 4 3" xfId="28071" xr:uid="{00000000-0005-0000-0000-0000A76D0000}"/>
    <cellStyle name="Normal 18 2 2 2 2 3 5" xfId="7952" xr:uid="{00000000-0005-0000-0000-0000101F0000}"/>
    <cellStyle name="Normal 18 2 2 2 2 3 5 3" xfId="23054" xr:uid="{00000000-0005-0000-0000-00000E5A0000}"/>
    <cellStyle name="Normal 18 2 2 2 2 3 7" xfId="18041" xr:uid="{00000000-0005-0000-0000-000079460000}"/>
    <cellStyle name="Normal 18 2 2 2 2 4" xfId="3734" xr:uid="{00000000-0005-0000-0000-0000960E0000}"/>
    <cellStyle name="Normal 18 2 2 2 2 4 2" xfId="13808" xr:uid="{00000000-0005-0000-0000-0000F0350000}"/>
    <cellStyle name="Normal 18 2 2 2 2 4 2 3" xfId="28906" xr:uid="{00000000-0005-0000-0000-0000EA700000}"/>
    <cellStyle name="Normal 18 2 2 2 2 4 3" xfId="8788" xr:uid="{00000000-0005-0000-0000-000054220000}"/>
    <cellStyle name="Normal 18 2 2 2 2 4 3 3" xfId="23889" xr:uid="{00000000-0005-0000-0000-0000515D0000}"/>
    <cellStyle name="Normal 18 2 2 2 2 4 5" xfId="18876" xr:uid="{00000000-0005-0000-0000-0000BC490000}"/>
    <cellStyle name="Normal 18 2 2 2 2 5" xfId="5427" xr:uid="{00000000-0005-0000-0000-000033150000}"/>
    <cellStyle name="Normal 18 2 2 2 2 5 2" xfId="15479" xr:uid="{00000000-0005-0000-0000-0000773C0000}"/>
    <cellStyle name="Normal 18 2 2 2 2 5 2 3" xfId="30577" xr:uid="{00000000-0005-0000-0000-000071770000}"/>
    <cellStyle name="Normal 18 2 2 2 2 5 3" xfId="10459" xr:uid="{00000000-0005-0000-0000-0000DB280000}"/>
    <cellStyle name="Normal 18 2 2 2 2 5 3 3" xfId="25560" xr:uid="{00000000-0005-0000-0000-0000D8630000}"/>
    <cellStyle name="Normal 18 2 2 2 2 5 5" xfId="20547" xr:uid="{00000000-0005-0000-0000-000043500000}"/>
    <cellStyle name="Normal 18 2 2 2 2 6" xfId="12137" xr:uid="{00000000-0005-0000-0000-0000692F0000}"/>
    <cellStyle name="Normal 18 2 2 2 2 6 3" xfId="27235" xr:uid="{00000000-0005-0000-0000-0000636A0000}"/>
    <cellStyle name="Normal 18 2 2 2 2 7" xfId="7116" xr:uid="{00000000-0005-0000-0000-0000CC1B0000}"/>
    <cellStyle name="Normal 18 2 2 2 2 7 3" xfId="22218" xr:uid="{00000000-0005-0000-0000-0000CA560000}"/>
    <cellStyle name="Normal 18 2 2 2 2 9" xfId="17205" xr:uid="{00000000-0005-0000-0000-000035430000}"/>
    <cellStyle name="Normal 18 2 2 2 3" xfId="2252" xr:uid="{00000000-0005-0000-0000-0000CC080000}"/>
    <cellStyle name="Normal 18 2 2 2 3 2" xfId="3091" xr:uid="{00000000-0005-0000-0000-0000130C0000}"/>
    <cellStyle name="Normal 18 2 2 2 3 2 2" xfId="4781" xr:uid="{00000000-0005-0000-0000-0000AD120000}"/>
    <cellStyle name="Normal 18 2 2 2 3 2 2 2" xfId="14854" xr:uid="{00000000-0005-0000-0000-0000063A0000}"/>
    <cellStyle name="Normal 18 2 2 2 3 2 2 2 3" xfId="29952" xr:uid="{00000000-0005-0000-0000-000000750000}"/>
    <cellStyle name="Normal 18 2 2 2 3 2 2 3" xfId="9834" xr:uid="{00000000-0005-0000-0000-00006A260000}"/>
    <cellStyle name="Normal 18 2 2 2 3 2 2 3 3" xfId="24935" xr:uid="{00000000-0005-0000-0000-000067610000}"/>
    <cellStyle name="Normal 18 2 2 2 3 2 2 5" xfId="19922" xr:uid="{00000000-0005-0000-0000-0000D24D0000}"/>
    <cellStyle name="Normal 18 2 2 2 3 2 3" xfId="6473" xr:uid="{00000000-0005-0000-0000-000049190000}"/>
    <cellStyle name="Normal 18 2 2 2 3 2 3 2" xfId="16525" xr:uid="{00000000-0005-0000-0000-00008D400000}"/>
    <cellStyle name="Normal 18 2 2 2 3 2 3 3" xfId="11505" xr:uid="{00000000-0005-0000-0000-0000F12C0000}"/>
    <cellStyle name="Normal 18 2 2 2 3 2 3 3 3" xfId="26606" xr:uid="{00000000-0005-0000-0000-0000EE670000}"/>
    <cellStyle name="Normal 18 2 2 2 3 2 3 5" xfId="21593" xr:uid="{00000000-0005-0000-0000-000059540000}"/>
    <cellStyle name="Normal 18 2 2 2 3 2 4" xfId="13183" xr:uid="{00000000-0005-0000-0000-00007F330000}"/>
    <cellStyle name="Normal 18 2 2 2 3 2 4 3" xfId="28281" xr:uid="{00000000-0005-0000-0000-0000796E0000}"/>
    <cellStyle name="Normal 18 2 2 2 3 2 5" xfId="8162" xr:uid="{00000000-0005-0000-0000-0000E21F0000}"/>
    <cellStyle name="Normal 18 2 2 2 3 2 5 3" xfId="23264" xr:uid="{00000000-0005-0000-0000-0000E05A0000}"/>
    <cellStyle name="Normal 18 2 2 2 3 2 7" xfId="18251" xr:uid="{00000000-0005-0000-0000-00004B470000}"/>
    <cellStyle name="Normal 18 2 2 2 3 3" xfId="3944" xr:uid="{00000000-0005-0000-0000-0000680F0000}"/>
    <cellStyle name="Normal 18 2 2 2 3 3 2" xfId="14018" xr:uid="{00000000-0005-0000-0000-0000C2360000}"/>
    <cellStyle name="Normal 18 2 2 2 3 3 2 3" xfId="29116" xr:uid="{00000000-0005-0000-0000-0000BC710000}"/>
    <cellStyle name="Normal 18 2 2 2 3 3 3" xfId="8998" xr:uid="{00000000-0005-0000-0000-000026230000}"/>
    <cellStyle name="Normal 18 2 2 2 3 3 3 3" xfId="24099" xr:uid="{00000000-0005-0000-0000-0000235E0000}"/>
    <cellStyle name="Normal 18 2 2 2 3 3 5" xfId="19086" xr:uid="{00000000-0005-0000-0000-00008E4A0000}"/>
    <cellStyle name="Normal 18 2 2 2 3 4" xfId="5637" xr:uid="{00000000-0005-0000-0000-000005160000}"/>
    <cellStyle name="Normal 18 2 2 2 3 4 2" xfId="15689" xr:uid="{00000000-0005-0000-0000-0000493D0000}"/>
    <cellStyle name="Normal 18 2 2 2 3 4 2 3" xfId="30787" xr:uid="{00000000-0005-0000-0000-000043780000}"/>
    <cellStyle name="Normal 18 2 2 2 3 4 3" xfId="10669" xr:uid="{00000000-0005-0000-0000-0000AD290000}"/>
    <cellStyle name="Normal 18 2 2 2 3 4 3 3" xfId="25770" xr:uid="{00000000-0005-0000-0000-0000AA640000}"/>
    <cellStyle name="Normal 18 2 2 2 3 4 5" xfId="20757" xr:uid="{00000000-0005-0000-0000-000015510000}"/>
    <cellStyle name="Normal 18 2 2 2 3 5" xfId="12347" xr:uid="{00000000-0005-0000-0000-00003B300000}"/>
    <cellStyle name="Normal 18 2 2 2 3 5 3" xfId="27445" xr:uid="{00000000-0005-0000-0000-0000356B0000}"/>
    <cellStyle name="Normal 18 2 2 2 3 6" xfId="7326" xr:uid="{00000000-0005-0000-0000-00009E1C0000}"/>
    <cellStyle name="Normal 18 2 2 2 3 6 3" xfId="22428" xr:uid="{00000000-0005-0000-0000-00009C570000}"/>
    <cellStyle name="Normal 18 2 2 2 3 8" xfId="17415" xr:uid="{00000000-0005-0000-0000-000007440000}"/>
    <cellStyle name="Normal 18 2 2 2 4" xfId="2673" xr:uid="{00000000-0005-0000-0000-0000710A0000}"/>
    <cellStyle name="Normal 18 2 2 2 4 2" xfId="4363" xr:uid="{00000000-0005-0000-0000-00000B110000}"/>
    <cellStyle name="Normal 18 2 2 2 4 2 2" xfId="14436" xr:uid="{00000000-0005-0000-0000-000064380000}"/>
    <cellStyle name="Normal 18 2 2 2 4 2 2 3" xfId="29534" xr:uid="{00000000-0005-0000-0000-00005E730000}"/>
    <cellStyle name="Normal 18 2 2 2 4 2 3" xfId="9416" xr:uid="{00000000-0005-0000-0000-0000C8240000}"/>
    <cellStyle name="Normal 18 2 2 2 4 2 3 3" xfId="24517" xr:uid="{00000000-0005-0000-0000-0000C55F0000}"/>
    <cellStyle name="Normal 18 2 2 2 4 2 5" xfId="19504" xr:uid="{00000000-0005-0000-0000-0000304C0000}"/>
    <cellStyle name="Normal 18 2 2 2 4 3" xfId="6055" xr:uid="{00000000-0005-0000-0000-0000A7170000}"/>
    <cellStyle name="Normal 18 2 2 2 4 3 2" xfId="16107" xr:uid="{00000000-0005-0000-0000-0000EB3E0000}"/>
    <cellStyle name="Normal 18 2 2 2 4 3 3" xfId="11087" xr:uid="{00000000-0005-0000-0000-00004F2B0000}"/>
    <cellStyle name="Normal 18 2 2 2 4 3 3 3" xfId="26188" xr:uid="{00000000-0005-0000-0000-00004C660000}"/>
    <cellStyle name="Normal 18 2 2 2 4 3 5" xfId="21175" xr:uid="{00000000-0005-0000-0000-0000B7520000}"/>
    <cellStyle name="Normal 18 2 2 2 4 4" xfId="12765" xr:uid="{00000000-0005-0000-0000-0000DD310000}"/>
    <cellStyle name="Normal 18 2 2 2 4 4 3" xfId="27863" xr:uid="{00000000-0005-0000-0000-0000D76C0000}"/>
    <cellStyle name="Normal 18 2 2 2 4 5" xfId="7744" xr:uid="{00000000-0005-0000-0000-0000401E0000}"/>
    <cellStyle name="Normal 18 2 2 2 4 5 3" xfId="22846" xr:uid="{00000000-0005-0000-0000-00003E590000}"/>
    <cellStyle name="Normal 18 2 2 2 4 7" xfId="17833" xr:uid="{00000000-0005-0000-0000-0000A9450000}"/>
    <cellStyle name="Normal 18 2 2 2 5" xfId="3526" xr:uid="{00000000-0005-0000-0000-0000C60D0000}"/>
    <cellStyle name="Normal 18 2 2 2 5 2" xfId="13600" xr:uid="{00000000-0005-0000-0000-000020350000}"/>
    <cellStyle name="Normal 18 2 2 2 5 2 3" xfId="28698" xr:uid="{00000000-0005-0000-0000-00001A700000}"/>
    <cellStyle name="Normal 18 2 2 2 5 3" xfId="8580" xr:uid="{00000000-0005-0000-0000-000084210000}"/>
    <cellStyle name="Normal 18 2 2 2 5 3 3" xfId="23681" xr:uid="{00000000-0005-0000-0000-0000815C0000}"/>
    <cellStyle name="Normal 18 2 2 2 5 5" xfId="18668" xr:uid="{00000000-0005-0000-0000-0000EC480000}"/>
    <cellStyle name="Normal 18 2 2 2 6" xfId="5219" xr:uid="{00000000-0005-0000-0000-000063140000}"/>
    <cellStyle name="Normal 18 2 2 2 6 2" xfId="15271" xr:uid="{00000000-0005-0000-0000-0000A73B0000}"/>
    <cellStyle name="Normal 18 2 2 2 6 2 3" xfId="30369" xr:uid="{00000000-0005-0000-0000-0000A1760000}"/>
    <cellStyle name="Normal 18 2 2 2 6 3" xfId="10251" xr:uid="{00000000-0005-0000-0000-00000B280000}"/>
    <cellStyle name="Normal 18 2 2 2 6 3 3" xfId="25352" xr:uid="{00000000-0005-0000-0000-000008630000}"/>
    <cellStyle name="Normal 18 2 2 2 6 5" xfId="20339" xr:uid="{00000000-0005-0000-0000-0000734F0000}"/>
    <cellStyle name="Normal 18 2 2 2 7" xfId="11929" xr:uid="{00000000-0005-0000-0000-0000992E0000}"/>
    <cellStyle name="Normal 18 2 2 2 7 3" xfId="27027" xr:uid="{00000000-0005-0000-0000-000093690000}"/>
    <cellStyle name="Normal 18 2 2 2 8" xfId="6908" xr:uid="{00000000-0005-0000-0000-0000FC1A0000}"/>
    <cellStyle name="Normal 18 2 2 2 8 3" xfId="22010" xr:uid="{00000000-0005-0000-0000-0000FA550000}"/>
    <cellStyle name="Normal 18 2 2 3" xfId="1935" xr:uid="{00000000-0005-0000-0000-00008F070000}"/>
    <cellStyle name="Normal 18 2 2 3 2" xfId="2356" xr:uid="{00000000-0005-0000-0000-000034090000}"/>
    <cellStyle name="Normal 18 2 2 3 2 2" xfId="3195" xr:uid="{00000000-0005-0000-0000-00007B0C0000}"/>
    <cellStyle name="Normal 18 2 2 3 2 2 2" xfId="4885" xr:uid="{00000000-0005-0000-0000-000015130000}"/>
    <cellStyle name="Normal 18 2 2 3 2 2 2 2" xfId="14958" xr:uid="{00000000-0005-0000-0000-00006E3A0000}"/>
    <cellStyle name="Normal 18 2 2 3 2 2 2 2 3" xfId="30056" xr:uid="{00000000-0005-0000-0000-000068750000}"/>
    <cellStyle name="Normal 18 2 2 3 2 2 2 3" xfId="9938" xr:uid="{00000000-0005-0000-0000-0000D2260000}"/>
    <cellStyle name="Normal 18 2 2 3 2 2 2 3 3" xfId="25039" xr:uid="{00000000-0005-0000-0000-0000CF610000}"/>
    <cellStyle name="Normal 18 2 2 3 2 2 2 5" xfId="20026" xr:uid="{00000000-0005-0000-0000-00003A4E0000}"/>
    <cellStyle name="Normal 18 2 2 3 2 2 3" xfId="6577" xr:uid="{00000000-0005-0000-0000-0000B1190000}"/>
    <cellStyle name="Normal 18 2 2 3 2 2 3 2" xfId="16629" xr:uid="{00000000-0005-0000-0000-0000F5400000}"/>
    <cellStyle name="Normal 18 2 2 3 2 2 3 3" xfId="11609" xr:uid="{00000000-0005-0000-0000-0000592D0000}"/>
    <cellStyle name="Normal 18 2 2 3 2 2 3 3 3" xfId="26710" xr:uid="{00000000-0005-0000-0000-000056680000}"/>
    <cellStyle name="Normal 18 2 2 3 2 2 3 5" xfId="21697" xr:uid="{00000000-0005-0000-0000-0000C1540000}"/>
    <cellStyle name="Normal 18 2 2 3 2 2 4" xfId="13287" xr:uid="{00000000-0005-0000-0000-0000E7330000}"/>
    <cellStyle name="Normal 18 2 2 3 2 2 4 3" xfId="28385" xr:uid="{00000000-0005-0000-0000-0000E16E0000}"/>
    <cellStyle name="Normal 18 2 2 3 2 2 5" xfId="8266" xr:uid="{00000000-0005-0000-0000-00004A200000}"/>
    <cellStyle name="Normal 18 2 2 3 2 2 5 3" xfId="23368" xr:uid="{00000000-0005-0000-0000-0000485B0000}"/>
    <cellStyle name="Normal 18 2 2 3 2 2 7" xfId="18355" xr:uid="{00000000-0005-0000-0000-0000B3470000}"/>
    <cellStyle name="Normal 18 2 2 3 2 3" xfId="4048" xr:uid="{00000000-0005-0000-0000-0000D00F0000}"/>
    <cellStyle name="Normal 18 2 2 3 2 3 2" xfId="14122" xr:uid="{00000000-0005-0000-0000-00002A370000}"/>
    <cellStyle name="Normal 18 2 2 3 2 3 2 3" xfId="29220" xr:uid="{00000000-0005-0000-0000-000024720000}"/>
    <cellStyle name="Normal 18 2 2 3 2 3 3" xfId="9102" xr:uid="{00000000-0005-0000-0000-00008E230000}"/>
    <cellStyle name="Normal 18 2 2 3 2 3 3 3" xfId="24203" xr:uid="{00000000-0005-0000-0000-00008B5E0000}"/>
    <cellStyle name="Normal 18 2 2 3 2 3 5" xfId="19190" xr:uid="{00000000-0005-0000-0000-0000F64A0000}"/>
    <cellStyle name="Normal 18 2 2 3 2 4" xfId="5741" xr:uid="{00000000-0005-0000-0000-00006D160000}"/>
    <cellStyle name="Normal 18 2 2 3 2 4 2" xfId="15793" xr:uid="{00000000-0005-0000-0000-0000B13D0000}"/>
    <cellStyle name="Normal 18 2 2 3 2 4 2 3" xfId="30891" xr:uid="{00000000-0005-0000-0000-0000AB780000}"/>
    <cellStyle name="Normal 18 2 2 3 2 4 3" xfId="10773" xr:uid="{00000000-0005-0000-0000-0000152A0000}"/>
    <cellStyle name="Normal 18 2 2 3 2 4 3 3" xfId="25874" xr:uid="{00000000-0005-0000-0000-000012650000}"/>
    <cellStyle name="Normal 18 2 2 3 2 4 5" xfId="20861" xr:uid="{00000000-0005-0000-0000-00007D510000}"/>
    <cellStyle name="Normal 18 2 2 3 2 5" xfId="12451" xr:uid="{00000000-0005-0000-0000-0000A3300000}"/>
    <cellStyle name="Normal 18 2 2 3 2 5 3" xfId="27549" xr:uid="{00000000-0005-0000-0000-00009D6B0000}"/>
    <cellStyle name="Normal 18 2 2 3 2 6" xfId="7430" xr:uid="{00000000-0005-0000-0000-0000061D0000}"/>
    <cellStyle name="Normal 18 2 2 3 2 6 3" xfId="22532" xr:uid="{00000000-0005-0000-0000-000004580000}"/>
    <cellStyle name="Normal 18 2 2 3 2 8" xfId="17519" xr:uid="{00000000-0005-0000-0000-00006F440000}"/>
    <cellStyle name="Normal 18 2 2 3 3" xfId="2777" xr:uid="{00000000-0005-0000-0000-0000D90A0000}"/>
    <cellStyle name="Normal 18 2 2 3 3 2" xfId="4467" xr:uid="{00000000-0005-0000-0000-000073110000}"/>
    <cellStyle name="Normal 18 2 2 3 3 2 2" xfId="14540" xr:uid="{00000000-0005-0000-0000-0000CC380000}"/>
    <cellStyle name="Normal 18 2 2 3 3 2 2 3" xfId="29638" xr:uid="{00000000-0005-0000-0000-0000C6730000}"/>
    <cellStyle name="Normal 18 2 2 3 3 2 3" xfId="9520" xr:uid="{00000000-0005-0000-0000-000030250000}"/>
    <cellStyle name="Normal 18 2 2 3 3 2 3 3" xfId="24621" xr:uid="{00000000-0005-0000-0000-00002D600000}"/>
    <cellStyle name="Normal 18 2 2 3 3 2 5" xfId="19608" xr:uid="{00000000-0005-0000-0000-0000984C0000}"/>
    <cellStyle name="Normal 18 2 2 3 3 3" xfId="6159" xr:uid="{00000000-0005-0000-0000-00000F180000}"/>
    <cellStyle name="Normal 18 2 2 3 3 3 2" xfId="16211" xr:uid="{00000000-0005-0000-0000-0000533F0000}"/>
    <cellStyle name="Normal 18 2 2 3 3 3 3" xfId="11191" xr:uid="{00000000-0005-0000-0000-0000B72B0000}"/>
    <cellStyle name="Normal 18 2 2 3 3 3 3 3" xfId="26292" xr:uid="{00000000-0005-0000-0000-0000B4660000}"/>
    <cellStyle name="Normal 18 2 2 3 3 3 5" xfId="21279" xr:uid="{00000000-0005-0000-0000-00001F530000}"/>
    <cellStyle name="Normal 18 2 2 3 3 4" xfId="12869" xr:uid="{00000000-0005-0000-0000-000045320000}"/>
    <cellStyle name="Normal 18 2 2 3 3 4 3" xfId="27967" xr:uid="{00000000-0005-0000-0000-00003F6D0000}"/>
    <cellStyle name="Normal 18 2 2 3 3 5" xfId="7848" xr:uid="{00000000-0005-0000-0000-0000A81E0000}"/>
    <cellStyle name="Normal 18 2 2 3 3 5 3" xfId="22950" xr:uid="{00000000-0005-0000-0000-0000A6590000}"/>
    <cellStyle name="Normal 18 2 2 3 3 7" xfId="17937" xr:uid="{00000000-0005-0000-0000-000011460000}"/>
    <cellStyle name="Normal 18 2 2 3 4" xfId="3630" xr:uid="{00000000-0005-0000-0000-00002E0E0000}"/>
    <cellStyle name="Normal 18 2 2 3 4 2" xfId="13704" xr:uid="{00000000-0005-0000-0000-000088350000}"/>
    <cellStyle name="Normal 18 2 2 3 4 2 3" xfId="28802" xr:uid="{00000000-0005-0000-0000-000082700000}"/>
    <cellStyle name="Normal 18 2 2 3 4 3" xfId="8684" xr:uid="{00000000-0005-0000-0000-0000EC210000}"/>
    <cellStyle name="Normal 18 2 2 3 4 3 3" xfId="23785" xr:uid="{00000000-0005-0000-0000-0000E95C0000}"/>
    <cellStyle name="Normal 18 2 2 3 4 5" xfId="18772" xr:uid="{00000000-0005-0000-0000-000054490000}"/>
    <cellStyle name="Normal 18 2 2 3 5" xfId="5323" xr:uid="{00000000-0005-0000-0000-0000CB140000}"/>
    <cellStyle name="Normal 18 2 2 3 5 2" xfId="15375" xr:uid="{00000000-0005-0000-0000-00000F3C0000}"/>
    <cellStyle name="Normal 18 2 2 3 5 2 3" xfId="30473" xr:uid="{00000000-0005-0000-0000-000009770000}"/>
    <cellStyle name="Normal 18 2 2 3 5 3" xfId="10355" xr:uid="{00000000-0005-0000-0000-000073280000}"/>
    <cellStyle name="Normal 18 2 2 3 5 3 3" xfId="25456" xr:uid="{00000000-0005-0000-0000-000070630000}"/>
    <cellStyle name="Normal 18 2 2 3 5 5" xfId="20443" xr:uid="{00000000-0005-0000-0000-0000DB4F0000}"/>
    <cellStyle name="Normal 18 2 2 3 6" xfId="12033" xr:uid="{00000000-0005-0000-0000-0000012F0000}"/>
    <cellStyle name="Normal 18 2 2 3 6 3" xfId="27131" xr:uid="{00000000-0005-0000-0000-0000FB690000}"/>
    <cellStyle name="Normal 18 2 2 3 7" xfId="7012" xr:uid="{00000000-0005-0000-0000-0000641B0000}"/>
    <cellStyle name="Normal 18 2 2 3 7 3" xfId="22114" xr:uid="{00000000-0005-0000-0000-000062560000}"/>
    <cellStyle name="Normal 18 2 2 3 9" xfId="17101" xr:uid="{00000000-0005-0000-0000-0000CD420000}"/>
    <cellStyle name="Normal 18 2 2 4" xfId="2148" xr:uid="{00000000-0005-0000-0000-000064080000}"/>
    <cellStyle name="Normal 18 2 2 4 2" xfId="2987" xr:uid="{00000000-0005-0000-0000-0000AB0B0000}"/>
    <cellStyle name="Normal 18 2 2 4 2 2" xfId="4677" xr:uid="{00000000-0005-0000-0000-000045120000}"/>
    <cellStyle name="Normal 18 2 2 4 2 2 2" xfId="14750" xr:uid="{00000000-0005-0000-0000-00009E390000}"/>
    <cellStyle name="Normal 18 2 2 4 2 2 2 3" xfId="29848" xr:uid="{00000000-0005-0000-0000-000098740000}"/>
    <cellStyle name="Normal 18 2 2 4 2 2 3" xfId="9730" xr:uid="{00000000-0005-0000-0000-000002260000}"/>
    <cellStyle name="Normal 18 2 2 4 2 2 3 3" xfId="24831" xr:uid="{00000000-0005-0000-0000-0000FF600000}"/>
    <cellStyle name="Normal 18 2 2 4 2 2 5" xfId="19818" xr:uid="{00000000-0005-0000-0000-00006A4D0000}"/>
    <cellStyle name="Normal 18 2 2 4 2 3" xfId="6369" xr:uid="{00000000-0005-0000-0000-0000E1180000}"/>
    <cellStyle name="Normal 18 2 2 4 2 3 2" xfId="16421" xr:uid="{00000000-0005-0000-0000-000025400000}"/>
    <cellStyle name="Normal 18 2 2 4 2 3 3" xfId="11401" xr:uid="{00000000-0005-0000-0000-0000892C0000}"/>
    <cellStyle name="Normal 18 2 2 4 2 3 3 3" xfId="26502" xr:uid="{00000000-0005-0000-0000-000086670000}"/>
    <cellStyle name="Normal 18 2 2 4 2 3 5" xfId="21489" xr:uid="{00000000-0005-0000-0000-0000F1530000}"/>
    <cellStyle name="Normal 18 2 2 4 2 4" xfId="13079" xr:uid="{00000000-0005-0000-0000-000017330000}"/>
    <cellStyle name="Normal 18 2 2 4 2 4 3" xfId="28177" xr:uid="{00000000-0005-0000-0000-0000116E0000}"/>
    <cellStyle name="Normal 18 2 2 4 2 5" xfId="8058" xr:uid="{00000000-0005-0000-0000-00007A1F0000}"/>
    <cellStyle name="Normal 18 2 2 4 2 5 3" xfId="23160" xr:uid="{00000000-0005-0000-0000-0000785A0000}"/>
    <cellStyle name="Normal 18 2 2 4 2 7" xfId="18147" xr:uid="{00000000-0005-0000-0000-0000E3460000}"/>
    <cellStyle name="Normal 18 2 2 4 3" xfId="3840" xr:uid="{00000000-0005-0000-0000-0000000F0000}"/>
    <cellStyle name="Normal 18 2 2 4 3 2" xfId="13914" xr:uid="{00000000-0005-0000-0000-00005A360000}"/>
    <cellStyle name="Normal 18 2 2 4 3 2 3" xfId="29012" xr:uid="{00000000-0005-0000-0000-000054710000}"/>
    <cellStyle name="Normal 18 2 2 4 3 3" xfId="8894" xr:uid="{00000000-0005-0000-0000-0000BE220000}"/>
    <cellStyle name="Normal 18 2 2 4 3 3 3" xfId="23995" xr:uid="{00000000-0005-0000-0000-0000BB5D0000}"/>
    <cellStyle name="Normal 18 2 2 4 3 5" xfId="18982" xr:uid="{00000000-0005-0000-0000-0000264A0000}"/>
    <cellStyle name="Normal 18 2 2 4 4" xfId="5533" xr:uid="{00000000-0005-0000-0000-00009D150000}"/>
    <cellStyle name="Normal 18 2 2 4 4 2" xfId="15585" xr:uid="{00000000-0005-0000-0000-0000E13C0000}"/>
    <cellStyle name="Normal 18 2 2 4 4 2 3" xfId="30683" xr:uid="{00000000-0005-0000-0000-0000DB770000}"/>
    <cellStyle name="Normal 18 2 2 4 4 3" xfId="10565" xr:uid="{00000000-0005-0000-0000-000045290000}"/>
    <cellStyle name="Normal 18 2 2 4 4 3 3" xfId="25666" xr:uid="{00000000-0005-0000-0000-000042640000}"/>
    <cellStyle name="Normal 18 2 2 4 4 5" xfId="20653" xr:uid="{00000000-0005-0000-0000-0000AD500000}"/>
    <cellStyle name="Normal 18 2 2 4 5" xfId="12243" xr:uid="{00000000-0005-0000-0000-0000D32F0000}"/>
    <cellStyle name="Normal 18 2 2 4 5 3" xfId="27341" xr:uid="{00000000-0005-0000-0000-0000CD6A0000}"/>
    <cellStyle name="Normal 18 2 2 4 6" xfId="7222" xr:uid="{00000000-0005-0000-0000-0000361C0000}"/>
    <cellStyle name="Normal 18 2 2 4 6 3" xfId="22324" xr:uid="{00000000-0005-0000-0000-000034570000}"/>
    <cellStyle name="Normal 18 2 2 4 8" xfId="17311" xr:uid="{00000000-0005-0000-0000-00009F430000}"/>
    <cellStyle name="Normal 18 2 2 5" xfId="2569" xr:uid="{00000000-0005-0000-0000-0000090A0000}"/>
    <cellStyle name="Normal 18 2 2 5 2" xfId="4259" xr:uid="{00000000-0005-0000-0000-0000A3100000}"/>
    <cellStyle name="Normal 18 2 2 5 2 2" xfId="14332" xr:uid="{00000000-0005-0000-0000-0000FC370000}"/>
    <cellStyle name="Normal 18 2 2 5 2 2 3" xfId="29430" xr:uid="{00000000-0005-0000-0000-0000F6720000}"/>
    <cellStyle name="Normal 18 2 2 5 2 3" xfId="9312" xr:uid="{00000000-0005-0000-0000-000060240000}"/>
    <cellStyle name="Normal 18 2 2 5 2 3 3" xfId="24413" xr:uid="{00000000-0005-0000-0000-00005D5F0000}"/>
    <cellStyle name="Normal 18 2 2 5 2 5" xfId="19400" xr:uid="{00000000-0005-0000-0000-0000C84B0000}"/>
    <cellStyle name="Normal 18 2 2 5 3" xfId="5951" xr:uid="{00000000-0005-0000-0000-00003F170000}"/>
    <cellStyle name="Normal 18 2 2 5 3 2" xfId="16003" xr:uid="{00000000-0005-0000-0000-0000833E0000}"/>
    <cellStyle name="Normal 18 2 2 5 3 3" xfId="10983" xr:uid="{00000000-0005-0000-0000-0000E72A0000}"/>
    <cellStyle name="Normal 18 2 2 5 3 3 3" xfId="26084" xr:uid="{00000000-0005-0000-0000-0000E4650000}"/>
    <cellStyle name="Normal 18 2 2 5 3 5" xfId="21071" xr:uid="{00000000-0005-0000-0000-00004F520000}"/>
    <cellStyle name="Normal 18 2 2 5 4" xfId="12661" xr:uid="{00000000-0005-0000-0000-000075310000}"/>
    <cellStyle name="Normal 18 2 2 5 4 3" xfId="27759" xr:uid="{00000000-0005-0000-0000-00006F6C0000}"/>
    <cellStyle name="Normal 18 2 2 5 5" xfId="7640" xr:uid="{00000000-0005-0000-0000-0000D81D0000}"/>
    <cellStyle name="Normal 18 2 2 5 5 3" xfId="22742" xr:uid="{00000000-0005-0000-0000-0000D6580000}"/>
    <cellStyle name="Normal 18 2 2 5 7" xfId="17729" xr:uid="{00000000-0005-0000-0000-000041450000}"/>
    <cellStyle name="Normal 18 2 2 6" xfId="3422" xr:uid="{00000000-0005-0000-0000-00005E0D0000}"/>
    <cellStyle name="Normal 18 2 2 6 2" xfId="13496" xr:uid="{00000000-0005-0000-0000-0000B8340000}"/>
    <cellStyle name="Normal 18 2 2 6 2 3" xfId="28594" xr:uid="{00000000-0005-0000-0000-0000B26F0000}"/>
    <cellStyle name="Normal 18 2 2 6 3" xfId="8476" xr:uid="{00000000-0005-0000-0000-00001C210000}"/>
    <cellStyle name="Normal 18 2 2 6 3 3" xfId="23577" xr:uid="{00000000-0005-0000-0000-0000195C0000}"/>
    <cellStyle name="Normal 18 2 2 6 5" xfId="18564" xr:uid="{00000000-0005-0000-0000-000084480000}"/>
    <cellStyle name="Normal 18 2 2 7" xfId="5115" xr:uid="{00000000-0005-0000-0000-0000FB130000}"/>
    <cellStyle name="Normal 18 2 2 7 2" xfId="15167" xr:uid="{00000000-0005-0000-0000-00003F3B0000}"/>
    <cellStyle name="Normal 18 2 2 7 2 3" xfId="30265" xr:uid="{00000000-0005-0000-0000-000039760000}"/>
    <cellStyle name="Normal 18 2 2 7 3" xfId="10147" xr:uid="{00000000-0005-0000-0000-0000A3270000}"/>
    <cellStyle name="Normal 18 2 2 7 3 3" xfId="25248" xr:uid="{00000000-0005-0000-0000-0000A0620000}"/>
    <cellStyle name="Normal 18 2 2 7 5" xfId="20235" xr:uid="{00000000-0005-0000-0000-00000B4F0000}"/>
    <cellStyle name="Normal 18 2 2 8" xfId="11825" xr:uid="{00000000-0005-0000-0000-0000312E0000}"/>
    <cellStyle name="Normal 18 2 2 8 3" xfId="26923" xr:uid="{00000000-0005-0000-0000-00002B690000}"/>
    <cellStyle name="Normal 18 2 2 9" xfId="6804" xr:uid="{00000000-0005-0000-0000-0000941A0000}"/>
    <cellStyle name="Normal 18 2 2 9 3" xfId="21906" xr:uid="{00000000-0005-0000-0000-000092550000}"/>
    <cellStyle name="Normal 18 2 3" xfId="1768" xr:uid="{00000000-0005-0000-0000-0000E8060000}"/>
    <cellStyle name="Normal 18 2 3 10" xfId="16945" xr:uid="{00000000-0005-0000-0000-000031420000}"/>
    <cellStyle name="Normal 18 2 3 2" xfId="1987" xr:uid="{00000000-0005-0000-0000-0000C3070000}"/>
    <cellStyle name="Normal 18 2 3 2 2" xfId="2408" xr:uid="{00000000-0005-0000-0000-000068090000}"/>
    <cellStyle name="Normal 18 2 3 2 2 2" xfId="3247" xr:uid="{00000000-0005-0000-0000-0000AF0C0000}"/>
    <cellStyle name="Normal 18 2 3 2 2 2 2" xfId="4937" xr:uid="{00000000-0005-0000-0000-000049130000}"/>
    <cellStyle name="Normal 18 2 3 2 2 2 2 2" xfId="15010" xr:uid="{00000000-0005-0000-0000-0000A23A0000}"/>
    <cellStyle name="Normal 18 2 3 2 2 2 2 2 3" xfId="30108" xr:uid="{00000000-0005-0000-0000-00009C750000}"/>
    <cellStyle name="Normal 18 2 3 2 2 2 2 3" xfId="9990" xr:uid="{00000000-0005-0000-0000-000006270000}"/>
    <cellStyle name="Normal 18 2 3 2 2 2 2 3 3" xfId="25091" xr:uid="{00000000-0005-0000-0000-000003620000}"/>
    <cellStyle name="Normal 18 2 3 2 2 2 2 5" xfId="20078" xr:uid="{00000000-0005-0000-0000-00006E4E0000}"/>
    <cellStyle name="Normal 18 2 3 2 2 2 3" xfId="6629" xr:uid="{00000000-0005-0000-0000-0000E5190000}"/>
    <cellStyle name="Normal 18 2 3 2 2 2 3 2" xfId="16681" xr:uid="{00000000-0005-0000-0000-000029410000}"/>
    <cellStyle name="Normal 18 2 3 2 2 2 3 3" xfId="11661" xr:uid="{00000000-0005-0000-0000-00008D2D0000}"/>
    <cellStyle name="Normal 18 2 3 2 2 2 3 3 3" xfId="26762" xr:uid="{00000000-0005-0000-0000-00008A680000}"/>
    <cellStyle name="Normal 18 2 3 2 2 2 3 5" xfId="21749" xr:uid="{00000000-0005-0000-0000-0000F5540000}"/>
    <cellStyle name="Normal 18 2 3 2 2 2 4" xfId="13339" xr:uid="{00000000-0005-0000-0000-00001B340000}"/>
    <cellStyle name="Normal 18 2 3 2 2 2 4 3" xfId="28437" xr:uid="{00000000-0005-0000-0000-0000156F0000}"/>
    <cellStyle name="Normal 18 2 3 2 2 2 5" xfId="8318" xr:uid="{00000000-0005-0000-0000-00007E200000}"/>
    <cellStyle name="Normal 18 2 3 2 2 2 5 3" xfId="23420" xr:uid="{00000000-0005-0000-0000-00007C5B0000}"/>
    <cellStyle name="Normal 18 2 3 2 2 2 7" xfId="18407" xr:uid="{00000000-0005-0000-0000-0000E7470000}"/>
    <cellStyle name="Normal 18 2 3 2 2 3" xfId="4100" xr:uid="{00000000-0005-0000-0000-000004100000}"/>
    <cellStyle name="Normal 18 2 3 2 2 3 2" xfId="14174" xr:uid="{00000000-0005-0000-0000-00005E370000}"/>
    <cellStyle name="Normal 18 2 3 2 2 3 2 3" xfId="29272" xr:uid="{00000000-0005-0000-0000-000058720000}"/>
    <cellStyle name="Normal 18 2 3 2 2 3 3" xfId="9154" xr:uid="{00000000-0005-0000-0000-0000C2230000}"/>
    <cellStyle name="Normal 18 2 3 2 2 3 3 3" xfId="24255" xr:uid="{00000000-0005-0000-0000-0000BF5E0000}"/>
    <cellStyle name="Normal 18 2 3 2 2 3 5" xfId="19242" xr:uid="{00000000-0005-0000-0000-00002A4B0000}"/>
    <cellStyle name="Normal 18 2 3 2 2 4" xfId="5793" xr:uid="{00000000-0005-0000-0000-0000A1160000}"/>
    <cellStyle name="Normal 18 2 3 2 2 4 2" xfId="15845" xr:uid="{00000000-0005-0000-0000-0000E53D0000}"/>
    <cellStyle name="Normal 18 2 3 2 2 4 2 3" xfId="30943" xr:uid="{00000000-0005-0000-0000-0000DF780000}"/>
    <cellStyle name="Normal 18 2 3 2 2 4 3" xfId="10825" xr:uid="{00000000-0005-0000-0000-0000492A0000}"/>
    <cellStyle name="Normal 18 2 3 2 2 4 3 3" xfId="25926" xr:uid="{00000000-0005-0000-0000-000046650000}"/>
    <cellStyle name="Normal 18 2 3 2 2 4 5" xfId="20913" xr:uid="{00000000-0005-0000-0000-0000B1510000}"/>
    <cellStyle name="Normal 18 2 3 2 2 5" xfId="12503" xr:uid="{00000000-0005-0000-0000-0000D7300000}"/>
    <cellStyle name="Normal 18 2 3 2 2 5 3" xfId="27601" xr:uid="{00000000-0005-0000-0000-0000D16B0000}"/>
    <cellStyle name="Normal 18 2 3 2 2 6" xfId="7482" xr:uid="{00000000-0005-0000-0000-00003A1D0000}"/>
    <cellStyle name="Normal 18 2 3 2 2 6 3" xfId="22584" xr:uid="{00000000-0005-0000-0000-000038580000}"/>
    <cellStyle name="Normal 18 2 3 2 2 8" xfId="17571" xr:uid="{00000000-0005-0000-0000-0000A3440000}"/>
    <cellStyle name="Normal 18 2 3 2 3" xfId="2829" xr:uid="{00000000-0005-0000-0000-00000D0B0000}"/>
    <cellStyle name="Normal 18 2 3 2 3 2" xfId="4519" xr:uid="{00000000-0005-0000-0000-0000A7110000}"/>
    <cellStyle name="Normal 18 2 3 2 3 2 2" xfId="14592" xr:uid="{00000000-0005-0000-0000-000000390000}"/>
    <cellStyle name="Normal 18 2 3 2 3 2 2 3" xfId="29690" xr:uid="{00000000-0005-0000-0000-0000FA730000}"/>
    <cellStyle name="Normal 18 2 3 2 3 2 3" xfId="9572" xr:uid="{00000000-0005-0000-0000-000064250000}"/>
    <cellStyle name="Normal 18 2 3 2 3 2 3 3" xfId="24673" xr:uid="{00000000-0005-0000-0000-000061600000}"/>
    <cellStyle name="Normal 18 2 3 2 3 2 5" xfId="19660" xr:uid="{00000000-0005-0000-0000-0000CC4C0000}"/>
    <cellStyle name="Normal 18 2 3 2 3 3" xfId="6211" xr:uid="{00000000-0005-0000-0000-000043180000}"/>
    <cellStyle name="Normal 18 2 3 2 3 3 2" xfId="16263" xr:uid="{00000000-0005-0000-0000-0000873F0000}"/>
    <cellStyle name="Normal 18 2 3 2 3 3 3" xfId="11243" xr:uid="{00000000-0005-0000-0000-0000EB2B0000}"/>
    <cellStyle name="Normal 18 2 3 2 3 3 3 3" xfId="26344" xr:uid="{00000000-0005-0000-0000-0000E8660000}"/>
    <cellStyle name="Normal 18 2 3 2 3 3 5" xfId="21331" xr:uid="{00000000-0005-0000-0000-000053530000}"/>
    <cellStyle name="Normal 18 2 3 2 3 4" xfId="12921" xr:uid="{00000000-0005-0000-0000-000079320000}"/>
    <cellStyle name="Normal 18 2 3 2 3 4 3" xfId="28019" xr:uid="{00000000-0005-0000-0000-0000736D0000}"/>
    <cellStyle name="Normal 18 2 3 2 3 5" xfId="7900" xr:uid="{00000000-0005-0000-0000-0000DC1E0000}"/>
    <cellStyle name="Normal 18 2 3 2 3 5 3" xfId="23002" xr:uid="{00000000-0005-0000-0000-0000DA590000}"/>
    <cellStyle name="Normal 18 2 3 2 3 7" xfId="17989" xr:uid="{00000000-0005-0000-0000-000045460000}"/>
    <cellStyle name="Normal 18 2 3 2 4" xfId="3682" xr:uid="{00000000-0005-0000-0000-0000620E0000}"/>
    <cellStyle name="Normal 18 2 3 2 4 2" xfId="13756" xr:uid="{00000000-0005-0000-0000-0000BC350000}"/>
    <cellStyle name="Normal 18 2 3 2 4 2 3" xfId="28854" xr:uid="{00000000-0005-0000-0000-0000B6700000}"/>
    <cellStyle name="Normal 18 2 3 2 4 3" xfId="8736" xr:uid="{00000000-0005-0000-0000-000020220000}"/>
    <cellStyle name="Normal 18 2 3 2 4 3 3" xfId="23837" xr:uid="{00000000-0005-0000-0000-00001D5D0000}"/>
    <cellStyle name="Normal 18 2 3 2 4 5" xfId="18824" xr:uid="{00000000-0005-0000-0000-000088490000}"/>
    <cellStyle name="Normal 18 2 3 2 5" xfId="5375" xr:uid="{00000000-0005-0000-0000-0000FF140000}"/>
    <cellStyle name="Normal 18 2 3 2 5 2" xfId="15427" xr:uid="{00000000-0005-0000-0000-0000433C0000}"/>
    <cellStyle name="Normal 18 2 3 2 5 2 3" xfId="30525" xr:uid="{00000000-0005-0000-0000-00003D770000}"/>
    <cellStyle name="Normal 18 2 3 2 5 3" xfId="10407" xr:uid="{00000000-0005-0000-0000-0000A7280000}"/>
    <cellStyle name="Normal 18 2 3 2 5 3 3" xfId="25508" xr:uid="{00000000-0005-0000-0000-0000A4630000}"/>
    <cellStyle name="Normal 18 2 3 2 5 5" xfId="20495" xr:uid="{00000000-0005-0000-0000-00000F500000}"/>
    <cellStyle name="Normal 18 2 3 2 6" xfId="12085" xr:uid="{00000000-0005-0000-0000-0000352F0000}"/>
    <cellStyle name="Normal 18 2 3 2 6 3" xfId="27183" xr:uid="{00000000-0005-0000-0000-00002F6A0000}"/>
    <cellStyle name="Normal 18 2 3 2 7" xfId="7064" xr:uid="{00000000-0005-0000-0000-0000981B0000}"/>
    <cellStyle name="Normal 18 2 3 2 7 3" xfId="22166" xr:uid="{00000000-0005-0000-0000-000096560000}"/>
    <cellStyle name="Normal 18 2 3 2 9" xfId="17153" xr:uid="{00000000-0005-0000-0000-000001430000}"/>
    <cellStyle name="Normal 18 2 3 3" xfId="2200" xr:uid="{00000000-0005-0000-0000-000098080000}"/>
    <cellStyle name="Normal 18 2 3 3 2" xfId="3039" xr:uid="{00000000-0005-0000-0000-0000DF0B0000}"/>
    <cellStyle name="Normal 18 2 3 3 2 2" xfId="4729" xr:uid="{00000000-0005-0000-0000-000079120000}"/>
    <cellStyle name="Normal 18 2 3 3 2 2 2" xfId="14802" xr:uid="{00000000-0005-0000-0000-0000D2390000}"/>
    <cellStyle name="Normal 18 2 3 3 2 2 2 3" xfId="29900" xr:uid="{00000000-0005-0000-0000-0000CC740000}"/>
    <cellStyle name="Normal 18 2 3 3 2 2 3" xfId="9782" xr:uid="{00000000-0005-0000-0000-000036260000}"/>
    <cellStyle name="Normal 18 2 3 3 2 2 3 3" xfId="24883" xr:uid="{00000000-0005-0000-0000-000033610000}"/>
    <cellStyle name="Normal 18 2 3 3 2 2 5" xfId="19870" xr:uid="{00000000-0005-0000-0000-00009E4D0000}"/>
    <cellStyle name="Normal 18 2 3 3 2 3" xfId="6421" xr:uid="{00000000-0005-0000-0000-000015190000}"/>
    <cellStyle name="Normal 18 2 3 3 2 3 2" xfId="16473" xr:uid="{00000000-0005-0000-0000-000059400000}"/>
    <cellStyle name="Normal 18 2 3 3 2 3 3" xfId="11453" xr:uid="{00000000-0005-0000-0000-0000BD2C0000}"/>
    <cellStyle name="Normal 18 2 3 3 2 3 3 3" xfId="26554" xr:uid="{00000000-0005-0000-0000-0000BA670000}"/>
    <cellStyle name="Normal 18 2 3 3 2 3 5" xfId="21541" xr:uid="{00000000-0005-0000-0000-000025540000}"/>
    <cellStyle name="Normal 18 2 3 3 2 4" xfId="13131" xr:uid="{00000000-0005-0000-0000-00004B330000}"/>
    <cellStyle name="Normal 18 2 3 3 2 4 3" xfId="28229" xr:uid="{00000000-0005-0000-0000-0000456E0000}"/>
    <cellStyle name="Normal 18 2 3 3 2 5" xfId="8110" xr:uid="{00000000-0005-0000-0000-0000AE1F0000}"/>
    <cellStyle name="Normal 18 2 3 3 2 5 3" xfId="23212" xr:uid="{00000000-0005-0000-0000-0000AC5A0000}"/>
    <cellStyle name="Normal 18 2 3 3 2 7" xfId="18199" xr:uid="{00000000-0005-0000-0000-000017470000}"/>
    <cellStyle name="Normal 18 2 3 3 3" xfId="3892" xr:uid="{00000000-0005-0000-0000-0000340F0000}"/>
    <cellStyle name="Normal 18 2 3 3 3 2" xfId="13966" xr:uid="{00000000-0005-0000-0000-00008E360000}"/>
    <cellStyle name="Normal 18 2 3 3 3 2 3" xfId="29064" xr:uid="{00000000-0005-0000-0000-000088710000}"/>
    <cellStyle name="Normal 18 2 3 3 3 3" xfId="8946" xr:uid="{00000000-0005-0000-0000-0000F2220000}"/>
    <cellStyle name="Normal 18 2 3 3 3 3 3" xfId="24047" xr:uid="{00000000-0005-0000-0000-0000EF5D0000}"/>
    <cellStyle name="Normal 18 2 3 3 3 5" xfId="19034" xr:uid="{00000000-0005-0000-0000-00005A4A0000}"/>
    <cellStyle name="Normal 18 2 3 3 4" xfId="5585" xr:uid="{00000000-0005-0000-0000-0000D1150000}"/>
    <cellStyle name="Normal 18 2 3 3 4 2" xfId="15637" xr:uid="{00000000-0005-0000-0000-0000153D0000}"/>
    <cellStyle name="Normal 18 2 3 3 4 2 3" xfId="30735" xr:uid="{00000000-0005-0000-0000-00000F780000}"/>
    <cellStyle name="Normal 18 2 3 3 4 3" xfId="10617" xr:uid="{00000000-0005-0000-0000-000079290000}"/>
    <cellStyle name="Normal 18 2 3 3 4 3 3" xfId="25718" xr:uid="{00000000-0005-0000-0000-000076640000}"/>
    <cellStyle name="Normal 18 2 3 3 4 5" xfId="20705" xr:uid="{00000000-0005-0000-0000-0000E1500000}"/>
    <cellStyle name="Normal 18 2 3 3 5" xfId="12295" xr:uid="{00000000-0005-0000-0000-000007300000}"/>
    <cellStyle name="Normal 18 2 3 3 5 3" xfId="27393" xr:uid="{00000000-0005-0000-0000-0000016B0000}"/>
    <cellStyle name="Normal 18 2 3 3 6" xfId="7274" xr:uid="{00000000-0005-0000-0000-00006A1C0000}"/>
    <cellStyle name="Normal 18 2 3 3 6 3" xfId="22376" xr:uid="{00000000-0005-0000-0000-000068570000}"/>
    <cellStyle name="Normal 18 2 3 3 8" xfId="17363" xr:uid="{00000000-0005-0000-0000-0000D3430000}"/>
    <cellStyle name="Normal 18 2 3 4" xfId="2621" xr:uid="{00000000-0005-0000-0000-00003D0A0000}"/>
    <cellStyle name="Normal 18 2 3 4 2" xfId="4311" xr:uid="{00000000-0005-0000-0000-0000D7100000}"/>
    <cellStyle name="Normal 18 2 3 4 2 2" xfId="14384" xr:uid="{00000000-0005-0000-0000-000030380000}"/>
    <cellStyle name="Normal 18 2 3 4 2 2 3" xfId="29482" xr:uid="{00000000-0005-0000-0000-00002A730000}"/>
    <cellStyle name="Normal 18 2 3 4 2 3" xfId="9364" xr:uid="{00000000-0005-0000-0000-000094240000}"/>
    <cellStyle name="Normal 18 2 3 4 2 3 3" xfId="24465" xr:uid="{00000000-0005-0000-0000-0000915F0000}"/>
    <cellStyle name="Normal 18 2 3 4 2 5" xfId="19452" xr:uid="{00000000-0005-0000-0000-0000FC4B0000}"/>
    <cellStyle name="Normal 18 2 3 4 3" xfId="6003" xr:uid="{00000000-0005-0000-0000-000073170000}"/>
    <cellStyle name="Normal 18 2 3 4 3 2" xfId="16055" xr:uid="{00000000-0005-0000-0000-0000B73E0000}"/>
    <cellStyle name="Normal 18 2 3 4 3 3" xfId="11035" xr:uid="{00000000-0005-0000-0000-00001B2B0000}"/>
    <cellStyle name="Normal 18 2 3 4 3 3 3" xfId="26136" xr:uid="{00000000-0005-0000-0000-000018660000}"/>
    <cellStyle name="Normal 18 2 3 4 3 5" xfId="21123" xr:uid="{00000000-0005-0000-0000-000083520000}"/>
    <cellStyle name="Normal 18 2 3 4 4" xfId="12713" xr:uid="{00000000-0005-0000-0000-0000A9310000}"/>
    <cellStyle name="Normal 18 2 3 4 4 3" xfId="27811" xr:uid="{00000000-0005-0000-0000-0000A36C0000}"/>
    <cellStyle name="Normal 18 2 3 4 5" xfId="7692" xr:uid="{00000000-0005-0000-0000-00000C1E0000}"/>
    <cellStyle name="Normal 18 2 3 4 5 3" xfId="22794" xr:uid="{00000000-0005-0000-0000-00000A590000}"/>
    <cellStyle name="Normal 18 2 3 4 7" xfId="17781" xr:uid="{00000000-0005-0000-0000-000075450000}"/>
    <cellStyle name="Normal 18 2 3 5" xfId="3474" xr:uid="{00000000-0005-0000-0000-0000920D0000}"/>
    <cellStyle name="Normal 18 2 3 5 2" xfId="13548" xr:uid="{00000000-0005-0000-0000-0000EC340000}"/>
    <cellStyle name="Normal 18 2 3 5 2 3" xfId="28646" xr:uid="{00000000-0005-0000-0000-0000E66F0000}"/>
    <cellStyle name="Normal 18 2 3 5 3" xfId="8528" xr:uid="{00000000-0005-0000-0000-000050210000}"/>
    <cellStyle name="Normal 18 2 3 5 3 3" xfId="23629" xr:uid="{00000000-0005-0000-0000-00004D5C0000}"/>
    <cellStyle name="Normal 18 2 3 5 5" xfId="18616" xr:uid="{00000000-0005-0000-0000-0000B8480000}"/>
    <cellStyle name="Normal 18 2 3 6" xfId="5167" xr:uid="{00000000-0005-0000-0000-00002F140000}"/>
    <cellStyle name="Normal 18 2 3 6 2" xfId="15219" xr:uid="{00000000-0005-0000-0000-0000733B0000}"/>
    <cellStyle name="Normal 18 2 3 6 2 3" xfId="30317" xr:uid="{00000000-0005-0000-0000-00006D760000}"/>
    <cellStyle name="Normal 18 2 3 6 3" xfId="10199" xr:uid="{00000000-0005-0000-0000-0000D7270000}"/>
    <cellStyle name="Normal 18 2 3 6 3 3" xfId="25300" xr:uid="{00000000-0005-0000-0000-0000D4620000}"/>
    <cellStyle name="Normal 18 2 3 6 5" xfId="20287" xr:uid="{00000000-0005-0000-0000-00003F4F0000}"/>
    <cellStyle name="Normal 18 2 3 7" xfId="11877" xr:uid="{00000000-0005-0000-0000-0000652E0000}"/>
    <cellStyle name="Normal 18 2 3 7 3" xfId="26975" xr:uid="{00000000-0005-0000-0000-00005F690000}"/>
    <cellStyle name="Normal 18 2 3 8" xfId="6856" xr:uid="{00000000-0005-0000-0000-0000C81A0000}"/>
    <cellStyle name="Normal 18 2 3 8 3" xfId="21958" xr:uid="{00000000-0005-0000-0000-0000C6550000}"/>
    <cellStyle name="Normal 18 2 4" xfId="1881" xr:uid="{00000000-0005-0000-0000-000059070000}"/>
    <cellStyle name="Normal 18 2 4 2" xfId="2304" xr:uid="{00000000-0005-0000-0000-000000090000}"/>
    <cellStyle name="Normal 18 2 4 2 2" xfId="3143" xr:uid="{00000000-0005-0000-0000-0000470C0000}"/>
    <cellStyle name="Normal 18 2 4 2 2 2" xfId="4833" xr:uid="{00000000-0005-0000-0000-0000E1120000}"/>
    <cellStyle name="Normal 18 2 4 2 2 2 2" xfId="14906" xr:uid="{00000000-0005-0000-0000-00003A3A0000}"/>
    <cellStyle name="Normal 18 2 4 2 2 2 2 3" xfId="30004" xr:uid="{00000000-0005-0000-0000-000034750000}"/>
    <cellStyle name="Normal 18 2 4 2 2 2 3" xfId="9886" xr:uid="{00000000-0005-0000-0000-00009E260000}"/>
    <cellStyle name="Normal 18 2 4 2 2 2 3 3" xfId="24987" xr:uid="{00000000-0005-0000-0000-00009B610000}"/>
    <cellStyle name="Normal 18 2 4 2 2 2 5" xfId="19974" xr:uid="{00000000-0005-0000-0000-0000064E0000}"/>
    <cellStyle name="Normal 18 2 4 2 2 3" xfId="6525" xr:uid="{00000000-0005-0000-0000-00007D190000}"/>
    <cellStyle name="Normal 18 2 4 2 2 3 2" xfId="16577" xr:uid="{00000000-0005-0000-0000-0000C1400000}"/>
    <cellStyle name="Normal 18 2 4 2 2 3 3" xfId="11557" xr:uid="{00000000-0005-0000-0000-0000252D0000}"/>
    <cellStyle name="Normal 18 2 4 2 2 3 3 3" xfId="26658" xr:uid="{00000000-0005-0000-0000-000022680000}"/>
    <cellStyle name="Normal 18 2 4 2 2 3 5" xfId="21645" xr:uid="{00000000-0005-0000-0000-00008D540000}"/>
    <cellStyle name="Normal 18 2 4 2 2 4" xfId="13235" xr:uid="{00000000-0005-0000-0000-0000B3330000}"/>
    <cellStyle name="Normal 18 2 4 2 2 4 3" xfId="28333" xr:uid="{00000000-0005-0000-0000-0000AD6E0000}"/>
    <cellStyle name="Normal 18 2 4 2 2 5" xfId="8214" xr:uid="{00000000-0005-0000-0000-000016200000}"/>
    <cellStyle name="Normal 18 2 4 2 2 5 3" xfId="23316" xr:uid="{00000000-0005-0000-0000-0000145B0000}"/>
    <cellStyle name="Normal 18 2 4 2 2 7" xfId="18303" xr:uid="{00000000-0005-0000-0000-00007F470000}"/>
    <cellStyle name="Normal 18 2 4 2 3" xfId="3996" xr:uid="{00000000-0005-0000-0000-00009C0F0000}"/>
    <cellStyle name="Normal 18 2 4 2 3 2" xfId="14070" xr:uid="{00000000-0005-0000-0000-0000F6360000}"/>
    <cellStyle name="Normal 18 2 4 2 3 2 3" xfId="29168" xr:uid="{00000000-0005-0000-0000-0000F0710000}"/>
    <cellStyle name="Normal 18 2 4 2 3 3" xfId="9050" xr:uid="{00000000-0005-0000-0000-00005A230000}"/>
    <cellStyle name="Normal 18 2 4 2 3 3 3" xfId="24151" xr:uid="{00000000-0005-0000-0000-0000575E0000}"/>
    <cellStyle name="Normal 18 2 4 2 3 5" xfId="19138" xr:uid="{00000000-0005-0000-0000-0000C24A0000}"/>
    <cellStyle name="Normal 18 2 4 2 4" xfId="5689" xr:uid="{00000000-0005-0000-0000-000039160000}"/>
    <cellStyle name="Normal 18 2 4 2 4 2" xfId="15741" xr:uid="{00000000-0005-0000-0000-00007D3D0000}"/>
    <cellStyle name="Normal 18 2 4 2 4 2 3" xfId="30839" xr:uid="{00000000-0005-0000-0000-000077780000}"/>
    <cellStyle name="Normal 18 2 4 2 4 3" xfId="10721" xr:uid="{00000000-0005-0000-0000-0000E1290000}"/>
    <cellStyle name="Normal 18 2 4 2 4 3 3" xfId="25822" xr:uid="{00000000-0005-0000-0000-0000DE640000}"/>
    <cellStyle name="Normal 18 2 4 2 4 5" xfId="20809" xr:uid="{00000000-0005-0000-0000-000049510000}"/>
    <cellStyle name="Normal 18 2 4 2 5" xfId="12399" xr:uid="{00000000-0005-0000-0000-00006F300000}"/>
    <cellStyle name="Normal 18 2 4 2 5 3" xfId="27497" xr:uid="{00000000-0005-0000-0000-0000696B0000}"/>
    <cellStyle name="Normal 18 2 4 2 6" xfId="7378" xr:uid="{00000000-0005-0000-0000-0000D21C0000}"/>
    <cellStyle name="Normal 18 2 4 2 6 3" xfId="22480" xr:uid="{00000000-0005-0000-0000-0000D0570000}"/>
    <cellStyle name="Normal 18 2 4 2 8" xfId="17467" xr:uid="{00000000-0005-0000-0000-00003B440000}"/>
    <cellStyle name="Normal 18 2 4 3" xfId="2725" xr:uid="{00000000-0005-0000-0000-0000A50A0000}"/>
    <cellStyle name="Normal 18 2 4 3 2" xfId="4415" xr:uid="{00000000-0005-0000-0000-00003F110000}"/>
    <cellStyle name="Normal 18 2 4 3 2 2" xfId="14488" xr:uid="{00000000-0005-0000-0000-000098380000}"/>
    <cellStyle name="Normal 18 2 4 3 2 2 3" xfId="29586" xr:uid="{00000000-0005-0000-0000-000092730000}"/>
    <cellStyle name="Normal 18 2 4 3 2 3" xfId="9468" xr:uid="{00000000-0005-0000-0000-0000FC240000}"/>
    <cellStyle name="Normal 18 2 4 3 2 3 3" xfId="24569" xr:uid="{00000000-0005-0000-0000-0000F95F0000}"/>
    <cellStyle name="Normal 18 2 4 3 2 5" xfId="19556" xr:uid="{00000000-0005-0000-0000-0000644C0000}"/>
    <cellStyle name="Normal 18 2 4 3 3" xfId="6107" xr:uid="{00000000-0005-0000-0000-0000DB170000}"/>
    <cellStyle name="Normal 18 2 4 3 3 2" xfId="16159" xr:uid="{00000000-0005-0000-0000-00001F3F0000}"/>
    <cellStyle name="Normal 18 2 4 3 3 3" xfId="11139" xr:uid="{00000000-0005-0000-0000-0000832B0000}"/>
    <cellStyle name="Normal 18 2 4 3 3 3 3" xfId="26240" xr:uid="{00000000-0005-0000-0000-000080660000}"/>
    <cellStyle name="Normal 18 2 4 3 3 5" xfId="21227" xr:uid="{00000000-0005-0000-0000-0000EB520000}"/>
    <cellStyle name="Normal 18 2 4 3 4" xfId="12817" xr:uid="{00000000-0005-0000-0000-000011320000}"/>
    <cellStyle name="Normal 18 2 4 3 4 3" xfId="27915" xr:uid="{00000000-0005-0000-0000-00000B6D0000}"/>
    <cellStyle name="Normal 18 2 4 3 5" xfId="7796" xr:uid="{00000000-0005-0000-0000-0000741E0000}"/>
    <cellStyle name="Normal 18 2 4 3 5 3" xfId="22898" xr:uid="{00000000-0005-0000-0000-000072590000}"/>
    <cellStyle name="Normal 18 2 4 3 7" xfId="17885" xr:uid="{00000000-0005-0000-0000-0000DD450000}"/>
    <cellStyle name="Normal 18 2 4 4" xfId="3578" xr:uid="{00000000-0005-0000-0000-0000FA0D0000}"/>
    <cellStyle name="Normal 18 2 4 4 2" xfId="13652" xr:uid="{00000000-0005-0000-0000-000054350000}"/>
    <cellStyle name="Normal 18 2 4 4 2 3" xfId="28750" xr:uid="{00000000-0005-0000-0000-00004E700000}"/>
    <cellStyle name="Normal 18 2 4 4 3" xfId="8632" xr:uid="{00000000-0005-0000-0000-0000B8210000}"/>
    <cellStyle name="Normal 18 2 4 4 3 3" xfId="23733" xr:uid="{00000000-0005-0000-0000-0000B55C0000}"/>
    <cellStyle name="Normal 18 2 4 4 5" xfId="18720" xr:uid="{00000000-0005-0000-0000-000020490000}"/>
    <cellStyle name="Normal 18 2 4 5" xfId="5271" xr:uid="{00000000-0005-0000-0000-000097140000}"/>
    <cellStyle name="Normal 18 2 4 5 2" xfId="15323" xr:uid="{00000000-0005-0000-0000-0000DB3B0000}"/>
    <cellStyle name="Normal 18 2 4 5 2 3" xfId="30421" xr:uid="{00000000-0005-0000-0000-0000D5760000}"/>
    <cellStyle name="Normal 18 2 4 5 3" xfId="10303" xr:uid="{00000000-0005-0000-0000-00003F280000}"/>
    <cellStyle name="Normal 18 2 4 5 3 3" xfId="25404" xr:uid="{00000000-0005-0000-0000-00003C630000}"/>
    <cellStyle name="Normal 18 2 4 5 5" xfId="20391" xr:uid="{00000000-0005-0000-0000-0000A74F0000}"/>
    <cellStyle name="Normal 18 2 4 6" xfId="11981" xr:uid="{00000000-0005-0000-0000-0000CD2E0000}"/>
    <cellStyle name="Normal 18 2 4 6 3" xfId="27079" xr:uid="{00000000-0005-0000-0000-0000C7690000}"/>
    <cellStyle name="Normal 18 2 4 7" xfId="6960" xr:uid="{00000000-0005-0000-0000-0000301B0000}"/>
    <cellStyle name="Normal 18 2 4 7 3" xfId="22062" xr:uid="{00000000-0005-0000-0000-00002E560000}"/>
    <cellStyle name="Normal 18 2 4 9" xfId="17049" xr:uid="{00000000-0005-0000-0000-000099420000}"/>
    <cellStyle name="Normal 18 2 5" xfId="2094" xr:uid="{00000000-0005-0000-0000-00002E080000}"/>
    <cellStyle name="Normal 18 2 5 2" xfId="2935" xr:uid="{00000000-0005-0000-0000-0000770B0000}"/>
    <cellStyle name="Normal 18 2 5 2 2" xfId="4625" xr:uid="{00000000-0005-0000-0000-000011120000}"/>
    <cellStyle name="Normal 18 2 5 2 2 2" xfId="14698" xr:uid="{00000000-0005-0000-0000-00006A390000}"/>
    <cellStyle name="Normal 18 2 5 2 2 2 3" xfId="29796" xr:uid="{00000000-0005-0000-0000-000064740000}"/>
    <cellStyle name="Normal 18 2 5 2 2 3" xfId="9678" xr:uid="{00000000-0005-0000-0000-0000CE250000}"/>
    <cellStyle name="Normal 18 2 5 2 2 3 3" xfId="24779" xr:uid="{00000000-0005-0000-0000-0000CB600000}"/>
    <cellStyle name="Normal 18 2 5 2 2 5" xfId="19766" xr:uid="{00000000-0005-0000-0000-0000364D0000}"/>
    <cellStyle name="Normal 18 2 5 2 3" xfId="6317" xr:uid="{00000000-0005-0000-0000-0000AD180000}"/>
    <cellStyle name="Normal 18 2 5 2 3 2" xfId="16369" xr:uid="{00000000-0005-0000-0000-0000F13F0000}"/>
    <cellStyle name="Normal 18 2 5 2 3 3" xfId="11349" xr:uid="{00000000-0005-0000-0000-0000552C0000}"/>
    <cellStyle name="Normal 18 2 5 2 3 3 3" xfId="26450" xr:uid="{00000000-0005-0000-0000-000052670000}"/>
    <cellStyle name="Normal 18 2 5 2 3 5" xfId="21437" xr:uid="{00000000-0005-0000-0000-0000BD530000}"/>
    <cellStyle name="Normal 18 2 5 2 4" xfId="13027" xr:uid="{00000000-0005-0000-0000-0000E3320000}"/>
    <cellStyle name="Normal 18 2 5 2 4 3" xfId="28125" xr:uid="{00000000-0005-0000-0000-0000DD6D0000}"/>
    <cellStyle name="Normal 18 2 5 2 5" xfId="8006" xr:uid="{00000000-0005-0000-0000-0000461F0000}"/>
    <cellStyle name="Normal 18 2 5 2 5 3" xfId="23108" xr:uid="{00000000-0005-0000-0000-0000445A0000}"/>
    <cellStyle name="Normal 18 2 5 2 7" xfId="18095" xr:uid="{00000000-0005-0000-0000-0000AF460000}"/>
    <cellStyle name="Normal 18 2 5 3" xfId="3788" xr:uid="{00000000-0005-0000-0000-0000CC0E0000}"/>
    <cellStyle name="Normal 18 2 5 3 2" xfId="13862" xr:uid="{00000000-0005-0000-0000-000026360000}"/>
    <cellStyle name="Normal 18 2 5 3 2 3" xfId="28960" xr:uid="{00000000-0005-0000-0000-000020710000}"/>
    <cellStyle name="Normal 18 2 5 3 3" xfId="8842" xr:uid="{00000000-0005-0000-0000-00008A220000}"/>
    <cellStyle name="Normal 18 2 5 3 3 3" xfId="23943" xr:uid="{00000000-0005-0000-0000-0000875D0000}"/>
    <cellStyle name="Normal 18 2 5 3 5" xfId="18930" xr:uid="{00000000-0005-0000-0000-0000F2490000}"/>
    <cellStyle name="Normal 18 2 5 4" xfId="5481" xr:uid="{00000000-0005-0000-0000-000069150000}"/>
    <cellStyle name="Normal 18 2 5 4 2" xfId="15533" xr:uid="{00000000-0005-0000-0000-0000AD3C0000}"/>
    <cellStyle name="Normal 18 2 5 4 2 3" xfId="30631" xr:uid="{00000000-0005-0000-0000-0000A7770000}"/>
    <cellStyle name="Normal 18 2 5 4 3" xfId="10513" xr:uid="{00000000-0005-0000-0000-000011290000}"/>
    <cellStyle name="Normal 18 2 5 4 3 3" xfId="25614" xr:uid="{00000000-0005-0000-0000-00000E640000}"/>
    <cellStyle name="Normal 18 2 5 4 5" xfId="20601" xr:uid="{00000000-0005-0000-0000-000079500000}"/>
    <cellStyle name="Normal 18 2 5 5" xfId="12191" xr:uid="{00000000-0005-0000-0000-00009F2F0000}"/>
    <cellStyle name="Normal 18 2 5 5 3" xfId="27289" xr:uid="{00000000-0005-0000-0000-0000996A0000}"/>
    <cellStyle name="Normal 18 2 5 6" xfId="7170" xr:uid="{00000000-0005-0000-0000-0000021C0000}"/>
    <cellStyle name="Normal 18 2 5 6 3" xfId="22272" xr:uid="{00000000-0005-0000-0000-000000570000}"/>
    <cellStyle name="Normal 18 2 5 8" xfId="17259" xr:uid="{00000000-0005-0000-0000-00006B430000}"/>
    <cellStyle name="Normal 18 2 6" xfId="2515" xr:uid="{00000000-0005-0000-0000-0000D3090000}"/>
    <cellStyle name="Normal 18 2 6 2" xfId="4207" xr:uid="{00000000-0005-0000-0000-00006F100000}"/>
    <cellStyle name="Normal 18 2 6 2 2" xfId="14280" xr:uid="{00000000-0005-0000-0000-0000C8370000}"/>
    <cellStyle name="Normal 18 2 6 2 2 3" xfId="29378" xr:uid="{00000000-0005-0000-0000-0000C2720000}"/>
    <cellStyle name="Normal 18 2 6 2 3" xfId="9260" xr:uid="{00000000-0005-0000-0000-00002C240000}"/>
    <cellStyle name="Normal 18 2 6 2 3 3" xfId="24361" xr:uid="{00000000-0005-0000-0000-0000295F0000}"/>
    <cellStyle name="Normal 18 2 6 2 5" xfId="19348" xr:uid="{00000000-0005-0000-0000-0000944B0000}"/>
    <cellStyle name="Normal 18 2 6 3" xfId="5899" xr:uid="{00000000-0005-0000-0000-00000B170000}"/>
    <cellStyle name="Normal 18 2 6 3 2" xfId="15951" xr:uid="{00000000-0005-0000-0000-00004F3E0000}"/>
    <cellStyle name="Normal 18 2 6 3 3" xfId="10931" xr:uid="{00000000-0005-0000-0000-0000B32A0000}"/>
    <cellStyle name="Normal 18 2 6 3 3 3" xfId="26032" xr:uid="{00000000-0005-0000-0000-0000B0650000}"/>
    <cellStyle name="Normal 18 2 6 3 5" xfId="21019" xr:uid="{00000000-0005-0000-0000-00001B520000}"/>
    <cellStyle name="Normal 18 2 6 4" xfId="12609" xr:uid="{00000000-0005-0000-0000-000041310000}"/>
    <cellStyle name="Normal 18 2 6 4 3" xfId="27707" xr:uid="{00000000-0005-0000-0000-00003B6C0000}"/>
    <cellStyle name="Normal 18 2 6 5" xfId="7588" xr:uid="{00000000-0005-0000-0000-0000A41D0000}"/>
    <cellStyle name="Normal 18 2 6 5 3" xfId="22690" xr:uid="{00000000-0005-0000-0000-0000A2580000}"/>
    <cellStyle name="Normal 18 2 6 7" xfId="17677" xr:uid="{00000000-0005-0000-0000-00000D450000}"/>
    <cellStyle name="Normal 18 2 7" xfId="3366" xr:uid="{00000000-0005-0000-0000-0000260D0000}"/>
    <cellStyle name="Normal 18 2 7 2" xfId="13444" xr:uid="{00000000-0005-0000-0000-000084340000}"/>
    <cellStyle name="Normal 18 2 7 2 3" xfId="28542" xr:uid="{00000000-0005-0000-0000-00007E6F0000}"/>
    <cellStyle name="Normal 18 2 7 3" xfId="8424" xr:uid="{00000000-0005-0000-0000-0000E8200000}"/>
    <cellStyle name="Normal 18 2 7 3 3" xfId="23525" xr:uid="{00000000-0005-0000-0000-0000E55B0000}"/>
    <cellStyle name="Normal 18 2 7 5" xfId="18512" xr:uid="{00000000-0005-0000-0000-000050480000}"/>
    <cellStyle name="Normal 18 2 8" xfId="5060" xr:uid="{00000000-0005-0000-0000-0000C4130000}"/>
    <cellStyle name="Normal 18 2 8 2" xfId="15115" xr:uid="{00000000-0005-0000-0000-00000B3B0000}"/>
    <cellStyle name="Normal 18 2 8 2 3" xfId="30213" xr:uid="{00000000-0005-0000-0000-000005760000}"/>
    <cellStyle name="Normal 18 2 8 3" xfId="10095" xr:uid="{00000000-0005-0000-0000-00006F270000}"/>
    <cellStyle name="Normal 18 2 8 3 3" xfId="25196" xr:uid="{00000000-0005-0000-0000-00006C620000}"/>
    <cellStyle name="Normal 18 2 8 5" xfId="20183" xr:uid="{00000000-0005-0000-0000-0000D74E0000}"/>
    <cellStyle name="Normal 18 2 9" xfId="11771" xr:uid="{00000000-0005-0000-0000-0000FB2D0000}"/>
    <cellStyle name="Normal 18 2 9 3" xfId="26871" xr:uid="{00000000-0005-0000-0000-0000F7680000}"/>
    <cellStyle name="Normal 19" xfId="933" xr:uid="{00000000-0005-0000-0000-0000A5030000}"/>
    <cellStyle name="Normal 19 2" xfId="1421" xr:uid="{00000000-0005-0000-0000-00008D050000}"/>
    <cellStyle name="Normal 19 2 10" xfId="6751" xr:uid="{00000000-0005-0000-0000-00005F1A0000}"/>
    <cellStyle name="Normal 19 2 10 3" xfId="21855" xr:uid="{00000000-0005-0000-0000-00005F550000}"/>
    <cellStyle name="Normal 19 2 12" xfId="16840" xr:uid="{00000000-0005-0000-0000-0000C8410000}"/>
    <cellStyle name="Normal 19 2 2" xfId="1715" xr:uid="{00000000-0005-0000-0000-0000B3060000}"/>
    <cellStyle name="Normal 19 2 2 11" xfId="16894" xr:uid="{00000000-0005-0000-0000-0000FE410000}"/>
    <cellStyle name="Normal 19 2 2 2" xfId="1823" xr:uid="{00000000-0005-0000-0000-00001F070000}"/>
    <cellStyle name="Normal 19 2 2 2 10" xfId="16998" xr:uid="{00000000-0005-0000-0000-000066420000}"/>
    <cellStyle name="Normal 19 2 2 2 2" xfId="2040" xr:uid="{00000000-0005-0000-0000-0000F8070000}"/>
    <cellStyle name="Normal 19 2 2 2 2 2" xfId="2461" xr:uid="{00000000-0005-0000-0000-00009D090000}"/>
    <cellStyle name="Normal 19 2 2 2 2 2 2" xfId="3300" xr:uid="{00000000-0005-0000-0000-0000E40C0000}"/>
    <cellStyle name="Normal 19 2 2 2 2 2 2 2" xfId="4990" xr:uid="{00000000-0005-0000-0000-00007E130000}"/>
    <cellStyle name="Normal 19 2 2 2 2 2 2 2 2" xfId="15063" xr:uid="{00000000-0005-0000-0000-0000D73A0000}"/>
    <cellStyle name="Normal 19 2 2 2 2 2 2 2 2 3" xfId="30161" xr:uid="{00000000-0005-0000-0000-0000D1750000}"/>
    <cellStyle name="Normal 19 2 2 2 2 2 2 2 3" xfId="10043" xr:uid="{00000000-0005-0000-0000-00003B270000}"/>
    <cellStyle name="Normal 19 2 2 2 2 2 2 2 3 3" xfId="25144" xr:uid="{00000000-0005-0000-0000-000038620000}"/>
    <cellStyle name="Normal 19 2 2 2 2 2 2 2 5" xfId="20131" xr:uid="{00000000-0005-0000-0000-0000A34E0000}"/>
    <cellStyle name="Normal 19 2 2 2 2 2 2 3" xfId="6682" xr:uid="{00000000-0005-0000-0000-00001A1A0000}"/>
    <cellStyle name="Normal 19 2 2 2 2 2 2 3 2" xfId="16734" xr:uid="{00000000-0005-0000-0000-00005E410000}"/>
    <cellStyle name="Normal 19 2 2 2 2 2 2 3 3" xfId="11714" xr:uid="{00000000-0005-0000-0000-0000C22D0000}"/>
    <cellStyle name="Normal 19 2 2 2 2 2 2 3 3 3" xfId="26815" xr:uid="{00000000-0005-0000-0000-0000BF680000}"/>
    <cellStyle name="Normal 19 2 2 2 2 2 2 3 5" xfId="21802" xr:uid="{00000000-0005-0000-0000-00002A550000}"/>
    <cellStyle name="Normal 19 2 2 2 2 2 2 4" xfId="13392" xr:uid="{00000000-0005-0000-0000-000050340000}"/>
    <cellStyle name="Normal 19 2 2 2 2 2 2 4 3" xfId="28490" xr:uid="{00000000-0005-0000-0000-00004A6F0000}"/>
    <cellStyle name="Normal 19 2 2 2 2 2 2 5" xfId="8371" xr:uid="{00000000-0005-0000-0000-0000B3200000}"/>
    <cellStyle name="Normal 19 2 2 2 2 2 2 5 3" xfId="23473" xr:uid="{00000000-0005-0000-0000-0000B15B0000}"/>
    <cellStyle name="Normal 19 2 2 2 2 2 2 7" xfId="18460" xr:uid="{00000000-0005-0000-0000-00001C480000}"/>
    <cellStyle name="Normal 19 2 2 2 2 2 3" xfId="4153" xr:uid="{00000000-0005-0000-0000-000039100000}"/>
    <cellStyle name="Normal 19 2 2 2 2 2 3 2" xfId="14227" xr:uid="{00000000-0005-0000-0000-000093370000}"/>
    <cellStyle name="Normal 19 2 2 2 2 2 3 2 3" xfId="29325" xr:uid="{00000000-0005-0000-0000-00008D720000}"/>
    <cellStyle name="Normal 19 2 2 2 2 2 3 3" xfId="9207" xr:uid="{00000000-0005-0000-0000-0000F7230000}"/>
    <cellStyle name="Normal 19 2 2 2 2 2 3 3 3" xfId="24308" xr:uid="{00000000-0005-0000-0000-0000F45E0000}"/>
    <cellStyle name="Normal 19 2 2 2 2 2 3 5" xfId="19295" xr:uid="{00000000-0005-0000-0000-00005F4B0000}"/>
    <cellStyle name="Normal 19 2 2 2 2 2 4" xfId="5846" xr:uid="{00000000-0005-0000-0000-0000D6160000}"/>
    <cellStyle name="Normal 19 2 2 2 2 2 4 2" xfId="15898" xr:uid="{00000000-0005-0000-0000-00001A3E0000}"/>
    <cellStyle name="Normal 19 2 2 2 2 2 4 3" xfId="10878" xr:uid="{00000000-0005-0000-0000-00007E2A0000}"/>
    <cellStyle name="Normal 19 2 2 2 2 2 4 3 3" xfId="25979" xr:uid="{00000000-0005-0000-0000-00007B650000}"/>
    <cellStyle name="Normal 19 2 2 2 2 2 4 5" xfId="20966" xr:uid="{00000000-0005-0000-0000-0000E6510000}"/>
    <cellStyle name="Normal 19 2 2 2 2 2 5" xfId="12556" xr:uid="{00000000-0005-0000-0000-00000C310000}"/>
    <cellStyle name="Normal 19 2 2 2 2 2 5 3" xfId="27654" xr:uid="{00000000-0005-0000-0000-0000066C0000}"/>
    <cellStyle name="Normal 19 2 2 2 2 2 6" xfId="7535" xr:uid="{00000000-0005-0000-0000-00006F1D0000}"/>
    <cellStyle name="Normal 19 2 2 2 2 2 6 3" xfId="22637" xr:uid="{00000000-0005-0000-0000-00006D580000}"/>
    <cellStyle name="Normal 19 2 2 2 2 2 8" xfId="17624" xr:uid="{00000000-0005-0000-0000-0000D8440000}"/>
    <cellStyle name="Normal 19 2 2 2 2 3" xfId="2882" xr:uid="{00000000-0005-0000-0000-0000420B0000}"/>
    <cellStyle name="Normal 19 2 2 2 2 3 2" xfId="4572" xr:uid="{00000000-0005-0000-0000-0000DC110000}"/>
    <cellStyle name="Normal 19 2 2 2 2 3 2 2" xfId="14645" xr:uid="{00000000-0005-0000-0000-000035390000}"/>
    <cellStyle name="Normal 19 2 2 2 2 3 2 2 3" xfId="29743" xr:uid="{00000000-0005-0000-0000-00002F740000}"/>
    <cellStyle name="Normal 19 2 2 2 2 3 2 3" xfId="9625" xr:uid="{00000000-0005-0000-0000-000099250000}"/>
    <cellStyle name="Normal 19 2 2 2 2 3 2 3 3" xfId="24726" xr:uid="{00000000-0005-0000-0000-000096600000}"/>
    <cellStyle name="Normal 19 2 2 2 2 3 2 5" xfId="19713" xr:uid="{00000000-0005-0000-0000-0000014D0000}"/>
    <cellStyle name="Normal 19 2 2 2 2 3 3" xfId="6264" xr:uid="{00000000-0005-0000-0000-000078180000}"/>
    <cellStyle name="Normal 19 2 2 2 2 3 3 2" xfId="16316" xr:uid="{00000000-0005-0000-0000-0000BC3F0000}"/>
    <cellStyle name="Normal 19 2 2 2 2 3 3 3" xfId="11296" xr:uid="{00000000-0005-0000-0000-0000202C0000}"/>
    <cellStyle name="Normal 19 2 2 2 2 3 3 3 3" xfId="26397" xr:uid="{00000000-0005-0000-0000-00001D670000}"/>
    <cellStyle name="Normal 19 2 2 2 2 3 3 5" xfId="21384" xr:uid="{00000000-0005-0000-0000-000088530000}"/>
    <cellStyle name="Normal 19 2 2 2 2 3 4" xfId="12974" xr:uid="{00000000-0005-0000-0000-0000AE320000}"/>
    <cellStyle name="Normal 19 2 2 2 2 3 4 3" xfId="28072" xr:uid="{00000000-0005-0000-0000-0000A86D0000}"/>
    <cellStyle name="Normal 19 2 2 2 2 3 5" xfId="7953" xr:uid="{00000000-0005-0000-0000-0000111F0000}"/>
    <cellStyle name="Normal 19 2 2 2 2 3 5 3" xfId="23055" xr:uid="{00000000-0005-0000-0000-00000F5A0000}"/>
    <cellStyle name="Normal 19 2 2 2 2 3 7" xfId="18042" xr:uid="{00000000-0005-0000-0000-00007A460000}"/>
    <cellStyle name="Normal 19 2 2 2 2 4" xfId="3735" xr:uid="{00000000-0005-0000-0000-0000970E0000}"/>
    <cellStyle name="Normal 19 2 2 2 2 4 2" xfId="13809" xr:uid="{00000000-0005-0000-0000-0000F1350000}"/>
    <cellStyle name="Normal 19 2 2 2 2 4 2 3" xfId="28907" xr:uid="{00000000-0005-0000-0000-0000EB700000}"/>
    <cellStyle name="Normal 19 2 2 2 2 4 3" xfId="8789" xr:uid="{00000000-0005-0000-0000-000055220000}"/>
    <cellStyle name="Normal 19 2 2 2 2 4 3 3" xfId="23890" xr:uid="{00000000-0005-0000-0000-0000525D0000}"/>
    <cellStyle name="Normal 19 2 2 2 2 4 5" xfId="18877" xr:uid="{00000000-0005-0000-0000-0000BD490000}"/>
    <cellStyle name="Normal 19 2 2 2 2 5" xfId="5428" xr:uid="{00000000-0005-0000-0000-000034150000}"/>
    <cellStyle name="Normal 19 2 2 2 2 5 2" xfId="15480" xr:uid="{00000000-0005-0000-0000-0000783C0000}"/>
    <cellStyle name="Normal 19 2 2 2 2 5 2 3" xfId="30578" xr:uid="{00000000-0005-0000-0000-000072770000}"/>
    <cellStyle name="Normal 19 2 2 2 2 5 3" xfId="10460" xr:uid="{00000000-0005-0000-0000-0000DC280000}"/>
    <cellStyle name="Normal 19 2 2 2 2 5 3 3" xfId="25561" xr:uid="{00000000-0005-0000-0000-0000D9630000}"/>
    <cellStyle name="Normal 19 2 2 2 2 5 5" xfId="20548" xr:uid="{00000000-0005-0000-0000-000044500000}"/>
    <cellStyle name="Normal 19 2 2 2 2 6" xfId="12138" xr:uid="{00000000-0005-0000-0000-00006A2F0000}"/>
    <cellStyle name="Normal 19 2 2 2 2 6 3" xfId="27236" xr:uid="{00000000-0005-0000-0000-0000646A0000}"/>
    <cellStyle name="Normal 19 2 2 2 2 7" xfId="7117" xr:uid="{00000000-0005-0000-0000-0000CD1B0000}"/>
    <cellStyle name="Normal 19 2 2 2 2 7 3" xfId="22219" xr:uid="{00000000-0005-0000-0000-0000CB560000}"/>
    <cellStyle name="Normal 19 2 2 2 2 9" xfId="17206" xr:uid="{00000000-0005-0000-0000-000036430000}"/>
    <cellStyle name="Normal 19 2 2 2 3" xfId="2253" xr:uid="{00000000-0005-0000-0000-0000CD080000}"/>
    <cellStyle name="Normal 19 2 2 2 3 2" xfId="3092" xr:uid="{00000000-0005-0000-0000-0000140C0000}"/>
    <cellStyle name="Normal 19 2 2 2 3 2 2" xfId="4782" xr:uid="{00000000-0005-0000-0000-0000AE120000}"/>
    <cellStyle name="Normal 19 2 2 2 3 2 2 2" xfId="14855" xr:uid="{00000000-0005-0000-0000-0000073A0000}"/>
    <cellStyle name="Normal 19 2 2 2 3 2 2 2 3" xfId="29953" xr:uid="{00000000-0005-0000-0000-000001750000}"/>
    <cellStyle name="Normal 19 2 2 2 3 2 2 3" xfId="9835" xr:uid="{00000000-0005-0000-0000-00006B260000}"/>
    <cellStyle name="Normal 19 2 2 2 3 2 2 3 3" xfId="24936" xr:uid="{00000000-0005-0000-0000-000068610000}"/>
    <cellStyle name="Normal 19 2 2 2 3 2 2 5" xfId="19923" xr:uid="{00000000-0005-0000-0000-0000D34D0000}"/>
    <cellStyle name="Normal 19 2 2 2 3 2 3" xfId="6474" xr:uid="{00000000-0005-0000-0000-00004A190000}"/>
    <cellStyle name="Normal 19 2 2 2 3 2 3 2" xfId="16526" xr:uid="{00000000-0005-0000-0000-00008E400000}"/>
    <cellStyle name="Normal 19 2 2 2 3 2 3 3" xfId="11506" xr:uid="{00000000-0005-0000-0000-0000F22C0000}"/>
    <cellStyle name="Normal 19 2 2 2 3 2 3 3 3" xfId="26607" xr:uid="{00000000-0005-0000-0000-0000EF670000}"/>
    <cellStyle name="Normal 19 2 2 2 3 2 3 5" xfId="21594" xr:uid="{00000000-0005-0000-0000-00005A540000}"/>
    <cellStyle name="Normal 19 2 2 2 3 2 4" xfId="13184" xr:uid="{00000000-0005-0000-0000-000080330000}"/>
    <cellStyle name="Normal 19 2 2 2 3 2 4 3" xfId="28282" xr:uid="{00000000-0005-0000-0000-00007A6E0000}"/>
    <cellStyle name="Normal 19 2 2 2 3 2 5" xfId="8163" xr:uid="{00000000-0005-0000-0000-0000E31F0000}"/>
    <cellStyle name="Normal 19 2 2 2 3 2 5 3" xfId="23265" xr:uid="{00000000-0005-0000-0000-0000E15A0000}"/>
    <cellStyle name="Normal 19 2 2 2 3 2 7" xfId="18252" xr:uid="{00000000-0005-0000-0000-00004C470000}"/>
    <cellStyle name="Normal 19 2 2 2 3 3" xfId="3945" xr:uid="{00000000-0005-0000-0000-0000690F0000}"/>
    <cellStyle name="Normal 19 2 2 2 3 3 2" xfId="14019" xr:uid="{00000000-0005-0000-0000-0000C3360000}"/>
    <cellStyle name="Normal 19 2 2 2 3 3 2 3" xfId="29117" xr:uid="{00000000-0005-0000-0000-0000BD710000}"/>
    <cellStyle name="Normal 19 2 2 2 3 3 3" xfId="8999" xr:uid="{00000000-0005-0000-0000-000027230000}"/>
    <cellStyle name="Normal 19 2 2 2 3 3 3 3" xfId="24100" xr:uid="{00000000-0005-0000-0000-0000245E0000}"/>
    <cellStyle name="Normal 19 2 2 2 3 3 5" xfId="19087" xr:uid="{00000000-0005-0000-0000-00008F4A0000}"/>
    <cellStyle name="Normal 19 2 2 2 3 4" xfId="5638" xr:uid="{00000000-0005-0000-0000-000006160000}"/>
    <cellStyle name="Normal 19 2 2 2 3 4 2" xfId="15690" xr:uid="{00000000-0005-0000-0000-00004A3D0000}"/>
    <cellStyle name="Normal 19 2 2 2 3 4 2 3" xfId="30788" xr:uid="{00000000-0005-0000-0000-000044780000}"/>
    <cellStyle name="Normal 19 2 2 2 3 4 3" xfId="10670" xr:uid="{00000000-0005-0000-0000-0000AE290000}"/>
    <cellStyle name="Normal 19 2 2 2 3 4 3 3" xfId="25771" xr:uid="{00000000-0005-0000-0000-0000AB640000}"/>
    <cellStyle name="Normal 19 2 2 2 3 4 5" xfId="20758" xr:uid="{00000000-0005-0000-0000-000016510000}"/>
    <cellStyle name="Normal 19 2 2 2 3 5" xfId="12348" xr:uid="{00000000-0005-0000-0000-00003C300000}"/>
    <cellStyle name="Normal 19 2 2 2 3 5 3" xfId="27446" xr:uid="{00000000-0005-0000-0000-0000366B0000}"/>
    <cellStyle name="Normal 19 2 2 2 3 6" xfId="7327" xr:uid="{00000000-0005-0000-0000-00009F1C0000}"/>
    <cellStyle name="Normal 19 2 2 2 3 6 3" xfId="22429" xr:uid="{00000000-0005-0000-0000-00009D570000}"/>
    <cellStyle name="Normal 19 2 2 2 3 8" xfId="17416" xr:uid="{00000000-0005-0000-0000-000008440000}"/>
    <cellStyle name="Normal 19 2 2 2 4" xfId="2674" xr:uid="{00000000-0005-0000-0000-0000720A0000}"/>
    <cellStyle name="Normal 19 2 2 2 4 2" xfId="4364" xr:uid="{00000000-0005-0000-0000-00000C110000}"/>
    <cellStyle name="Normal 19 2 2 2 4 2 2" xfId="14437" xr:uid="{00000000-0005-0000-0000-000065380000}"/>
    <cellStyle name="Normal 19 2 2 2 4 2 2 3" xfId="29535" xr:uid="{00000000-0005-0000-0000-00005F730000}"/>
    <cellStyle name="Normal 19 2 2 2 4 2 3" xfId="9417" xr:uid="{00000000-0005-0000-0000-0000C9240000}"/>
    <cellStyle name="Normal 19 2 2 2 4 2 3 3" xfId="24518" xr:uid="{00000000-0005-0000-0000-0000C65F0000}"/>
    <cellStyle name="Normal 19 2 2 2 4 2 5" xfId="19505" xr:uid="{00000000-0005-0000-0000-0000314C0000}"/>
    <cellStyle name="Normal 19 2 2 2 4 3" xfId="6056" xr:uid="{00000000-0005-0000-0000-0000A8170000}"/>
    <cellStyle name="Normal 19 2 2 2 4 3 2" xfId="16108" xr:uid="{00000000-0005-0000-0000-0000EC3E0000}"/>
    <cellStyle name="Normal 19 2 2 2 4 3 3" xfId="11088" xr:uid="{00000000-0005-0000-0000-0000502B0000}"/>
    <cellStyle name="Normal 19 2 2 2 4 3 3 3" xfId="26189" xr:uid="{00000000-0005-0000-0000-00004D660000}"/>
    <cellStyle name="Normal 19 2 2 2 4 3 5" xfId="21176" xr:uid="{00000000-0005-0000-0000-0000B8520000}"/>
    <cellStyle name="Normal 19 2 2 2 4 4" xfId="12766" xr:uid="{00000000-0005-0000-0000-0000DE310000}"/>
    <cellStyle name="Normal 19 2 2 2 4 4 3" xfId="27864" xr:uid="{00000000-0005-0000-0000-0000D86C0000}"/>
    <cellStyle name="Normal 19 2 2 2 4 5" xfId="7745" xr:uid="{00000000-0005-0000-0000-0000411E0000}"/>
    <cellStyle name="Normal 19 2 2 2 4 5 3" xfId="22847" xr:uid="{00000000-0005-0000-0000-00003F590000}"/>
    <cellStyle name="Normal 19 2 2 2 4 7" xfId="17834" xr:uid="{00000000-0005-0000-0000-0000AA450000}"/>
    <cellStyle name="Normal 19 2 2 2 5" xfId="3527" xr:uid="{00000000-0005-0000-0000-0000C70D0000}"/>
    <cellStyle name="Normal 19 2 2 2 5 2" xfId="13601" xr:uid="{00000000-0005-0000-0000-000021350000}"/>
    <cellStyle name="Normal 19 2 2 2 5 2 3" xfId="28699" xr:uid="{00000000-0005-0000-0000-00001B700000}"/>
    <cellStyle name="Normal 19 2 2 2 5 3" xfId="8581" xr:uid="{00000000-0005-0000-0000-000085210000}"/>
    <cellStyle name="Normal 19 2 2 2 5 3 3" xfId="23682" xr:uid="{00000000-0005-0000-0000-0000825C0000}"/>
    <cellStyle name="Normal 19 2 2 2 5 5" xfId="18669" xr:uid="{00000000-0005-0000-0000-0000ED480000}"/>
    <cellStyle name="Normal 19 2 2 2 6" xfId="5220" xr:uid="{00000000-0005-0000-0000-000064140000}"/>
    <cellStyle name="Normal 19 2 2 2 6 2" xfId="15272" xr:uid="{00000000-0005-0000-0000-0000A83B0000}"/>
    <cellStyle name="Normal 19 2 2 2 6 2 3" xfId="30370" xr:uid="{00000000-0005-0000-0000-0000A2760000}"/>
    <cellStyle name="Normal 19 2 2 2 6 3" xfId="10252" xr:uid="{00000000-0005-0000-0000-00000C280000}"/>
    <cellStyle name="Normal 19 2 2 2 6 3 3" xfId="25353" xr:uid="{00000000-0005-0000-0000-000009630000}"/>
    <cellStyle name="Normal 19 2 2 2 6 5" xfId="20340" xr:uid="{00000000-0005-0000-0000-0000744F0000}"/>
    <cellStyle name="Normal 19 2 2 2 7" xfId="11930" xr:uid="{00000000-0005-0000-0000-00009A2E0000}"/>
    <cellStyle name="Normal 19 2 2 2 7 3" xfId="27028" xr:uid="{00000000-0005-0000-0000-000094690000}"/>
    <cellStyle name="Normal 19 2 2 2 8" xfId="6909" xr:uid="{00000000-0005-0000-0000-0000FD1A0000}"/>
    <cellStyle name="Normal 19 2 2 2 8 3" xfId="22011" xr:uid="{00000000-0005-0000-0000-0000FB550000}"/>
    <cellStyle name="Normal 19 2 2 3" xfId="1936" xr:uid="{00000000-0005-0000-0000-000090070000}"/>
    <cellStyle name="Normal 19 2 2 3 2" xfId="2357" xr:uid="{00000000-0005-0000-0000-000035090000}"/>
    <cellStyle name="Normal 19 2 2 3 2 2" xfId="3196" xr:uid="{00000000-0005-0000-0000-00007C0C0000}"/>
    <cellStyle name="Normal 19 2 2 3 2 2 2" xfId="4886" xr:uid="{00000000-0005-0000-0000-000016130000}"/>
    <cellStyle name="Normal 19 2 2 3 2 2 2 2" xfId="14959" xr:uid="{00000000-0005-0000-0000-00006F3A0000}"/>
    <cellStyle name="Normal 19 2 2 3 2 2 2 2 3" xfId="30057" xr:uid="{00000000-0005-0000-0000-000069750000}"/>
    <cellStyle name="Normal 19 2 2 3 2 2 2 3" xfId="9939" xr:uid="{00000000-0005-0000-0000-0000D3260000}"/>
    <cellStyle name="Normal 19 2 2 3 2 2 2 3 3" xfId="25040" xr:uid="{00000000-0005-0000-0000-0000D0610000}"/>
    <cellStyle name="Normal 19 2 2 3 2 2 2 5" xfId="20027" xr:uid="{00000000-0005-0000-0000-00003B4E0000}"/>
    <cellStyle name="Normal 19 2 2 3 2 2 3" xfId="6578" xr:uid="{00000000-0005-0000-0000-0000B2190000}"/>
    <cellStyle name="Normal 19 2 2 3 2 2 3 2" xfId="16630" xr:uid="{00000000-0005-0000-0000-0000F6400000}"/>
    <cellStyle name="Normal 19 2 2 3 2 2 3 3" xfId="11610" xr:uid="{00000000-0005-0000-0000-00005A2D0000}"/>
    <cellStyle name="Normal 19 2 2 3 2 2 3 3 3" xfId="26711" xr:uid="{00000000-0005-0000-0000-000057680000}"/>
    <cellStyle name="Normal 19 2 2 3 2 2 3 5" xfId="21698" xr:uid="{00000000-0005-0000-0000-0000C2540000}"/>
    <cellStyle name="Normal 19 2 2 3 2 2 4" xfId="13288" xr:uid="{00000000-0005-0000-0000-0000E8330000}"/>
    <cellStyle name="Normal 19 2 2 3 2 2 4 3" xfId="28386" xr:uid="{00000000-0005-0000-0000-0000E26E0000}"/>
    <cellStyle name="Normal 19 2 2 3 2 2 5" xfId="8267" xr:uid="{00000000-0005-0000-0000-00004B200000}"/>
    <cellStyle name="Normal 19 2 2 3 2 2 5 3" xfId="23369" xr:uid="{00000000-0005-0000-0000-0000495B0000}"/>
    <cellStyle name="Normal 19 2 2 3 2 2 7" xfId="18356" xr:uid="{00000000-0005-0000-0000-0000B4470000}"/>
    <cellStyle name="Normal 19 2 2 3 2 3" xfId="4049" xr:uid="{00000000-0005-0000-0000-0000D10F0000}"/>
    <cellStyle name="Normal 19 2 2 3 2 3 2" xfId="14123" xr:uid="{00000000-0005-0000-0000-00002B370000}"/>
    <cellStyle name="Normal 19 2 2 3 2 3 2 3" xfId="29221" xr:uid="{00000000-0005-0000-0000-000025720000}"/>
    <cellStyle name="Normal 19 2 2 3 2 3 3" xfId="9103" xr:uid="{00000000-0005-0000-0000-00008F230000}"/>
    <cellStyle name="Normal 19 2 2 3 2 3 3 3" xfId="24204" xr:uid="{00000000-0005-0000-0000-00008C5E0000}"/>
    <cellStyle name="Normal 19 2 2 3 2 3 5" xfId="19191" xr:uid="{00000000-0005-0000-0000-0000F74A0000}"/>
    <cellStyle name="Normal 19 2 2 3 2 4" xfId="5742" xr:uid="{00000000-0005-0000-0000-00006E160000}"/>
    <cellStyle name="Normal 19 2 2 3 2 4 2" xfId="15794" xr:uid="{00000000-0005-0000-0000-0000B23D0000}"/>
    <cellStyle name="Normal 19 2 2 3 2 4 2 3" xfId="30892" xr:uid="{00000000-0005-0000-0000-0000AC780000}"/>
    <cellStyle name="Normal 19 2 2 3 2 4 3" xfId="10774" xr:uid="{00000000-0005-0000-0000-0000162A0000}"/>
    <cellStyle name="Normal 19 2 2 3 2 4 3 3" xfId="25875" xr:uid="{00000000-0005-0000-0000-000013650000}"/>
    <cellStyle name="Normal 19 2 2 3 2 4 5" xfId="20862" xr:uid="{00000000-0005-0000-0000-00007E510000}"/>
    <cellStyle name="Normal 19 2 2 3 2 5" xfId="12452" xr:uid="{00000000-0005-0000-0000-0000A4300000}"/>
    <cellStyle name="Normal 19 2 2 3 2 5 3" xfId="27550" xr:uid="{00000000-0005-0000-0000-00009E6B0000}"/>
    <cellStyle name="Normal 19 2 2 3 2 6" xfId="7431" xr:uid="{00000000-0005-0000-0000-0000071D0000}"/>
    <cellStyle name="Normal 19 2 2 3 2 6 3" xfId="22533" xr:uid="{00000000-0005-0000-0000-000005580000}"/>
    <cellStyle name="Normal 19 2 2 3 2 8" xfId="17520" xr:uid="{00000000-0005-0000-0000-000070440000}"/>
    <cellStyle name="Normal 19 2 2 3 3" xfId="2778" xr:uid="{00000000-0005-0000-0000-0000DA0A0000}"/>
    <cellStyle name="Normal 19 2 2 3 3 2" xfId="4468" xr:uid="{00000000-0005-0000-0000-000074110000}"/>
    <cellStyle name="Normal 19 2 2 3 3 2 2" xfId="14541" xr:uid="{00000000-0005-0000-0000-0000CD380000}"/>
    <cellStyle name="Normal 19 2 2 3 3 2 2 3" xfId="29639" xr:uid="{00000000-0005-0000-0000-0000C7730000}"/>
    <cellStyle name="Normal 19 2 2 3 3 2 3" xfId="9521" xr:uid="{00000000-0005-0000-0000-000031250000}"/>
    <cellStyle name="Normal 19 2 2 3 3 2 3 3" xfId="24622" xr:uid="{00000000-0005-0000-0000-00002E600000}"/>
    <cellStyle name="Normal 19 2 2 3 3 2 5" xfId="19609" xr:uid="{00000000-0005-0000-0000-0000994C0000}"/>
    <cellStyle name="Normal 19 2 2 3 3 3" xfId="6160" xr:uid="{00000000-0005-0000-0000-000010180000}"/>
    <cellStyle name="Normal 19 2 2 3 3 3 2" xfId="16212" xr:uid="{00000000-0005-0000-0000-0000543F0000}"/>
    <cellStyle name="Normal 19 2 2 3 3 3 3" xfId="11192" xr:uid="{00000000-0005-0000-0000-0000B82B0000}"/>
    <cellStyle name="Normal 19 2 2 3 3 3 3 3" xfId="26293" xr:uid="{00000000-0005-0000-0000-0000B5660000}"/>
    <cellStyle name="Normal 19 2 2 3 3 3 5" xfId="21280" xr:uid="{00000000-0005-0000-0000-000020530000}"/>
    <cellStyle name="Normal 19 2 2 3 3 4" xfId="12870" xr:uid="{00000000-0005-0000-0000-000046320000}"/>
    <cellStyle name="Normal 19 2 2 3 3 4 3" xfId="27968" xr:uid="{00000000-0005-0000-0000-0000406D0000}"/>
    <cellStyle name="Normal 19 2 2 3 3 5" xfId="7849" xr:uid="{00000000-0005-0000-0000-0000A91E0000}"/>
    <cellStyle name="Normal 19 2 2 3 3 5 3" xfId="22951" xr:uid="{00000000-0005-0000-0000-0000A7590000}"/>
    <cellStyle name="Normal 19 2 2 3 3 7" xfId="17938" xr:uid="{00000000-0005-0000-0000-000012460000}"/>
    <cellStyle name="Normal 19 2 2 3 4" xfId="3631" xr:uid="{00000000-0005-0000-0000-00002F0E0000}"/>
    <cellStyle name="Normal 19 2 2 3 4 2" xfId="13705" xr:uid="{00000000-0005-0000-0000-000089350000}"/>
    <cellStyle name="Normal 19 2 2 3 4 2 3" xfId="28803" xr:uid="{00000000-0005-0000-0000-000083700000}"/>
    <cellStyle name="Normal 19 2 2 3 4 3" xfId="8685" xr:uid="{00000000-0005-0000-0000-0000ED210000}"/>
    <cellStyle name="Normal 19 2 2 3 4 3 3" xfId="23786" xr:uid="{00000000-0005-0000-0000-0000EA5C0000}"/>
    <cellStyle name="Normal 19 2 2 3 4 5" xfId="18773" xr:uid="{00000000-0005-0000-0000-000055490000}"/>
    <cellStyle name="Normal 19 2 2 3 5" xfId="5324" xr:uid="{00000000-0005-0000-0000-0000CC140000}"/>
    <cellStyle name="Normal 19 2 2 3 5 2" xfId="15376" xr:uid="{00000000-0005-0000-0000-0000103C0000}"/>
    <cellStyle name="Normal 19 2 2 3 5 2 3" xfId="30474" xr:uid="{00000000-0005-0000-0000-00000A770000}"/>
    <cellStyle name="Normal 19 2 2 3 5 3" xfId="10356" xr:uid="{00000000-0005-0000-0000-000074280000}"/>
    <cellStyle name="Normal 19 2 2 3 5 3 3" xfId="25457" xr:uid="{00000000-0005-0000-0000-000071630000}"/>
    <cellStyle name="Normal 19 2 2 3 5 5" xfId="20444" xr:uid="{00000000-0005-0000-0000-0000DC4F0000}"/>
    <cellStyle name="Normal 19 2 2 3 6" xfId="12034" xr:uid="{00000000-0005-0000-0000-0000022F0000}"/>
    <cellStyle name="Normal 19 2 2 3 6 3" xfId="27132" xr:uid="{00000000-0005-0000-0000-0000FC690000}"/>
    <cellStyle name="Normal 19 2 2 3 7" xfId="7013" xr:uid="{00000000-0005-0000-0000-0000651B0000}"/>
    <cellStyle name="Normal 19 2 2 3 7 3" xfId="22115" xr:uid="{00000000-0005-0000-0000-000063560000}"/>
    <cellStyle name="Normal 19 2 2 3 9" xfId="17102" xr:uid="{00000000-0005-0000-0000-0000CE420000}"/>
    <cellStyle name="Normal 19 2 2 4" xfId="2149" xr:uid="{00000000-0005-0000-0000-000065080000}"/>
    <cellStyle name="Normal 19 2 2 4 2" xfId="2988" xr:uid="{00000000-0005-0000-0000-0000AC0B0000}"/>
    <cellStyle name="Normal 19 2 2 4 2 2" xfId="4678" xr:uid="{00000000-0005-0000-0000-000046120000}"/>
    <cellStyle name="Normal 19 2 2 4 2 2 2" xfId="14751" xr:uid="{00000000-0005-0000-0000-00009F390000}"/>
    <cellStyle name="Normal 19 2 2 4 2 2 2 3" xfId="29849" xr:uid="{00000000-0005-0000-0000-000099740000}"/>
    <cellStyle name="Normal 19 2 2 4 2 2 3" xfId="9731" xr:uid="{00000000-0005-0000-0000-000003260000}"/>
    <cellStyle name="Normal 19 2 2 4 2 2 3 3" xfId="24832" xr:uid="{00000000-0005-0000-0000-000000610000}"/>
    <cellStyle name="Normal 19 2 2 4 2 2 5" xfId="19819" xr:uid="{00000000-0005-0000-0000-00006B4D0000}"/>
    <cellStyle name="Normal 19 2 2 4 2 3" xfId="6370" xr:uid="{00000000-0005-0000-0000-0000E2180000}"/>
    <cellStyle name="Normal 19 2 2 4 2 3 2" xfId="16422" xr:uid="{00000000-0005-0000-0000-000026400000}"/>
    <cellStyle name="Normal 19 2 2 4 2 3 3" xfId="11402" xr:uid="{00000000-0005-0000-0000-00008A2C0000}"/>
    <cellStyle name="Normal 19 2 2 4 2 3 3 3" xfId="26503" xr:uid="{00000000-0005-0000-0000-000087670000}"/>
    <cellStyle name="Normal 19 2 2 4 2 3 5" xfId="21490" xr:uid="{00000000-0005-0000-0000-0000F2530000}"/>
    <cellStyle name="Normal 19 2 2 4 2 4" xfId="13080" xr:uid="{00000000-0005-0000-0000-000018330000}"/>
    <cellStyle name="Normal 19 2 2 4 2 4 3" xfId="28178" xr:uid="{00000000-0005-0000-0000-0000126E0000}"/>
    <cellStyle name="Normal 19 2 2 4 2 5" xfId="8059" xr:uid="{00000000-0005-0000-0000-00007B1F0000}"/>
    <cellStyle name="Normal 19 2 2 4 2 5 3" xfId="23161" xr:uid="{00000000-0005-0000-0000-0000795A0000}"/>
    <cellStyle name="Normal 19 2 2 4 2 7" xfId="18148" xr:uid="{00000000-0005-0000-0000-0000E4460000}"/>
    <cellStyle name="Normal 19 2 2 4 3" xfId="3841" xr:uid="{00000000-0005-0000-0000-0000010F0000}"/>
    <cellStyle name="Normal 19 2 2 4 3 2" xfId="13915" xr:uid="{00000000-0005-0000-0000-00005B360000}"/>
    <cellStyle name="Normal 19 2 2 4 3 2 3" xfId="29013" xr:uid="{00000000-0005-0000-0000-000055710000}"/>
    <cellStyle name="Normal 19 2 2 4 3 3" xfId="8895" xr:uid="{00000000-0005-0000-0000-0000BF220000}"/>
    <cellStyle name="Normal 19 2 2 4 3 3 3" xfId="23996" xr:uid="{00000000-0005-0000-0000-0000BC5D0000}"/>
    <cellStyle name="Normal 19 2 2 4 3 5" xfId="18983" xr:uid="{00000000-0005-0000-0000-0000274A0000}"/>
    <cellStyle name="Normal 19 2 2 4 4" xfId="5534" xr:uid="{00000000-0005-0000-0000-00009E150000}"/>
    <cellStyle name="Normal 19 2 2 4 4 2" xfId="15586" xr:uid="{00000000-0005-0000-0000-0000E23C0000}"/>
    <cellStyle name="Normal 19 2 2 4 4 2 3" xfId="30684" xr:uid="{00000000-0005-0000-0000-0000DC770000}"/>
    <cellStyle name="Normal 19 2 2 4 4 3" xfId="10566" xr:uid="{00000000-0005-0000-0000-000046290000}"/>
    <cellStyle name="Normal 19 2 2 4 4 3 3" xfId="25667" xr:uid="{00000000-0005-0000-0000-000043640000}"/>
    <cellStyle name="Normal 19 2 2 4 4 5" xfId="20654" xr:uid="{00000000-0005-0000-0000-0000AE500000}"/>
    <cellStyle name="Normal 19 2 2 4 5" xfId="12244" xr:uid="{00000000-0005-0000-0000-0000D42F0000}"/>
    <cellStyle name="Normal 19 2 2 4 5 3" xfId="27342" xr:uid="{00000000-0005-0000-0000-0000CE6A0000}"/>
    <cellStyle name="Normal 19 2 2 4 6" xfId="7223" xr:uid="{00000000-0005-0000-0000-0000371C0000}"/>
    <cellStyle name="Normal 19 2 2 4 6 3" xfId="22325" xr:uid="{00000000-0005-0000-0000-000035570000}"/>
    <cellStyle name="Normal 19 2 2 4 8" xfId="17312" xr:uid="{00000000-0005-0000-0000-0000A0430000}"/>
    <cellStyle name="Normal 19 2 2 5" xfId="2570" xr:uid="{00000000-0005-0000-0000-00000A0A0000}"/>
    <cellStyle name="Normal 19 2 2 5 2" xfId="4260" xr:uid="{00000000-0005-0000-0000-0000A4100000}"/>
    <cellStyle name="Normal 19 2 2 5 2 2" xfId="14333" xr:uid="{00000000-0005-0000-0000-0000FD370000}"/>
    <cellStyle name="Normal 19 2 2 5 2 2 3" xfId="29431" xr:uid="{00000000-0005-0000-0000-0000F7720000}"/>
    <cellStyle name="Normal 19 2 2 5 2 3" xfId="9313" xr:uid="{00000000-0005-0000-0000-000061240000}"/>
    <cellStyle name="Normal 19 2 2 5 2 3 3" xfId="24414" xr:uid="{00000000-0005-0000-0000-00005E5F0000}"/>
    <cellStyle name="Normal 19 2 2 5 2 5" xfId="19401" xr:uid="{00000000-0005-0000-0000-0000C94B0000}"/>
    <cellStyle name="Normal 19 2 2 5 3" xfId="5952" xr:uid="{00000000-0005-0000-0000-000040170000}"/>
    <cellStyle name="Normal 19 2 2 5 3 2" xfId="16004" xr:uid="{00000000-0005-0000-0000-0000843E0000}"/>
    <cellStyle name="Normal 19 2 2 5 3 3" xfId="10984" xr:uid="{00000000-0005-0000-0000-0000E82A0000}"/>
    <cellStyle name="Normal 19 2 2 5 3 3 3" xfId="26085" xr:uid="{00000000-0005-0000-0000-0000E5650000}"/>
    <cellStyle name="Normal 19 2 2 5 3 5" xfId="21072" xr:uid="{00000000-0005-0000-0000-000050520000}"/>
    <cellStyle name="Normal 19 2 2 5 4" xfId="12662" xr:uid="{00000000-0005-0000-0000-000076310000}"/>
    <cellStyle name="Normal 19 2 2 5 4 3" xfId="27760" xr:uid="{00000000-0005-0000-0000-0000706C0000}"/>
    <cellStyle name="Normal 19 2 2 5 5" xfId="7641" xr:uid="{00000000-0005-0000-0000-0000D91D0000}"/>
    <cellStyle name="Normal 19 2 2 5 5 3" xfId="22743" xr:uid="{00000000-0005-0000-0000-0000D7580000}"/>
    <cellStyle name="Normal 19 2 2 5 7" xfId="17730" xr:uid="{00000000-0005-0000-0000-000042450000}"/>
    <cellStyle name="Normal 19 2 2 6" xfId="3423" xr:uid="{00000000-0005-0000-0000-00005F0D0000}"/>
    <cellStyle name="Normal 19 2 2 6 2" xfId="13497" xr:uid="{00000000-0005-0000-0000-0000B9340000}"/>
    <cellStyle name="Normal 19 2 2 6 2 3" xfId="28595" xr:uid="{00000000-0005-0000-0000-0000B36F0000}"/>
    <cellStyle name="Normal 19 2 2 6 3" xfId="8477" xr:uid="{00000000-0005-0000-0000-00001D210000}"/>
    <cellStyle name="Normal 19 2 2 6 3 3" xfId="23578" xr:uid="{00000000-0005-0000-0000-00001A5C0000}"/>
    <cellStyle name="Normal 19 2 2 6 5" xfId="18565" xr:uid="{00000000-0005-0000-0000-000085480000}"/>
    <cellStyle name="Normal 19 2 2 7" xfId="5116" xr:uid="{00000000-0005-0000-0000-0000FC130000}"/>
    <cellStyle name="Normal 19 2 2 7 2" xfId="15168" xr:uid="{00000000-0005-0000-0000-0000403B0000}"/>
    <cellStyle name="Normal 19 2 2 7 2 3" xfId="30266" xr:uid="{00000000-0005-0000-0000-00003A760000}"/>
    <cellStyle name="Normal 19 2 2 7 3" xfId="10148" xr:uid="{00000000-0005-0000-0000-0000A4270000}"/>
    <cellStyle name="Normal 19 2 2 7 3 3" xfId="25249" xr:uid="{00000000-0005-0000-0000-0000A1620000}"/>
    <cellStyle name="Normal 19 2 2 7 5" xfId="20236" xr:uid="{00000000-0005-0000-0000-00000C4F0000}"/>
    <cellStyle name="Normal 19 2 2 8" xfId="11826" xr:uid="{00000000-0005-0000-0000-0000322E0000}"/>
    <cellStyle name="Normal 19 2 2 8 3" xfId="26924" xr:uid="{00000000-0005-0000-0000-00002C690000}"/>
    <cellStyle name="Normal 19 2 2 9" xfId="6805" xr:uid="{00000000-0005-0000-0000-0000951A0000}"/>
    <cellStyle name="Normal 19 2 2 9 3" xfId="21907" xr:uid="{00000000-0005-0000-0000-000093550000}"/>
    <cellStyle name="Normal 19 2 3" xfId="1769" xr:uid="{00000000-0005-0000-0000-0000E9060000}"/>
    <cellStyle name="Normal 19 2 3 10" xfId="16946" xr:uid="{00000000-0005-0000-0000-000032420000}"/>
    <cellStyle name="Normal 19 2 3 2" xfId="1988" xr:uid="{00000000-0005-0000-0000-0000C4070000}"/>
    <cellStyle name="Normal 19 2 3 2 2" xfId="2409" xr:uid="{00000000-0005-0000-0000-000069090000}"/>
    <cellStyle name="Normal 19 2 3 2 2 2" xfId="3248" xr:uid="{00000000-0005-0000-0000-0000B00C0000}"/>
    <cellStyle name="Normal 19 2 3 2 2 2 2" xfId="4938" xr:uid="{00000000-0005-0000-0000-00004A130000}"/>
    <cellStyle name="Normal 19 2 3 2 2 2 2 2" xfId="15011" xr:uid="{00000000-0005-0000-0000-0000A33A0000}"/>
    <cellStyle name="Normal 19 2 3 2 2 2 2 2 3" xfId="30109" xr:uid="{00000000-0005-0000-0000-00009D750000}"/>
    <cellStyle name="Normal 19 2 3 2 2 2 2 3" xfId="9991" xr:uid="{00000000-0005-0000-0000-000007270000}"/>
    <cellStyle name="Normal 19 2 3 2 2 2 2 3 3" xfId="25092" xr:uid="{00000000-0005-0000-0000-000004620000}"/>
    <cellStyle name="Normal 19 2 3 2 2 2 2 5" xfId="20079" xr:uid="{00000000-0005-0000-0000-00006F4E0000}"/>
    <cellStyle name="Normal 19 2 3 2 2 2 3" xfId="6630" xr:uid="{00000000-0005-0000-0000-0000E6190000}"/>
    <cellStyle name="Normal 19 2 3 2 2 2 3 2" xfId="16682" xr:uid="{00000000-0005-0000-0000-00002A410000}"/>
    <cellStyle name="Normal 19 2 3 2 2 2 3 3" xfId="11662" xr:uid="{00000000-0005-0000-0000-00008E2D0000}"/>
    <cellStyle name="Normal 19 2 3 2 2 2 3 3 3" xfId="26763" xr:uid="{00000000-0005-0000-0000-00008B680000}"/>
    <cellStyle name="Normal 19 2 3 2 2 2 3 5" xfId="21750" xr:uid="{00000000-0005-0000-0000-0000F6540000}"/>
    <cellStyle name="Normal 19 2 3 2 2 2 4" xfId="13340" xr:uid="{00000000-0005-0000-0000-00001C340000}"/>
    <cellStyle name="Normal 19 2 3 2 2 2 4 3" xfId="28438" xr:uid="{00000000-0005-0000-0000-0000166F0000}"/>
    <cellStyle name="Normal 19 2 3 2 2 2 5" xfId="8319" xr:uid="{00000000-0005-0000-0000-00007F200000}"/>
    <cellStyle name="Normal 19 2 3 2 2 2 5 3" xfId="23421" xr:uid="{00000000-0005-0000-0000-00007D5B0000}"/>
    <cellStyle name="Normal 19 2 3 2 2 2 7" xfId="18408" xr:uid="{00000000-0005-0000-0000-0000E8470000}"/>
    <cellStyle name="Normal 19 2 3 2 2 3" xfId="4101" xr:uid="{00000000-0005-0000-0000-000005100000}"/>
    <cellStyle name="Normal 19 2 3 2 2 3 2" xfId="14175" xr:uid="{00000000-0005-0000-0000-00005F370000}"/>
    <cellStyle name="Normal 19 2 3 2 2 3 2 3" xfId="29273" xr:uid="{00000000-0005-0000-0000-000059720000}"/>
    <cellStyle name="Normal 19 2 3 2 2 3 3" xfId="9155" xr:uid="{00000000-0005-0000-0000-0000C3230000}"/>
    <cellStyle name="Normal 19 2 3 2 2 3 3 3" xfId="24256" xr:uid="{00000000-0005-0000-0000-0000C05E0000}"/>
    <cellStyle name="Normal 19 2 3 2 2 3 5" xfId="19243" xr:uid="{00000000-0005-0000-0000-00002B4B0000}"/>
    <cellStyle name="Normal 19 2 3 2 2 4" xfId="5794" xr:uid="{00000000-0005-0000-0000-0000A2160000}"/>
    <cellStyle name="Normal 19 2 3 2 2 4 2" xfId="15846" xr:uid="{00000000-0005-0000-0000-0000E63D0000}"/>
    <cellStyle name="Normal 19 2 3 2 2 4 2 3" xfId="30944" xr:uid="{00000000-0005-0000-0000-0000E0780000}"/>
    <cellStyle name="Normal 19 2 3 2 2 4 3" xfId="10826" xr:uid="{00000000-0005-0000-0000-00004A2A0000}"/>
    <cellStyle name="Normal 19 2 3 2 2 4 3 3" xfId="25927" xr:uid="{00000000-0005-0000-0000-000047650000}"/>
    <cellStyle name="Normal 19 2 3 2 2 4 5" xfId="20914" xr:uid="{00000000-0005-0000-0000-0000B2510000}"/>
    <cellStyle name="Normal 19 2 3 2 2 5" xfId="12504" xr:uid="{00000000-0005-0000-0000-0000D8300000}"/>
    <cellStyle name="Normal 19 2 3 2 2 5 3" xfId="27602" xr:uid="{00000000-0005-0000-0000-0000D26B0000}"/>
    <cellStyle name="Normal 19 2 3 2 2 6" xfId="7483" xr:uid="{00000000-0005-0000-0000-00003B1D0000}"/>
    <cellStyle name="Normal 19 2 3 2 2 6 3" xfId="22585" xr:uid="{00000000-0005-0000-0000-000039580000}"/>
    <cellStyle name="Normal 19 2 3 2 2 8" xfId="17572" xr:uid="{00000000-0005-0000-0000-0000A4440000}"/>
    <cellStyle name="Normal 19 2 3 2 3" xfId="2830" xr:uid="{00000000-0005-0000-0000-00000E0B0000}"/>
    <cellStyle name="Normal 19 2 3 2 3 2" xfId="4520" xr:uid="{00000000-0005-0000-0000-0000A8110000}"/>
    <cellStyle name="Normal 19 2 3 2 3 2 2" xfId="14593" xr:uid="{00000000-0005-0000-0000-000001390000}"/>
    <cellStyle name="Normal 19 2 3 2 3 2 2 3" xfId="29691" xr:uid="{00000000-0005-0000-0000-0000FB730000}"/>
    <cellStyle name="Normal 19 2 3 2 3 2 3" xfId="9573" xr:uid="{00000000-0005-0000-0000-000065250000}"/>
    <cellStyle name="Normal 19 2 3 2 3 2 3 3" xfId="24674" xr:uid="{00000000-0005-0000-0000-000062600000}"/>
    <cellStyle name="Normal 19 2 3 2 3 2 5" xfId="19661" xr:uid="{00000000-0005-0000-0000-0000CD4C0000}"/>
    <cellStyle name="Normal 19 2 3 2 3 3" xfId="6212" xr:uid="{00000000-0005-0000-0000-000044180000}"/>
    <cellStyle name="Normal 19 2 3 2 3 3 2" xfId="16264" xr:uid="{00000000-0005-0000-0000-0000883F0000}"/>
    <cellStyle name="Normal 19 2 3 2 3 3 3" xfId="11244" xr:uid="{00000000-0005-0000-0000-0000EC2B0000}"/>
    <cellStyle name="Normal 19 2 3 2 3 3 3 3" xfId="26345" xr:uid="{00000000-0005-0000-0000-0000E9660000}"/>
    <cellStyle name="Normal 19 2 3 2 3 3 5" xfId="21332" xr:uid="{00000000-0005-0000-0000-000054530000}"/>
    <cellStyle name="Normal 19 2 3 2 3 4" xfId="12922" xr:uid="{00000000-0005-0000-0000-00007A320000}"/>
    <cellStyle name="Normal 19 2 3 2 3 4 3" xfId="28020" xr:uid="{00000000-0005-0000-0000-0000746D0000}"/>
    <cellStyle name="Normal 19 2 3 2 3 5" xfId="7901" xr:uid="{00000000-0005-0000-0000-0000DD1E0000}"/>
    <cellStyle name="Normal 19 2 3 2 3 5 3" xfId="23003" xr:uid="{00000000-0005-0000-0000-0000DB590000}"/>
    <cellStyle name="Normal 19 2 3 2 3 7" xfId="17990" xr:uid="{00000000-0005-0000-0000-000046460000}"/>
    <cellStyle name="Normal 19 2 3 2 4" xfId="3683" xr:uid="{00000000-0005-0000-0000-0000630E0000}"/>
    <cellStyle name="Normal 19 2 3 2 4 2" xfId="13757" xr:uid="{00000000-0005-0000-0000-0000BD350000}"/>
    <cellStyle name="Normal 19 2 3 2 4 2 3" xfId="28855" xr:uid="{00000000-0005-0000-0000-0000B7700000}"/>
    <cellStyle name="Normal 19 2 3 2 4 3" xfId="8737" xr:uid="{00000000-0005-0000-0000-000021220000}"/>
    <cellStyle name="Normal 19 2 3 2 4 3 3" xfId="23838" xr:uid="{00000000-0005-0000-0000-00001E5D0000}"/>
    <cellStyle name="Normal 19 2 3 2 4 5" xfId="18825" xr:uid="{00000000-0005-0000-0000-000089490000}"/>
    <cellStyle name="Normal 19 2 3 2 5" xfId="5376" xr:uid="{00000000-0005-0000-0000-000000150000}"/>
    <cellStyle name="Normal 19 2 3 2 5 2" xfId="15428" xr:uid="{00000000-0005-0000-0000-0000443C0000}"/>
    <cellStyle name="Normal 19 2 3 2 5 2 3" xfId="30526" xr:uid="{00000000-0005-0000-0000-00003E770000}"/>
    <cellStyle name="Normal 19 2 3 2 5 3" xfId="10408" xr:uid="{00000000-0005-0000-0000-0000A8280000}"/>
    <cellStyle name="Normal 19 2 3 2 5 3 3" xfId="25509" xr:uid="{00000000-0005-0000-0000-0000A5630000}"/>
    <cellStyle name="Normal 19 2 3 2 5 5" xfId="20496" xr:uid="{00000000-0005-0000-0000-000010500000}"/>
    <cellStyle name="Normal 19 2 3 2 6" xfId="12086" xr:uid="{00000000-0005-0000-0000-0000362F0000}"/>
    <cellStyle name="Normal 19 2 3 2 6 3" xfId="27184" xr:uid="{00000000-0005-0000-0000-0000306A0000}"/>
    <cellStyle name="Normal 19 2 3 2 7" xfId="7065" xr:uid="{00000000-0005-0000-0000-0000991B0000}"/>
    <cellStyle name="Normal 19 2 3 2 7 3" xfId="22167" xr:uid="{00000000-0005-0000-0000-000097560000}"/>
    <cellStyle name="Normal 19 2 3 2 9" xfId="17154" xr:uid="{00000000-0005-0000-0000-000002430000}"/>
    <cellStyle name="Normal 19 2 3 3" xfId="2201" xr:uid="{00000000-0005-0000-0000-000099080000}"/>
    <cellStyle name="Normal 19 2 3 3 2" xfId="3040" xr:uid="{00000000-0005-0000-0000-0000E00B0000}"/>
    <cellStyle name="Normal 19 2 3 3 2 2" xfId="4730" xr:uid="{00000000-0005-0000-0000-00007A120000}"/>
    <cellStyle name="Normal 19 2 3 3 2 2 2" xfId="14803" xr:uid="{00000000-0005-0000-0000-0000D3390000}"/>
    <cellStyle name="Normal 19 2 3 3 2 2 2 3" xfId="29901" xr:uid="{00000000-0005-0000-0000-0000CD740000}"/>
    <cellStyle name="Normal 19 2 3 3 2 2 3" xfId="9783" xr:uid="{00000000-0005-0000-0000-000037260000}"/>
    <cellStyle name="Normal 19 2 3 3 2 2 3 3" xfId="24884" xr:uid="{00000000-0005-0000-0000-000034610000}"/>
    <cellStyle name="Normal 19 2 3 3 2 2 5" xfId="19871" xr:uid="{00000000-0005-0000-0000-00009F4D0000}"/>
    <cellStyle name="Normal 19 2 3 3 2 3" xfId="6422" xr:uid="{00000000-0005-0000-0000-000016190000}"/>
    <cellStyle name="Normal 19 2 3 3 2 3 2" xfId="16474" xr:uid="{00000000-0005-0000-0000-00005A400000}"/>
    <cellStyle name="Normal 19 2 3 3 2 3 3" xfId="11454" xr:uid="{00000000-0005-0000-0000-0000BE2C0000}"/>
    <cellStyle name="Normal 19 2 3 3 2 3 3 3" xfId="26555" xr:uid="{00000000-0005-0000-0000-0000BB670000}"/>
    <cellStyle name="Normal 19 2 3 3 2 3 5" xfId="21542" xr:uid="{00000000-0005-0000-0000-000026540000}"/>
    <cellStyle name="Normal 19 2 3 3 2 4" xfId="13132" xr:uid="{00000000-0005-0000-0000-00004C330000}"/>
    <cellStyle name="Normal 19 2 3 3 2 4 3" xfId="28230" xr:uid="{00000000-0005-0000-0000-0000466E0000}"/>
    <cellStyle name="Normal 19 2 3 3 2 5" xfId="8111" xr:uid="{00000000-0005-0000-0000-0000AF1F0000}"/>
    <cellStyle name="Normal 19 2 3 3 2 5 3" xfId="23213" xr:uid="{00000000-0005-0000-0000-0000AD5A0000}"/>
    <cellStyle name="Normal 19 2 3 3 2 7" xfId="18200" xr:uid="{00000000-0005-0000-0000-000018470000}"/>
    <cellStyle name="Normal 19 2 3 3 3" xfId="3893" xr:uid="{00000000-0005-0000-0000-0000350F0000}"/>
    <cellStyle name="Normal 19 2 3 3 3 2" xfId="13967" xr:uid="{00000000-0005-0000-0000-00008F360000}"/>
    <cellStyle name="Normal 19 2 3 3 3 2 3" xfId="29065" xr:uid="{00000000-0005-0000-0000-000089710000}"/>
    <cellStyle name="Normal 19 2 3 3 3 3" xfId="8947" xr:uid="{00000000-0005-0000-0000-0000F3220000}"/>
    <cellStyle name="Normal 19 2 3 3 3 3 3" xfId="24048" xr:uid="{00000000-0005-0000-0000-0000F05D0000}"/>
    <cellStyle name="Normal 19 2 3 3 3 5" xfId="19035" xr:uid="{00000000-0005-0000-0000-00005B4A0000}"/>
    <cellStyle name="Normal 19 2 3 3 4" xfId="5586" xr:uid="{00000000-0005-0000-0000-0000D2150000}"/>
    <cellStyle name="Normal 19 2 3 3 4 2" xfId="15638" xr:uid="{00000000-0005-0000-0000-0000163D0000}"/>
    <cellStyle name="Normal 19 2 3 3 4 2 3" xfId="30736" xr:uid="{00000000-0005-0000-0000-000010780000}"/>
    <cellStyle name="Normal 19 2 3 3 4 3" xfId="10618" xr:uid="{00000000-0005-0000-0000-00007A290000}"/>
    <cellStyle name="Normal 19 2 3 3 4 3 3" xfId="25719" xr:uid="{00000000-0005-0000-0000-000077640000}"/>
    <cellStyle name="Normal 19 2 3 3 4 5" xfId="20706" xr:uid="{00000000-0005-0000-0000-0000E2500000}"/>
    <cellStyle name="Normal 19 2 3 3 5" xfId="12296" xr:uid="{00000000-0005-0000-0000-000008300000}"/>
    <cellStyle name="Normal 19 2 3 3 5 3" xfId="27394" xr:uid="{00000000-0005-0000-0000-0000026B0000}"/>
    <cellStyle name="Normal 19 2 3 3 6" xfId="7275" xr:uid="{00000000-0005-0000-0000-00006B1C0000}"/>
    <cellStyle name="Normal 19 2 3 3 6 3" xfId="22377" xr:uid="{00000000-0005-0000-0000-000069570000}"/>
    <cellStyle name="Normal 19 2 3 3 8" xfId="17364" xr:uid="{00000000-0005-0000-0000-0000D4430000}"/>
    <cellStyle name="Normal 19 2 3 4" xfId="2622" xr:uid="{00000000-0005-0000-0000-00003E0A0000}"/>
    <cellStyle name="Normal 19 2 3 4 2" xfId="4312" xr:uid="{00000000-0005-0000-0000-0000D8100000}"/>
    <cellStyle name="Normal 19 2 3 4 2 2" xfId="14385" xr:uid="{00000000-0005-0000-0000-000031380000}"/>
    <cellStyle name="Normal 19 2 3 4 2 2 3" xfId="29483" xr:uid="{00000000-0005-0000-0000-00002B730000}"/>
    <cellStyle name="Normal 19 2 3 4 2 3" xfId="9365" xr:uid="{00000000-0005-0000-0000-000095240000}"/>
    <cellStyle name="Normal 19 2 3 4 2 3 3" xfId="24466" xr:uid="{00000000-0005-0000-0000-0000925F0000}"/>
    <cellStyle name="Normal 19 2 3 4 2 5" xfId="19453" xr:uid="{00000000-0005-0000-0000-0000FD4B0000}"/>
    <cellStyle name="Normal 19 2 3 4 3" xfId="6004" xr:uid="{00000000-0005-0000-0000-000074170000}"/>
    <cellStyle name="Normal 19 2 3 4 3 2" xfId="16056" xr:uid="{00000000-0005-0000-0000-0000B83E0000}"/>
    <cellStyle name="Normal 19 2 3 4 3 3" xfId="11036" xr:uid="{00000000-0005-0000-0000-00001C2B0000}"/>
    <cellStyle name="Normal 19 2 3 4 3 3 3" xfId="26137" xr:uid="{00000000-0005-0000-0000-000019660000}"/>
    <cellStyle name="Normal 19 2 3 4 3 5" xfId="21124" xr:uid="{00000000-0005-0000-0000-000084520000}"/>
    <cellStyle name="Normal 19 2 3 4 4" xfId="12714" xr:uid="{00000000-0005-0000-0000-0000AA310000}"/>
    <cellStyle name="Normal 19 2 3 4 4 3" xfId="27812" xr:uid="{00000000-0005-0000-0000-0000A46C0000}"/>
    <cellStyle name="Normal 19 2 3 4 5" xfId="7693" xr:uid="{00000000-0005-0000-0000-00000D1E0000}"/>
    <cellStyle name="Normal 19 2 3 4 5 3" xfId="22795" xr:uid="{00000000-0005-0000-0000-00000B590000}"/>
    <cellStyle name="Normal 19 2 3 4 7" xfId="17782" xr:uid="{00000000-0005-0000-0000-000076450000}"/>
    <cellStyle name="Normal 19 2 3 5" xfId="3475" xr:uid="{00000000-0005-0000-0000-0000930D0000}"/>
    <cellStyle name="Normal 19 2 3 5 2" xfId="13549" xr:uid="{00000000-0005-0000-0000-0000ED340000}"/>
    <cellStyle name="Normal 19 2 3 5 2 3" xfId="28647" xr:uid="{00000000-0005-0000-0000-0000E76F0000}"/>
    <cellStyle name="Normal 19 2 3 5 3" xfId="8529" xr:uid="{00000000-0005-0000-0000-000051210000}"/>
    <cellStyle name="Normal 19 2 3 5 3 3" xfId="23630" xr:uid="{00000000-0005-0000-0000-00004E5C0000}"/>
    <cellStyle name="Normal 19 2 3 5 5" xfId="18617" xr:uid="{00000000-0005-0000-0000-0000B9480000}"/>
    <cellStyle name="Normal 19 2 3 6" xfId="5168" xr:uid="{00000000-0005-0000-0000-000030140000}"/>
    <cellStyle name="Normal 19 2 3 6 2" xfId="15220" xr:uid="{00000000-0005-0000-0000-0000743B0000}"/>
    <cellStyle name="Normal 19 2 3 6 2 3" xfId="30318" xr:uid="{00000000-0005-0000-0000-00006E760000}"/>
    <cellStyle name="Normal 19 2 3 6 3" xfId="10200" xr:uid="{00000000-0005-0000-0000-0000D8270000}"/>
    <cellStyle name="Normal 19 2 3 6 3 3" xfId="25301" xr:uid="{00000000-0005-0000-0000-0000D5620000}"/>
    <cellStyle name="Normal 19 2 3 6 5" xfId="20288" xr:uid="{00000000-0005-0000-0000-0000404F0000}"/>
    <cellStyle name="Normal 19 2 3 7" xfId="11878" xr:uid="{00000000-0005-0000-0000-0000662E0000}"/>
    <cellStyle name="Normal 19 2 3 7 3" xfId="26976" xr:uid="{00000000-0005-0000-0000-000060690000}"/>
    <cellStyle name="Normal 19 2 3 8" xfId="6857" xr:uid="{00000000-0005-0000-0000-0000C91A0000}"/>
    <cellStyle name="Normal 19 2 3 8 3" xfId="21959" xr:uid="{00000000-0005-0000-0000-0000C7550000}"/>
    <cellStyle name="Normal 19 2 4" xfId="1882" xr:uid="{00000000-0005-0000-0000-00005A070000}"/>
    <cellStyle name="Normal 19 2 4 2" xfId="2305" xr:uid="{00000000-0005-0000-0000-000001090000}"/>
    <cellStyle name="Normal 19 2 4 2 2" xfId="3144" xr:uid="{00000000-0005-0000-0000-0000480C0000}"/>
    <cellStyle name="Normal 19 2 4 2 2 2" xfId="4834" xr:uid="{00000000-0005-0000-0000-0000E2120000}"/>
    <cellStyle name="Normal 19 2 4 2 2 2 2" xfId="14907" xr:uid="{00000000-0005-0000-0000-00003B3A0000}"/>
    <cellStyle name="Normal 19 2 4 2 2 2 2 3" xfId="30005" xr:uid="{00000000-0005-0000-0000-000035750000}"/>
    <cellStyle name="Normal 19 2 4 2 2 2 3" xfId="9887" xr:uid="{00000000-0005-0000-0000-00009F260000}"/>
    <cellStyle name="Normal 19 2 4 2 2 2 3 3" xfId="24988" xr:uid="{00000000-0005-0000-0000-00009C610000}"/>
    <cellStyle name="Normal 19 2 4 2 2 2 5" xfId="19975" xr:uid="{00000000-0005-0000-0000-0000074E0000}"/>
    <cellStyle name="Normal 19 2 4 2 2 3" xfId="6526" xr:uid="{00000000-0005-0000-0000-00007E190000}"/>
    <cellStyle name="Normal 19 2 4 2 2 3 2" xfId="16578" xr:uid="{00000000-0005-0000-0000-0000C2400000}"/>
    <cellStyle name="Normal 19 2 4 2 2 3 3" xfId="11558" xr:uid="{00000000-0005-0000-0000-0000262D0000}"/>
    <cellStyle name="Normal 19 2 4 2 2 3 3 3" xfId="26659" xr:uid="{00000000-0005-0000-0000-000023680000}"/>
    <cellStyle name="Normal 19 2 4 2 2 3 5" xfId="21646" xr:uid="{00000000-0005-0000-0000-00008E540000}"/>
    <cellStyle name="Normal 19 2 4 2 2 4" xfId="13236" xr:uid="{00000000-0005-0000-0000-0000B4330000}"/>
    <cellStyle name="Normal 19 2 4 2 2 4 3" xfId="28334" xr:uid="{00000000-0005-0000-0000-0000AE6E0000}"/>
    <cellStyle name="Normal 19 2 4 2 2 5" xfId="8215" xr:uid="{00000000-0005-0000-0000-000017200000}"/>
    <cellStyle name="Normal 19 2 4 2 2 5 3" xfId="23317" xr:uid="{00000000-0005-0000-0000-0000155B0000}"/>
    <cellStyle name="Normal 19 2 4 2 2 7" xfId="18304" xr:uid="{00000000-0005-0000-0000-000080470000}"/>
    <cellStyle name="Normal 19 2 4 2 3" xfId="3997" xr:uid="{00000000-0005-0000-0000-00009D0F0000}"/>
    <cellStyle name="Normal 19 2 4 2 3 2" xfId="14071" xr:uid="{00000000-0005-0000-0000-0000F7360000}"/>
    <cellStyle name="Normal 19 2 4 2 3 2 3" xfId="29169" xr:uid="{00000000-0005-0000-0000-0000F1710000}"/>
    <cellStyle name="Normal 19 2 4 2 3 3" xfId="9051" xr:uid="{00000000-0005-0000-0000-00005B230000}"/>
    <cellStyle name="Normal 19 2 4 2 3 3 3" xfId="24152" xr:uid="{00000000-0005-0000-0000-0000585E0000}"/>
    <cellStyle name="Normal 19 2 4 2 3 5" xfId="19139" xr:uid="{00000000-0005-0000-0000-0000C34A0000}"/>
    <cellStyle name="Normal 19 2 4 2 4" xfId="5690" xr:uid="{00000000-0005-0000-0000-00003A160000}"/>
    <cellStyle name="Normal 19 2 4 2 4 2" xfId="15742" xr:uid="{00000000-0005-0000-0000-00007E3D0000}"/>
    <cellStyle name="Normal 19 2 4 2 4 2 3" xfId="30840" xr:uid="{00000000-0005-0000-0000-000078780000}"/>
    <cellStyle name="Normal 19 2 4 2 4 3" xfId="10722" xr:uid="{00000000-0005-0000-0000-0000E2290000}"/>
    <cellStyle name="Normal 19 2 4 2 4 3 3" xfId="25823" xr:uid="{00000000-0005-0000-0000-0000DF640000}"/>
    <cellStyle name="Normal 19 2 4 2 4 5" xfId="20810" xr:uid="{00000000-0005-0000-0000-00004A510000}"/>
    <cellStyle name="Normal 19 2 4 2 5" xfId="12400" xr:uid="{00000000-0005-0000-0000-000070300000}"/>
    <cellStyle name="Normal 19 2 4 2 5 3" xfId="27498" xr:uid="{00000000-0005-0000-0000-00006A6B0000}"/>
    <cellStyle name="Normal 19 2 4 2 6" xfId="7379" xr:uid="{00000000-0005-0000-0000-0000D31C0000}"/>
    <cellStyle name="Normal 19 2 4 2 6 3" xfId="22481" xr:uid="{00000000-0005-0000-0000-0000D1570000}"/>
    <cellStyle name="Normal 19 2 4 2 8" xfId="17468" xr:uid="{00000000-0005-0000-0000-00003C440000}"/>
    <cellStyle name="Normal 19 2 4 3" xfId="2726" xr:uid="{00000000-0005-0000-0000-0000A60A0000}"/>
    <cellStyle name="Normal 19 2 4 3 2" xfId="4416" xr:uid="{00000000-0005-0000-0000-000040110000}"/>
    <cellStyle name="Normal 19 2 4 3 2 2" xfId="14489" xr:uid="{00000000-0005-0000-0000-000099380000}"/>
    <cellStyle name="Normal 19 2 4 3 2 2 3" xfId="29587" xr:uid="{00000000-0005-0000-0000-000093730000}"/>
    <cellStyle name="Normal 19 2 4 3 2 3" xfId="9469" xr:uid="{00000000-0005-0000-0000-0000FD240000}"/>
    <cellStyle name="Normal 19 2 4 3 2 3 3" xfId="24570" xr:uid="{00000000-0005-0000-0000-0000FA5F0000}"/>
    <cellStyle name="Normal 19 2 4 3 2 5" xfId="19557" xr:uid="{00000000-0005-0000-0000-0000654C0000}"/>
    <cellStyle name="Normal 19 2 4 3 3" xfId="6108" xr:uid="{00000000-0005-0000-0000-0000DC170000}"/>
    <cellStyle name="Normal 19 2 4 3 3 2" xfId="16160" xr:uid="{00000000-0005-0000-0000-0000203F0000}"/>
    <cellStyle name="Normal 19 2 4 3 3 3" xfId="11140" xr:uid="{00000000-0005-0000-0000-0000842B0000}"/>
    <cellStyle name="Normal 19 2 4 3 3 3 3" xfId="26241" xr:uid="{00000000-0005-0000-0000-000081660000}"/>
    <cellStyle name="Normal 19 2 4 3 3 5" xfId="21228" xr:uid="{00000000-0005-0000-0000-0000EC520000}"/>
    <cellStyle name="Normal 19 2 4 3 4" xfId="12818" xr:uid="{00000000-0005-0000-0000-000012320000}"/>
    <cellStyle name="Normal 19 2 4 3 4 3" xfId="27916" xr:uid="{00000000-0005-0000-0000-00000C6D0000}"/>
    <cellStyle name="Normal 19 2 4 3 5" xfId="7797" xr:uid="{00000000-0005-0000-0000-0000751E0000}"/>
    <cellStyle name="Normal 19 2 4 3 5 3" xfId="22899" xr:uid="{00000000-0005-0000-0000-000073590000}"/>
    <cellStyle name="Normal 19 2 4 3 7" xfId="17886" xr:uid="{00000000-0005-0000-0000-0000DE450000}"/>
    <cellStyle name="Normal 19 2 4 4" xfId="3579" xr:uid="{00000000-0005-0000-0000-0000FB0D0000}"/>
    <cellStyle name="Normal 19 2 4 4 2" xfId="13653" xr:uid="{00000000-0005-0000-0000-000055350000}"/>
    <cellStyle name="Normal 19 2 4 4 2 3" xfId="28751" xr:uid="{00000000-0005-0000-0000-00004F700000}"/>
    <cellStyle name="Normal 19 2 4 4 3" xfId="8633" xr:uid="{00000000-0005-0000-0000-0000B9210000}"/>
    <cellStyle name="Normal 19 2 4 4 3 3" xfId="23734" xr:uid="{00000000-0005-0000-0000-0000B65C0000}"/>
    <cellStyle name="Normal 19 2 4 4 5" xfId="18721" xr:uid="{00000000-0005-0000-0000-000021490000}"/>
    <cellStyle name="Normal 19 2 4 5" xfId="5272" xr:uid="{00000000-0005-0000-0000-000098140000}"/>
    <cellStyle name="Normal 19 2 4 5 2" xfId="15324" xr:uid="{00000000-0005-0000-0000-0000DC3B0000}"/>
    <cellStyle name="Normal 19 2 4 5 2 3" xfId="30422" xr:uid="{00000000-0005-0000-0000-0000D6760000}"/>
    <cellStyle name="Normal 19 2 4 5 3" xfId="10304" xr:uid="{00000000-0005-0000-0000-000040280000}"/>
    <cellStyle name="Normal 19 2 4 5 3 3" xfId="25405" xr:uid="{00000000-0005-0000-0000-00003D630000}"/>
    <cellStyle name="Normal 19 2 4 5 5" xfId="20392" xr:uid="{00000000-0005-0000-0000-0000A84F0000}"/>
    <cellStyle name="Normal 19 2 4 6" xfId="11982" xr:uid="{00000000-0005-0000-0000-0000CE2E0000}"/>
    <cellStyle name="Normal 19 2 4 6 3" xfId="27080" xr:uid="{00000000-0005-0000-0000-0000C8690000}"/>
    <cellStyle name="Normal 19 2 4 7" xfId="6961" xr:uid="{00000000-0005-0000-0000-0000311B0000}"/>
    <cellStyle name="Normal 19 2 4 7 3" xfId="22063" xr:uid="{00000000-0005-0000-0000-00002F560000}"/>
    <cellStyle name="Normal 19 2 4 9" xfId="17050" xr:uid="{00000000-0005-0000-0000-00009A420000}"/>
    <cellStyle name="Normal 19 2 5" xfId="2095" xr:uid="{00000000-0005-0000-0000-00002F080000}"/>
    <cellStyle name="Normal 19 2 5 2" xfId="2936" xr:uid="{00000000-0005-0000-0000-0000780B0000}"/>
    <cellStyle name="Normal 19 2 5 2 2" xfId="4626" xr:uid="{00000000-0005-0000-0000-000012120000}"/>
    <cellStyle name="Normal 19 2 5 2 2 2" xfId="14699" xr:uid="{00000000-0005-0000-0000-00006B390000}"/>
    <cellStyle name="Normal 19 2 5 2 2 2 3" xfId="29797" xr:uid="{00000000-0005-0000-0000-000065740000}"/>
    <cellStyle name="Normal 19 2 5 2 2 3" xfId="9679" xr:uid="{00000000-0005-0000-0000-0000CF250000}"/>
    <cellStyle name="Normal 19 2 5 2 2 3 3" xfId="24780" xr:uid="{00000000-0005-0000-0000-0000CC600000}"/>
    <cellStyle name="Normal 19 2 5 2 2 5" xfId="19767" xr:uid="{00000000-0005-0000-0000-0000374D0000}"/>
    <cellStyle name="Normal 19 2 5 2 3" xfId="6318" xr:uid="{00000000-0005-0000-0000-0000AE180000}"/>
    <cellStyle name="Normal 19 2 5 2 3 2" xfId="16370" xr:uid="{00000000-0005-0000-0000-0000F23F0000}"/>
    <cellStyle name="Normal 19 2 5 2 3 3" xfId="11350" xr:uid="{00000000-0005-0000-0000-0000562C0000}"/>
    <cellStyle name="Normal 19 2 5 2 3 3 3" xfId="26451" xr:uid="{00000000-0005-0000-0000-000053670000}"/>
    <cellStyle name="Normal 19 2 5 2 3 5" xfId="21438" xr:uid="{00000000-0005-0000-0000-0000BE530000}"/>
    <cellStyle name="Normal 19 2 5 2 4" xfId="13028" xr:uid="{00000000-0005-0000-0000-0000E4320000}"/>
    <cellStyle name="Normal 19 2 5 2 4 3" xfId="28126" xr:uid="{00000000-0005-0000-0000-0000DE6D0000}"/>
    <cellStyle name="Normal 19 2 5 2 5" xfId="8007" xr:uid="{00000000-0005-0000-0000-0000471F0000}"/>
    <cellStyle name="Normal 19 2 5 2 5 3" xfId="23109" xr:uid="{00000000-0005-0000-0000-0000455A0000}"/>
    <cellStyle name="Normal 19 2 5 2 7" xfId="18096" xr:uid="{00000000-0005-0000-0000-0000B0460000}"/>
    <cellStyle name="Normal 19 2 5 3" xfId="3789" xr:uid="{00000000-0005-0000-0000-0000CD0E0000}"/>
    <cellStyle name="Normal 19 2 5 3 2" xfId="13863" xr:uid="{00000000-0005-0000-0000-000027360000}"/>
    <cellStyle name="Normal 19 2 5 3 2 3" xfId="28961" xr:uid="{00000000-0005-0000-0000-000021710000}"/>
    <cellStyle name="Normal 19 2 5 3 3" xfId="8843" xr:uid="{00000000-0005-0000-0000-00008B220000}"/>
    <cellStyle name="Normal 19 2 5 3 3 3" xfId="23944" xr:uid="{00000000-0005-0000-0000-0000885D0000}"/>
    <cellStyle name="Normal 19 2 5 3 5" xfId="18931" xr:uid="{00000000-0005-0000-0000-0000F3490000}"/>
    <cellStyle name="Normal 19 2 5 4" xfId="5482" xr:uid="{00000000-0005-0000-0000-00006A150000}"/>
    <cellStyle name="Normal 19 2 5 4 2" xfId="15534" xr:uid="{00000000-0005-0000-0000-0000AE3C0000}"/>
    <cellStyle name="Normal 19 2 5 4 2 3" xfId="30632" xr:uid="{00000000-0005-0000-0000-0000A8770000}"/>
    <cellStyle name="Normal 19 2 5 4 3" xfId="10514" xr:uid="{00000000-0005-0000-0000-000012290000}"/>
    <cellStyle name="Normal 19 2 5 4 3 3" xfId="25615" xr:uid="{00000000-0005-0000-0000-00000F640000}"/>
    <cellStyle name="Normal 19 2 5 4 5" xfId="20602" xr:uid="{00000000-0005-0000-0000-00007A500000}"/>
    <cellStyle name="Normal 19 2 5 5" xfId="12192" xr:uid="{00000000-0005-0000-0000-0000A02F0000}"/>
    <cellStyle name="Normal 19 2 5 5 3" xfId="27290" xr:uid="{00000000-0005-0000-0000-00009A6A0000}"/>
    <cellStyle name="Normal 19 2 5 6" xfId="7171" xr:uid="{00000000-0005-0000-0000-0000031C0000}"/>
    <cellStyle name="Normal 19 2 5 6 3" xfId="22273" xr:uid="{00000000-0005-0000-0000-000001570000}"/>
    <cellStyle name="Normal 19 2 5 8" xfId="17260" xr:uid="{00000000-0005-0000-0000-00006C430000}"/>
    <cellStyle name="Normal 19 2 6" xfId="2516" xr:uid="{00000000-0005-0000-0000-0000D4090000}"/>
    <cellStyle name="Normal 19 2 6 2" xfId="4208" xr:uid="{00000000-0005-0000-0000-000070100000}"/>
    <cellStyle name="Normal 19 2 6 2 2" xfId="14281" xr:uid="{00000000-0005-0000-0000-0000C9370000}"/>
    <cellStyle name="Normal 19 2 6 2 2 3" xfId="29379" xr:uid="{00000000-0005-0000-0000-0000C3720000}"/>
    <cellStyle name="Normal 19 2 6 2 3" xfId="9261" xr:uid="{00000000-0005-0000-0000-00002D240000}"/>
    <cellStyle name="Normal 19 2 6 2 3 3" xfId="24362" xr:uid="{00000000-0005-0000-0000-00002A5F0000}"/>
    <cellStyle name="Normal 19 2 6 2 5" xfId="19349" xr:uid="{00000000-0005-0000-0000-0000954B0000}"/>
    <cellStyle name="Normal 19 2 6 3" xfId="5900" xr:uid="{00000000-0005-0000-0000-00000C170000}"/>
    <cellStyle name="Normal 19 2 6 3 2" xfId="15952" xr:uid="{00000000-0005-0000-0000-0000503E0000}"/>
    <cellStyle name="Normal 19 2 6 3 3" xfId="10932" xr:uid="{00000000-0005-0000-0000-0000B42A0000}"/>
    <cellStyle name="Normal 19 2 6 3 3 3" xfId="26033" xr:uid="{00000000-0005-0000-0000-0000B1650000}"/>
    <cellStyle name="Normal 19 2 6 3 5" xfId="21020" xr:uid="{00000000-0005-0000-0000-00001C520000}"/>
    <cellStyle name="Normal 19 2 6 4" xfId="12610" xr:uid="{00000000-0005-0000-0000-000042310000}"/>
    <cellStyle name="Normal 19 2 6 4 3" xfId="27708" xr:uid="{00000000-0005-0000-0000-00003C6C0000}"/>
    <cellStyle name="Normal 19 2 6 5" xfId="7589" xr:uid="{00000000-0005-0000-0000-0000A51D0000}"/>
    <cellStyle name="Normal 19 2 6 5 3" xfId="22691" xr:uid="{00000000-0005-0000-0000-0000A3580000}"/>
    <cellStyle name="Normal 19 2 6 7" xfId="17678" xr:uid="{00000000-0005-0000-0000-00000E450000}"/>
    <cellStyle name="Normal 19 2 7" xfId="3367" xr:uid="{00000000-0005-0000-0000-0000270D0000}"/>
    <cellStyle name="Normal 19 2 7 2" xfId="13445" xr:uid="{00000000-0005-0000-0000-000085340000}"/>
    <cellStyle name="Normal 19 2 7 2 3" xfId="28543" xr:uid="{00000000-0005-0000-0000-00007F6F0000}"/>
    <cellStyle name="Normal 19 2 7 3" xfId="8425" xr:uid="{00000000-0005-0000-0000-0000E9200000}"/>
    <cellStyle name="Normal 19 2 7 3 3" xfId="23526" xr:uid="{00000000-0005-0000-0000-0000E65B0000}"/>
    <cellStyle name="Normal 19 2 7 5" xfId="18513" xr:uid="{00000000-0005-0000-0000-000051480000}"/>
    <cellStyle name="Normal 19 2 8" xfId="5061" xr:uid="{00000000-0005-0000-0000-0000C5130000}"/>
    <cellStyle name="Normal 19 2 8 2" xfId="15116" xr:uid="{00000000-0005-0000-0000-00000C3B0000}"/>
    <cellStyle name="Normal 19 2 8 2 3" xfId="30214" xr:uid="{00000000-0005-0000-0000-000006760000}"/>
    <cellStyle name="Normal 19 2 8 3" xfId="10096" xr:uid="{00000000-0005-0000-0000-000070270000}"/>
    <cellStyle name="Normal 19 2 8 3 3" xfId="25197" xr:uid="{00000000-0005-0000-0000-00006D620000}"/>
    <cellStyle name="Normal 19 2 8 5" xfId="20184" xr:uid="{00000000-0005-0000-0000-0000D84E0000}"/>
    <cellStyle name="Normal 19 2 9" xfId="11772" xr:uid="{00000000-0005-0000-0000-0000FC2D0000}"/>
    <cellStyle name="Normal 19 2 9 3" xfId="26872" xr:uid="{00000000-0005-0000-0000-0000F8680000}"/>
    <cellStyle name="Normal 2" xfId="125" xr:uid="{00000000-0005-0000-0000-00007D000000}"/>
    <cellStyle name="Normal 2 2" xfId="126" xr:uid="{00000000-0005-0000-0000-00007E000000}"/>
    <cellStyle name="Normal 2 2 2" xfId="335" xr:uid="{00000000-0005-0000-0000-00004F010000}"/>
    <cellStyle name="Normal 2 2 3" xfId="778" xr:uid="{00000000-0005-0000-0000-00000A030000}"/>
    <cellStyle name="Normal 2 2 3 10" xfId="6752" xr:uid="{00000000-0005-0000-0000-0000601A0000}"/>
    <cellStyle name="Normal 2 2 3 10 3" xfId="21856" xr:uid="{00000000-0005-0000-0000-000060550000}"/>
    <cellStyle name="Normal 2 2 3 12" xfId="16841" xr:uid="{00000000-0005-0000-0000-0000C9410000}"/>
    <cellStyle name="Normal 2 2 3 13" xfId="1422" xr:uid="{00000000-0005-0000-0000-00008E050000}"/>
    <cellStyle name="Normal 2 2 3 2" xfId="1716" xr:uid="{00000000-0005-0000-0000-0000B4060000}"/>
    <cellStyle name="Normal 2 2 3 2 11" xfId="16895" xr:uid="{00000000-0005-0000-0000-0000FF410000}"/>
    <cellStyle name="Normal 2 2 3 2 2" xfId="1824" xr:uid="{00000000-0005-0000-0000-000020070000}"/>
    <cellStyle name="Normal 2 2 3 2 2 10" xfId="16999" xr:uid="{00000000-0005-0000-0000-000067420000}"/>
    <cellStyle name="Normal 2 2 3 2 2 2" xfId="2041" xr:uid="{00000000-0005-0000-0000-0000F9070000}"/>
    <cellStyle name="Normal 2 2 3 2 2 2 2" xfId="2462" xr:uid="{00000000-0005-0000-0000-00009E090000}"/>
    <cellStyle name="Normal 2 2 3 2 2 2 2 2" xfId="3301" xr:uid="{00000000-0005-0000-0000-0000E50C0000}"/>
    <cellStyle name="Normal 2 2 3 2 2 2 2 2 2" xfId="4991" xr:uid="{00000000-0005-0000-0000-00007F130000}"/>
    <cellStyle name="Normal 2 2 3 2 2 2 2 2 2 2" xfId="15064" xr:uid="{00000000-0005-0000-0000-0000D83A0000}"/>
    <cellStyle name="Normal 2 2 3 2 2 2 2 2 2 2 3" xfId="30162" xr:uid="{00000000-0005-0000-0000-0000D2750000}"/>
    <cellStyle name="Normal 2 2 3 2 2 2 2 2 2 3" xfId="10044" xr:uid="{00000000-0005-0000-0000-00003C270000}"/>
    <cellStyle name="Normal 2 2 3 2 2 2 2 2 2 3 3" xfId="25145" xr:uid="{00000000-0005-0000-0000-000039620000}"/>
    <cellStyle name="Normal 2 2 3 2 2 2 2 2 2 5" xfId="20132" xr:uid="{00000000-0005-0000-0000-0000A44E0000}"/>
    <cellStyle name="Normal 2 2 3 2 2 2 2 2 3" xfId="6683" xr:uid="{00000000-0005-0000-0000-00001B1A0000}"/>
    <cellStyle name="Normal 2 2 3 2 2 2 2 2 3 2" xfId="16735" xr:uid="{00000000-0005-0000-0000-00005F410000}"/>
    <cellStyle name="Normal 2 2 3 2 2 2 2 2 3 3" xfId="11715" xr:uid="{00000000-0005-0000-0000-0000C32D0000}"/>
    <cellStyle name="Normal 2 2 3 2 2 2 2 2 3 3 3" xfId="26816" xr:uid="{00000000-0005-0000-0000-0000C0680000}"/>
    <cellStyle name="Normal 2 2 3 2 2 2 2 2 3 5" xfId="21803" xr:uid="{00000000-0005-0000-0000-00002B550000}"/>
    <cellStyle name="Normal 2 2 3 2 2 2 2 2 4" xfId="13393" xr:uid="{00000000-0005-0000-0000-000051340000}"/>
    <cellStyle name="Normal 2 2 3 2 2 2 2 2 4 3" xfId="28491" xr:uid="{00000000-0005-0000-0000-00004B6F0000}"/>
    <cellStyle name="Normal 2 2 3 2 2 2 2 2 5" xfId="8372" xr:uid="{00000000-0005-0000-0000-0000B4200000}"/>
    <cellStyle name="Normal 2 2 3 2 2 2 2 2 5 3" xfId="23474" xr:uid="{00000000-0005-0000-0000-0000B25B0000}"/>
    <cellStyle name="Normal 2 2 3 2 2 2 2 2 7" xfId="18461" xr:uid="{00000000-0005-0000-0000-00001D480000}"/>
    <cellStyle name="Normal 2 2 3 2 2 2 2 3" xfId="4154" xr:uid="{00000000-0005-0000-0000-00003A100000}"/>
    <cellStyle name="Normal 2 2 3 2 2 2 2 3 2" xfId="14228" xr:uid="{00000000-0005-0000-0000-000094370000}"/>
    <cellStyle name="Normal 2 2 3 2 2 2 2 3 2 3" xfId="29326" xr:uid="{00000000-0005-0000-0000-00008E720000}"/>
    <cellStyle name="Normal 2 2 3 2 2 2 2 3 3" xfId="9208" xr:uid="{00000000-0005-0000-0000-0000F8230000}"/>
    <cellStyle name="Normal 2 2 3 2 2 2 2 3 3 3" xfId="24309" xr:uid="{00000000-0005-0000-0000-0000F55E0000}"/>
    <cellStyle name="Normal 2 2 3 2 2 2 2 3 5" xfId="19296" xr:uid="{00000000-0005-0000-0000-0000604B0000}"/>
    <cellStyle name="Normal 2 2 3 2 2 2 2 4" xfId="5847" xr:uid="{00000000-0005-0000-0000-0000D7160000}"/>
    <cellStyle name="Normal 2 2 3 2 2 2 2 4 2" xfId="15899" xr:uid="{00000000-0005-0000-0000-00001B3E0000}"/>
    <cellStyle name="Normal 2 2 3 2 2 2 2 4 3" xfId="10879" xr:uid="{00000000-0005-0000-0000-00007F2A0000}"/>
    <cellStyle name="Normal 2 2 3 2 2 2 2 4 3 3" xfId="25980" xr:uid="{00000000-0005-0000-0000-00007C650000}"/>
    <cellStyle name="Normal 2 2 3 2 2 2 2 4 5" xfId="20967" xr:uid="{00000000-0005-0000-0000-0000E7510000}"/>
    <cellStyle name="Normal 2 2 3 2 2 2 2 5" xfId="12557" xr:uid="{00000000-0005-0000-0000-00000D310000}"/>
    <cellStyle name="Normal 2 2 3 2 2 2 2 5 3" xfId="27655" xr:uid="{00000000-0005-0000-0000-0000076C0000}"/>
    <cellStyle name="Normal 2 2 3 2 2 2 2 6" xfId="7536" xr:uid="{00000000-0005-0000-0000-0000701D0000}"/>
    <cellStyle name="Normal 2 2 3 2 2 2 2 6 3" xfId="22638" xr:uid="{00000000-0005-0000-0000-00006E580000}"/>
    <cellStyle name="Normal 2 2 3 2 2 2 2 8" xfId="17625" xr:uid="{00000000-0005-0000-0000-0000D9440000}"/>
    <cellStyle name="Normal 2 2 3 2 2 2 3" xfId="2883" xr:uid="{00000000-0005-0000-0000-0000430B0000}"/>
    <cellStyle name="Normal 2 2 3 2 2 2 3 2" xfId="4573" xr:uid="{00000000-0005-0000-0000-0000DD110000}"/>
    <cellStyle name="Normal 2 2 3 2 2 2 3 2 2" xfId="14646" xr:uid="{00000000-0005-0000-0000-000036390000}"/>
    <cellStyle name="Normal 2 2 3 2 2 2 3 2 2 3" xfId="29744" xr:uid="{00000000-0005-0000-0000-000030740000}"/>
    <cellStyle name="Normal 2 2 3 2 2 2 3 2 3" xfId="9626" xr:uid="{00000000-0005-0000-0000-00009A250000}"/>
    <cellStyle name="Normal 2 2 3 2 2 2 3 2 3 3" xfId="24727" xr:uid="{00000000-0005-0000-0000-000097600000}"/>
    <cellStyle name="Normal 2 2 3 2 2 2 3 2 5" xfId="19714" xr:uid="{00000000-0005-0000-0000-0000024D0000}"/>
    <cellStyle name="Normal 2 2 3 2 2 2 3 3" xfId="6265" xr:uid="{00000000-0005-0000-0000-000079180000}"/>
    <cellStyle name="Normal 2 2 3 2 2 2 3 3 2" xfId="16317" xr:uid="{00000000-0005-0000-0000-0000BD3F0000}"/>
    <cellStyle name="Normal 2 2 3 2 2 2 3 3 3" xfId="11297" xr:uid="{00000000-0005-0000-0000-0000212C0000}"/>
    <cellStyle name="Normal 2 2 3 2 2 2 3 3 3 3" xfId="26398" xr:uid="{00000000-0005-0000-0000-00001E670000}"/>
    <cellStyle name="Normal 2 2 3 2 2 2 3 3 5" xfId="21385" xr:uid="{00000000-0005-0000-0000-000089530000}"/>
    <cellStyle name="Normal 2 2 3 2 2 2 3 4" xfId="12975" xr:uid="{00000000-0005-0000-0000-0000AF320000}"/>
    <cellStyle name="Normal 2 2 3 2 2 2 3 4 3" xfId="28073" xr:uid="{00000000-0005-0000-0000-0000A96D0000}"/>
    <cellStyle name="Normal 2 2 3 2 2 2 3 5" xfId="7954" xr:uid="{00000000-0005-0000-0000-0000121F0000}"/>
    <cellStyle name="Normal 2 2 3 2 2 2 3 5 3" xfId="23056" xr:uid="{00000000-0005-0000-0000-0000105A0000}"/>
    <cellStyle name="Normal 2 2 3 2 2 2 3 7" xfId="18043" xr:uid="{00000000-0005-0000-0000-00007B460000}"/>
    <cellStyle name="Normal 2 2 3 2 2 2 4" xfId="3736" xr:uid="{00000000-0005-0000-0000-0000980E0000}"/>
    <cellStyle name="Normal 2 2 3 2 2 2 4 2" xfId="13810" xr:uid="{00000000-0005-0000-0000-0000F2350000}"/>
    <cellStyle name="Normal 2 2 3 2 2 2 4 2 3" xfId="28908" xr:uid="{00000000-0005-0000-0000-0000EC700000}"/>
    <cellStyle name="Normal 2 2 3 2 2 2 4 3" xfId="8790" xr:uid="{00000000-0005-0000-0000-000056220000}"/>
    <cellStyle name="Normal 2 2 3 2 2 2 4 3 3" xfId="23891" xr:uid="{00000000-0005-0000-0000-0000535D0000}"/>
    <cellStyle name="Normal 2 2 3 2 2 2 4 5" xfId="18878" xr:uid="{00000000-0005-0000-0000-0000BE490000}"/>
    <cellStyle name="Normal 2 2 3 2 2 2 5" xfId="5429" xr:uid="{00000000-0005-0000-0000-000035150000}"/>
    <cellStyle name="Normal 2 2 3 2 2 2 5 2" xfId="15481" xr:uid="{00000000-0005-0000-0000-0000793C0000}"/>
    <cellStyle name="Normal 2 2 3 2 2 2 5 2 3" xfId="30579" xr:uid="{00000000-0005-0000-0000-000073770000}"/>
    <cellStyle name="Normal 2 2 3 2 2 2 5 3" xfId="10461" xr:uid="{00000000-0005-0000-0000-0000DD280000}"/>
    <cellStyle name="Normal 2 2 3 2 2 2 5 3 3" xfId="25562" xr:uid="{00000000-0005-0000-0000-0000DA630000}"/>
    <cellStyle name="Normal 2 2 3 2 2 2 5 5" xfId="20549" xr:uid="{00000000-0005-0000-0000-000045500000}"/>
    <cellStyle name="Normal 2 2 3 2 2 2 6" xfId="12139" xr:uid="{00000000-0005-0000-0000-00006B2F0000}"/>
    <cellStyle name="Normal 2 2 3 2 2 2 6 3" xfId="27237" xr:uid="{00000000-0005-0000-0000-0000656A0000}"/>
    <cellStyle name="Normal 2 2 3 2 2 2 7" xfId="7118" xr:uid="{00000000-0005-0000-0000-0000CE1B0000}"/>
    <cellStyle name="Normal 2 2 3 2 2 2 7 3" xfId="22220" xr:uid="{00000000-0005-0000-0000-0000CC560000}"/>
    <cellStyle name="Normal 2 2 3 2 2 2 9" xfId="17207" xr:uid="{00000000-0005-0000-0000-000037430000}"/>
    <cellStyle name="Normal 2 2 3 2 2 3" xfId="2254" xr:uid="{00000000-0005-0000-0000-0000CE080000}"/>
    <cellStyle name="Normal 2 2 3 2 2 3 2" xfId="3093" xr:uid="{00000000-0005-0000-0000-0000150C0000}"/>
    <cellStyle name="Normal 2 2 3 2 2 3 2 2" xfId="4783" xr:uid="{00000000-0005-0000-0000-0000AF120000}"/>
    <cellStyle name="Normal 2 2 3 2 2 3 2 2 2" xfId="14856" xr:uid="{00000000-0005-0000-0000-0000083A0000}"/>
    <cellStyle name="Normal 2 2 3 2 2 3 2 2 2 3" xfId="29954" xr:uid="{00000000-0005-0000-0000-000002750000}"/>
    <cellStyle name="Normal 2 2 3 2 2 3 2 2 3" xfId="9836" xr:uid="{00000000-0005-0000-0000-00006C260000}"/>
    <cellStyle name="Normal 2 2 3 2 2 3 2 2 3 3" xfId="24937" xr:uid="{00000000-0005-0000-0000-000069610000}"/>
    <cellStyle name="Normal 2 2 3 2 2 3 2 2 5" xfId="19924" xr:uid="{00000000-0005-0000-0000-0000D44D0000}"/>
    <cellStyle name="Normal 2 2 3 2 2 3 2 3" xfId="6475" xr:uid="{00000000-0005-0000-0000-00004B190000}"/>
    <cellStyle name="Normal 2 2 3 2 2 3 2 3 2" xfId="16527" xr:uid="{00000000-0005-0000-0000-00008F400000}"/>
    <cellStyle name="Normal 2 2 3 2 2 3 2 3 3" xfId="11507" xr:uid="{00000000-0005-0000-0000-0000F32C0000}"/>
    <cellStyle name="Normal 2 2 3 2 2 3 2 3 3 3" xfId="26608" xr:uid="{00000000-0005-0000-0000-0000F0670000}"/>
    <cellStyle name="Normal 2 2 3 2 2 3 2 3 5" xfId="21595" xr:uid="{00000000-0005-0000-0000-00005B540000}"/>
    <cellStyle name="Normal 2 2 3 2 2 3 2 4" xfId="13185" xr:uid="{00000000-0005-0000-0000-000081330000}"/>
    <cellStyle name="Normal 2 2 3 2 2 3 2 4 3" xfId="28283" xr:uid="{00000000-0005-0000-0000-00007B6E0000}"/>
    <cellStyle name="Normal 2 2 3 2 2 3 2 5" xfId="8164" xr:uid="{00000000-0005-0000-0000-0000E41F0000}"/>
    <cellStyle name="Normal 2 2 3 2 2 3 2 5 3" xfId="23266" xr:uid="{00000000-0005-0000-0000-0000E25A0000}"/>
    <cellStyle name="Normal 2 2 3 2 2 3 2 7" xfId="18253" xr:uid="{00000000-0005-0000-0000-00004D470000}"/>
    <cellStyle name="Normal 2 2 3 2 2 3 3" xfId="3946" xr:uid="{00000000-0005-0000-0000-00006A0F0000}"/>
    <cellStyle name="Normal 2 2 3 2 2 3 3 2" xfId="14020" xr:uid="{00000000-0005-0000-0000-0000C4360000}"/>
    <cellStyle name="Normal 2 2 3 2 2 3 3 2 3" xfId="29118" xr:uid="{00000000-0005-0000-0000-0000BE710000}"/>
    <cellStyle name="Normal 2 2 3 2 2 3 3 3" xfId="9000" xr:uid="{00000000-0005-0000-0000-000028230000}"/>
    <cellStyle name="Normal 2 2 3 2 2 3 3 3 3" xfId="24101" xr:uid="{00000000-0005-0000-0000-0000255E0000}"/>
    <cellStyle name="Normal 2 2 3 2 2 3 3 5" xfId="19088" xr:uid="{00000000-0005-0000-0000-0000904A0000}"/>
    <cellStyle name="Normal 2 2 3 2 2 3 4" xfId="5639" xr:uid="{00000000-0005-0000-0000-000007160000}"/>
    <cellStyle name="Normal 2 2 3 2 2 3 4 2" xfId="15691" xr:uid="{00000000-0005-0000-0000-00004B3D0000}"/>
    <cellStyle name="Normal 2 2 3 2 2 3 4 2 3" xfId="30789" xr:uid="{00000000-0005-0000-0000-000045780000}"/>
    <cellStyle name="Normal 2 2 3 2 2 3 4 3" xfId="10671" xr:uid="{00000000-0005-0000-0000-0000AF290000}"/>
    <cellStyle name="Normal 2 2 3 2 2 3 4 3 3" xfId="25772" xr:uid="{00000000-0005-0000-0000-0000AC640000}"/>
    <cellStyle name="Normal 2 2 3 2 2 3 4 5" xfId="20759" xr:uid="{00000000-0005-0000-0000-000017510000}"/>
    <cellStyle name="Normal 2 2 3 2 2 3 5" xfId="12349" xr:uid="{00000000-0005-0000-0000-00003D300000}"/>
    <cellStyle name="Normal 2 2 3 2 2 3 5 3" xfId="27447" xr:uid="{00000000-0005-0000-0000-0000376B0000}"/>
    <cellStyle name="Normal 2 2 3 2 2 3 6" xfId="7328" xr:uid="{00000000-0005-0000-0000-0000A01C0000}"/>
    <cellStyle name="Normal 2 2 3 2 2 3 6 3" xfId="22430" xr:uid="{00000000-0005-0000-0000-00009E570000}"/>
    <cellStyle name="Normal 2 2 3 2 2 3 8" xfId="17417" xr:uid="{00000000-0005-0000-0000-000009440000}"/>
    <cellStyle name="Normal 2 2 3 2 2 4" xfId="2675" xr:uid="{00000000-0005-0000-0000-0000730A0000}"/>
    <cellStyle name="Normal 2 2 3 2 2 4 2" xfId="4365" xr:uid="{00000000-0005-0000-0000-00000D110000}"/>
    <cellStyle name="Normal 2 2 3 2 2 4 2 2" xfId="14438" xr:uid="{00000000-0005-0000-0000-000066380000}"/>
    <cellStyle name="Normal 2 2 3 2 2 4 2 2 3" xfId="29536" xr:uid="{00000000-0005-0000-0000-000060730000}"/>
    <cellStyle name="Normal 2 2 3 2 2 4 2 3" xfId="9418" xr:uid="{00000000-0005-0000-0000-0000CA240000}"/>
    <cellStyle name="Normal 2 2 3 2 2 4 2 3 3" xfId="24519" xr:uid="{00000000-0005-0000-0000-0000C75F0000}"/>
    <cellStyle name="Normal 2 2 3 2 2 4 2 5" xfId="19506" xr:uid="{00000000-0005-0000-0000-0000324C0000}"/>
    <cellStyle name="Normal 2 2 3 2 2 4 3" xfId="6057" xr:uid="{00000000-0005-0000-0000-0000A9170000}"/>
    <cellStyle name="Normal 2 2 3 2 2 4 3 2" xfId="16109" xr:uid="{00000000-0005-0000-0000-0000ED3E0000}"/>
    <cellStyle name="Normal 2 2 3 2 2 4 3 3" xfId="11089" xr:uid="{00000000-0005-0000-0000-0000512B0000}"/>
    <cellStyle name="Normal 2 2 3 2 2 4 3 3 3" xfId="26190" xr:uid="{00000000-0005-0000-0000-00004E660000}"/>
    <cellStyle name="Normal 2 2 3 2 2 4 3 5" xfId="21177" xr:uid="{00000000-0005-0000-0000-0000B9520000}"/>
    <cellStyle name="Normal 2 2 3 2 2 4 4" xfId="12767" xr:uid="{00000000-0005-0000-0000-0000DF310000}"/>
    <cellStyle name="Normal 2 2 3 2 2 4 4 3" xfId="27865" xr:uid="{00000000-0005-0000-0000-0000D96C0000}"/>
    <cellStyle name="Normal 2 2 3 2 2 4 5" xfId="7746" xr:uid="{00000000-0005-0000-0000-0000421E0000}"/>
    <cellStyle name="Normal 2 2 3 2 2 4 5 3" xfId="22848" xr:uid="{00000000-0005-0000-0000-000040590000}"/>
    <cellStyle name="Normal 2 2 3 2 2 4 7" xfId="17835" xr:uid="{00000000-0005-0000-0000-0000AB450000}"/>
    <cellStyle name="Normal 2 2 3 2 2 5" xfId="3528" xr:uid="{00000000-0005-0000-0000-0000C80D0000}"/>
    <cellStyle name="Normal 2 2 3 2 2 5 2" xfId="13602" xr:uid="{00000000-0005-0000-0000-000022350000}"/>
    <cellStyle name="Normal 2 2 3 2 2 5 2 3" xfId="28700" xr:uid="{00000000-0005-0000-0000-00001C700000}"/>
    <cellStyle name="Normal 2 2 3 2 2 5 3" xfId="8582" xr:uid="{00000000-0005-0000-0000-000086210000}"/>
    <cellStyle name="Normal 2 2 3 2 2 5 3 3" xfId="23683" xr:uid="{00000000-0005-0000-0000-0000835C0000}"/>
    <cellStyle name="Normal 2 2 3 2 2 5 5" xfId="18670" xr:uid="{00000000-0005-0000-0000-0000EE480000}"/>
    <cellStyle name="Normal 2 2 3 2 2 6" xfId="5221" xr:uid="{00000000-0005-0000-0000-000065140000}"/>
    <cellStyle name="Normal 2 2 3 2 2 6 2" xfId="15273" xr:uid="{00000000-0005-0000-0000-0000A93B0000}"/>
    <cellStyle name="Normal 2 2 3 2 2 6 2 3" xfId="30371" xr:uid="{00000000-0005-0000-0000-0000A3760000}"/>
    <cellStyle name="Normal 2 2 3 2 2 6 3" xfId="10253" xr:uid="{00000000-0005-0000-0000-00000D280000}"/>
    <cellStyle name="Normal 2 2 3 2 2 6 3 3" xfId="25354" xr:uid="{00000000-0005-0000-0000-00000A630000}"/>
    <cellStyle name="Normal 2 2 3 2 2 6 5" xfId="20341" xr:uid="{00000000-0005-0000-0000-0000754F0000}"/>
    <cellStyle name="Normal 2 2 3 2 2 7" xfId="11931" xr:uid="{00000000-0005-0000-0000-00009B2E0000}"/>
    <cellStyle name="Normal 2 2 3 2 2 7 3" xfId="27029" xr:uid="{00000000-0005-0000-0000-000095690000}"/>
    <cellStyle name="Normal 2 2 3 2 2 8" xfId="6910" xr:uid="{00000000-0005-0000-0000-0000FE1A0000}"/>
    <cellStyle name="Normal 2 2 3 2 2 8 3" xfId="22012" xr:uid="{00000000-0005-0000-0000-0000FC550000}"/>
    <cellStyle name="Normal 2 2 3 2 3" xfId="1937" xr:uid="{00000000-0005-0000-0000-000091070000}"/>
    <cellStyle name="Normal 2 2 3 2 3 2" xfId="2358" xr:uid="{00000000-0005-0000-0000-000036090000}"/>
    <cellStyle name="Normal 2 2 3 2 3 2 2" xfId="3197" xr:uid="{00000000-0005-0000-0000-00007D0C0000}"/>
    <cellStyle name="Normal 2 2 3 2 3 2 2 2" xfId="4887" xr:uid="{00000000-0005-0000-0000-000017130000}"/>
    <cellStyle name="Normal 2 2 3 2 3 2 2 2 2" xfId="14960" xr:uid="{00000000-0005-0000-0000-0000703A0000}"/>
    <cellStyle name="Normal 2 2 3 2 3 2 2 2 2 3" xfId="30058" xr:uid="{00000000-0005-0000-0000-00006A750000}"/>
    <cellStyle name="Normal 2 2 3 2 3 2 2 2 3" xfId="9940" xr:uid="{00000000-0005-0000-0000-0000D4260000}"/>
    <cellStyle name="Normal 2 2 3 2 3 2 2 2 3 3" xfId="25041" xr:uid="{00000000-0005-0000-0000-0000D1610000}"/>
    <cellStyle name="Normal 2 2 3 2 3 2 2 2 5" xfId="20028" xr:uid="{00000000-0005-0000-0000-00003C4E0000}"/>
    <cellStyle name="Normal 2 2 3 2 3 2 2 3" xfId="6579" xr:uid="{00000000-0005-0000-0000-0000B3190000}"/>
    <cellStyle name="Normal 2 2 3 2 3 2 2 3 2" xfId="16631" xr:uid="{00000000-0005-0000-0000-0000F7400000}"/>
    <cellStyle name="Normal 2 2 3 2 3 2 2 3 3" xfId="11611" xr:uid="{00000000-0005-0000-0000-00005B2D0000}"/>
    <cellStyle name="Normal 2 2 3 2 3 2 2 3 3 3" xfId="26712" xr:uid="{00000000-0005-0000-0000-000058680000}"/>
    <cellStyle name="Normal 2 2 3 2 3 2 2 3 5" xfId="21699" xr:uid="{00000000-0005-0000-0000-0000C3540000}"/>
    <cellStyle name="Normal 2 2 3 2 3 2 2 4" xfId="13289" xr:uid="{00000000-0005-0000-0000-0000E9330000}"/>
    <cellStyle name="Normal 2 2 3 2 3 2 2 4 3" xfId="28387" xr:uid="{00000000-0005-0000-0000-0000E36E0000}"/>
    <cellStyle name="Normal 2 2 3 2 3 2 2 5" xfId="8268" xr:uid="{00000000-0005-0000-0000-00004C200000}"/>
    <cellStyle name="Normal 2 2 3 2 3 2 2 5 3" xfId="23370" xr:uid="{00000000-0005-0000-0000-00004A5B0000}"/>
    <cellStyle name="Normal 2 2 3 2 3 2 2 7" xfId="18357" xr:uid="{00000000-0005-0000-0000-0000B5470000}"/>
    <cellStyle name="Normal 2 2 3 2 3 2 3" xfId="4050" xr:uid="{00000000-0005-0000-0000-0000D20F0000}"/>
    <cellStyle name="Normal 2 2 3 2 3 2 3 2" xfId="14124" xr:uid="{00000000-0005-0000-0000-00002C370000}"/>
    <cellStyle name="Normal 2 2 3 2 3 2 3 2 3" xfId="29222" xr:uid="{00000000-0005-0000-0000-000026720000}"/>
    <cellStyle name="Normal 2 2 3 2 3 2 3 3" xfId="9104" xr:uid="{00000000-0005-0000-0000-000090230000}"/>
    <cellStyle name="Normal 2 2 3 2 3 2 3 3 3" xfId="24205" xr:uid="{00000000-0005-0000-0000-00008D5E0000}"/>
    <cellStyle name="Normal 2 2 3 2 3 2 3 5" xfId="19192" xr:uid="{00000000-0005-0000-0000-0000F84A0000}"/>
    <cellStyle name="Normal 2 2 3 2 3 2 4" xfId="5743" xr:uid="{00000000-0005-0000-0000-00006F160000}"/>
    <cellStyle name="Normal 2 2 3 2 3 2 4 2" xfId="15795" xr:uid="{00000000-0005-0000-0000-0000B33D0000}"/>
    <cellStyle name="Normal 2 2 3 2 3 2 4 2 3" xfId="30893" xr:uid="{00000000-0005-0000-0000-0000AD780000}"/>
    <cellStyle name="Normal 2 2 3 2 3 2 4 3" xfId="10775" xr:uid="{00000000-0005-0000-0000-0000172A0000}"/>
    <cellStyle name="Normal 2 2 3 2 3 2 4 3 3" xfId="25876" xr:uid="{00000000-0005-0000-0000-000014650000}"/>
    <cellStyle name="Normal 2 2 3 2 3 2 4 5" xfId="20863" xr:uid="{00000000-0005-0000-0000-00007F510000}"/>
    <cellStyle name="Normal 2 2 3 2 3 2 5" xfId="12453" xr:uid="{00000000-0005-0000-0000-0000A5300000}"/>
    <cellStyle name="Normal 2 2 3 2 3 2 5 3" xfId="27551" xr:uid="{00000000-0005-0000-0000-00009F6B0000}"/>
    <cellStyle name="Normal 2 2 3 2 3 2 6" xfId="7432" xr:uid="{00000000-0005-0000-0000-0000081D0000}"/>
    <cellStyle name="Normal 2 2 3 2 3 2 6 3" xfId="22534" xr:uid="{00000000-0005-0000-0000-000006580000}"/>
    <cellStyle name="Normal 2 2 3 2 3 2 8" xfId="17521" xr:uid="{00000000-0005-0000-0000-000071440000}"/>
    <cellStyle name="Normal 2 2 3 2 3 3" xfId="2779" xr:uid="{00000000-0005-0000-0000-0000DB0A0000}"/>
    <cellStyle name="Normal 2 2 3 2 3 3 2" xfId="4469" xr:uid="{00000000-0005-0000-0000-000075110000}"/>
    <cellStyle name="Normal 2 2 3 2 3 3 2 2" xfId="14542" xr:uid="{00000000-0005-0000-0000-0000CE380000}"/>
    <cellStyle name="Normal 2 2 3 2 3 3 2 2 3" xfId="29640" xr:uid="{00000000-0005-0000-0000-0000C8730000}"/>
    <cellStyle name="Normal 2 2 3 2 3 3 2 3" xfId="9522" xr:uid="{00000000-0005-0000-0000-000032250000}"/>
    <cellStyle name="Normal 2 2 3 2 3 3 2 3 3" xfId="24623" xr:uid="{00000000-0005-0000-0000-00002F600000}"/>
    <cellStyle name="Normal 2 2 3 2 3 3 2 5" xfId="19610" xr:uid="{00000000-0005-0000-0000-00009A4C0000}"/>
    <cellStyle name="Normal 2 2 3 2 3 3 3" xfId="6161" xr:uid="{00000000-0005-0000-0000-000011180000}"/>
    <cellStyle name="Normal 2 2 3 2 3 3 3 2" xfId="16213" xr:uid="{00000000-0005-0000-0000-0000553F0000}"/>
    <cellStyle name="Normal 2 2 3 2 3 3 3 3" xfId="11193" xr:uid="{00000000-0005-0000-0000-0000B92B0000}"/>
    <cellStyle name="Normal 2 2 3 2 3 3 3 3 3" xfId="26294" xr:uid="{00000000-0005-0000-0000-0000B6660000}"/>
    <cellStyle name="Normal 2 2 3 2 3 3 3 5" xfId="21281" xr:uid="{00000000-0005-0000-0000-000021530000}"/>
    <cellStyle name="Normal 2 2 3 2 3 3 4" xfId="12871" xr:uid="{00000000-0005-0000-0000-000047320000}"/>
    <cellStyle name="Normal 2 2 3 2 3 3 4 3" xfId="27969" xr:uid="{00000000-0005-0000-0000-0000416D0000}"/>
    <cellStyle name="Normal 2 2 3 2 3 3 5" xfId="7850" xr:uid="{00000000-0005-0000-0000-0000AA1E0000}"/>
    <cellStyle name="Normal 2 2 3 2 3 3 5 3" xfId="22952" xr:uid="{00000000-0005-0000-0000-0000A8590000}"/>
    <cellStyle name="Normal 2 2 3 2 3 3 7" xfId="17939" xr:uid="{00000000-0005-0000-0000-000013460000}"/>
    <cellStyle name="Normal 2 2 3 2 3 4" xfId="3632" xr:uid="{00000000-0005-0000-0000-0000300E0000}"/>
    <cellStyle name="Normal 2 2 3 2 3 4 2" xfId="13706" xr:uid="{00000000-0005-0000-0000-00008A350000}"/>
    <cellStyle name="Normal 2 2 3 2 3 4 2 3" xfId="28804" xr:uid="{00000000-0005-0000-0000-000084700000}"/>
    <cellStyle name="Normal 2 2 3 2 3 4 3" xfId="8686" xr:uid="{00000000-0005-0000-0000-0000EE210000}"/>
    <cellStyle name="Normal 2 2 3 2 3 4 3 3" xfId="23787" xr:uid="{00000000-0005-0000-0000-0000EB5C0000}"/>
    <cellStyle name="Normal 2 2 3 2 3 4 5" xfId="18774" xr:uid="{00000000-0005-0000-0000-000056490000}"/>
    <cellStyle name="Normal 2 2 3 2 3 5" xfId="5325" xr:uid="{00000000-0005-0000-0000-0000CD140000}"/>
    <cellStyle name="Normal 2 2 3 2 3 5 2" xfId="15377" xr:uid="{00000000-0005-0000-0000-0000113C0000}"/>
    <cellStyle name="Normal 2 2 3 2 3 5 2 3" xfId="30475" xr:uid="{00000000-0005-0000-0000-00000B770000}"/>
    <cellStyle name="Normal 2 2 3 2 3 5 3" xfId="10357" xr:uid="{00000000-0005-0000-0000-000075280000}"/>
    <cellStyle name="Normal 2 2 3 2 3 5 3 3" xfId="25458" xr:uid="{00000000-0005-0000-0000-000072630000}"/>
    <cellStyle name="Normal 2 2 3 2 3 5 5" xfId="20445" xr:uid="{00000000-0005-0000-0000-0000DD4F0000}"/>
    <cellStyle name="Normal 2 2 3 2 3 6" xfId="12035" xr:uid="{00000000-0005-0000-0000-0000032F0000}"/>
    <cellStyle name="Normal 2 2 3 2 3 6 3" xfId="27133" xr:uid="{00000000-0005-0000-0000-0000FD690000}"/>
    <cellStyle name="Normal 2 2 3 2 3 7" xfId="7014" xr:uid="{00000000-0005-0000-0000-0000661B0000}"/>
    <cellStyle name="Normal 2 2 3 2 3 7 3" xfId="22116" xr:uid="{00000000-0005-0000-0000-000064560000}"/>
    <cellStyle name="Normal 2 2 3 2 3 9" xfId="17103" xr:uid="{00000000-0005-0000-0000-0000CF420000}"/>
    <cellStyle name="Normal 2 2 3 2 4" xfId="2150" xr:uid="{00000000-0005-0000-0000-000066080000}"/>
    <cellStyle name="Normal 2 2 3 2 4 2" xfId="2989" xr:uid="{00000000-0005-0000-0000-0000AD0B0000}"/>
    <cellStyle name="Normal 2 2 3 2 4 2 2" xfId="4679" xr:uid="{00000000-0005-0000-0000-000047120000}"/>
    <cellStyle name="Normal 2 2 3 2 4 2 2 2" xfId="14752" xr:uid="{00000000-0005-0000-0000-0000A0390000}"/>
    <cellStyle name="Normal 2 2 3 2 4 2 2 2 3" xfId="29850" xr:uid="{00000000-0005-0000-0000-00009A740000}"/>
    <cellStyle name="Normal 2 2 3 2 4 2 2 3" xfId="9732" xr:uid="{00000000-0005-0000-0000-000004260000}"/>
    <cellStyle name="Normal 2 2 3 2 4 2 2 3 3" xfId="24833" xr:uid="{00000000-0005-0000-0000-000001610000}"/>
    <cellStyle name="Normal 2 2 3 2 4 2 2 5" xfId="19820" xr:uid="{00000000-0005-0000-0000-00006C4D0000}"/>
    <cellStyle name="Normal 2 2 3 2 4 2 3" xfId="6371" xr:uid="{00000000-0005-0000-0000-0000E3180000}"/>
    <cellStyle name="Normal 2 2 3 2 4 2 3 2" xfId="16423" xr:uid="{00000000-0005-0000-0000-000027400000}"/>
    <cellStyle name="Normal 2 2 3 2 4 2 3 3" xfId="11403" xr:uid="{00000000-0005-0000-0000-00008B2C0000}"/>
    <cellStyle name="Normal 2 2 3 2 4 2 3 3 3" xfId="26504" xr:uid="{00000000-0005-0000-0000-000088670000}"/>
    <cellStyle name="Normal 2 2 3 2 4 2 3 5" xfId="21491" xr:uid="{00000000-0005-0000-0000-0000F3530000}"/>
    <cellStyle name="Normal 2 2 3 2 4 2 4" xfId="13081" xr:uid="{00000000-0005-0000-0000-000019330000}"/>
    <cellStyle name="Normal 2 2 3 2 4 2 4 3" xfId="28179" xr:uid="{00000000-0005-0000-0000-0000136E0000}"/>
    <cellStyle name="Normal 2 2 3 2 4 2 5" xfId="8060" xr:uid="{00000000-0005-0000-0000-00007C1F0000}"/>
    <cellStyle name="Normal 2 2 3 2 4 2 5 3" xfId="23162" xr:uid="{00000000-0005-0000-0000-00007A5A0000}"/>
    <cellStyle name="Normal 2 2 3 2 4 2 7" xfId="18149" xr:uid="{00000000-0005-0000-0000-0000E5460000}"/>
    <cellStyle name="Normal 2 2 3 2 4 3" xfId="3842" xr:uid="{00000000-0005-0000-0000-0000020F0000}"/>
    <cellStyle name="Normal 2 2 3 2 4 3 2" xfId="13916" xr:uid="{00000000-0005-0000-0000-00005C360000}"/>
    <cellStyle name="Normal 2 2 3 2 4 3 2 3" xfId="29014" xr:uid="{00000000-0005-0000-0000-000056710000}"/>
    <cellStyle name="Normal 2 2 3 2 4 3 3" xfId="8896" xr:uid="{00000000-0005-0000-0000-0000C0220000}"/>
    <cellStyle name="Normal 2 2 3 2 4 3 3 3" xfId="23997" xr:uid="{00000000-0005-0000-0000-0000BD5D0000}"/>
    <cellStyle name="Normal 2 2 3 2 4 3 5" xfId="18984" xr:uid="{00000000-0005-0000-0000-0000284A0000}"/>
    <cellStyle name="Normal 2 2 3 2 4 4" xfId="5535" xr:uid="{00000000-0005-0000-0000-00009F150000}"/>
    <cellStyle name="Normal 2 2 3 2 4 4 2" xfId="15587" xr:uid="{00000000-0005-0000-0000-0000E33C0000}"/>
    <cellStyle name="Normal 2 2 3 2 4 4 2 3" xfId="30685" xr:uid="{00000000-0005-0000-0000-0000DD770000}"/>
    <cellStyle name="Normal 2 2 3 2 4 4 3" xfId="10567" xr:uid="{00000000-0005-0000-0000-000047290000}"/>
    <cellStyle name="Normal 2 2 3 2 4 4 3 3" xfId="25668" xr:uid="{00000000-0005-0000-0000-000044640000}"/>
    <cellStyle name="Normal 2 2 3 2 4 4 5" xfId="20655" xr:uid="{00000000-0005-0000-0000-0000AF500000}"/>
    <cellStyle name="Normal 2 2 3 2 4 5" xfId="12245" xr:uid="{00000000-0005-0000-0000-0000D52F0000}"/>
    <cellStyle name="Normal 2 2 3 2 4 5 3" xfId="27343" xr:uid="{00000000-0005-0000-0000-0000CF6A0000}"/>
    <cellStyle name="Normal 2 2 3 2 4 6" xfId="7224" xr:uid="{00000000-0005-0000-0000-0000381C0000}"/>
    <cellStyle name="Normal 2 2 3 2 4 6 3" xfId="22326" xr:uid="{00000000-0005-0000-0000-000036570000}"/>
    <cellStyle name="Normal 2 2 3 2 4 8" xfId="17313" xr:uid="{00000000-0005-0000-0000-0000A1430000}"/>
    <cellStyle name="Normal 2 2 3 2 5" xfId="2571" xr:uid="{00000000-0005-0000-0000-00000B0A0000}"/>
    <cellStyle name="Normal 2 2 3 2 5 2" xfId="4261" xr:uid="{00000000-0005-0000-0000-0000A5100000}"/>
    <cellStyle name="Normal 2 2 3 2 5 2 2" xfId="14334" xr:uid="{00000000-0005-0000-0000-0000FE370000}"/>
    <cellStyle name="Normal 2 2 3 2 5 2 2 3" xfId="29432" xr:uid="{00000000-0005-0000-0000-0000F8720000}"/>
    <cellStyle name="Normal 2 2 3 2 5 2 3" xfId="9314" xr:uid="{00000000-0005-0000-0000-000062240000}"/>
    <cellStyle name="Normal 2 2 3 2 5 2 3 3" xfId="24415" xr:uid="{00000000-0005-0000-0000-00005F5F0000}"/>
    <cellStyle name="Normal 2 2 3 2 5 2 5" xfId="19402" xr:uid="{00000000-0005-0000-0000-0000CA4B0000}"/>
    <cellStyle name="Normal 2 2 3 2 5 3" xfId="5953" xr:uid="{00000000-0005-0000-0000-000041170000}"/>
    <cellStyle name="Normal 2 2 3 2 5 3 2" xfId="16005" xr:uid="{00000000-0005-0000-0000-0000853E0000}"/>
    <cellStyle name="Normal 2 2 3 2 5 3 3" xfId="10985" xr:uid="{00000000-0005-0000-0000-0000E92A0000}"/>
    <cellStyle name="Normal 2 2 3 2 5 3 3 3" xfId="26086" xr:uid="{00000000-0005-0000-0000-0000E6650000}"/>
    <cellStyle name="Normal 2 2 3 2 5 3 5" xfId="21073" xr:uid="{00000000-0005-0000-0000-000051520000}"/>
    <cellStyle name="Normal 2 2 3 2 5 4" xfId="12663" xr:uid="{00000000-0005-0000-0000-000077310000}"/>
    <cellStyle name="Normal 2 2 3 2 5 4 3" xfId="27761" xr:uid="{00000000-0005-0000-0000-0000716C0000}"/>
    <cellStyle name="Normal 2 2 3 2 5 5" xfId="7642" xr:uid="{00000000-0005-0000-0000-0000DA1D0000}"/>
    <cellStyle name="Normal 2 2 3 2 5 5 3" xfId="22744" xr:uid="{00000000-0005-0000-0000-0000D8580000}"/>
    <cellStyle name="Normal 2 2 3 2 5 7" xfId="17731" xr:uid="{00000000-0005-0000-0000-000043450000}"/>
    <cellStyle name="Normal 2 2 3 2 6" xfId="3424" xr:uid="{00000000-0005-0000-0000-0000600D0000}"/>
    <cellStyle name="Normal 2 2 3 2 6 2" xfId="13498" xr:uid="{00000000-0005-0000-0000-0000BA340000}"/>
    <cellStyle name="Normal 2 2 3 2 6 2 3" xfId="28596" xr:uid="{00000000-0005-0000-0000-0000B46F0000}"/>
    <cellStyle name="Normal 2 2 3 2 6 3" xfId="8478" xr:uid="{00000000-0005-0000-0000-00001E210000}"/>
    <cellStyle name="Normal 2 2 3 2 6 3 3" xfId="23579" xr:uid="{00000000-0005-0000-0000-00001B5C0000}"/>
    <cellStyle name="Normal 2 2 3 2 6 5" xfId="18566" xr:uid="{00000000-0005-0000-0000-000086480000}"/>
    <cellStyle name="Normal 2 2 3 2 7" xfId="5117" xr:uid="{00000000-0005-0000-0000-0000FD130000}"/>
    <cellStyle name="Normal 2 2 3 2 7 2" xfId="15169" xr:uid="{00000000-0005-0000-0000-0000413B0000}"/>
    <cellStyle name="Normal 2 2 3 2 7 2 3" xfId="30267" xr:uid="{00000000-0005-0000-0000-00003B760000}"/>
    <cellStyle name="Normal 2 2 3 2 7 3" xfId="10149" xr:uid="{00000000-0005-0000-0000-0000A5270000}"/>
    <cellStyle name="Normal 2 2 3 2 7 3 3" xfId="25250" xr:uid="{00000000-0005-0000-0000-0000A2620000}"/>
    <cellStyle name="Normal 2 2 3 2 7 5" xfId="20237" xr:uid="{00000000-0005-0000-0000-00000D4F0000}"/>
    <cellStyle name="Normal 2 2 3 2 8" xfId="11827" xr:uid="{00000000-0005-0000-0000-0000332E0000}"/>
    <cellStyle name="Normal 2 2 3 2 8 3" xfId="26925" xr:uid="{00000000-0005-0000-0000-00002D690000}"/>
    <cellStyle name="Normal 2 2 3 2 9" xfId="6806" xr:uid="{00000000-0005-0000-0000-0000961A0000}"/>
    <cellStyle name="Normal 2 2 3 2 9 3" xfId="21908" xr:uid="{00000000-0005-0000-0000-000094550000}"/>
    <cellStyle name="Normal 2 2 3 3" xfId="1770" xr:uid="{00000000-0005-0000-0000-0000EA060000}"/>
    <cellStyle name="Normal 2 2 3 3 10" xfId="16947" xr:uid="{00000000-0005-0000-0000-000033420000}"/>
    <cellStyle name="Normal 2 2 3 3 2" xfId="1989" xr:uid="{00000000-0005-0000-0000-0000C5070000}"/>
    <cellStyle name="Normal 2 2 3 3 2 2" xfId="2410" xr:uid="{00000000-0005-0000-0000-00006A090000}"/>
    <cellStyle name="Normal 2 2 3 3 2 2 2" xfId="3249" xr:uid="{00000000-0005-0000-0000-0000B10C0000}"/>
    <cellStyle name="Normal 2 2 3 3 2 2 2 2" xfId="4939" xr:uid="{00000000-0005-0000-0000-00004B130000}"/>
    <cellStyle name="Normal 2 2 3 3 2 2 2 2 2" xfId="15012" xr:uid="{00000000-0005-0000-0000-0000A43A0000}"/>
    <cellStyle name="Normal 2 2 3 3 2 2 2 2 2 3" xfId="30110" xr:uid="{00000000-0005-0000-0000-00009E750000}"/>
    <cellStyle name="Normal 2 2 3 3 2 2 2 2 3" xfId="9992" xr:uid="{00000000-0005-0000-0000-000008270000}"/>
    <cellStyle name="Normal 2 2 3 3 2 2 2 2 3 3" xfId="25093" xr:uid="{00000000-0005-0000-0000-000005620000}"/>
    <cellStyle name="Normal 2 2 3 3 2 2 2 2 5" xfId="20080" xr:uid="{00000000-0005-0000-0000-0000704E0000}"/>
    <cellStyle name="Normal 2 2 3 3 2 2 2 3" xfId="6631" xr:uid="{00000000-0005-0000-0000-0000E7190000}"/>
    <cellStyle name="Normal 2 2 3 3 2 2 2 3 2" xfId="16683" xr:uid="{00000000-0005-0000-0000-00002B410000}"/>
    <cellStyle name="Normal 2 2 3 3 2 2 2 3 3" xfId="11663" xr:uid="{00000000-0005-0000-0000-00008F2D0000}"/>
    <cellStyle name="Normal 2 2 3 3 2 2 2 3 3 3" xfId="26764" xr:uid="{00000000-0005-0000-0000-00008C680000}"/>
    <cellStyle name="Normal 2 2 3 3 2 2 2 3 5" xfId="21751" xr:uid="{00000000-0005-0000-0000-0000F7540000}"/>
    <cellStyle name="Normal 2 2 3 3 2 2 2 4" xfId="13341" xr:uid="{00000000-0005-0000-0000-00001D340000}"/>
    <cellStyle name="Normal 2 2 3 3 2 2 2 4 3" xfId="28439" xr:uid="{00000000-0005-0000-0000-0000176F0000}"/>
    <cellStyle name="Normal 2 2 3 3 2 2 2 5" xfId="8320" xr:uid="{00000000-0005-0000-0000-000080200000}"/>
    <cellStyle name="Normal 2 2 3 3 2 2 2 5 3" xfId="23422" xr:uid="{00000000-0005-0000-0000-00007E5B0000}"/>
    <cellStyle name="Normal 2 2 3 3 2 2 2 7" xfId="18409" xr:uid="{00000000-0005-0000-0000-0000E9470000}"/>
    <cellStyle name="Normal 2 2 3 3 2 2 3" xfId="4102" xr:uid="{00000000-0005-0000-0000-000006100000}"/>
    <cellStyle name="Normal 2 2 3 3 2 2 3 2" xfId="14176" xr:uid="{00000000-0005-0000-0000-000060370000}"/>
    <cellStyle name="Normal 2 2 3 3 2 2 3 2 3" xfId="29274" xr:uid="{00000000-0005-0000-0000-00005A720000}"/>
    <cellStyle name="Normal 2 2 3 3 2 2 3 3" xfId="9156" xr:uid="{00000000-0005-0000-0000-0000C4230000}"/>
    <cellStyle name="Normal 2 2 3 3 2 2 3 3 3" xfId="24257" xr:uid="{00000000-0005-0000-0000-0000C15E0000}"/>
    <cellStyle name="Normal 2 2 3 3 2 2 3 5" xfId="19244" xr:uid="{00000000-0005-0000-0000-00002C4B0000}"/>
    <cellStyle name="Normal 2 2 3 3 2 2 4" xfId="5795" xr:uid="{00000000-0005-0000-0000-0000A3160000}"/>
    <cellStyle name="Normal 2 2 3 3 2 2 4 2" xfId="15847" xr:uid="{00000000-0005-0000-0000-0000E73D0000}"/>
    <cellStyle name="Normal 2 2 3 3 2 2 4 2 3" xfId="30945" xr:uid="{00000000-0005-0000-0000-0000E1780000}"/>
    <cellStyle name="Normal 2 2 3 3 2 2 4 3" xfId="10827" xr:uid="{00000000-0005-0000-0000-00004B2A0000}"/>
    <cellStyle name="Normal 2 2 3 3 2 2 4 3 3" xfId="25928" xr:uid="{00000000-0005-0000-0000-000048650000}"/>
    <cellStyle name="Normal 2 2 3 3 2 2 4 5" xfId="20915" xr:uid="{00000000-0005-0000-0000-0000B3510000}"/>
    <cellStyle name="Normal 2 2 3 3 2 2 5" xfId="12505" xr:uid="{00000000-0005-0000-0000-0000D9300000}"/>
    <cellStyle name="Normal 2 2 3 3 2 2 5 3" xfId="27603" xr:uid="{00000000-0005-0000-0000-0000D36B0000}"/>
    <cellStyle name="Normal 2 2 3 3 2 2 6" xfId="7484" xr:uid="{00000000-0005-0000-0000-00003C1D0000}"/>
    <cellStyle name="Normal 2 2 3 3 2 2 6 3" xfId="22586" xr:uid="{00000000-0005-0000-0000-00003A580000}"/>
    <cellStyle name="Normal 2 2 3 3 2 2 8" xfId="17573" xr:uid="{00000000-0005-0000-0000-0000A5440000}"/>
    <cellStyle name="Normal 2 2 3 3 2 3" xfId="2831" xr:uid="{00000000-0005-0000-0000-00000F0B0000}"/>
    <cellStyle name="Normal 2 2 3 3 2 3 2" xfId="4521" xr:uid="{00000000-0005-0000-0000-0000A9110000}"/>
    <cellStyle name="Normal 2 2 3 3 2 3 2 2" xfId="14594" xr:uid="{00000000-0005-0000-0000-000002390000}"/>
    <cellStyle name="Normal 2 2 3 3 2 3 2 2 3" xfId="29692" xr:uid="{00000000-0005-0000-0000-0000FC730000}"/>
    <cellStyle name="Normal 2 2 3 3 2 3 2 3" xfId="9574" xr:uid="{00000000-0005-0000-0000-000066250000}"/>
    <cellStyle name="Normal 2 2 3 3 2 3 2 3 3" xfId="24675" xr:uid="{00000000-0005-0000-0000-000063600000}"/>
    <cellStyle name="Normal 2 2 3 3 2 3 2 5" xfId="19662" xr:uid="{00000000-0005-0000-0000-0000CE4C0000}"/>
    <cellStyle name="Normal 2 2 3 3 2 3 3" xfId="6213" xr:uid="{00000000-0005-0000-0000-000045180000}"/>
    <cellStyle name="Normal 2 2 3 3 2 3 3 2" xfId="16265" xr:uid="{00000000-0005-0000-0000-0000893F0000}"/>
    <cellStyle name="Normal 2 2 3 3 2 3 3 3" xfId="11245" xr:uid="{00000000-0005-0000-0000-0000ED2B0000}"/>
    <cellStyle name="Normal 2 2 3 3 2 3 3 3 3" xfId="26346" xr:uid="{00000000-0005-0000-0000-0000EA660000}"/>
    <cellStyle name="Normal 2 2 3 3 2 3 3 5" xfId="21333" xr:uid="{00000000-0005-0000-0000-000055530000}"/>
    <cellStyle name="Normal 2 2 3 3 2 3 4" xfId="12923" xr:uid="{00000000-0005-0000-0000-00007B320000}"/>
    <cellStyle name="Normal 2 2 3 3 2 3 4 3" xfId="28021" xr:uid="{00000000-0005-0000-0000-0000756D0000}"/>
    <cellStyle name="Normal 2 2 3 3 2 3 5" xfId="7902" xr:uid="{00000000-0005-0000-0000-0000DE1E0000}"/>
    <cellStyle name="Normal 2 2 3 3 2 3 5 3" xfId="23004" xr:uid="{00000000-0005-0000-0000-0000DC590000}"/>
    <cellStyle name="Normal 2 2 3 3 2 3 7" xfId="17991" xr:uid="{00000000-0005-0000-0000-000047460000}"/>
    <cellStyle name="Normal 2 2 3 3 2 4" xfId="3684" xr:uid="{00000000-0005-0000-0000-0000640E0000}"/>
    <cellStyle name="Normal 2 2 3 3 2 4 2" xfId="13758" xr:uid="{00000000-0005-0000-0000-0000BE350000}"/>
    <cellStyle name="Normal 2 2 3 3 2 4 2 3" xfId="28856" xr:uid="{00000000-0005-0000-0000-0000B8700000}"/>
    <cellStyle name="Normal 2 2 3 3 2 4 3" xfId="8738" xr:uid="{00000000-0005-0000-0000-000022220000}"/>
    <cellStyle name="Normal 2 2 3 3 2 4 3 3" xfId="23839" xr:uid="{00000000-0005-0000-0000-00001F5D0000}"/>
    <cellStyle name="Normal 2 2 3 3 2 4 5" xfId="18826" xr:uid="{00000000-0005-0000-0000-00008A490000}"/>
    <cellStyle name="Normal 2 2 3 3 2 5" xfId="5377" xr:uid="{00000000-0005-0000-0000-000001150000}"/>
    <cellStyle name="Normal 2 2 3 3 2 5 2" xfId="15429" xr:uid="{00000000-0005-0000-0000-0000453C0000}"/>
    <cellStyle name="Normal 2 2 3 3 2 5 2 3" xfId="30527" xr:uid="{00000000-0005-0000-0000-00003F770000}"/>
    <cellStyle name="Normal 2 2 3 3 2 5 3" xfId="10409" xr:uid="{00000000-0005-0000-0000-0000A9280000}"/>
    <cellStyle name="Normal 2 2 3 3 2 5 3 3" xfId="25510" xr:uid="{00000000-0005-0000-0000-0000A6630000}"/>
    <cellStyle name="Normal 2 2 3 3 2 5 5" xfId="20497" xr:uid="{00000000-0005-0000-0000-000011500000}"/>
    <cellStyle name="Normal 2 2 3 3 2 6" xfId="12087" xr:uid="{00000000-0005-0000-0000-0000372F0000}"/>
    <cellStyle name="Normal 2 2 3 3 2 6 3" xfId="27185" xr:uid="{00000000-0005-0000-0000-0000316A0000}"/>
    <cellStyle name="Normal 2 2 3 3 2 7" xfId="7066" xr:uid="{00000000-0005-0000-0000-00009A1B0000}"/>
    <cellStyle name="Normal 2 2 3 3 2 7 3" xfId="22168" xr:uid="{00000000-0005-0000-0000-000098560000}"/>
    <cellStyle name="Normal 2 2 3 3 2 9" xfId="17155" xr:uid="{00000000-0005-0000-0000-000003430000}"/>
    <cellStyle name="Normal 2 2 3 3 3" xfId="2202" xr:uid="{00000000-0005-0000-0000-00009A080000}"/>
    <cellStyle name="Normal 2 2 3 3 3 2" xfId="3041" xr:uid="{00000000-0005-0000-0000-0000E10B0000}"/>
    <cellStyle name="Normal 2 2 3 3 3 2 2" xfId="4731" xr:uid="{00000000-0005-0000-0000-00007B120000}"/>
    <cellStyle name="Normal 2 2 3 3 3 2 2 2" xfId="14804" xr:uid="{00000000-0005-0000-0000-0000D4390000}"/>
    <cellStyle name="Normal 2 2 3 3 3 2 2 2 3" xfId="29902" xr:uid="{00000000-0005-0000-0000-0000CE740000}"/>
    <cellStyle name="Normal 2 2 3 3 3 2 2 3" xfId="9784" xr:uid="{00000000-0005-0000-0000-000038260000}"/>
    <cellStyle name="Normal 2 2 3 3 3 2 2 3 3" xfId="24885" xr:uid="{00000000-0005-0000-0000-000035610000}"/>
    <cellStyle name="Normal 2 2 3 3 3 2 2 5" xfId="19872" xr:uid="{00000000-0005-0000-0000-0000A04D0000}"/>
    <cellStyle name="Normal 2 2 3 3 3 2 3" xfId="6423" xr:uid="{00000000-0005-0000-0000-000017190000}"/>
    <cellStyle name="Normal 2 2 3 3 3 2 3 2" xfId="16475" xr:uid="{00000000-0005-0000-0000-00005B400000}"/>
    <cellStyle name="Normal 2 2 3 3 3 2 3 3" xfId="11455" xr:uid="{00000000-0005-0000-0000-0000BF2C0000}"/>
    <cellStyle name="Normal 2 2 3 3 3 2 3 3 3" xfId="26556" xr:uid="{00000000-0005-0000-0000-0000BC670000}"/>
    <cellStyle name="Normal 2 2 3 3 3 2 3 5" xfId="21543" xr:uid="{00000000-0005-0000-0000-000027540000}"/>
    <cellStyle name="Normal 2 2 3 3 3 2 4" xfId="13133" xr:uid="{00000000-0005-0000-0000-00004D330000}"/>
    <cellStyle name="Normal 2 2 3 3 3 2 4 3" xfId="28231" xr:uid="{00000000-0005-0000-0000-0000476E0000}"/>
    <cellStyle name="Normal 2 2 3 3 3 2 5" xfId="8112" xr:uid="{00000000-0005-0000-0000-0000B01F0000}"/>
    <cellStyle name="Normal 2 2 3 3 3 2 5 3" xfId="23214" xr:uid="{00000000-0005-0000-0000-0000AE5A0000}"/>
    <cellStyle name="Normal 2 2 3 3 3 2 7" xfId="18201" xr:uid="{00000000-0005-0000-0000-000019470000}"/>
    <cellStyle name="Normal 2 2 3 3 3 3" xfId="3894" xr:uid="{00000000-0005-0000-0000-0000360F0000}"/>
    <cellStyle name="Normal 2 2 3 3 3 3 2" xfId="13968" xr:uid="{00000000-0005-0000-0000-000090360000}"/>
    <cellStyle name="Normal 2 2 3 3 3 3 2 3" xfId="29066" xr:uid="{00000000-0005-0000-0000-00008A710000}"/>
    <cellStyle name="Normal 2 2 3 3 3 3 3" xfId="8948" xr:uid="{00000000-0005-0000-0000-0000F4220000}"/>
    <cellStyle name="Normal 2 2 3 3 3 3 3 3" xfId="24049" xr:uid="{00000000-0005-0000-0000-0000F15D0000}"/>
    <cellStyle name="Normal 2 2 3 3 3 3 5" xfId="19036" xr:uid="{00000000-0005-0000-0000-00005C4A0000}"/>
    <cellStyle name="Normal 2 2 3 3 3 4" xfId="5587" xr:uid="{00000000-0005-0000-0000-0000D3150000}"/>
    <cellStyle name="Normal 2 2 3 3 3 4 2" xfId="15639" xr:uid="{00000000-0005-0000-0000-0000173D0000}"/>
    <cellStyle name="Normal 2 2 3 3 3 4 2 3" xfId="30737" xr:uid="{00000000-0005-0000-0000-000011780000}"/>
    <cellStyle name="Normal 2 2 3 3 3 4 3" xfId="10619" xr:uid="{00000000-0005-0000-0000-00007B290000}"/>
    <cellStyle name="Normal 2 2 3 3 3 4 3 3" xfId="25720" xr:uid="{00000000-0005-0000-0000-000078640000}"/>
    <cellStyle name="Normal 2 2 3 3 3 4 5" xfId="20707" xr:uid="{00000000-0005-0000-0000-0000E3500000}"/>
    <cellStyle name="Normal 2 2 3 3 3 5" xfId="12297" xr:uid="{00000000-0005-0000-0000-000009300000}"/>
    <cellStyle name="Normal 2 2 3 3 3 5 3" xfId="27395" xr:uid="{00000000-0005-0000-0000-0000036B0000}"/>
    <cellStyle name="Normal 2 2 3 3 3 6" xfId="7276" xr:uid="{00000000-0005-0000-0000-00006C1C0000}"/>
    <cellStyle name="Normal 2 2 3 3 3 6 3" xfId="22378" xr:uid="{00000000-0005-0000-0000-00006A570000}"/>
    <cellStyle name="Normal 2 2 3 3 3 8" xfId="17365" xr:uid="{00000000-0005-0000-0000-0000D5430000}"/>
    <cellStyle name="Normal 2 2 3 3 4" xfId="2623" xr:uid="{00000000-0005-0000-0000-00003F0A0000}"/>
    <cellStyle name="Normal 2 2 3 3 4 2" xfId="4313" xr:uid="{00000000-0005-0000-0000-0000D9100000}"/>
    <cellStyle name="Normal 2 2 3 3 4 2 2" xfId="14386" xr:uid="{00000000-0005-0000-0000-000032380000}"/>
    <cellStyle name="Normal 2 2 3 3 4 2 2 3" xfId="29484" xr:uid="{00000000-0005-0000-0000-00002C730000}"/>
    <cellStyle name="Normal 2 2 3 3 4 2 3" xfId="9366" xr:uid="{00000000-0005-0000-0000-000096240000}"/>
    <cellStyle name="Normal 2 2 3 3 4 2 3 3" xfId="24467" xr:uid="{00000000-0005-0000-0000-0000935F0000}"/>
    <cellStyle name="Normal 2 2 3 3 4 2 5" xfId="19454" xr:uid="{00000000-0005-0000-0000-0000FE4B0000}"/>
    <cellStyle name="Normal 2 2 3 3 4 3" xfId="6005" xr:uid="{00000000-0005-0000-0000-000075170000}"/>
    <cellStyle name="Normal 2 2 3 3 4 3 2" xfId="16057" xr:uid="{00000000-0005-0000-0000-0000B93E0000}"/>
    <cellStyle name="Normal 2 2 3 3 4 3 3" xfId="11037" xr:uid="{00000000-0005-0000-0000-00001D2B0000}"/>
    <cellStyle name="Normal 2 2 3 3 4 3 3 3" xfId="26138" xr:uid="{00000000-0005-0000-0000-00001A660000}"/>
    <cellStyle name="Normal 2 2 3 3 4 3 5" xfId="21125" xr:uid="{00000000-0005-0000-0000-000085520000}"/>
    <cellStyle name="Normal 2 2 3 3 4 4" xfId="12715" xr:uid="{00000000-0005-0000-0000-0000AB310000}"/>
    <cellStyle name="Normal 2 2 3 3 4 4 3" xfId="27813" xr:uid="{00000000-0005-0000-0000-0000A56C0000}"/>
    <cellStyle name="Normal 2 2 3 3 4 5" xfId="7694" xr:uid="{00000000-0005-0000-0000-00000E1E0000}"/>
    <cellStyle name="Normal 2 2 3 3 4 5 3" xfId="22796" xr:uid="{00000000-0005-0000-0000-00000C590000}"/>
    <cellStyle name="Normal 2 2 3 3 4 7" xfId="17783" xr:uid="{00000000-0005-0000-0000-000077450000}"/>
    <cellStyle name="Normal 2 2 3 3 5" xfId="3476" xr:uid="{00000000-0005-0000-0000-0000940D0000}"/>
    <cellStyle name="Normal 2 2 3 3 5 2" xfId="13550" xr:uid="{00000000-0005-0000-0000-0000EE340000}"/>
    <cellStyle name="Normal 2 2 3 3 5 2 3" xfId="28648" xr:uid="{00000000-0005-0000-0000-0000E86F0000}"/>
    <cellStyle name="Normal 2 2 3 3 5 3" xfId="8530" xr:uid="{00000000-0005-0000-0000-000052210000}"/>
    <cellStyle name="Normal 2 2 3 3 5 3 3" xfId="23631" xr:uid="{00000000-0005-0000-0000-00004F5C0000}"/>
    <cellStyle name="Normal 2 2 3 3 5 5" xfId="18618" xr:uid="{00000000-0005-0000-0000-0000BA480000}"/>
    <cellStyle name="Normal 2 2 3 3 6" xfId="5169" xr:uid="{00000000-0005-0000-0000-000031140000}"/>
    <cellStyle name="Normal 2 2 3 3 6 2" xfId="15221" xr:uid="{00000000-0005-0000-0000-0000753B0000}"/>
    <cellStyle name="Normal 2 2 3 3 6 2 3" xfId="30319" xr:uid="{00000000-0005-0000-0000-00006F760000}"/>
    <cellStyle name="Normal 2 2 3 3 6 3" xfId="10201" xr:uid="{00000000-0005-0000-0000-0000D9270000}"/>
    <cellStyle name="Normal 2 2 3 3 6 3 3" xfId="25302" xr:uid="{00000000-0005-0000-0000-0000D6620000}"/>
    <cellStyle name="Normal 2 2 3 3 6 5" xfId="20289" xr:uid="{00000000-0005-0000-0000-0000414F0000}"/>
    <cellStyle name="Normal 2 2 3 3 7" xfId="11879" xr:uid="{00000000-0005-0000-0000-0000672E0000}"/>
    <cellStyle name="Normal 2 2 3 3 7 3" xfId="26977" xr:uid="{00000000-0005-0000-0000-000061690000}"/>
    <cellStyle name="Normal 2 2 3 3 8" xfId="6858" xr:uid="{00000000-0005-0000-0000-0000CA1A0000}"/>
    <cellStyle name="Normal 2 2 3 3 8 3" xfId="21960" xr:uid="{00000000-0005-0000-0000-0000C8550000}"/>
    <cellStyle name="Normal 2 2 3 4" xfId="1883" xr:uid="{00000000-0005-0000-0000-00005B070000}"/>
    <cellStyle name="Normal 2 2 3 4 2" xfId="2306" xr:uid="{00000000-0005-0000-0000-000002090000}"/>
    <cellStyle name="Normal 2 2 3 4 2 2" xfId="3145" xr:uid="{00000000-0005-0000-0000-0000490C0000}"/>
    <cellStyle name="Normal 2 2 3 4 2 2 2" xfId="4835" xr:uid="{00000000-0005-0000-0000-0000E3120000}"/>
    <cellStyle name="Normal 2 2 3 4 2 2 2 2" xfId="14908" xr:uid="{00000000-0005-0000-0000-00003C3A0000}"/>
    <cellStyle name="Normal 2 2 3 4 2 2 2 2 3" xfId="30006" xr:uid="{00000000-0005-0000-0000-000036750000}"/>
    <cellStyle name="Normal 2 2 3 4 2 2 2 3" xfId="9888" xr:uid="{00000000-0005-0000-0000-0000A0260000}"/>
    <cellStyle name="Normal 2 2 3 4 2 2 2 3 3" xfId="24989" xr:uid="{00000000-0005-0000-0000-00009D610000}"/>
    <cellStyle name="Normal 2 2 3 4 2 2 2 5" xfId="19976" xr:uid="{00000000-0005-0000-0000-0000084E0000}"/>
    <cellStyle name="Normal 2 2 3 4 2 2 3" xfId="6527" xr:uid="{00000000-0005-0000-0000-00007F190000}"/>
    <cellStyle name="Normal 2 2 3 4 2 2 3 2" xfId="16579" xr:uid="{00000000-0005-0000-0000-0000C3400000}"/>
    <cellStyle name="Normal 2 2 3 4 2 2 3 3" xfId="11559" xr:uid="{00000000-0005-0000-0000-0000272D0000}"/>
    <cellStyle name="Normal 2 2 3 4 2 2 3 3 3" xfId="26660" xr:uid="{00000000-0005-0000-0000-000024680000}"/>
    <cellStyle name="Normal 2 2 3 4 2 2 3 5" xfId="21647" xr:uid="{00000000-0005-0000-0000-00008F540000}"/>
    <cellStyle name="Normal 2 2 3 4 2 2 4" xfId="13237" xr:uid="{00000000-0005-0000-0000-0000B5330000}"/>
    <cellStyle name="Normal 2 2 3 4 2 2 4 3" xfId="28335" xr:uid="{00000000-0005-0000-0000-0000AF6E0000}"/>
    <cellStyle name="Normal 2 2 3 4 2 2 5" xfId="8216" xr:uid="{00000000-0005-0000-0000-000018200000}"/>
    <cellStyle name="Normal 2 2 3 4 2 2 5 3" xfId="23318" xr:uid="{00000000-0005-0000-0000-0000165B0000}"/>
    <cellStyle name="Normal 2 2 3 4 2 2 7" xfId="18305" xr:uid="{00000000-0005-0000-0000-000081470000}"/>
    <cellStyle name="Normal 2 2 3 4 2 3" xfId="3998" xr:uid="{00000000-0005-0000-0000-00009E0F0000}"/>
    <cellStyle name="Normal 2 2 3 4 2 3 2" xfId="14072" xr:uid="{00000000-0005-0000-0000-0000F8360000}"/>
    <cellStyle name="Normal 2 2 3 4 2 3 2 3" xfId="29170" xr:uid="{00000000-0005-0000-0000-0000F2710000}"/>
    <cellStyle name="Normal 2 2 3 4 2 3 3" xfId="9052" xr:uid="{00000000-0005-0000-0000-00005C230000}"/>
    <cellStyle name="Normal 2 2 3 4 2 3 3 3" xfId="24153" xr:uid="{00000000-0005-0000-0000-0000595E0000}"/>
    <cellStyle name="Normal 2 2 3 4 2 3 5" xfId="19140" xr:uid="{00000000-0005-0000-0000-0000C44A0000}"/>
    <cellStyle name="Normal 2 2 3 4 2 4" xfId="5691" xr:uid="{00000000-0005-0000-0000-00003B160000}"/>
    <cellStyle name="Normal 2 2 3 4 2 4 2" xfId="15743" xr:uid="{00000000-0005-0000-0000-00007F3D0000}"/>
    <cellStyle name="Normal 2 2 3 4 2 4 2 3" xfId="30841" xr:uid="{00000000-0005-0000-0000-000079780000}"/>
    <cellStyle name="Normal 2 2 3 4 2 4 3" xfId="10723" xr:uid="{00000000-0005-0000-0000-0000E3290000}"/>
    <cellStyle name="Normal 2 2 3 4 2 4 3 3" xfId="25824" xr:uid="{00000000-0005-0000-0000-0000E0640000}"/>
    <cellStyle name="Normal 2 2 3 4 2 4 5" xfId="20811" xr:uid="{00000000-0005-0000-0000-00004B510000}"/>
    <cellStyle name="Normal 2 2 3 4 2 5" xfId="12401" xr:uid="{00000000-0005-0000-0000-000071300000}"/>
    <cellStyle name="Normal 2 2 3 4 2 5 3" xfId="27499" xr:uid="{00000000-0005-0000-0000-00006B6B0000}"/>
    <cellStyle name="Normal 2 2 3 4 2 6" xfId="7380" xr:uid="{00000000-0005-0000-0000-0000D41C0000}"/>
    <cellStyle name="Normal 2 2 3 4 2 6 3" xfId="22482" xr:uid="{00000000-0005-0000-0000-0000D2570000}"/>
    <cellStyle name="Normal 2 2 3 4 2 8" xfId="17469" xr:uid="{00000000-0005-0000-0000-00003D440000}"/>
    <cellStyle name="Normal 2 2 3 4 3" xfId="2727" xr:uid="{00000000-0005-0000-0000-0000A70A0000}"/>
    <cellStyle name="Normal 2 2 3 4 3 2" xfId="4417" xr:uid="{00000000-0005-0000-0000-000041110000}"/>
    <cellStyle name="Normal 2 2 3 4 3 2 2" xfId="14490" xr:uid="{00000000-0005-0000-0000-00009A380000}"/>
    <cellStyle name="Normal 2 2 3 4 3 2 2 3" xfId="29588" xr:uid="{00000000-0005-0000-0000-000094730000}"/>
    <cellStyle name="Normal 2 2 3 4 3 2 3" xfId="9470" xr:uid="{00000000-0005-0000-0000-0000FE240000}"/>
    <cellStyle name="Normal 2 2 3 4 3 2 3 3" xfId="24571" xr:uid="{00000000-0005-0000-0000-0000FB5F0000}"/>
    <cellStyle name="Normal 2 2 3 4 3 2 5" xfId="19558" xr:uid="{00000000-0005-0000-0000-0000664C0000}"/>
    <cellStyle name="Normal 2 2 3 4 3 3" xfId="6109" xr:uid="{00000000-0005-0000-0000-0000DD170000}"/>
    <cellStyle name="Normal 2 2 3 4 3 3 2" xfId="16161" xr:uid="{00000000-0005-0000-0000-0000213F0000}"/>
    <cellStyle name="Normal 2 2 3 4 3 3 3" xfId="11141" xr:uid="{00000000-0005-0000-0000-0000852B0000}"/>
    <cellStyle name="Normal 2 2 3 4 3 3 3 3" xfId="26242" xr:uid="{00000000-0005-0000-0000-000082660000}"/>
    <cellStyle name="Normal 2 2 3 4 3 3 5" xfId="21229" xr:uid="{00000000-0005-0000-0000-0000ED520000}"/>
    <cellStyle name="Normal 2 2 3 4 3 4" xfId="12819" xr:uid="{00000000-0005-0000-0000-000013320000}"/>
    <cellStyle name="Normal 2 2 3 4 3 4 3" xfId="27917" xr:uid="{00000000-0005-0000-0000-00000D6D0000}"/>
    <cellStyle name="Normal 2 2 3 4 3 5" xfId="7798" xr:uid="{00000000-0005-0000-0000-0000761E0000}"/>
    <cellStyle name="Normal 2 2 3 4 3 5 3" xfId="22900" xr:uid="{00000000-0005-0000-0000-000074590000}"/>
    <cellStyle name="Normal 2 2 3 4 3 7" xfId="17887" xr:uid="{00000000-0005-0000-0000-0000DF450000}"/>
    <cellStyle name="Normal 2 2 3 4 4" xfId="3580" xr:uid="{00000000-0005-0000-0000-0000FC0D0000}"/>
    <cellStyle name="Normal 2 2 3 4 4 2" xfId="13654" xr:uid="{00000000-0005-0000-0000-000056350000}"/>
    <cellStyle name="Normal 2 2 3 4 4 2 3" xfId="28752" xr:uid="{00000000-0005-0000-0000-000050700000}"/>
    <cellStyle name="Normal 2 2 3 4 4 3" xfId="8634" xr:uid="{00000000-0005-0000-0000-0000BA210000}"/>
    <cellStyle name="Normal 2 2 3 4 4 3 3" xfId="23735" xr:uid="{00000000-0005-0000-0000-0000B75C0000}"/>
    <cellStyle name="Normal 2 2 3 4 4 5" xfId="18722" xr:uid="{00000000-0005-0000-0000-000022490000}"/>
    <cellStyle name="Normal 2 2 3 4 5" xfId="5273" xr:uid="{00000000-0005-0000-0000-000099140000}"/>
    <cellStyle name="Normal 2 2 3 4 5 2" xfId="15325" xr:uid="{00000000-0005-0000-0000-0000DD3B0000}"/>
    <cellStyle name="Normal 2 2 3 4 5 2 3" xfId="30423" xr:uid="{00000000-0005-0000-0000-0000D7760000}"/>
    <cellStyle name="Normal 2 2 3 4 5 3" xfId="10305" xr:uid="{00000000-0005-0000-0000-000041280000}"/>
    <cellStyle name="Normal 2 2 3 4 5 3 3" xfId="25406" xr:uid="{00000000-0005-0000-0000-00003E630000}"/>
    <cellStyle name="Normal 2 2 3 4 5 5" xfId="20393" xr:uid="{00000000-0005-0000-0000-0000A94F0000}"/>
    <cellStyle name="Normal 2 2 3 4 6" xfId="11983" xr:uid="{00000000-0005-0000-0000-0000CF2E0000}"/>
    <cellStyle name="Normal 2 2 3 4 6 3" xfId="27081" xr:uid="{00000000-0005-0000-0000-0000C9690000}"/>
    <cellStyle name="Normal 2 2 3 4 7" xfId="6962" xr:uid="{00000000-0005-0000-0000-0000321B0000}"/>
    <cellStyle name="Normal 2 2 3 4 7 3" xfId="22064" xr:uid="{00000000-0005-0000-0000-000030560000}"/>
    <cellStyle name="Normal 2 2 3 4 9" xfId="17051" xr:uid="{00000000-0005-0000-0000-00009B420000}"/>
    <cellStyle name="Normal 2 2 3 5" xfId="2096" xr:uid="{00000000-0005-0000-0000-000030080000}"/>
    <cellStyle name="Normal 2 2 3 5 2" xfId="2937" xr:uid="{00000000-0005-0000-0000-0000790B0000}"/>
    <cellStyle name="Normal 2 2 3 5 2 2" xfId="4627" xr:uid="{00000000-0005-0000-0000-000013120000}"/>
    <cellStyle name="Normal 2 2 3 5 2 2 2" xfId="14700" xr:uid="{00000000-0005-0000-0000-00006C390000}"/>
    <cellStyle name="Normal 2 2 3 5 2 2 2 3" xfId="29798" xr:uid="{00000000-0005-0000-0000-000066740000}"/>
    <cellStyle name="Normal 2 2 3 5 2 2 3" xfId="9680" xr:uid="{00000000-0005-0000-0000-0000D0250000}"/>
    <cellStyle name="Normal 2 2 3 5 2 2 3 3" xfId="24781" xr:uid="{00000000-0005-0000-0000-0000CD600000}"/>
    <cellStyle name="Normal 2 2 3 5 2 2 5" xfId="19768" xr:uid="{00000000-0005-0000-0000-0000384D0000}"/>
    <cellStyle name="Normal 2 2 3 5 2 3" xfId="6319" xr:uid="{00000000-0005-0000-0000-0000AF180000}"/>
    <cellStyle name="Normal 2 2 3 5 2 3 2" xfId="16371" xr:uid="{00000000-0005-0000-0000-0000F33F0000}"/>
    <cellStyle name="Normal 2 2 3 5 2 3 3" xfId="11351" xr:uid="{00000000-0005-0000-0000-0000572C0000}"/>
    <cellStyle name="Normal 2 2 3 5 2 3 3 3" xfId="26452" xr:uid="{00000000-0005-0000-0000-000054670000}"/>
    <cellStyle name="Normal 2 2 3 5 2 3 5" xfId="21439" xr:uid="{00000000-0005-0000-0000-0000BF530000}"/>
    <cellStyle name="Normal 2 2 3 5 2 4" xfId="13029" xr:uid="{00000000-0005-0000-0000-0000E5320000}"/>
    <cellStyle name="Normal 2 2 3 5 2 4 3" xfId="28127" xr:uid="{00000000-0005-0000-0000-0000DF6D0000}"/>
    <cellStyle name="Normal 2 2 3 5 2 5" xfId="8008" xr:uid="{00000000-0005-0000-0000-0000481F0000}"/>
    <cellStyle name="Normal 2 2 3 5 2 5 3" xfId="23110" xr:uid="{00000000-0005-0000-0000-0000465A0000}"/>
    <cellStyle name="Normal 2 2 3 5 2 7" xfId="18097" xr:uid="{00000000-0005-0000-0000-0000B1460000}"/>
    <cellStyle name="Normal 2 2 3 5 3" xfId="3790" xr:uid="{00000000-0005-0000-0000-0000CE0E0000}"/>
    <cellStyle name="Normal 2 2 3 5 3 2" xfId="13864" xr:uid="{00000000-0005-0000-0000-000028360000}"/>
    <cellStyle name="Normal 2 2 3 5 3 2 3" xfId="28962" xr:uid="{00000000-0005-0000-0000-000022710000}"/>
    <cellStyle name="Normal 2 2 3 5 3 3" xfId="8844" xr:uid="{00000000-0005-0000-0000-00008C220000}"/>
    <cellStyle name="Normal 2 2 3 5 3 3 3" xfId="23945" xr:uid="{00000000-0005-0000-0000-0000895D0000}"/>
    <cellStyle name="Normal 2 2 3 5 3 5" xfId="18932" xr:uid="{00000000-0005-0000-0000-0000F4490000}"/>
    <cellStyle name="Normal 2 2 3 5 4" xfId="5483" xr:uid="{00000000-0005-0000-0000-00006B150000}"/>
    <cellStyle name="Normal 2 2 3 5 4 2" xfId="15535" xr:uid="{00000000-0005-0000-0000-0000AF3C0000}"/>
    <cellStyle name="Normal 2 2 3 5 4 2 3" xfId="30633" xr:uid="{00000000-0005-0000-0000-0000A9770000}"/>
    <cellStyle name="Normal 2 2 3 5 4 3" xfId="10515" xr:uid="{00000000-0005-0000-0000-000013290000}"/>
    <cellStyle name="Normal 2 2 3 5 4 3 3" xfId="25616" xr:uid="{00000000-0005-0000-0000-000010640000}"/>
    <cellStyle name="Normal 2 2 3 5 4 5" xfId="20603" xr:uid="{00000000-0005-0000-0000-00007B500000}"/>
    <cellStyle name="Normal 2 2 3 5 5" xfId="12193" xr:uid="{00000000-0005-0000-0000-0000A12F0000}"/>
    <cellStyle name="Normal 2 2 3 5 5 3" xfId="27291" xr:uid="{00000000-0005-0000-0000-00009B6A0000}"/>
    <cellStyle name="Normal 2 2 3 5 6" xfId="7172" xr:uid="{00000000-0005-0000-0000-0000041C0000}"/>
    <cellStyle name="Normal 2 2 3 5 6 3" xfId="22274" xr:uid="{00000000-0005-0000-0000-000002570000}"/>
    <cellStyle name="Normal 2 2 3 5 8" xfId="17261" xr:uid="{00000000-0005-0000-0000-00006D430000}"/>
    <cellStyle name="Normal 2 2 3 6" xfId="2517" xr:uid="{00000000-0005-0000-0000-0000D5090000}"/>
    <cellStyle name="Normal 2 2 3 6 2" xfId="4209" xr:uid="{00000000-0005-0000-0000-000071100000}"/>
    <cellStyle name="Normal 2 2 3 6 2 2" xfId="14282" xr:uid="{00000000-0005-0000-0000-0000CA370000}"/>
    <cellStyle name="Normal 2 2 3 6 2 2 3" xfId="29380" xr:uid="{00000000-0005-0000-0000-0000C4720000}"/>
    <cellStyle name="Normal 2 2 3 6 2 3" xfId="9262" xr:uid="{00000000-0005-0000-0000-00002E240000}"/>
    <cellStyle name="Normal 2 2 3 6 2 3 3" xfId="24363" xr:uid="{00000000-0005-0000-0000-00002B5F0000}"/>
    <cellStyle name="Normal 2 2 3 6 2 5" xfId="19350" xr:uid="{00000000-0005-0000-0000-0000964B0000}"/>
    <cellStyle name="Normal 2 2 3 6 3" xfId="5901" xr:uid="{00000000-0005-0000-0000-00000D170000}"/>
    <cellStyle name="Normal 2 2 3 6 3 2" xfId="15953" xr:uid="{00000000-0005-0000-0000-0000513E0000}"/>
    <cellStyle name="Normal 2 2 3 6 3 3" xfId="10933" xr:uid="{00000000-0005-0000-0000-0000B52A0000}"/>
    <cellStyle name="Normal 2 2 3 6 3 3 3" xfId="26034" xr:uid="{00000000-0005-0000-0000-0000B2650000}"/>
    <cellStyle name="Normal 2 2 3 6 3 5" xfId="21021" xr:uid="{00000000-0005-0000-0000-00001D520000}"/>
    <cellStyle name="Normal 2 2 3 6 4" xfId="12611" xr:uid="{00000000-0005-0000-0000-000043310000}"/>
    <cellStyle name="Normal 2 2 3 6 4 3" xfId="27709" xr:uid="{00000000-0005-0000-0000-00003D6C0000}"/>
    <cellStyle name="Normal 2 2 3 6 5" xfId="7590" xr:uid="{00000000-0005-0000-0000-0000A61D0000}"/>
    <cellStyle name="Normal 2 2 3 6 5 3" xfId="22692" xr:uid="{00000000-0005-0000-0000-0000A4580000}"/>
    <cellStyle name="Normal 2 2 3 6 7" xfId="17679" xr:uid="{00000000-0005-0000-0000-00000F450000}"/>
    <cellStyle name="Normal 2 2 3 7" xfId="3368" xr:uid="{00000000-0005-0000-0000-0000280D0000}"/>
    <cellStyle name="Normal 2 2 3 7 2" xfId="13446" xr:uid="{00000000-0005-0000-0000-000086340000}"/>
    <cellStyle name="Normal 2 2 3 7 2 3" xfId="28544" xr:uid="{00000000-0005-0000-0000-0000806F0000}"/>
    <cellStyle name="Normal 2 2 3 7 3" xfId="8426" xr:uid="{00000000-0005-0000-0000-0000EA200000}"/>
    <cellStyle name="Normal 2 2 3 7 3 3" xfId="23527" xr:uid="{00000000-0005-0000-0000-0000E75B0000}"/>
    <cellStyle name="Normal 2 2 3 7 5" xfId="18514" xr:uid="{00000000-0005-0000-0000-000052480000}"/>
    <cellStyle name="Normal 2 2 3 8" xfId="5062" xr:uid="{00000000-0005-0000-0000-0000C6130000}"/>
    <cellStyle name="Normal 2 2 3 8 2" xfId="15117" xr:uid="{00000000-0005-0000-0000-00000D3B0000}"/>
    <cellStyle name="Normal 2 2 3 8 2 3" xfId="30215" xr:uid="{00000000-0005-0000-0000-000007760000}"/>
    <cellStyle name="Normal 2 2 3 8 3" xfId="10097" xr:uid="{00000000-0005-0000-0000-000071270000}"/>
    <cellStyle name="Normal 2 2 3 8 3 3" xfId="25198" xr:uid="{00000000-0005-0000-0000-00006E620000}"/>
    <cellStyle name="Normal 2 2 3 8 5" xfId="20185" xr:uid="{00000000-0005-0000-0000-0000D94E0000}"/>
    <cellStyle name="Normal 2 2 3 9" xfId="11773" xr:uid="{00000000-0005-0000-0000-0000FD2D0000}"/>
    <cellStyle name="Normal 2 2 3 9 3" xfId="26873" xr:uid="{00000000-0005-0000-0000-0000F9680000}"/>
    <cellStyle name="Normal 2 2 4" xfId="1108" xr:uid="{00000000-0005-0000-0000-000054040000}"/>
    <cellStyle name="Normal 2 2 6" xfId="935" xr:uid="{00000000-0005-0000-0000-0000A7030000}"/>
    <cellStyle name="Normal 2 3" xfId="127" xr:uid="{00000000-0005-0000-0000-00007F000000}"/>
    <cellStyle name="Normal 2 3 10" xfId="410" xr:uid="{00000000-0005-0000-0000-00009A010000}"/>
    <cellStyle name="Normal 2 3 2" xfId="617" xr:uid="{00000000-0005-0000-0000-000069020000}"/>
    <cellStyle name="Normal 2 3 2 10" xfId="6754" xr:uid="{00000000-0005-0000-0000-0000621A0000}"/>
    <cellStyle name="Normal 2 3 2 10 3" xfId="21858" xr:uid="{00000000-0005-0000-0000-000062550000}"/>
    <cellStyle name="Normal 2 3 2 12" xfId="16843" xr:uid="{00000000-0005-0000-0000-0000CB410000}"/>
    <cellStyle name="Normal 2 3 2 13" xfId="1424" xr:uid="{00000000-0005-0000-0000-000090050000}"/>
    <cellStyle name="Normal 2 3 2 2" xfId="1718" xr:uid="{00000000-0005-0000-0000-0000B6060000}"/>
    <cellStyle name="Normal 2 3 2 2 11" xfId="16897" xr:uid="{00000000-0005-0000-0000-000001420000}"/>
    <cellStyle name="Normal 2 3 2 2 2" xfId="1826" xr:uid="{00000000-0005-0000-0000-000022070000}"/>
    <cellStyle name="Normal 2 3 2 2 2 10" xfId="17001" xr:uid="{00000000-0005-0000-0000-000069420000}"/>
    <cellStyle name="Normal 2 3 2 2 2 2" xfId="2043" xr:uid="{00000000-0005-0000-0000-0000FB070000}"/>
    <cellStyle name="Normal 2 3 2 2 2 2 2" xfId="2464" xr:uid="{00000000-0005-0000-0000-0000A0090000}"/>
    <cellStyle name="Normal 2 3 2 2 2 2 2 2" xfId="3303" xr:uid="{00000000-0005-0000-0000-0000E70C0000}"/>
    <cellStyle name="Normal 2 3 2 2 2 2 2 2 2" xfId="4993" xr:uid="{00000000-0005-0000-0000-000081130000}"/>
    <cellStyle name="Normal 2 3 2 2 2 2 2 2 2 2" xfId="15066" xr:uid="{00000000-0005-0000-0000-0000DA3A0000}"/>
    <cellStyle name="Normal 2 3 2 2 2 2 2 2 2 2 3" xfId="30164" xr:uid="{00000000-0005-0000-0000-0000D4750000}"/>
    <cellStyle name="Normal 2 3 2 2 2 2 2 2 2 3" xfId="10046" xr:uid="{00000000-0005-0000-0000-00003E270000}"/>
    <cellStyle name="Normal 2 3 2 2 2 2 2 2 2 3 3" xfId="25147" xr:uid="{00000000-0005-0000-0000-00003B620000}"/>
    <cellStyle name="Normal 2 3 2 2 2 2 2 2 2 5" xfId="20134" xr:uid="{00000000-0005-0000-0000-0000A64E0000}"/>
    <cellStyle name="Normal 2 3 2 2 2 2 2 2 3" xfId="6685" xr:uid="{00000000-0005-0000-0000-00001D1A0000}"/>
    <cellStyle name="Normal 2 3 2 2 2 2 2 2 3 2" xfId="16737" xr:uid="{00000000-0005-0000-0000-000061410000}"/>
    <cellStyle name="Normal 2 3 2 2 2 2 2 2 3 3" xfId="11717" xr:uid="{00000000-0005-0000-0000-0000C52D0000}"/>
    <cellStyle name="Normal 2 3 2 2 2 2 2 2 3 3 3" xfId="26818" xr:uid="{00000000-0005-0000-0000-0000C2680000}"/>
    <cellStyle name="Normal 2 3 2 2 2 2 2 2 3 5" xfId="21805" xr:uid="{00000000-0005-0000-0000-00002D550000}"/>
    <cellStyle name="Normal 2 3 2 2 2 2 2 2 4" xfId="13395" xr:uid="{00000000-0005-0000-0000-000053340000}"/>
    <cellStyle name="Normal 2 3 2 2 2 2 2 2 4 3" xfId="28493" xr:uid="{00000000-0005-0000-0000-00004D6F0000}"/>
    <cellStyle name="Normal 2 3 2 2 2 2 2 2 5" xfId="8374" xr:uid="{00000000-0005-0000-0000-0000B6200000}"/>
    <cellStyle name="Normal 2 3 2 2 2 2 2 2 5 3" xfId="23476" xr:uid="{00000000-0005-0000-0000-0000B45B0000}"/>
    <cellStyle name="Normal 2 3 2 2 2 2 2 2 7" xfId="18463" xr:uid="{00000000-0005-0000-0000-00001F480000}"/>
    <cellStyle name="Normal 2 3 2 2 2 2 2 3" xfId="4156" xr:uid="{00000000-0005-0000-0000-00003C100000}"/>
    <cellStyle name="Normal 2 3 2 2 2 2 2 3 2" xfId="14230" xr:uid="{00000000-0005-0000-0000-000096370000}"/>
    <cellStyle name="Normal 2 3 2 2 2 2 2 3 2 3" xfId="29328" xr:uid="{00000000-0005-0000-0000-000090720000}"/>
    <cellStyle name="Normal 2 3 2 2 2 2 2 3 3" xfId="9210" xr:uid="{00000000-0005-0000-0000-0000FA230000}"/>
    <cellStyle name="Normal 2 3 2 2 2 2 2 3 3 3" xfId="24311" xr:uid="{00000000-0005-0000-0000-0000F75E0000}"/>
    <cellStyle name="Normal 2 3 2 2 2 2 2 3 5" xfId="19298" xr:uid="{00000000-0005-0000-0000-0000624B0000}"/>
    <cellStyle name="Normal 2 3 2 2 2 2 2 4" xfId="5849" xr:uid="{00000000-0005-0000-0000-0000D9160000}"/>
    <cellStyle name="Normal 2 3 2 2 2 2 2 4 2" xfId="15901" xr:uid="{00000000-0005-0000-0000-00001D3E0000}"/>
    <cellStyle name="Normal 2 3 2 2 2 2 2 4 3" xfId="10881" xr:uid="{00000000-0005-0000-0000-0000812A0000}"/>
    <cellStyle name="Normal 2 3 2 2 2 2 2 4 3 3" xfId="25982" xr:uid="{00000000-0005-0000-0000-00007E650000}"/>
    <cellStyle name="Normal 2 3 2 2 2 2 2 4 5" xfId="20969" xr:uid="{00000000-0005-0000-0000-0000E9510000}"/>
    <cellStyle name="Normal 2 3 2 2 2 2 2 5" xfId="12559" xr:uid="{00000000-0005-0000-0000-00000F310000}"/>
    <cellStyle name="Normal 2 3 2 2 2 2 2 5 3" xfId="27657" xr:uid="{00000000-0005-0000-0000-0000096C0000}"/>
    <cellStyle name="Normal 2 3 2 2 2 2 2 6" xfId="7538" xr:uid="{00000000-0005-0000-0000-0000721D0000}"/>
    <cellStyle name="Normal 2 3 2 2 2 2 2 6 3" xfId="22640" xr:uid="{00000000-0005-0000-0000-000070580000}"/>
    <cellStyle name="Normal 2 3 2 2 2 2 2 8" xfId="17627" xr:uid="{00000000-0005-0000-0000-0000DB440000}"/>
    <cellStyle name="Normal 2 3 2 2 2 2 3" xfId="2885" xr:uid="{00000000-0005-0000-0000-0000450B0000}"/>
    <cellStyle name="Normal 2 3 2 2 2 2 3 2" xfId="4575" xr:uid="{00000000-0005-0000-0000-0000DF110000}"/>
    <cellStyle name="Normal 2 3 2 2 2 2 3 2 2" xfId="14648" xr:uid="{00000000-0005-0000-0000-000038390000}"/>
    <cellStyle name="Normal 2 3 2 2 2 2 3 2 2 3" xfId="29746" xr:uid="{00000000-0005-0000-0000-000032740000}"/>
    <cellStyle name="Normal 2 3 2 2 2 2 3 2 3" xfId="9628" xr:uid="{00000000-0005-0000-0000-00009C250000}"/>
    <cellStyle name="Normal 2 3 2 2 2 2 3 2 3 3" xfId="24729" xr:uid="{00000000-0005-0000-0000-000099600000}"/>
    <cellStyle name="Normal 2 3 2 2 2 2 3 2 5" xfId="19716" xr:uid="{00000000-0005-0000-0000-0000044D0000}"/>
    <cellStyle name="Normal 2 3 2 2 2 2 3 3" xfId="6267" xr:uid="{00000000-0005-0000-0000-00007B180000}"/>
    <cellStyle name="Normal 2 3 2 2 2 2 3 3 2" xfId="16319" xr:uid="{00000000-0005-0000-0000-0000BF3F0000}"/>
    <cellStyle name="Normal 2 3 2 2 2 2 3 3 3" xfId="11299" xr:uid="{00000000-0005-0000-0000-0000232C0000}"/>
    <cellStyle name="Normal 2 3 2 2 2 2 3 3 3 3" xfId="26400" xr:uid="{00000000-0005-0000-0000-000020670000}"/>
    <cellStyle name="Normal 2 3 2 2 2 2 3 3 5" xfId="21387" xr:uid="{00000000-0005-0000-0000-00008B530000}"/>
    <cellStyle name="Normal 2 3 2 2 2 2 3 4" xfId="12977" xr:uid="{00000000-0005-0000-0000-0000B1320000}"/>
    <cellStyle name="Normal 2 3 2 2 2 2 3 4 3" xfId="28075" xr:uid="{00000000-0005-0000-0000-0000AB6D0000}"/>
    <cellStyle name="Normal 2 3 2 2 2 2 3 5" xfId="7956" xr:uid="{00000000-0005-0000-0000-0000141F0000}"/>
    <cellStyle name="Normal 2 3 2 2 2 2 3 5 3" xfId="23058" xr:uid="{00000000-0005-0000-0000-0000125A0000}"/>
    <cellStyle name="Normal 2 3 2 2 2 2 3 7" xfId="18045" xr:uid="{00000000-0005-0000-0000-00007D460000}"/>
    <cellStyle name="Normal 2 3 2 2 2 2 4" xfId="3738" xr:uid="{00000000-0005-0000-0000-00009A0E0000}"/>
    <cellStyle name="Normal 2 3 2 2 2 2 4 2" xfId="13812" xr:uid="{00000000-0005-0000-0000-0000F4350000}"/>
    <cellStyle name="Normal 2 3 2 2 2 2 4 2 3" xfId="28910" xr:uid="{00000000-0005-0000-0000-0000EE700000}"/>
    <cellStyle name="Normal 2 3 2 2 2 2 4 3" xfId="8792" xr:uid="{00000000-0005-0000-0000-000058220000}"/>
    <cellStyle name="Normal 2 3 2 2 2 2 4 3 3" xfId="23893" xr:uid="{00000000-0005-0000-0000-0000555D0000}"/>
    <cellStyle name="Normal 2 3 2 2 2 2 4 5" xfId="18880" xr:uid="{00000000-0005-0000-0000-0000C0490000}"/>
    <cellStyle name="Normal 2 3 2 2 2 2 5" xfId="5431" xr:uid="{00000000-0005-0000-0000-000037150000}"/>
    <cellStyle name="Normal 2 3 2 2 2 2 5 2" xfId="15483" xr:uid="{00000000-0005-0000-0000-00007B3C0000}"/>
    <cellStyle name="Normal 2 3 2 2 2 2 5 2 3" xfId="30581" xr:uid="{00000000-0005-0000-0000-000075770000}"/>
    <cellStyle name="Normal 2 3 2 2 2 2 5 3" xfId="10463" xr:uid="{00000000-0005-0000-0000-0000DF280000}"/>
    <cellStyle name="Normal 2 3 2 2 2 2 5 3 3" xfId="25564" xr:uid="{00000000-0005-0000-0000-0000DC630000}"/>
    <cellStyle name="Normal 2 3 2 2 2 2 5 5" xfId="20551" xr:uid="{00000000-0005-0000-0000-000047500000}"/>
    <cellStyle name="Normal 2 3 2 2 2 2 6" xfId="12141" xr:uid="{00000000-0005-0000-0000-00006D2F0000}"/>
    <cellStyle name="Normal 2 3 2 2 2 2 6 3" xfId="27239" xr:uid="{00000000-0005-0000-0000-0000676A0000}"/>
    <cellStyle name="Normal 2 3 2 2 2 2 7" xfId="7120" xr:uid="{00000000-0005-0000-0000-0000D01B0000}"/>
    <cellStyle name="Normal 2 3 2 2 2 2 7 3" xfId="22222" xr:uid="{00000000-0005-0000-0000-0000CE560000}"/>
    <cellStyle name="Normal 2 3 2 2 2 2 9" xfId="17209" xr:uid="{00000000-0005-0000-0000-000039430000}"/>
    <cellStyle name="Normal 2 3 2 2 2 3" xfId="2256" xr:uid="{00000000-0005-0000-0000-0000D0080000}"/>
    <cellStyle name="Normal 2 3 2 2 2 3 2" xfId="3095" xr:uid="{00000000-0005-0000-0000-0000170C0000}"/>
    <cellStyle name="Normal 2 3 2 2 2 3 2 2" xfId="4785" xr:uid="{00000000-0005-0000-0000-0000B1120000}"/>
    <cellStyle name="Normal 2 3 2 2 2 3 2 2 2" xfId="14858" xr:uid="{00000000-0005-0000-0000-00000A3A0000}"/>
    <cellStyle name="Normal 2 3 2 2 2 3 2 2 2 3" xfId="29956" xr:uid="{00000000-0005-0000-0000-000004750000}"/>
    <cellStyle name="Normal 2 3 2 2 2 3 2 2 3" xfId="9838" xr:uid="{00000000-0005-0000-0000-00006E260000}"/>
    <cellStyle name="Normal 2 3 2 2 2 3 2 2 3 3" xfId="24939" xr:uid="{00000000-0005-0000-0000-00006B610000}"/>
    <cellStyle name="Normal 2 3 2 2 2 3 2 2 5" xfId="19926" xr:uid="{00000000-0005-0000-0000-0000D64D0000}"/>
    <cellStyle name="Normal 2 3 2 2 2 3 2 3" xfId="6477" xr:uid="{00000000-0005-0000-0000-00004D190000}"/>
    <cellStyle name="Normal 2 3 2 2 2 3 2 3 2" xfId="16529" xr:uid="{00000000-0005-0000-0000-000091400000}"/>
    <cellStyle name="Normal 2 3 2 2 2 3 2 3 3" xfId="11509" xr:uid="{00000000-0005-0000-0000-0000F52C0000}"/>
    <cellStyle name="Normal 2 3 2 2 2 3 2 3 3 3" xfId="26610" xr:uid="{00000000-0005-0000-0000-0000F2670000}"/>
    <cellStyle name="Normal 2 3 2 2 2 3 2 3 5" xfId="21597" xr:uid="{00000000-0005-0000-0000-00005D540000}"/>
    <cellStyle name="Normal 2 3 2 2 2 3 2 4" xfId="13187" xr:uid="{00000000-0005-0000-0000-000083330000}"/>
    <cellStyle name="Normal 2 3 2 2 2 3 2 4 3" xfId="28285" xr:uid="{00000000-0005-0000-0000-00007D6E0000}"/>
    <cellStyle name="Normal 2 3 2 2 2 3 2 5" xfId="8166" xr:uid="{00000000-0005-0000-0000-0000E61F0000}"/>
    <cellStyle name="Normal 2 3 2 2 2 3 2 5 3" xfId="23268" xr:uid="{00000000-0005-0000-0000-0000E45A0000}"/>
    <cellStyle name="Normal 2 3 2 2 2 3 2 7" xfId="18255" xr:uid="{00000000-0005-0000-0000-00004F470000}"/>
    <cellStyle name="Normal 2 3 2 2 2 3 3" xfId="3948" xr:uid="{00000000-0005-0000-0000-00006C0F0000}"/>
    <cellStyle name="Normal 2 3 2 2 2 3 3 2" xfId="14022" xr:uid="{00000000-0005-0000-0000-0000C6360000}"/>
    <cellStyle name="Normal 2 3 2 2 2 3 3 2 3" xfId="29120" xr:uid="{00000000-0005-0000-0000-0000C0710000}"/>
    <cellStyle name="Normal 2 3 2 2 2 3 3 3" xfId="9002" xr:uid="{00000000-0005-0000-0000-00002A230000}"/>
    <cellStyle name="Normal 2 3 2 2 2 3 3 3 3" xfId="24103" xr:uid="{00000000-0005-0000-0000-0000275E0000}"/>
    <cellStyle name="Normal 2 3 2 2 2 3 3 5" xfId="19090" xr:uid="{00000000-0005-0000-0000-0000924A0000}"/>
    <cellStyle name="Normal 2 3 2 2 2 3 4" xfId="5641" xr:uid="{00000000-0005-0000-0000-000009160000}"/>
    <cellStyle name="Normal 2 3 2 2 2 3 4 2" xfId="15693" xr:uid="{00000000-0005-0000-0000-00004D3D0000}"/>
    <cellStyle name="Normal 2 3 2 2 2 3 4 2 3" xfId="30791" xr:uid="{00000000-0005-0000-0000-000047780000}"/>
    <cellStyle name="Normal 2 3 2 2 2 3 4 3" xfId="10673" xr:uid="{00000000-0005-0000-0000-0000B1290000}"/>
    <cellStyle name="Normal 2 3 2 2 2 3 4 3 3" xfId="25774" xr:uid="{00000000-0005-0000-0000-0000AE640000}"/>
    <cellStyle name="Normal 2 3 2 2 2 3 4 5" xfId="20761" xr:uid="{00000000-0005-0000-0000-000019510000}"/>
    <cellStyle name="Normal 2 3 2 2 2 3 5" xfId="12351" xr:uid="{00000000-0005-0000-0000-00003F300000}"/>
    <cellStyle name="Normal 2 3 2 2 2 3 5 3" xfId="27449" xr:uid="{00000000-0005-0000-0000-0000396B0000}"/>
    <cellStyle name="Normal 2 3 2 2 2 3 6" xfId="7330" xr:uid="{00000000-0005-0000-0000-0000A21C0000}"/>
    <cellStyle name="Normal 2 3 2 2 2 3 6 3" xfId="22432" xr:uid="{00000000-0005-0000-0000-0000A0570000}"/>
    <cellStyle name="Normal 2 3 2 2 2 3 8" xfId="17419" xr:uid="{00000000-0005-0000-0000-00000B440000}"/>
    <cellStyle name="Normal 2 3 2 2 2 4" xfId="2677" xr:uid="{00000000-0005-0000-0000-0000750A0000}"/>
    <cellStyle name="Normal 2 3 2 2 2 4 2" xfId="4367" xr:uid="{00000000-0005-0000-0000-00000F110000}"/>
    <cellStyle name="Normal 2 3 2 2 2 4 2 2" xfId="14440" xr:uid="{00000000-0005-0000-0000-000068380000}"/>
    <cellStyle name="Normal 2 3 2 2 2 4 2 2 3" xfId="29538" xr:uid="{00000000-0005-0000-0000-000062730000}"/>
    <cellStyle name="Normal 2 3 2 2 2 4 2 3" xfId="9420" xr:uid="{00000000-0005-0000-0000-0000CC240000}"/>
    <cellStyle name="Normal 2 3 2 2 2 4 2 3 3" xfId="24521" xr:uid="{00000000-0005-0000-0000-0000C95F0000}"/>
    <cellStyle name="Normal 2 3 2 2 2 4 2 5" xfId="19508" xr:uid="{00000000-0005-0000-0000-0000344C0000}"/>
    <cellStyle name="Normal 2 3 2 2 2 4 3" xfId="6059" xr:uid="{00000000-0005-0000-0000-0000AB170000}"/>
    <cellStyle name="Normal 2 3 2 2 2 4 3 2" xfId="16111" xr:uid="{00000000-0005-0000-0000-0000EF3E0000}"/>
    <cellStyle name="Normal 2 3 2 2 2 4 3 3" xfId="11091" xr:uid="{00000000-0005-0000-0000-0000532B0000}"/>
    <cellStyle name="Normal 2 3 2 2 2 4 3 3 3" xfId="26192" xr:uid="{00000000-0005-0000-0000-000050660000}"/>
    <cellStyle name="Normal 2 3 2 2 2 4 3 5" xfId="21179" xr:uid="{00000000-0005-0000-0000-0000BB520000}"/>
    <cellStyle name="Normal 2 3 2 2 2 4 4" xfId="12769" xr:uid="{00000000-0005-0000-0000-0000E1310000}"/>
    <cellStyle name="Normal 2 3 2 2 2 4 4 3" xfId="27867" xr:uid="{00000000-0005-0000-0000-0000DB6C0000}"/>
    <cellStyle name="Normal 2 3 2 2 2 4 5" xfId="7748" xr:uid="{00000000-0005-0000-0000-0000441E0000}"/>
    <cellStyle name="Normal 2 3 2 2 2 4 5 3" xfId="22850" xr:uid="{00000000-0005-0000-0000-000042590000}"/>
    <cellStyle name="Normal 2 3 2 2 2 4 7" xfId="17837" xr:uid="{00000000-0005-0000-0000-0000AD450000}"/>
    <cellStyle name="Normal 2 3 2 2 2 5" xfId="3530" xr:uid="{00000000-0005-0000-0000-0000CA0D0000}"/>
    <cellStyle name="Normal 2 3 2 2 2 5 2" xfId="13604" xr:uid="{00000000-0005-0000-0000-000024350000}"/>
    <cellStyle name="Normal 2 3 2 2 2 5 2 3" xfId="28702" xr:uid="{00000000-0005-0000-0000-00001E700000}"/>
    <cellStyle name="Normal 2 3 2 2 2 5 3" xfId="8584" xr:uid="{00000000-0005-0000-0000-000088210000}"/>
    <cellStyle name="Normal 2 3 2 2 2 5 3 3" xfId="23685" xr:uid="{00000000-0005-0000-0000-0000855C0000}"/>
    <cellStyle name="Normal 2 3 2 2 2 5 5" xfId="18672" xr:uid="{00000000-0005-0000-0000-0000F0480000}"/>
    <cellStyle name="Normal 2 3 2 2 2 6" xfId="5223" xr:uid="{00000000-0005-0000-0000-000067140000}"/>
    <cellStyle name="Normal 2 3 2 2 2 6 2" xfId="15275" xr:uid="{00000000-0005-0000-0000-0000AB3B0000}"/>
    <cellStyle name="Normal 2 3 2 2 2 6 2 3" xfId="30373" xr:uid="{00000000-0005-0000-0000-0000A5760000}"/>
    <cellStyle name="Normal 2 3 2 2 2 6 3" xfId="10255" xr:uid="{00000000-0005-0000-0000-00000F280000}"/>
    <cellStyle name="Normal 2 3 2 2 2 6 3 3" xfId="25356" xr:uid="{00000000-0005-0000-0000-00000C630000}"/>
    <cellStyle name="Normal 2 3 2 2 2 6 5" xfId="20343" xr:uid="{00000000-0005-0000-0000-0000774F0000}"/>
    <cellStyle name="Normal 2 3 2 2 2 7" xfId="11933" xr:uid="{00000000-0005-0000-0000-00009D2E0000}"/>
    <cellStyle name="Normal 2 3 2 2 2 7 3" xfId="27031" xr:uid="{00000000-0005-0000-0000-000097690000}"/>
    <cellStyle name="Normal 2 3 2 2 2 8" xfId="6912" xr:uid="{00000000-0005-0000-0000-0000001B0000}"/>
    <cellStyle name="Normal 2 3 2 2 2 8 3" xfId="22014" xr:uid="{00000000-0005-0000-0000-0000FE550000}"/>
    <cellStyle name="Normal 2 3 2 2 3" xfId="1939" xr:uid="{00000000-0005-0000-0000-000093070000}"/>
    <cellStyle name="Normal 2 3 2 2 3 2" xfId="2360" xr:uid="{00000000-0005-0000-0000-000038090000}"/>
    <cellStyle name="Normal 2 3 2 2 3 2 2" xfId="3199" xr:uid="{00000000-0005-0000-0000-00007F0C0000}"/>
    <cellStyle name="Normal 2 3 2 2 3 2 2 2" xfId="4889" xr:uid="{00000000-0005-0000-0000-000019130000}"/>
    <cellStyle name="Normal 2 3 2 2 3 2 2 2 2" xfId="14962" xr:uid="{00000000-0005-0000-0000-0000723A0000}"/>
    <cellStyle name="Normal 2 3 2 2 3 2 2 2 2 3" xfId="30060" xr:uid="{00000000-0005-0000-0000-00006C750000}"/>
    <cellStyle name="Normal 2 3 2 2 3 2 2 2 3" xfId="9942" xr:uid="{00000000-0005-0000-0000-0000D6260000}"/>
    <cellStyle name="Normal 2 3 2 2 3 2 2 2 3 3" xfId="25043" xr:uid="{00000000-0005-0000-0000-0000D3610000}"/>
    <cellStyle name="Normal 2 3 2 2 3 2 2 2 5" xfId="20030" xr:uid="{00000000-0005-0000-0000-00003E4E0000}"/>
    <cellStyle name="Normal 2 3 2 2 3 2 2 3" xfId="6581" xr:uid="{00000000-0005-0000-0000-0000B5190000}"/>
    <cellStyle name="Normal 2 3 2 2 3 2 2 3 2" xfId="16633" xr:uid="{00000000-0005-0000-0000-0000F9400000}"/>
    <cellStyle name="Normal 2 3 2 2 3 2 2 3 3" xfId="11613" xr:uid="{00000000-0005-0000-0000-00005D2D0000}"/>
    <cellStyle name="Normal 2 3 2 2 3 2 2 3 3 3" xfId="26714" xr:uid="{00000000-0005-0000-0000-00005A680000}"/>
    <cellStyle name="Normal 2 3 2 2 3 2 2 3 5" xfId="21701" xr:uid="{00000000-0005-0000-0000-0000C5540000}"/>
    <cellStyle name="Normal 2 3 2 2 3 2 2 4" xfId="13291" xr:uid="{00000000-0005-0000-0000-0000EB330000}"/>
    <cellStyle name="Normal 2 3 2 2 3 2 2 4 3" xfId="28389" xr:uid="{00000000-0005-0000-0000-0000E56E0000}"/>
    <cellStyle name="Normal 2 3 2 2 3 2 2 5" xfId="8270" xr:uid="{00000000-0005-0000-0000-00004E200000}"/>
    <cellStyle name="Normal 2 3 2 2 3 2 2 5 3" xfId="23372" xr:uid="{00000000-0005-0000-0000-00004C5B0000}"/>
    <cellStyle name="Normal 2 3 2 2 3 2 2 7" xfId="18359" xr:uid="{00000000-0005-0000-0000-0000B7470000}"/>
    <cellStyle name="Normal 2 3 2 2 3 2 3" xfId="4052" xr:uid="{00000000-0005-0000-0000-0000D40F0000}"/>
    <cellStyle name="Normal 2 3 2 2 3 2 3 2" xfId="14126" xr:uid="{00000000-0005-0000-0000-00002E370000}"/>
    <cellStyle name="Normal 2 3 2 2 3 2 3 2 3" xfId="29224" xr:uid="{00000000-0005-0000-0000-000028720000}"/>
    <cellStyle name="Normal 2 3 2 2 3 2 3 3" xfId="9106" xr:uid="{00000000-0005-0000-0000-000092230000}"/>
    <cellStyle name="Normal 2 3 2 2 3 2 3 3 3" xfId="24207" xr:uid="{00000000-0005-0000-0000-00008F5E0000}"/>
    <cellStyle name="Normal 2 3 2 2 3 2 3 5" xfId="19194" xr:uid="{00000000-0005-0000-0000-0000FA4A0000}"/>
    <cellStyle name="Normal 2 3 2 2 3 2 4" xfId="5745" xr:uid="{00000000-0005-0000-0000-000071160000}"/>
    <cellStyle name="Normal 2 3 2 2 3 2 4 2" xfId="15797" xr:uid="{00000000-0005-0000-0000-0000B53D0000}"/>
    <cellStyle name="Normal 2 3 2 2 3 2 4 2 3" xfId="30895" xr:uid="{00000000-0005-0000-0000-0000AF780000}"/>
    <cellStyle name="Normal 2 3 2 2 3 2 4 3" xfId="10777" xr:uid="{00000000-0005-0000-0000-0000192A0000}"/>
    <cellStyle name="Normal 2 3 2 2 3 2 4 3 3" xfId="25878" xr:uid="{00000000-0005-0000-0000-000016650000}"/>
    <cellStyle name="Normal 2 3 2 2 3 2 4 5" xfId="20865" xr:uid="{00000000-0005-0000-0000-000081510000}"/>
    <cellStyle name="Normal 2 3 2 2 3 2 5" xfId="12455" xr:uid="{00000000-0005-0000-0000-0000A7300000}"/>
    <cellStyle name="Normal 2 3 2 2 3 2 5 3" xfId="27553" xr:uid="{00000000-0005-0000-0000-0000A16B0000}"/>
    <cellStyle name="Normal 2 3 2 2 3 2 6" xfId="7434" xr:uid="{00000000-0005-0000-0000-00000A1D0000}"/>
    <cellStyle name="Normal 2 3 2 2 3 2 6 3" xfId="22536" xr:uid="{00000000-0005-0000-0000-000008580000}"/>
    <cellStyle name="Normal 2 3 2 2 3 2 8" xfId="17523" xr:uid="{00000000-0005-0000-0000-000073440000}"/>
    <cellStyle name="Normal 2 3 2 2 3 3" xfId="2781" xr:uid="{00000000-0005-0000-0000-0000DD0A0000}"/>
    <cellStyle name="Normal 2 3 2 2 3 3 2" xfId="4471" xr:uid="{00000000-0005-0000-0000-000077110000}"/>
    <cellStyle name="Normal 2 3 2 2 3 3 2 2" xfId="14544" xr:uid="{00000000-0005-0000-0000-0000D0380000}"/>
    <cellStyle name="Normal 2 3 2 2 3 3 2 2 3" xfId="29642" xr:uid="{00000000-0005-0000-0000-0000CA730000}"/>
    <cellStyle name="Normal 2 3 2 2 3 3 2 3" xfId="9524" xr:uid="{00000000-0005-0000-0000-000034250000}"/>
    <cellStyle name="Normal 2 3 2 2 3 3 2 3 3" xfId="24625" xr:uid="{00000000-0005-0000-0000-000031600000}"/>
    <cellStyle name="Normal 2 3 2 2 3 3 2 5" xfId="19612" xr:uid="{00000000-0005-0000-0000-00009C4C0000}"/>
    <cellStyle name="Normal 2 3 2 2 3 3 3" xfId="6163" xr:uid="{00000000-0005-0000-0000-000013180000}"/>
    <cellStyle name="Normal 2 3 2 2 3 3 3 2" xfId="16215" xr:uid="{00000000-0005-0000-0000-0000573F0000}"/>
    <cellStyle name="Normal 2 3 2 2 3 3 3 3" xfId="11195" xr:uid="{00000000-0005-0000-0000-0000BB2B0000}"/>
    <cellStyle name="Normal 2 3 2 2 3 3 3 3 3" xfId="26296" xr:uid="{00000000-0005-0000-0000-0000B8660000}"/>
    <cellStyle name="Normal 2 3 2 2 3 3 3 5" xfId="21283" xr:uid="{00000000-0005-0000-0000-000023530000}"/>
    <cellStyle name="Normal 2 3 2 2 3 3 4" xfId="12873" xr:uid="{00000000-0005-0000-0000-000049320000}"/>
    <cellStyle name="Normal 2 3 2 2 3 3 4 3" xfId="27971" xr:uid="{00000000-0005-0000-0000-0000436D0000}"/>
    <cellStyle name="Normal 2 3 2 2 3 3 5" xfId="7852" xr:uid="{00000000-0005-0000-0000-0000AC1E0000}"/>
    <cellStyle name="Normal 2 3 2 2 3 3 5 3" xfId="22954" xr:uid="{00000000-0005-0000-0000-0000AA590000}"/>
    <cellStyle name="Normal 2 3 2 2 3 3 7" xfId="17941" xr:uid="{00000000-0005-0000-0000-000015460000}"/>
    <cellStyle name="Normal 2 3 2 2 3 4" xfId="3634" xr:uid="{00000000-0005-0000-0000-0000320E0000}"/>
    <cellStyle name="Normal 2 3 2 2 3 4 2" xfId="13708" xr:uid="{00000000-0005-0000-0000-00008C350000}"/>
    <cellStyle name="Normal 2 3 2 2 3 4 2 3" xfId="28806" xr:uid="{00000000-0005-0000-0000-000086700000}"/>
    <cellStyle name="Normal 2 3 2 2 3 4 3" xfId="8688" xr:uid="{00000000-0005-0000-0000-0000F0210000}"/>
    <cellStyle name="Normal 2 3 2 2 3 4 3 3" xfId="23789" xr:uid="{00000000-0005-0000-0000-0000ED5C0000}"/>
    <cellStyle name="Normal 2 3 2 2 3 4 5" xfId="18776" xr:uid="{00000000-0005-0000-0000-000058490000}"/>
    <cellStyle name="Normal 2 3 2 2 3 5" xfId="5327" xr:uid="{00000000-0005-0000-0000-0000CF140000}"/>
    <cellStyle name="Normal 2 3 2 2 3 5 2" xfId="15379" xr:uid="{00000000-0005-0000-0000-0000133C0000}"/>
    <cellStyle name="Normal 2 3 2 2 3 5 2 3" xfId="30477" xr:uid="{00000000-0005-0000-0000-00000D770000}"/>
    <cellStyle name="Normal 2 3 2 2 3 5 3" xfId="10359" xr:uid="{00000000-0005-0000-0000-000077280000}"/>
    <cellStyle name="Normal 2 3 2 2 3 5 3 3" xfId="25460" xr:uid="{00000000-0005-0000-0000-000074630000}"/>
    <cellStyle name="Normal 2 3 2 2 3 5 5" xfId="20447" xr:uid="{00000000-0005-0000-0000-0000DF4F0000}"/>
    <cellStyle name="Normal 2 3 2 2 3 6" xfId="12037" xr:uid="{00000000-0005-0000-0000-0000052F0000}"/>
    <cellStyle name="Normal 2 3 2 2 3 6 3" xfId="27135" xr:uid="{00000000-0005-0000-0000-0000FF690000}"/>
    <cellStyle name="Normal 2 3 2 2 3 7" xfId="7016" xr:uid="{00000000-0005-0000-0000-0000681B0000}"/>
    <cellStyle name="Normal 2 3 2 2 3 7 3" xfId="22118" xr:uid="{00000000-0005-0000-0000-000066560000}"/>
    <cellStyle name="Normal 2 3 2 2 3 9" xfId="17105" xr:uid="{00000000-0005-0000-0000-0000D1420000}"/>
    <cellStyle name="Normal 2 3 2 2 4" xfId="2152" xr:uid="{00000000-0005-0000-0000-000068080000}"/>
    <cellStyle name="Normal 2 3 2 2 4 2" xfId="2991" xr:uid="{00000000-0005-0000-0000-0000AF0B0000}"/>
    <cellStyle name="Normal 2 3 2 2 4 2 2" xfId="4681" xr:uid="{00000000-0005-0000-0000-000049120000}"/>
    <cellStyle name="Normal 2 3 2 2 4 2 2 2" xfId="14754" xr:uid="{00000000-0005-0000-0000-0000A2390000}"/>
    <cellStyle name="Normal 2 3 2 2 4 2 2 2 3" xfId="29852" xr:uid="{00000000-0005-0000-0000-00009C740000}"/>
    <cellStyle name="Normal 2 3 2 2 4 2 2 3" xfId="9734" xr:uid="{00000000-0005-0000-0000-000006260000}"/>
    <cellStyle name="Normal 2 3 2 2 4 2 2 3 3" xfId="24835" xr:uid="{00000000-0005-0000-0000-000003610000}"/>
    <cellStyle name="Normal 2 3 2 2 4 2 2 5" xfId="19822" xr:uid="{00000000-0005-0000-0000-00006E4D0000}"/>
    <cellStyle name="Normal 2 3 2 2 4 2 3" xfId="6373" xr:uid="{00000000-0005-0000-0000-0000E5180000}"/>
    <cellStyle name="Normal 2 3 2 2 4 2 3 2" xfId="16425" xr:uid="{00000000-0005-0000-0000-000029400000}"/>
    <cellStyle name="Normal 2 3 2 2 4 2 3 3" xfId="11405" xr:uid="{00000000-0005-0000-0000-00008D2C0000}"/>
    <cellStyle name="Normal 2 3 2 2 4 2 3 3 3" xfId="26506" xr:uid="{00000000-0005-0000-0000-00008A670000}"/>
    <cellStyle name="Normal 2 3 2 2 4 2 3 5" xfId="21493" xr:uid="{00000000-0005-0000-0000-0000F5530000}"/>
    <cellStyle name="Normal 2 3 2 2 4 2 4" xfId="13083" xr:uid="{00000000-0005-0000-0000-00001B330000}"/>
    <cellStyle name="Normal 2 3 2 2 4 2 4 3" xfId="28181" xr:uid="{00000000-0005-0000-0000-0000156E0000}"/>
    <cellStyle name="Normal 2 3 2 2 4 2 5" xfId="8062" xr:uid="{00000000-0005-0000-0000-00007E1F0000}"/>
    <cellStyle name="Normal 2 3 2 2 4 2 5 3" xfId="23164" xr:uid="{00000000-0005-0000-0000-00007C5A0000}"/>
    <cellStyle name="Normal 2 3 2 2 4 2 7" xfId="18151" xr:uid="{00000000-0005-0000-0000-0000E7460000}"/>
    <cellStyle name="Normal 2 3 2 2 4 3" xfId="3844" xr:uid="{00000000-0005-0000-0000-0000040F0000}"/>
    <cellStyle name="Normal 2 3 2 2 4 3 2" xfId="13918" xr:uid="{00000000-0005-0000-0000-00005E360000}"/>
    <cellStyle name="Normal 2 3 2 2 4 3 2 3" xfId="29016" xr:uid="{00000000-0005-0000-0000-000058710000}"/>
    <cellStyle name="Normal 2 3 2 2 4 3 3" xfId="8898" xr:uid="{00000000-0005-0000-0000-0000C2220000}"/>
    <cellStyle name="Normal 2 3 2 2 4 3 3 3" xfId="23999" xr:uid="{00000000-0005-0000-0000-0000BF5D0000}"/>
    <cellStyle name="Normal 2 3 2 2 4 3 5" xfId="18986" xr:uid="{00000000-0005-0000-0000-00002A4A0000}"/>
    <cellStyle name="Normal 2 3 2 2 4 4" xfId="5537" xr:uid="{00000000-0005-0000-0000-0000A1150000}"/>
    <cellStyle name="Normal 2 3 2 2 4 4 2" xfId="15589" xr:uid="{00000000-0005-0000-0000-0000E53C0000}"/>
    <cellStyle name="Normal 2 3 2 2 4 4 2 3" xfId="30687" xr:uid="{00000000-0005-0000-0000-0000DF770000}"/>
    <cellStyle name="Normal 2 3 2 2 4 4 3" xfId="10569" xr:uid="{00000000-0005-0000-0000-000049290000}"/>
    <cellStyle name="Normal 2 3 2 2 4 4 3 3" xfId="25670" xr:uid="{00000000-0005-0000-0000-000046640000}"/>
    <cellStyle name="Normal 2 3 2 2 4 4 5" xfId="20657" xr:uid="{00000000-0005-0000-0000-0000B1500000}"/>
    <cellStyle name="Normal 2 3 2 2 4 5" xfId="12247" xr:uid="{00000000-0005-0000-0000-0000D72F0000}"/>
    <cellStyle name="Normal 2 3 2 2 4 5 3" xfId="27345" xr:uid="{00000000-0005-0000-0000-0000D16A0000}"/>
    <cellStyle name="Normal 2 3 2 2 4 6" xfId="7226" xr:uid="{00000000-0005-0000-0000-00003A1C0000}"/>
    <cellStyle name="Normal 2 3 2 2 4 6 3" xfId="22328" xr:uid="{00000000-0005-0000-0000-000038570000}"/>
    <cellStyle name="Normal 2 3 2 2 4 8" xfId="17315" xr:uid="{00000000-0005-0000-0000-0000A3430000}"/>
    <cellStyle name="Normal 2 3 2 2 5" xfId="2573" xr:uid="{00000000-0005-0000-0000-00000D0A0000}"/>
    <cellStyle name="Normal 2 3 2 2 5 2" xfId="4263" xr:uid="{00000000-0005-0000-0000-0000A7100000}"/>
    <cellStyle name="Normal 2 3 2 2 5 2 2" xfId="14336" xr:uid="{00000000-0005-0000-0000-000000380000}"/>
    <cellStyle name="Normal 2 3 2 2 5 2 2 3" xfId="29434" xr:uid="{00000000-0005-0000-0000-0000FA720000}"/>
    <cellStyle name="Normal 2 3 2 2 5 2 3" xfId="9316" xr:uid="{00000000-0005-0000-0000-000064240000}"/>
    <cellStyle name="Normal 2 3 2 2 5 2 3 3" xfId="24417" xr:uid="{00000000-0005-0000-0000-0000615F0000}"/>
    <cellStyle name="Normal 2 3 2 2 5 2 5" xfId="19404" xr:uid="{00000000-0005-0000-0000-0000CC4B0000}"/>
    <cellStyle name="Normal 2 3 2 2 5 3" xfId="5955" xr:uid="{00000000-0005-0000-0000-000043170000}"/>
    <cellStyle name="Normal 2 3 2 2 5 3 2" xfId="16007" xr:uid="{00000000-0005-0000-0000-0000873E0000}"/>
    <cellStyle name="Normal 2 3 2 2 5 3 3" xfId="10987" xr:uid="{00000000-0005-0000-0000-0000EB2A0000}"/>
    <cellStyle name="Normal 2 3 2 2 5 3 3 3" xfId="26088" xr:uid="{00000000-0005-0000-0000-0000E8650000}"/>
    <cellStyle name="Normal 2 3 2 2 5 3 5" xfId="21075" xr:uid="{00000000-0005-0000-0000-000053520000}"/>
    <cellStyle name="Normal 2 3 2 2 5 4" xfId="12665" xr:uid="{00000000-0005-0000-0000-000079310000}"/>
    <cellStyle name="Normal 2 3 2 2 5 4 3" xfId="27763" xr:uid="{00000000-0005-0000-0000-0000736C0000}"/>
    <cellStyle name="Normal 2 3 2 2 5 5" xfId="7644" xr:uid="{00000000-0005-0000-0000-0000DC1D0000}"/>
    <cellStyle name="Normal 2 3 2 2 5 5 3" xfId="22746" xr:uid="{00000000-0005-0000-0000-0000DA580000}"/>
    <cellStyle name="Normal 2 3 2 2 5 7" xfId="17733" xr:uid="{00000000-0005-0000-0000-000045450000}"/>
    <cellStyle name="Normal 2 3 2 2 6" xfId="3426" xr:uid="{00000000-0005-0000-0000-0000620D0000}"/>
    <cellStyle name="Normal 2 3 2 2 6 2" xfId="13500" xr:uid="{00000000-0005-0000-0000-0000BC340000}"/>
    <cellStyle name="Normal 2 3 2 2 6 2 3" xfId="28598" xr:uid="{00000000-0005-0000-0000-0000B66F0000}"/>
    <cellStyle name="Normal 2 3 2 2 6 3" xfId="8480" xr:uid="{00000000-0005-0000-0000-000020210000}"/>
    <cellStyle name="Normal 2 3 2 2 6 3 3" xfId="23581" xr:uid="{00000000-0005-0000-0000-00001D5C0000}"/>
    <cellStyle name="Normal 2 3 2 2 6 5" xfId="18568" xr:uid="{00000000-0005-0000-0000-000088480000}"/>
    <cellStyle name="Normal 2 3 2 2 7" xfId="5119" xr:uid="{00000000-0005-0000-0000-0000FF130000}"/>
    <cellStyle name="Normal 2 3 2 2 7 2" xfId="15171" xr:uid="{00000000-0005-0000-0000-0000433B0000}"/>
    <cellStyle name="Normal 2 3 2 2 7 2 3" xfId="30269" xr:uid="{00000000-0005-0000-0000-00003D760000}"/>
    <cellStyle name="Normal 2 3 2 2 7 3" xfId="10151" xr:uid="{00000000-0005-0000-0000-0000A7270000}"/>
    <cellStyle name="Normal 2 3 2 2 7 3 3" xfId="25252" xr:uid="{00000000-0005-0000-0000-0000A4620000}"/>
    <cellStyle name="Normal 2 3 2 2 7 5" xfId="20239" xr:uid="{00000000-0005-0000-0000-00000F4F0000}"/>
    <cellStyle name="Normal 2 3 2 2 8" xfId="11829" xr:uid="{00000000-0005-0000-0000-0000352E0000}"/>
    <cellStyle name="Normal 2 3 2 2 8 3" xfId="26927" xr:uid="{00000000-0005-0000-0000-00002F690000}"/>
    <cellStyle name="Normal 2 3 2 2 9" xfId="6808" xr:uid="{00000000-0005-0000-0000-0000981A0000}"/>
    <cellStyle name="Normal 2 3 2 2 9 3" xfId="21910" xr:uid="{00000000-0005-0000-0000-000096550000}"/>
    <cellStyle name="Normal 2 3 2 3" xfId="1772" xr:uid="{00000000-0005-0000-0000-0000EC060000}"/>
    <cellStyle name="Normal 2 3 2 3 10" xfId="16949" xr:uid="{00000000-0005-0000-0000-000035420000}"/>
    <cellStyle name="Normal 2 3 2 3 2" xfId="1991" xr:uid="{00000000-0005-0000-0000-0000C7070000}"/>
    <cellStyle name="Normal 2 3 2 3 2 2" xfId="2412" xr:uid="{00000000-0005-0000-0000-00006C090000}"/>
    <cellStyle name="Normal 2 3 2 3 2 2 2" xfId="3251" xr:uid="{00000000-0005-0000-0000-0000B30C0000}"/>
    <cellStyle name="Normal 2 3 2 3 2 2 2 2" xfId="4941" xr:uid="{00000000-0005-0000-0000-00004D130000}"/>
    <cellStyle name="Normal 2 3 2 3 2 2 2 2 2" xfId="15014" xr:uid="{00000000-0005-0000-0000-0000A63A0000}"/>
    <cellStyle name="Normal 2 3 2 3 2 2 2 2 2 3" xfId="30112" xr:uid="{00000000-0005-0000-0000-0000A0750000}"/>
    <cellStyle name="Normal 2 3 2 3 2 2 2 2 3" xfId="9994" xr:uid="{00000000-0005-0000-0000-00000A270000}"/>
    <cellStyle name="Normal 2 3 2 3 2 2 2 2 3 3" xfId="25095" xr:uid="{00000000-0005-0000-0000-000007620000}"/>
    <cellStyle name="Normal 2 3 2 3 2 2 2 2 5" xfId="20082" xr:uid="{00000000-0005-0000-0000-0000724E0000}"/>
    <cellStyle name="Normal 2 3 2 3 2 2 2 3" xfId="6633" xr:uid="{00000000-0005-0000-0000-0000E9190000}"/>
    <cellStyle name="Normal 2 3 2 3 2 2 2 3 2" xfId="16685" xr:uid="{00000000-0005-0000-0000-00002D410000}"/>
    <cellStyle name="Normal 2 3 2 3 2 2 2 3 3" xfId="11665" xr:uid="{00000000-0005-0000-0000-0000912D0000}"/>
    <cellStyle name="Normal 2 3 2 3 2 2 2 3 3 3" xfId="26766" xr:uid="{00000000-0005-0000-0000-00008E680000}"/>
    <cellStyle name="Normal 2 3 2 3 2 2 2 3 5" xfId="21753" xr:uid="{00000000-0005-0000-0000-0000F9540000}"/>
    <cellStyle name="Normal 2 3 2 3 2 2 2 4" xfId="13343" xr:uid="{00000000-0005-0000-0000-00001F340000}"/>
    <cellStyle name="Normal 2 3 2 3 2 2 2 4 3" xfId="28441" xr:uid="{00000000-0005-0000-0000-0000196F0000}"/>
    <cellStyle name="Normal 2 3 2 3 2 2 2 5" xfId="8322" xr:uid="{00000000-0005-0000-0000-000082200000}"/>
    <cellStyle name="Normal 2 3 2 3 2 2 2 5 3" xfId="23424" xr:uid="{00000000-0005-0000-0000-0000805B0000}"/>
    <cellStyle name="Normal 2 3 2 3 2 2 2 7" xfId="18411" xr:uid="{00000000-0005-0000-0000-0000EB470000}"/>
    <cellStyle name="Normal 2 3 2 3 2 2 3" xfId="4104" xr:uid="{00000000-0005-0000-0000-000008100000}"/>
    <cellStyle name="Normal 2 3 2 3 2 2 3 2" xfId="14178" xr:uid="{00000000-0005-0000-0000-000062370000}"/>
    <cellStyle name="Normal 2 3 2 3 2 2 3 2 3" xfId="29276" xr:uid="{00000000-0005-0000-0000-00005C720000}"/>
    <cellStyle name="Normal 2 3 2 3 2 2 3 3" xfId="9158" xr:uid="{00000000-0005-0000-0000-0000C6230000}"/>
    <cellStyle name="Normal 2 3 2 3 2 2 3 3 3" xfId="24259" xr:uid="{00000000-0005-0000-0000-0000C35E0000}"/>
    <cellStyle name="Normal 2 3 2 3 2 2 3 5" xfId="19246" xr:uid="{00000000-0005-0000-0000-00002E4B0000}"/>
    <cellStyle name="Normal 2 3 2 3 2 2 4" xfId="5797" xr:uid="{00000000-0005-0000-0000-0000A5160000}"/>
    <cellStyle name="Normal 2 3 2 3 2 2 4 2" xfId="15849" xr:uid="{00000000-0005-0000-0000-0000E93D0000}"/>
    <cellStyle name="Normal 2 3 2 3 2 2 4 2 3" xfId="30947" xr:uid="{00000000-0005-0000-0000-0000E3780000}"/>
    <cellStyle name="Normal 2 3 2 3 2 2 4 3" xfId="10829" xr:uid="{00000000-0005-0000-0000-00004D2A0000}"/>
    <cellStyle name="Normal 2 3 2 3 2 2 4 3 3" xfId="25930" xr:uid="{00000000-0005-0000-0000-00004A650000}"/>
    <cellStyle name="Normal 2 3 2 3 2 2 4 5" xfId="20917" xr:uid="{00000000-0005-0000-0000-0000B5510000}"/>
    <cellStyle name="Normal 2 3 2 3 2 2 5" xfId="12507" xr:uid="{00000000-0005-0000-0000-0000DB300000}"/>
    <cellStyle name="Normal 2 3 2 3 2 2 5 3" xfId="27605" xr:uid="{00000000-0005-0000-0000-0000D56B0000}"/>
    <cellStyle name="Normal 2 3 2 3 2 2 6" xfId="7486" xr:uid="{00000000-0005-0000-0000-00003E1D0000}"/>
    <cellStyle name="Normal 2 3 2 3 2 2 6 3" xfId="22588" xr:uid="{00000000-0005-0000-0000-00003C580000}"/>
    <cellStyle name="Normal 2 3 2 3 2 2 8" xfId="17575" xr:uid="{00000000-0005-0000-0000-0000A7440000}"/>
    <cellStyle name="Normal 2 3 2 3 2 3" xfId="2833" xr:uid="{00000000-0005-0000-0000-0000110B0000}"/>
    <cellStyle name="Normal 2 3 2 3 2 3 2" xfId="4523" xr:uid="{00000000-0005-0000-0000-0000AB110000}"/>
    <cellStyle name="Normal 2 3 2 3 2 3 2 2" xfId="14596" xr:uid="{00000000-0005-0000-0000-000004390000}"/>
    <cellStyle name="Normal 2 3 2 3 2 3 2 2 3" xfId="29694" xr:uid="{00000000-0005-0000-0000-0000FE730000}"/>
    <cellStyle name="Normal 2 3 2 3 2 3 2 3" xfId="9576" xr:uid="{00000000-0005-0000-0000-000068250000}"/>
    <cellStyle name="Normal 2 3 2 3 2 3 2 3 3" xfId="24677" xr:uid="{00000000-0005-0000-0000-000065600000}"/>
    <cellStyle name="Normal 2 3 2 3 2 3 2 5" xfId="19664" xr:uid="{00000000-0005-0000-0000-0000D04C0000}"/>
    <cellStyle name="Normal 2 3 2 3 2 3 3" xfId="6215" xr:uid="{00000000-0005-0000-0000-000047180000}"/>
    <cellStyle name="Normal 2 3 2 3 2 3 3 2" xfId="16267" xr:uid="{00000000-0005-0000-0000-00008B3F0000}"/>
    <cellStyle name="Normal 2 3 2 3 2 3 3 3" xfId="11247" xr:uid="{00000000-0005-0000-0000-0000EF2B0000}"/>
    <cellStyle name="Normal 2 3 2 3 2 3 3 3 3" xfId="26348" xr:uid="{00000000-0005-0000-0000-0000EC660000}"/>
    <cellStyle name="Normal 2 3 2 3 2 3 3 5" xfId="21335" xr:uid="{00000000-0005-0000-0000-000057530000}"/>
    <cellStyle name="Normal 2 3 2 3 2 3 4" xfId="12925" xr:uid="{00000000-0005-0000-0000-00007D320000}"/>
    <cellStyle name="Normal 2 3 2 3 2 3 4 3" xfId="28023" xr:uid="{00000000-0005-0000-0000-0000776D0000}"/>
    <cellStyle name="Normal 2 3 2 3 2 3 5" xfId="7904" xr:uid="{00000000-0005-0000-0000-0000E01E0000}"/>
    <cellStyle name="Normal 2 3 2 3 2 3 5 3" xfId="23006" xr:uid="{00000000-0005-0000-0000-0000DE590000}"/>
    <cellStyle name="Normal 2 3 2 3 2 3 7" xfId="17993" xr:uid="{00000000-0005-0000-0000-000049460000}"/>
    <cellStyle name="Normal 2 3 2 3 2 4" xfId="3686" xr:uid="{00000000-0005-0000-0000-0000660E0000}"/>
    <cellStyle name="Normal 2 3 2 3 2 4 2" xfId="13760" xr:uid="{00000000-0005-0000-0000-0000C0350000}"/>
    <cellStyle name="Normal 2 3 2 3 2 4 2 3" xfId="28858" xr:uid="{00000000-0005-0000-0000-0000BA700000}"/>
    <cellStyle name="Normal 2 3 2 3 2 4 3" xfId="8740" xr:uid="{00000000-0005-0000-0000-000024220000}"/>
    <cellStyle name="Normal 2 3 2 3 2 4 3 3" xfId="23841" xr:uid="{00000000-0005-0000-0000-0000215D0000}"/>
    <cellStyle name="Normal 2 3 2 3 2 4 5" xfId="18828" xr:uid="{00000000-0005-0000-0000-00008C490000}"/>
    <cellStyle name="Normal 2 3 2 3 2 5" xfId="5379" xr:uid="{00000000-0005-0000-0000-000003150000}"/>
    <cellStyle name="Normal 2 3 2 3 2 5 2" xfId="15431" xr:uid="{00000000-0005-0000-0000-0000473C0000}"/>
    <cellStyle name="Normal 2 3 2 3 2 5 2 3" xfId="30529" xr:uid="{00000000-0005-0000-0000-000041770000}"/>
    <cellStyle name="Normal 2 3 2 3 2 5 3" xfId="10411" xr:uid="{00000000-0005-0000-0000-0000AB280000}"/>
    <cellStyle name="Normal 2 3 2 3 2 5 3 3" xfId="25512" xr:uid="{00000000-0005-0000-0000-0000A8630000}"/>
    <cellStyle name="Normal 2 3 2 3 2 5 5" xfId="20499" xr:uid="{00000000-0005-0000-0000-000013500000}"/>
    <cellStyle name="Normal 2 3 2 3 2 6" xfId="12089" xr:uid="{00000000-0005-0000-0000-0000392F0000}"/>
    <cellStyle name="Normal 2 3 2 3 2 6 3" xfId="27187" xr:uid="{00000000-0005-0000-0000-0000336A0000}"/>
    <cellStyle name="Normal 2 3 2 3 2 7" xfId="7068" xr:uid="{00000000-0005-0000-0000-00009C1B0000}"/>
    <cellStyle name="Normal 2 3 2 3 2 7 3" xfId="22170" xr:uid="{00000000-0005-0000-0000-00009A560000}"/>
    <cellStyle name="Normal 2 3 2 3 2 9" xfId="17157" xr:uid="{00000000-0005-0000-0000-000005430000}"/>
    <cellStyle name="Normal 2 3 2 3 3" xfId="2204" xr:uid="{00000000-0005-0000-0000-00009C080000}"/>
    <cellStyle name="Normal 2 3 2 3 3 2" xfId="3043" xr:uid="{00000000-0005-0000-0000-0000E30B0000}"/>
    <cellStyle name="Normal 2 3 2 3 3 2 2" xfId="4733" xr:uid="{00000000-0005-0000-0000-00007D120000}"/>
    <cellStyle name="Normal 2 3 2 3 3 2 2 2" xfId="14806" xr:uid="{00000000-0005-0000-0000-0000D6390000}"/>
    <cellStyle name="Normal 2 3 2 3 3 2 2 2 3" xfId="29904" xr:uid="{00000000-0005-0000-0000-0000D0740000}"/>
    <cellStyle name="Normal 2 3 2 3 3 2 2 3" xfId="9786" xr:uid="{00000000-0005-0000-0000-00003A260000}"/>
    <cellStyle name="Normal 2 3 2 3 3 2 2 3 3" xfId="24887" xr:uid="{00000000-0005-0000-0000-000037610000}"/>
    <cellStyle name="Normal 2 3 2 3 3 2 2 5" xfId="19874" xr:uid="{00000000-0005-0000-0000-0000A24D0000}"/>
    <cellStyle name="Normal 2 3 2 3 3 2 3" xfId="6425" xr:uid="{00000000-0005-0000-0000-000019190000}"/>
    <cellStyle name="Normal 2 3 2 3 3 2 3 2" xfId="16477" xr:uid="{00000000-0005-0000-0000-00005D400000}"/>
    <cellStyle name="Normal 2 3 2 3 3 2 3 3" xfId="11457" xr:uid="{00000000-0005-0000-0000-0000C12C0000}"/>
    <cellStyle name="Normal 2 3 2 3 3 2 3 3 3" xfId="26558" xr:uid="{00000000-0005-0000-0000-0000BE670000}"/>
    <cellStyle name="Normal 2 3 2 3 3 2 3 5" xfId="21545" xr:uid="{00000000-0005-0000-0000-000029540000}"/>
    <cellStyle name="Normal 2 3 2 3 3 2 4" xfId="13135" xr:uid="{00000000-0005-0000-0000-00004F330000}"/>
    <cellStyle name="Normal 2 3 2 3 3 2 4 3" xfId="28233" xr:uid="{00000000-0005-0000-0000-0000496E0000}"/>
    <cellStyle name="Normal 2 3 2 3 3 2 5" xfId="8114" xr:uid="{00000000-0005-0000-0000-0000B21F0000}"/>
    <cellStyle name="Normal 2 3 2 3 3 2 5 3" xfId="23216" xr:uid="{00000000-0005-0000-0000-0000B05A0000}"/>
    <cellStyle name="Normal 2 3 2 3 3 2 7" xfId="18203" xr:uid="{00000000-0005-0000-0000-00001B470000}"/>
    <cellStyle name="Normal 2 3 2 3 3 3" xfId="3896" xr:uid="{00000000-0005-0000-0000-0000380F0000}"/>
    <cellStyle name="Normal 2 3 2 3 3 3 2" xfId="13970" xr:uid="{00000000-0005-0000-0000-000092360000}"/>
    <cellStyle name="Normal 2 3 2 3 3 3 2 3" xfId="29068" xr:uid="{00000000-0005-0000-0000-00008C710000}"/>
    <cellStyle name="Normal 2 3 2 3 3 3 3" xfId="8950" xr:uid="{00000000-0005-0000-0000-0000F6220000}"/>
    <cellStyle name="Normal 2 3 2 3 3 3 3 3" xfId="24051" xr:uid="{00000000-0005-0000-0000-0000F35D0000}"/>
    <cellStyle name="Normal 2 3 2 3 3 3 5" xfId="19038" xr:uid="{00000000-0005-0000-0000-00005E4A0000}"/>
    <cellStyle name="Normal 2 3 2 3 3 4" xfId="5589" xr:uid="{00000000-0005-0000-0000-0000D5150000}"/>
    <cellStyle name="Normal 2 3 2 3 3 4 2" xfId="15641" xr:uid="{00000000-0005-0000-0000-0000193D0000}"/>
    <cellStyle name="Normal 2 3 2 3 3 4 2 3" xfId="30739" xr:uid="{00000000-0005-0000-0000-000013780000}"/>
    <cellStyle name="Normal 2 3 2 3 3 4 3" xfId="10621" xr:uid="{00000000-0005-0000-0000-00007D290000}"/>
    <cellStyle name="Normal 2 3 2 3 3 4 3 3" xfId="25722" xr:uid="{00000000-0005-0000-0000-00007A640000}"/>
    <cellStyle name="Normal 2 3 2 3 3 4 5" xfId="20709" xr:uid="{00000000-0005-0000-0000-0000E5500000}"/>
    <cellStyle name="Normal 2 3 2 3 3 5" xfId="12299" xr:uid="{00000000-0005-0000-0000-00000B300000}"/>
    <cellStyle name="Normal 2 3 2 3 3 5 3" xfId="27397" xr:uid="{00000000-0005-0000-0000-0000056B0000}"/>
    <cellStyle name="Normal 2 3 2 3 3 6" xfId="7278" xr:uid="{00000000-0005-0000-0000-00006E1C0000}"/>
    <cellStyle name="Normal 2 3 2 3 3 6 3" xfId="22380" xr:uid="{00000000-0005-0000-0000-00006C570000}"/>
    <cellStyle name="Normal 2 3 2 3 3 8" xfId="17367" xr:uid="{00000000-0005-0000-0000-0000D7430000}"/>
    <cellStyle name="Normal 2 3 2 3 4" xfId="2625" xr:uid="{00000000-0005-0000-0000-0000410A0000}"/>
    <cellStyle name="Normal 2 3 2 3 4 2" xfId="4315" xr:uid="{00000000-0005-0000-0000-0000DB100000}"/>
    <cellStyle name="Normal 2 3 2 3 4 2 2" xfId="14388" xr:uid="{00000000-0005-0000-0000-000034380000}"/>
    <cellStyle name="Normal 2 3 2 3 4 2 2 3" xfId="29486" xr:uid="{00000000-0005-0000-0000-00002E730000}"/>
    <cellStyle name="Normal 2 3 2 3 4 2 3" xfId="9368" xr:uid="{00000000-0005-0000-0000-000098240000}"/>
    <cellStyle name="Normal 2 3 2 3 4 2 3 3" xfId="24469" xr:uid="{00000000-0005-0000-0000-0000955F0000}"/>
    <cellStyle name="Normal 2 3 2 3 4 2 5" xfId="19456" xr:uid="{00000000-0005-0000-0000-0000004C0000}"/>
    <cellStyle name="Normal 2 3 2 3 4 3" xfId="6007" xr:uid="{00000000-0005-0000-0000-000077170000}"/>
    <cellStyle name="Normal 2 3 2 3 4 3 2" xfId="16059" xr:uid="{00000000-0005-0000-0000-0000BB3E0000}"/>
    <cellStyle name="Normal 2 3 2 3 4 3 3" xfId="11039" xr:uid="{00000000-0005-0000-0000-00001F2B0000}"/>
    <cellStyle name="Normal 2 3 2 3 4 3 3 3" xfId="26140" xr:uid="{00000000-0005-0000-0000-00001C660000}"/>
    <cellStyle name="Normal 2 3 2 3 4 3 5" xfId="21127" xr:uid="{00000000-0005-0000-0000-000087520000}"/>
    <cellStyle name="Normal 2 3 2 3 4 4" xfId="12717" xr:uid="{00000000-0005-0000-0000-0000AD310000}"/>
    <cellStyle name="Normal 2 3 2 3 4 4 3" xfId="27815" xr:uid="{00000000-0005-0000-0000-0000A76C0000}"/>
    <cellStyle name="Normal 2 3 2 3 4 5" xfId="7696" xr:uid="{00000000-0005-0000-0000-0000101E0000}"/>
    <cellStyle name="Normal 2 3 2 3 4 5 3" xfId="22798" xr:uid="{00000000-0005-0000-0000-00000E590000}"/>
    <cellStyle name="Normal 2 3 2 3 4 7" xfId="17785" xr:uid="{00000000-0005-0000-0000-000079450000}"/>
    <cellStyle name="Normal 2 3 2 3 5" xfId="3478" xr:uid="{00000000-0005-0000-0000-0000960D0000}"/>
    <cellStyle name="Normal 2 3 2 3 5 2" xfId="13552" xr:uid="{00000000-0005-0000-0000-0000F0340000}"/>
    <cellStyle name="Normal 2 3 2 3 5 2 3" xfId="28650" xr:uid="{00000000-0005-0000-0000-0000EA6F0000}"/>
    <cellStyle name="Normal 2 3 2 3 5 3" xfId="8532" xr:uid="{00000000-0005-0000-0000-000054210000}"/>
    <cellStyle name="Normal 2 3 2 3 5 3 3" xfId="23633" xr:uid="{00000000-0005-0000-0000-0000515C0000}"/>
    <cellStyle name="Normal 2 3 2 3 5 5" xfId="18620" xr:uid="{00000000-0005-0000-0000-0000BC480000}"/>
    <cellStyle name="Normal 2 3 2 3 6" xfId="5171" xr:uid="{00000000-0005-0000-0000-000033140000}"/>
    <cellStyle name="Normal 2 3 2 3 6 2" xfId="15223" xr:uid="{00000000-0005-0000-0000-0000773B0000}"/>
    <cellStyle name="Normal 2 3 2 3 6 2 3" xfId="30321" xr:uid="{00000000-0005-0000-0000-000071760000}"/>
    <cellStyle name="Normal 2 3 2 3 6 3" xfId="10203" xr:uid="{00000000-0005-0000-0000-0000DB270000}"/>
    <cellStyle name="Normal 2 3 2 3 6 3 3" xfId="25304" xr:uid="{00000000-0005-0000-0000-0000D8620000}"/>
    <cellStyle name="Normal 2 3 2 3 6 5" xfId="20291" xr:uid="{00000000-0005-0000-0000-0000434F0000}"/>
    <cellStyle name="Normal 2 3 2 3 7" xfId="11881" xr:uid="{00000000-0005-0000-0000-0000692E0000}"/>
    <cellStyle name="Normal 2 3 2 3 7 3" xfId="26979" xr:uid="{00000000-0005-0000-0000-000063690000}"/>
    <cellStyle name="Normal 2 3 2 3 8" xfId="6860" xr:uid="{00000000-0005-0000-0000-0000CC1A0000}"/>
    <cellStyle name="Normal 2 3 2 3 8 3" xfId="21962" xr:uid="{00000000-0005-0000-0000-0000CA550000}"/>
    <cellStyle name="Normal 2 3 2 4" xfId="1885" xr:uid="{00000000-0005-0000-0000-00005D070000}"/>
    <cellStyle name="Normal 2 3 2 4 2" xfId="2308" xr:uid="{00000000-0005-0000-0000-000004090000}"/>
    <cellStyle name="Normal 2 3 2 4 2 2" xfId="3147" xr:uid="{00000000-0005-0000-0000-00004B0C0000}"/>
    <cellStyle name="Normal 2 3 2 4 2 2 2" xfId="4837" xr:uid="{00000000-0005-0000-0000-0000E5120000}"/>
    <cellStyle name="Normal 2 3 2 4 2 2 2 2" xfId="14910" xr:uid="{00000000-0005-0000-0000-00003E3A0000}"/>
    <cellStyle name="Normal 2 3 2 4 2 2 2 2 3" xfId="30008" xr:uid="{00000000-0005-0000-0000-000038750000}"/>
    <cellStyle name="Normal 2 3 2 4 2 2 2 3" xfId="9890" xr:uid="{00000000-0005-0000-0000-0000A2260000}"/>
    <cellStyle name="Normal 2 3 2 4 2 2 2 3 3" xfId="24991" xr:uid="{00000000-0005-0000-0000-00009F610000}"/>
    <cellStyle name="Normal 2 3 2 4 2 2 2 5" xfId="19978" xr:uid="{00000000-0005-0000-0000-00000A4E0000}"/>
    <cellStyle name="Normal 2 3 2 4 2 2 3" xfId="6529" xr:uid="{00000000-0005-0000-0000-000081190000}"/>
    <cellStyle name="Normal 2 3 2 4 2 2 3 2" xfId="16581" xr:uid="{00000000-0005-0000-0000-0000C5400000}"/>
    <cellStyle name="Normal 2 3 2 4 2 2 3 3" xfId="11561" xr:uid="{00000000-0005-0000-0000-0000292D0000}"/>
    <cellStyle name="Normal 2 3 2 4 2 2 3 3 3" xfId="26662" xr:uid="{00000000-0005-0000-0000-000026680000}"/>
    <cellStyle name="Normal 2 3 2 4 2 2 3 5" xfId="21649" xr:uid="{00000000-0005-0000-0000-000091540000}"/>
    <cellStyle name="Normal 2 3 2 4 2 2 4" xfId="13239" xr:uid="{00000000-0005-0000-0000-0000B7330000}"/>
    <cellStyle name="Normal 2 3 2 4 2 2 4 3" xfId="28337" xr:uid="{00000000-0005-0000-0000-0000B16E0000}"/>
    <cellStyle name="Normal 2 3 2 4 2 2 5" xfId="8218" xr:uid="{00000000-0005-0000-0000-00001A200000}"/>
    <cellStyle name="Normal 2 3 2 4 2 2 5 3" xfId="23320" xr:uid="{00000000-0005-0000-0000-0000185B0000}"/>
    <cellStyle name="Normal 2 3 2 4 2 2 7" xfId="18307" xr:uid="{00000000-0005-0000-0000-000083470000}"/>
    <cellStyle name="Normal 2 3 2 4 2 3" xfId="4000" xr:uid="{00000000-0005-0000-0000-0000A00F0000}"/>
    <cellStyle name="Normal 2 3 2 4 2 3 2" xfId="14074" xr:uid="{00000000-0005-0000-0000-0000FA360000}"/>
    <cellStyle name="Normal 2 3 2 4 2 3 2 3" xfId="29172" xr:uid="{00000000-0005-0000-0000-0000F4710000}"/>
    <cellStyle name="Normal 2 3 2 4 2 3 3" xfId="9054" xr:uid="{00000000-0005-0000-0000-00005E230000}"/>
    <cellStyle name="Normal 2 3 2 4 2 3 3 3" xfId="24155" xr:uid="{00000000-0005-0000-0000-00005B5E0000}"/>
    <cellStyle name="Normal 2 3 2 4 2 3 5" xfId="19142" xr:uid="{00000000-0005-0000-0000-0000C64A0000}"/>
    <cellStyle name="Normal 2 3 2 4 2 4" xfId="5693" xr:uid="{00000000-0005-0000-0000-00003D160000}"/>
    <cellStyle name="Normal 2 3 2 4 2 4 2" xfId="15745" xr:uid="{00000000-0005-0000-0000-0000813D0000}"/>
    <cellStyle name="Normal 2 3 2 4 2 4 2 3" xfId="30843" xr:uid="{00000000-0005-0000-0000-00007B780000}"/>
    <cellStyle name="Normal 2 3 2 4 2 4 3" xfId="10725" xr:uid="{00000000-0005-0000-0000-0000E5290000}"/>
    <cellStyle name="Normal 2 3 2 4 2 4 3 3" xfId="25826" xr:uid="{00000000-0005-0000-0000-0000E2640000}"/>
    <cellStyle name="Normal 2 3 2 4 2 4 5" xfId="20813" xr:uid="{00000000-0005-0000-0000-00004D510000}"/>
    <cellStyle name="Normal 2 3 2 4 2 5" xfId="12403" xr:uid="{00000000-0005-0000-0000-000073300000}"/>
    <cellStyle name="Normal 2 3 2 4 2 5 3" xfId="27501" xr:uid="{00000000-0005-0000-0000-00006D6B0000}"/>
    <cellStyle name="Normal 2 3 2 4 2 6" xfId="7382" xr:uid="{00000000-0005-0000-0000-0000D61C0000}"/>
    <cellStyle name="Normal 2 3 2 4 2 6 3" xfId="22484" xr:uid="{00000000-0005-0000-0000-0000D4570000}"/>
    <cellStyle name="Normal 2 3 2 4 2 8" xfId="17471" xr:uid="{00000000-0005-0000-0000-00003F440000}"/>
    <cellStyle name="Normal 2 3 2 4 3" xfId="2729" xr:uid="{00000000-0005-0000-0000-0000A90A0000}"/>
    <cellStyle name="Normal 2 3 2 4 3 2" xfId="4419" xr:uid="{00000000-0005-0000-0000-000043110000}"/>
    <cellStyle name="Normal 2 3 2 4 3 2 2" xfId="14492" xr:uid="{00000000-0005-0000-0000-00009C380000}"/>
    <cellStyle name="Normal 2 3 2 4 3 2 2 3" xfId="29590" xr:uid="{00000000-0005-0000-0000-000096730000}"/>
    <cellStyle name="Normal 2 3 2 4 3 2 3" xfId="9472" xr:uid="{00000000-0005-0000-0000-000000250000}"/>
    <cellStyle name="Normal 2 3 2 4 3 2 3 3" xfId="24573" xr:uid="{00000000-0005-0000-0000-0000FD5F0000}"/>
    <cellStyle name="Normal 2 3 2 4 3 2 5" xfId="19560" xr:uid="{00000000-0005-0000-0000-0000684C0000}"/>
    <cellStyle name="Normal 2 3 2 4 3 3" xfId="6111" xr:uid="{00000000-0005-0000-0000-0000DF170000}"/>
    <cellStyle name="Normal 2 3 2 4 3 3 2" xfId="16163" xr:uid="{00000000-0005-0000-0000-0000233F0000}"/>
    <cellStyle name="Normal 2 3 2 4 3 3 3" xfId="11143" xr:uid="{00000000-0005-0000-0000-0000872B0000}"/>
    <cellStyle name="Normal 2 3 2 4 3 3 3 3" xfId="26244" xr:uid="{00000000-0005-0000-0000-000084660000}"/>
    <cellStyle name="Normal 2 3 2 4 3 3 5" xfId="21231" xr:uid="{00000000-0005-0000-0000-0000EF520000}"/>
    <cellStyle name="Normal 2 3 2 4 3 4" xfId="12821" xr:uid="{00000000-0005-0000-0000-000015320000}"/>
    <cellStyle name="Normal 2 3 2 4 3 4 3" xfId="27919" xr:uid="{00000000-0005-0000-0000-00000F6D0000}"/>
    <cellStyle name="Normal 2 3 2 4 3 5" xfId="7800" xr:uid="{00000000-0005-0000-0000-0000781E0000}"/>
    <cellStyle name="Normal 2 3 2 4 3 5 3" xfId="22902" xr:uid="{00000000-0005-0000-0000-000076590000}"/>
    <cellStyle name="Normal 2 3 2 4 3 7" xfId="17889" xr:uid="{00000000-0005-0000-0000-0000E1450000}"/>
    <cellStyle name="Normal 2 3 2 4 4" xfId="3582" xr:uid="{00000000-0005-0000-0000-0000FE0D0000}"/>
    <cellStyle name="Normal 2 3 2 4 4 2" xfId="13656" xr:uid="{00000000-0005-0000-0000-000058350000}"/>
    <cellStyle name="Normal 2 3 2 4 4 2 3" xfId="28754" xr:uid="{00000000-0005-0000-0000-000052700000}"/>
    <cellStyle name="Normal 2 3 2 4 4 3" xfId="8636" xr:uid="{00000000-0005-0000-0000-0000BC210000}"/>
    <cellStyle name="Normal 2 3 2 4 4 3 3" xfId="23737" xr:uid="{00000000-0005-0000-0000-0000B95C0000}"/>
    <cellStyle name="Normal 2 3 2 4 4 5" xfId="18724" xr:uid="{00000000-0005-0000-0000-000024490000}"/>
    <cellStyle name="Normal 2 3 2 4 5" xfId="5275" xr:uid="{00000000-0005-0000-0000-00009B140000}"/>
    <cellStyle name="Normal 2 3 2 4 5 2" xfId="15327" xr:uid="{00000000-0005-0000-0000-0000DF3B0000}"/>
    <cellStyle name="Normal 2 3 2 4 5 2 3" xfId="30425" xr:uid="{00000000-0005-0000-0000-0000D9760000}"/>
    <cellStyle name="Normal 2 3 2 4 5 3" xfId="10307" xr:uid="{00000000-0005-0000-0000-000043280000}"/>
    <cellStyle name="Normal 2 3 2 4 5 3 3" xfId="25408" xr:uid="{00000000-0005-0000-0000-000040630000}"/>
    <cellStyle name="Normal 2 3 2 4 5 5" xfId="20395" xr:uid="{00000000-0005-0000-0000-0000AB4F0000}"/>
    <cellStyle name="Normal 2 3 2 4 6" xfId="11985" xr:uid="{00000000-0005-0000-0000-0000D12E0000}"/>
    <cellStyle name="Normal 2 3 2 4 6 3" xfId="27083" xr:uid="{00000000-0005-0000-0000-0000CB690000}"/>
    <cellStyle name="Normal 2 3 2 4 7" xfId="6964" xr:uid="{00000000-0005-0000-0000-0000341B0000}"/>
    <cellStyle name="Normal 2 3 2 4 7 3" xfId="22066" xr:uid="{00000000-0005-0000-0000-000032560000}"/>
    <cellStyle name="Normal 2 3 2 4 9" xfId="17053" xr:uid="{00000000-0005-0000-0000-00009D420000}"/>
    <cellStyle name="Normal 2 3 2 5" xfId="2098" xr:uid="{00000000-0005-0000-0000-000032080000}"/>
    <cellStyle name="Normal 2 3 2 5 2" xfId="2939" xr:uid="{00000000-0005-0000-0000-00007B0B0000}"/>
    <cellStyle name="Normal 2 3 2 5 2 2" xfId="4629" xr:uid="{00000000-0005-0000-0000-000015120000}"/>
    <cellStyle name="Normal 2 3 2 5 2 2 2" xfId="14702" xr:uid="{00000000-0005-0000-0000-00006E390000}"/>
    <cellStyle name="Normal 2 3 2 5 2 2 2 3" xfId="29800" xr:uid="{00000000-0005-0000-0000-000068740000}"/>
    <cellStyle name="Normal 2 3 2 5 2 2 3" xfId="9682" xr:uid="{00000000-0005-0000-0000-0000D2250000}"/>
    <cellStyle name="Normal 2 3 2 5 2 2 3 3" xfId="24783" xr:uid="{00000000-0005-0000-0000-0000CF600000}"/>
    <cellStyle name="Normal 2 3 2 5 2 2 5" xfId="19770" xr:uid="{00000000-0005-0000-0000-00003A4D0000}"/>
    <cellStyle name="Normal 2 3 2 5 2 3" xfId="6321" xr:uid="{00000000-0005-0000-0000-0000B1180000}"/>
    <cellStyle name="Normal 2 3 2 5 2 3 2" xfId="16373" xr:uid="{00000000-0005-0000-0000-0000F53F0000}"/>
    <cellStyle name="Normal 2 3 2 5 2 3 3" xfId="11353" xr:uid="{00000000-0005-0000-0000-0000592C0000}"/>
    <cellStyle name="Normal 2 3 2 5 2 3 3 3" xfId="26454" xr:uid="{00000000-0005-0000-0000-000056670000}"/>
    <cellStyle name="Normal 2 3 2 5 2 3 5" xfId="21441" xr:uid="{00000000-0005-0000-0000-0000C1530000}"/>
    <cellStyle name="Normal 2 3 2 5 2 4" xfId="13031" xr:uid="{00000000-0005-0000-0000-0000E7320000}"/>
    <cellStyle name="Normal 2 3 2 5 2 4 3" xfId="28129" xr:uid="{00000000-0005-0000-0000-0000E16D0000}"/>
    <cellStyle name="Normal 2 3 2 5 2 5" xfId="8010" xr:uid="{00000000-0005-0000-0000-00004A1F0000}"/>
    <cellStyle name="Normal 2 3 2 5 2 5 3" xfId="23112" xr:uid="{00000000-0005-0000-0000-0000485A0000}"/>
    <cellStyle name="Normal 2 3 2 5 2 7" xfId="18099" xr:uid="{00000000-0005-0000-0000-0000B3460000}"/>
    <cellStyle name="Normal 2 3 2 5 3" xfId="3792" xr:uid="{00000000-0005-0000-0000-0000D00E0000}"/>
    <cellStyle name="Normal 2 3 2 5 3 2" xfId="13866" xr:uid="{00000000-0005-0000-0000-00002A360000}"/>
    <cellStyle name="Normal 2 3 2 5 3 2 3" xfId="28964" xr:uid="{00000000-0005-0000-0000-000024710000}"/>
    <cellStyle name="Normal 2 3 2 5 3 3" xfId="8846" xr:uid="{00000000-0005-0000-0000-00008E220000}"/>
    <cellStyle name="Normal 2 3 2 5 3 3 3" xfId="23947" xr:uid="{00000000-0005-0000-0000-00008B5D0000}"/>
    <cellStyle name="Normal 2 3 2 5 3 5" xfId="18934" xr:uid="{00000000-0005-0000-0000-0000F6490000}"/>
    <cellStyle name="Normal 2 3 2 5 4" xfId="5485" xr:uid="{00000000-0005-0000-0000-00006D150000}"/>
    <cellStyle name="Normal 2 3 2 5 4 2" xfId="15537" xr:uid="{00000000-0005-0000-0000-0000B13C0000}"/>
    <cellStyle name="Normal 2 3 2 5 4 2 3" xfId="30635" xr:uid="{00000000-0005-0000-0000-0000AB770000}"/>
    <cellStyle name="Normal 2 3 2 5 4 3" xfId="10517" xr:uid="{00000000-0005-0000-0000-000015290000}"/>
    <cellStyle name="Normal 2 3 2 5 4 3 3" xfId="25618" xr:uid="{00000000-0005-0000-0000-000012640000}"/>
    <cellStyle name="Normal 2 3 2 5 4 5" xfId="20605" xr:uid="{00000000-0005-0000-0000-00007D500000}"/>
    <cellStyle name="Normal 2 3 2 5 5" xfId="12195" xr:uid="{00000000-0005-0000-0000-0000A32F0000}"/>
    <cellStyle name="Normal 2 3 2 5 5 3" xfId="27293" xr:uid="{00000000-0005-0000-0000-00009D6A0000}"/>
    <cellStyle name="Normal 2 3 2 5 6" xfId="7174" xr:uid="{00000000-0005-0000-0000-0000061C0000}"/>
    <cellStyle name="Normal 2 3 2 5 6 3" xfId="22276" xr:uid="{00000000-0005-0000-0000-000004570000}"/>
    <cellStyle name="Normal 2 3 2 5 8" xfId="17263" xr:uid="{00000000-0005-0000-0000-00006F430000}"/>
    <cellStyle name="Normal 2 3 2 6" xfId="2519" xr:uid="{00000000-0005-0000-0000-0000D7090000}"/>
    <cellStyle name="Normal 2 3 2 6 2" xfId="4211" xr:uid="{00000000-0005-0000-0000-000073100000}"/>
    <cellStyle name="Normal 2 3 2 6 2 2" xfId="14284" xr:uid="{00000000-0005-0000-0000-0000CC370000}"/>
    <cellStyle name="Normal 2 3 2 6 2 2 3" xfId="29382" xr:uid="{00000000-0005-0000-0000-0000C6720000}"/>
    <cellStyle name="Normal 2 3 2 6 2 3" xfId="9264" xr:uid="{00000000-0005-0000-0000-000030240000}"/>
    <cellStyle name="Normal 2 3 2 6 2 3 3" xfId="24365" xr:uid="{00000000-0005-0000-0000-00002D5F0000}"/>
    <cellStyle name="Normal 2 3 2 6 2 5" xfId="19352" xr:uid="{00000000-0005-0000-0000-0000984B0000}"/>
    <cellStyle name="Normal 2 3 2 6 3" xfId="5903" xr:uid="{00000000-0005-0000-0000-00000F170000}"/>
    <cellStyle name="Normal 2 3 2 6 3 2" xfId="15955" xr:uid="{00000000-0005-0000-0000-0000533E0000}"/>
    <cellStyle name="Normal 2 3 2 6 3 3" xfId="10935" xr:uid="{00000000-0005-0000-0000-0000B72A0000}"/>
    <cellStyle name="Normal 2 3 2 6 3 3 3" xfId="26036" xr:uid="{00000000-0005-0000-0000-0000B4650000}"/>
    <cellStyle name="Normal 2 3 2 6 3 5" xfId="21023" xr:uid="{00000000-0005-0000-0000-00001F520000}"/>
    <cellStyle name="Normal 2 3 2 6 4" xfId="12613" xr:uid="{00000000-0005-0000-0000-000045310000}"/>
    <cellStyle name="Normal 2 3 2 6 4 3" xfId="27711" xr:uid="{00000000-0005-0000-0000-00003F6C0000}"/>
    <cellStyle name="Normal 2 3 2 6 5" xfId="7592" xr:uid="{00000000-0005-0000-0000-0000A81D0000}"/>
    <cellStyle name="Normal 2 3 2 6 5 3" xfId="22694" xr:uid="{00000000-0005-0000-0000-0000A6580000}"/>
    <cellStyle name="Normal 2 3 2 6 7" xfId="17681" xr:uid="{00000000-0005-0000-0000-000011450000}"/>
    <cellStyle name="Normal 2 3 2 7" xfId="3370" xr:uid="{00000000-0005-0000-0000-00002A0D0000}"/>
    <cellStyle name="Normal 2 3 2 7 2" xfId="13448" xr:uid="{00000000-0005-0000-0000-000088340000}"/>
    <cellStyle name="Normal 2 3 2 7 2 3" xfId="28546" xr:uid="{00000000-0005-0000-0000-0000826F0000}"/>
    <cellStyle name="Normal 2 3 2 7 3" xfId="8428" xr:uid="{00000000-0005-0000-0000-0000EC200000}"/>
    <cellStyle name="Normal 2 3 2 7 3 3" xfId="23529" xr:uid="{00000000-0005-0000-0000-0000E95B0000}"/>
    <cellStyle name="Normal 2 3 2 7 5" xfId="18516" xr:uid="{00000000-0005-0000-0000-000054480000}"/>
    <cellStyle name="Normal 2 3 2 8" xfId="5064" xr:uid="{00000000-0005-0000-0000-0000C8130000}"/>
    <cellStyle name="Normal 2 3 2 8 2" xfId="15119" xr:uid="{00000000-0005-0000-0000-00000F3B0000}"/>
    <cellStyle name="Normal 2 3 2 8 2 3" xfId="30217" xr:uid="{00000000-0005-0000-0000-000009760000}"/>
    <cellStyle name="Normal 2 3 2 8 3" xfId="10099" xr:uid="{00000000-0005-0000-0000-000073270000}"/>
    <cellStyle name="Normal 2 3 2 8 3 3" xfId="25200" xr:uid="{00000000-0005-0000-0000-000070620000}"/>
    <cellStyle name="Normal 2 3 2 8 5" xfId="20187" xr:uid="{00000000-0005-0000-0000-0000DB4E0000}"/>
    <cellStyle name="Normal 2 3 2 9" xfId="11775" xr:uid="{00000000-0005-0000-0000-0000FF2D0000}"/>
    <cellStyle name="Normal 2 3 2 9 3" xfId="26875" xr:uid="{00000000-0005-0000-0000-0000FB680000}"/>
    <cellStyle name="Normal 2 3 3" xfId="1425" xr:uid="{00000000-0005-0000-0000-000091050000}"/>
    <cellStyle name="Normal 2 3 4" xfId="1426" xr:uid="{00000000-0005-0000-0000-000092050000}"/>
    <cellStyle name="Normal 2 3 4 10" xfId="6755" xr:uid="{00000000-0005-0000-0000-0000631A0000}"/>
    <cellStyle name="Normal 2 3 4 10 3" xfId="21859" xr:uid="{00000000-0005-0000-0000-000063550000}"/>
    <cellStyle name="Normal 2 3 4 12" xfId="16844" xr:uid="{00000000-0005-0000-0000-0000CC410000}"/>
    <cellStyle name="Normal 2 3 4 2" xfId="1719" xr:uid="{00000000-0005-0000-0000-0000B7060000}"/>
    <cellStyle name="Normal 2 3 4 2 11" xfId="16898" xr:uid="{00000000-0005-0000-0000-000002420000}"/>
    <cellStyle name="Normal 2 3 4 2 2" xfId="1827" xr:uid="{00000000-0005-0000-0000-000023070000}"/>
    <cellStyle name="Normal 2 3 4 2 2 10" xfId="17002" xr:uid="{00000000-0005-0000-0000-00006A420000}"/>
    <cellStyle name="Normal 2 3 4 2 2 2" xfId="2044" xr:uid="{00000000-0005-0000-0000-0000FC070000}"/>
    <cellStyle name="Normal 2 3 4 2 2 2 2" xfId="2465" xr:uid="{00000000-0005-0000-0000-0000A1090000}"/>
    <cellStyle name="Normal 2 3 4 2 2 2 2 2" xfId="3304" xr:uid="{00000000-0005-0000-0000-0000E80C0000}"/>
    <cellStyle name="Normal 2 3 4 2 2 2 2 2 2" xfId="4994" xr:uid="{00000000-0005-0000-0000-000082130000}"/>
    <cellStyle name="Normal 2 3 4 2 2 2 2 2 2 2" xfId="15067" xr:uid="{00000000-0005-0000-0000-0000DB3A0000}"/>
    <cellStyle name="Normal 2 3 4 2 2 2 2 2 2 2 3" xfId="30165" xr:uid="{00000000-0005-0000-0000-0000D5750000}"/>
    <cellStyle name="Normal 2 3 4 2 2 2 2 2 2 3" xfId="10047" xr:uid="{00000000-0005-0000-0000-00003F270000}"/>
    <cellStyle name="Normal 2 3 4 2 2 2 2 2 2 3 3" xfId="25148" xr:uid="{00000000-0005-0000-0000-00003C620000}"/>
    <cellStyle name="Normal 2 3 4 2 2 2 2 2 2 5" xfId="20135" xr:uid="{00000000-0005-0000-0000-0000A74E0000}"/>
    <cellStyle name="Normal 2 3 4 2 2 2 2 2 3" xfId="6686" xr:uid="{00000000-0005-0000-0000-00001E1A0000}"/>
    <cellStyle name="Normal 2 3 4 2 2 2 2 2 3 2" xfId="16738" xr:uid="{00000000-0005-0000-0000-000062410000}"/>
    <cellStyle name="Normal 2 3 4 2 2 2 2 2 3 3" xfId="11718" xr:uid="{00000000-0005-0000-0000-0000C62D0000}"/>
    <cellStyle name="Normal 2 3 4 2 2 2 2 2 3 3 3" xfId="26819" xr:uid="{00000000-0005-0000-0000-0000C3680000}"/>
    <cellStyle name="Normal 2 3 4 2 2 2 2 2 3 5" xfId="21806" xr:uid="{00000000-0005-0000-0000-00002E550000}"/>
    <cellStyle name="Normal 2 3 4 2 2 2 2 2 4" xfId="13396" xr:uid="{00000000-0005-0000-0000-000054340000}"/>
    <cellStyle name="Normal 2 3 4 2 2 2 2 2 4 3" xfId="28494" xr:uid="{00000000-0005-0000-0000-00004E6F0000}"/>
    <cellStyle name="Normal 2 3 4 2 2 2 2 2 5" xfId="8375" xr:uid="{00000000-0005-0000-0000-0000B7200000}"/>
    <cellStyle name="Normal 2 3 4 2 2 2 2 2 5 3" xfId="23477" xr:uid="{00000000-0005-0000-0000-0000B55B0000}"/>
    <cellStyle name="Normal 2 3 4 2 2 2 2 2 7" xfId="18464" xr:uid="{00000000-0005-0000-0000-000020480000}"/>
    <cellStyle name="Normal 2 3 4 2 2 2 2 3" xfId="4157" xr:uid="{00000000-0005-0000-0000-00003D100000}"/>
    <cellStyle name="Normal 2 3 4 2 2 2 2 3 2" xfId="14231" xr:uid="{00000000-0005-0000-0000-000097370000}"/>
    <cellStyle name="Normal 2 3 4 2 2 2 2 3 2 3" xfId="29329" xr:uid="{00000000-0005-0000-0000-000091720000}"/>
    <cellStyle name="Normal 2 3 4 2 2 2 2 3 3" xfId="9211" xr:uid="{00000000-0005-0000-0000-0000FB230000}"/>
    <cellStyle name="Normal 2 3 4 2 2 2 2 3 3 3" xfId="24312" xr:uid="{00000000-0005-0000-0000-0000F85E0000}"/>
    <cellStyle name="Normal 2 3 4 2 2 2 2 3 5" xfId="19299" xr:uid="{00000000-0005-0000-0000-0000634B0000}"/>
    <cellStyle name="Normal 2 3 4 2 2 2 2 4" xfId="5850" xr:uid="{00000000-0005-0000-0000-0000DA160000}"/>
    <cellStyle name="Normal 2 3 4 2 2 2 2 4 2" xfId="15902" xr:uid="{00000000-0005-0000-0000-00001E3E0000}"/>
    <cellStyle name="Normal 2 3 4 2 2 2 2 4 3" xfId="10882" xr:uid="{00000000-0005-0000-0000-0000822A0000}"/>
    <cellStyle name="Normal 2 3 4 2 2 2 2 4 3 3" xfId="25983" xr:uid="{00000000-0005-0000-0000-00007F650000}"/>
    <cellStyle name="Normal 2 3 4 2 2 2 2 4 5" xfId="20970" xr:uid="{00000000-0005-0000-0000-0000EA510000}"/>
    <cellStyle name="Normal 2 3 4 2 2 2 2 5" xfId="12560" xr:uid="{00000000-0005-0000-0000-000010310000}"/>
    <cellStyle name="Normal 2 3 4 2 2 2 2 5 3" xfId="27658" xr:uid="{00000000-0005-0000-0000-00000A6C0000}"/>
    <cellStyle name="Normal 2 3 4 2 2 2 2 6" xfId="7539" xr:uid="{00000000-0005-0000-0000-0000731D0000}"/>
    <cellStyle name="Normal 2 3 4 2 2 2 2 6 3" xfId="22641" xr:uid="{00000000-0005-0000-0000-000071580000}"/>
    <cellStyle name="Normal 2 3 4 2 2 2 2 8" xfId="17628" xr:uid="{00000000-0005-0000-0000-0000DC440000}"/>
    <cellStyle name="Normal 2 3 4 2 2 2 3" xfId="2886" xr:uid="{00000000-0005-0000-0000-0000460B0000}"/>
    <cellStyle name="Normal 2 3 4 2 2 2 3 2" xfId="4576" xr:uid="{00000000-0005-0000-0000-0000E0110000}"/>
    <cellStyle name="Normal 2 3 4 2 2 2 3 2 2" xfId="14649" xr:uid="{00000000-0005-0000-0000-000039390000}"/>
    <cellStyle name="Normal 2 3 4 2 2 2 3 2 2 3" xfId="29747" xr:uid="{00000000-0005-0000-0000-000033740000}"/>
    <cellStyle name="Normal 2 3 4 2 2 2 3 2 3" xfId="9629" xr:uid="{00000000-0005-0000-0000-00009D250000}"/>
    <cellStyle name="Normal 2 3 4 2 2 2 3 2 3 3" xfId="24730" xr:uid="{00000000-0005-0000-0000-00009A600000}"/>
    <cellStyle name="Normal 2 3 4 2 2 2 3 2 5" xfId="19717" xr:uid="{00000000-0005-0000-0000-0000054D0000}"/>
    <cellStyle name="Normal 2 3 4 2 2 2 3 3" xfId="6268" xr:uid="{00000000-0005-0000-0000-00007C180000}"/>
    <cellStyle name="Normal 2 3 4 2 2 2 3 3 2" xfId="16320" xr:uid="{00000000-0005-0000-0000-0000C03F0000}"/>
    <cellStyle name="Normal 2 3 4 2 2 2 3 3 3" xfId="11300" xr:uid="{00000000-0005-0000-0000-0000242C0000}"/>
    <cellStyle name="Normal 2 3 4 2 2 2 3 3 3 3" xfId="26401" xr:uid="{00000000-0005-0000-0000-000021670000}"/>
    <cellStyle name="Normal 2 3 4 2 2 2 3 3 5" xfId="21388" xr:uid="{00000000-0005-0000-0000-00008C530000}"/>
    <cellStyle name="Normal 2 3 4 2 2 2 3 4" xfId="12978" xr:uid="{00000000-0005-0000-0000-0000B2320000}"/>
    <cellStyle name="Normal 2 3 4 2 2 2 3 4 3" xfId="28076" xr:uid="{00000000-0005-0000-0000-0000AC6D0000}"/>
    <cellStyle name="Normal 2 3 4 2 2 2 3 5" xfId="7957" xr:uid="{00000000-0005-0000-0000-0000151F0000}"/>
    <cellStyle name="Normal 2 3 4 2 2 2 3 5 3" xfId="23059" xr:uid="{00000000-0005-0000-0000-0000135A0000}"/>
    <cellStyle name="Normal 2 3 4 2 2 2 3 7" xfId="18046" xr:uid="{00000000-0005-0000-0000-00007E460000}"/>
    <cellStyle name="Normal 2 3 4 2 2 2 4" xfId="3739" xr:uid="{00000000-0005-0000-0000-00009B0E0000}"/>
    <cellStyle name="Normal 2 3 4 2 2 2 4 2" xfId="13813" xr:uid="{00000000-0005-0000-0000-0000F5350000}"/>
    <cellStyle name="Normal 2 3 4 2 2 2 4 2 3" xfId="28911" xr:uid="{00000000-0005-0000-0000-0000EF700000}"/>
    <cellStyle name="Normal 2 3 4 2 2 2 4 3" xfId="8793" xr:uid="{00000000-0005-0000-0000-000059220000}"/>
    <cellStyle name="Normal 2 3 4 2 2 2 4 3 3" xfId="23894" xr:uid="{00000000-0005-0000-0000-0000565D0000}"/>
    <cellStyle name="Normal 2 3 4 2 2 2 4 5" xfId="18881" xr:uid="{00000000-0005-0000-0000-0000C1490000}"/>
    <cellStyle name="Normal 2 3 4 2 2 2 5" xfId="5432" xr:uid="{00000000-0005-0000-0000-000038150000}"/>
    <cellStyle name="Normal 2 3 4 2 2 2 5 2" xfId="15484" xr:uid="{00000000-0005-0000-0000-00007C3C0000}"/>
    <cellStyle name="Normal 2 3 4 2 2 2 5 2 3" xfId="30582" xr:uid="{00000000-0005-0000-0000-000076770000}"/>
    <cellStyle name="Normal 2 3 4 2 2 2 5 3" xfId="10464" xr:uid="{00000000-0005-0000-0000-0000E0280000}"/>
    <cellStyle name="Normal 2 3 4 2 2 2 5 3 3" xfId="25565" xr:uid="{00000000-0005-0000-0000-0000DD630000}"/>
    <cellStyle name="Normal 2 3 4 2 2 2 5 5" xfId="20552" xr:uid="{00000000-0005-0000-0000-000048500000}"/>
    <cellStyle name="Normal 2 3 4 2 2 2 6" xfId="12142" xr:uid="{00000000-0005-0000-0000-00006E2F0000}"/>
    <cellStyle name="Normal 2 3 4 2 2 2 6 3" xfId="27240" xr:uid="{00000000-0005-0000-0000-0000686A0000}"/>
    <cellStyle name="Normal 2 3 4 2 2 2 7" xfId="7121" xr:uid="{00000000-0005-0000-0000-0000D11B0000}"/>
    <cellStyle name="Normal 2 3 4 2 2 2 7 3" xfId="22223" xr:uid="{00000000-0005-0000-0000-0000CF560000}"/>
    <cellStyle name="Normal 2 3 4 2 2 2 9" xfId="17210" xr:uid="{00000000-0005-0000-0000-00003A430000}"/>
    <cellStyle name="Normal 2 3 4 2 2 3" xfId="2257" xr:uid="{00000000-0005-0000-0000-0000D1080000}"/>
    <cellStyle name="Normal 2 3 4 2 2 3 2" xfId="3096" xr:uid="{00000000-0005-0000-0000-0000180C0000}"/>
    <cellStyle name="Normal 2 3 4 2 2 3 2 2" xfId="4786" xr:uid="{00000000-0005-0000-0000-0000B2120000}"/>
    <cellStyle name="Normal 2 3 4 2 2 3 2 2 2" xfId="14859" xr:uid="{00000000-0005-0000-0000-00000B3A0000}"/>
    <cellStyle name="Normal 2 3 4 2 2 3 2 2 2 3" xfId="29957" xr:uid="{00000000-0005-0000-0000-000005750000}"/>
    <cellStyle name="Normal 2 3 4 2 2 3 2 2 3" xfId="9839" xr:uid="{00000000-0005-0000-0000-00006F260000}"/>
    <cellStyle name="Normal 2 3 4 2 2 3 2 2 3 3" xfId="24940" xr:uid="{00000000-0005-0000-0000-00006C610000}"/>
    <cellStyle name="Normal 2 3 4 2 2 3 2 2 5" xfId="19927" xr:uid="{00000000-0005-0000-0000-0000D74D0000}"/>
    <cellStyle name="Normal 2 3 4 2 2 3 2 3" xfId="6478" xr:uid="{00000000-0005-0000-0000-00004E190000}"/>
    <cellStyle name="Normal 2 3 4 2 2 3 2 3 2" xfId="16530" xr:uid="{00000000-0005-0000-0000-000092400000}"/>
    <cellStyle name="Normal 2 3 4 2 2 3 2 3 3" xfId="11510" xr:uid="{00000000-0005-0000-0000-0000F62C0000}"/>
    <cellStyle name="Normal 2 3 4 2 2 3 2 3 3 3" xfId="26611" xr:uid="{00000000-0005-0000-0000-0000F3670000}"/>
    <cellStyle name="Normal 2 3 4 2 2 3 2 3 5" xfId="21598" xr:uid="{00000000-0005-0000-0000-00005E540000}"/>
    <cellStyle name="Normal 2 3 4 2 2 3 2 4" xfId="13188" xr:uid="{00000000-0005-0000-0000-000084330000}"/>
    <cellStyle name="Normal 2 3 4 2 2 3 2 4 3" xfId="28286" xr:uid="{00000000-0005-0000-0000-00007E6E0000}"/>
    <cellStyle name="Normal 2 3 4 2 2 3 2 5" xfId="8167" xr:uid="{00000000-0005-0000-0000-0000E71F0000}"/>
    <cellStyle name="Normal 2 3 4 2 2 3 2 5 3" xfId="23269" xr:uid="{00000000-0005-0000-0000-0000E55A0000}"/>
    <cellStyle name="Normal 2 3 4 2 2 3 2 7" xfId="18256" xr:uid="{00000000-0005-0000-0000-000050470000}"/>
    <cellStyle name="Normal 2 3 4 2 2 3 3" xfId="3949" xr:uid="{00000000-0005-0000-0000-00006D0F0000}"/>
    <cellStyle name="Normal 2 3 4 2 2 3 3 2" xfId="14023" xr:uid="{00000000-0005-0000-0000-0000C7360000}"/>
    <cellStyle name="Normal 2 3 4 2 2 3 3 2 3" xfId="29121" xr:uid="{00000000-0005-0000-0000-0000C1710000}"/>
    <cellStyle name="Normal 2 3 4 2 2 3 3 3" xfId="9003" xr:uid="{00000000-0005-0000-0000-00002B230000}"/>
    <cellStyle name="Normal 2 3 4 2 2 3 3 3 3" xfId="24104" xr:uid="{00000000-0005-0000-0000-0000285E0000}"/>
    <cellStyle name="Normal 2 3 4 2 2 3 3 5" xfId="19091" xr:uid="{00000000-0005-0000-0000-0000934A0000}"/>
    <cellStyle name="Normal 2 3 4 2 2 3 4" xfId="5642" xr:uid="{00000000-0005-0000-0000-00000A160000}"/>
    <cellStyle name="Normal 2 3 4 2 2 3 4 2" xfId="15694" xr:uid="{00000000-0005-0000-0000-00004E3D0000}"/>
    <cellStyle name="Normal 2 3 4 2 2 3 4 2 3" xfId="30792" xr:uid="{00000000-0005-0000-0000-000048780000}"/>
    <cellStyle name="Normal 2 3 4 2 2 3 4 3" xfId="10674" xr:uid="{00000000-0005-0000-0000-0000B2290000}"/>
    <cellStyle name="Normal 2 3 4 2 2 3 4 3 3" xfId="25775" xr:uid="{00000000-0005-0000-0000-0000AF640000}"/>
    <cellStyle name="Normal 2 3 4 2 2 3 4 5" xfId="20762" xr:uid="{00000000-0005-0000-0000-00001A510000}"/>
    <cellStyle name="Normal 2 3 4 2 2 3 5" xfId="12352" xr:uid="{00000000-0005-0000-0000-000040300000}"/>
    <cellStyle name="Normal 2 3 4 2 2 3 5 3" xfId="27450" xr:uid="{00000000-0005-0000-0000-00003A6B0000}"/>
    <cellStyle name="Normal 2 3 4 2 2 3 6" xfId="7331" xr:uid="{00000000-0005-0000-0000-0000A31C0000}"/>
    <cellStyle name="Normal 2 3 4 2 2 3 6 3" xfId="22433" xr:uid="{00000000-0005-0000-0000-0000A1570000}"/>
    <cellStyle name="Normal 2 3 4 2 2 3 8" xfId="17420" xr:uid="{00000000-0005-0000-0000-00000C440000}"/>
    <cellStyle name="Normal 2 3 4 2 2 4" xfId="2678" xr:uid="{00000000-0005-0000-0000-0000760A0000}"/>
    <cellStyle name="Normal 2 3 4 2 2 4 2" xfId="4368" xr:uid="{00000000-0005-0000-0000-000010110000}"/>
    <cellStyle name="Normal 2 3 4 2 2 4 2 2" xfId="14441" xr:uid="{00000000-0005-0000-0000-000069380000}"/>
    <cellStyle name="Normal 2 3 4 2 2 4 2 2 3" xfId="29539" xr:uid="{00000000-0005-0000-0000-000063730000}"/>
    <cellStyle name="Normal 2 3 4 2 2 4 2 3" xfId="9421" xr:uid="{00000000-0005-0000-0000-0000CD240000}"/>
    <cellStyle name="Normal 2 3 4 2 2 4 2 3 3" xfId="24522" xr:uid="{00000000-0005-0000-0000-0000CA5F0000}"/>
    <cellStyle name="Normal 2 3 4 2 2 4 2 5" xfId="19509" xr:uid="{00000000-0005-0000-0000-0000354C0000}"/>
    <cellStyle name="Normal 2 3 4 2 2 4 3" xfId="6060" xr:uid="{00000000-0005-0000-0000-0000AC170000}"/>
    <cellStyle name="Normal 2 3 4 2 2 4 3 2" xfId="16112" xr:uid="{00000000-0005-0000-0000-0000F03E0000}"/>
    <cellStyle name="Normal 2 3 4 2 2 4 3 3" xfId="11092" xr:uid="{00000000-0005-0000-0000-0000542B0000}"/>
    <cellStyle name="Normal 2 3 4 2 2 4 3 3 3" xfId="26193" xr:uid="{00000000-0005-0000-0000-000051660000}"/>
    <cellStyle name="Normal 2 3 4 2 2 4 3 5" xfId="21180" xr:uid="{00000000-0005-0000-0000-0000BC520000}"/>
    <cellStyle name="Normal 2 3 4 2 2 4 4" xfId="12770" xr:uid="{00000000-0005-0000-0000-0000E2310000}"/>
    <cellStyle name="Normal 2 3 4 2 2 4 4 3" xfId="27868" xr:uid="{00000000-0005-0000-0000-0000DC6C0000}"/>
    <cellStyle name="Normal 2 3 4 2 2 4 5" xfId="7749" xr:uid="{00000000-0005-0000-0000-0000451E0000}"/>
    <cellStyle name="Normal 2 3 4 2 2 4 5 3" xfId="22851" xr:uid="{00000000-0005-0000-0000-000043590000}"/>
    <cellStyle name="Normal 2 3 4 2 2 4 7" xfId="17838" xr:uid="{00000000-0005-0000-0000-0000AE450000}"/>
    <cellStyle name="Normal 2 3 4 2 2 5" xfId="3531" xr:uid="{00000000-0005-0000-0000-0000CB0D0000}"/>
    <cellStyle name="Normal 2 3 4 2 2 5 2" xfId="13605" xr:uid="{00000000-0005-0000-0000-000025350000}"/>
    <cellStyle name="Normal 2 3 4 2 2 5 2 3" xfId="28703" xr:uid="{00000000-0005-0000-0000-00001F700000}"/>
    <cellStyle name="Normal 2 3 4 2 2 5 3" xfId="8585" xr:uid="{00000000-0005-0000-0000-000089210000}"/>
    <cellStyle name="Normal 2 3 4 2 2 5 3 3" xfId="23686" xr:uid="{00000000-0005-0000-0000-0000865C0000}"/>
    <cellStyle name="Normal 2 3 4 2 2 5 5" xfId="18673" xr:uid="{00000000-0005-0000-0000-0000F1480000}"/>
    <cellStyle name="Normal 2 3 4 2 2 6" xfId="5224" xr:uid="{00000000-0005-0000-0000-000068140000}"/>
    <cellStyle name="Normal 2 3 4 2 2 6 2" xfId="15276" xr:uid="{00000000-0005-0000-0000-0000AC3B0000}"/>
    <cellStyle name="Normal 2 3 4 2 2 6 2 3" xfId="30374" xr:uid="{00000000-0005-0000-0000-0000A6760000}"/>
    <cellStyle name="Normal 2 3 4 2 2 6 3" xfId="10256" xr:uid="{00000000-0005-0000-0000-000010280000}"/>
    <cellStyle name="Normal 2 3 4 2 2 6 3 3" xfId="25357" xr:uid="{00000000-0005-0000-0000-00000D630000}"/>
    <cellStyle name="Normal 2 3 4 2 2 6 5" xfId="20344" xr:uid="{00000000-0005-0000-0000-0000784F0000}"/>
    <cellStyle name="Normal 2 3 4 2 2 7" xfId="11934" xr:uid="{00000000-0005-0000-0000-00009E2E0000}"/>
    <cellStyle name="Normal 2 3 4 2 2 7 3" xfId="27032" xr:uid="{00000000-0005-0000-0000-000098690000}"/>
    <cellStyle name="Normal 2 3 4 2 2 8" xfId="6913" xr:uid="{00000000-0005-0000-0000-0000011B0000}"/>
    <cellStyle name="Normal 2 3 4 2 2 8 3" xfId="22015" xr:uid="{00000000-0005-0000-0000-0000FF550000}"/>
    <cellStyle name="Normal 2 3 4 2 3" xfId="1940" xr:uid="{00000000-0005-0000-0000-000094070000}"/>
    <cellStyle name="Normal 2 3 4 2 3 2" xfId="2361" xr:uid="{00000000-0005-0000-0000-000039090000}"/>
    <cellStyle name="Normal 2 3 4 2 3 2 2" xfId="3200" xr:uid="{00000000-0005-0000-0000-0000800C0000}"/>
    <cellStyle name="Normal 2 3 4 2 3 2 2 2" xfId="4890" xr:uid="{00000000-0005-0000-0000-00001A130000}"/>
    <cellStyle name="Normal 2 3 4 2 3 2 2 2 2" xfId="14963" xr:uid="{00000000-0005-0000-0000-0000733A0000}"/>
    <cellStyle name="Normal 2 3 4 2 3 2 2 2 2 3" xfId="30061" xr:uid="{00000000-0005-0000-0000-00006D750000}"/>
    <cellStyle name="Normal 2 3 4 2 3 2 2 2 3" xfId="9943" xr:uid="{00000000-0005-0000-0000-0000D7260000}"/>
    <cellStyle name="Normal 2 3 4 2 3 2 2 2 3 3" xfId="25044" xr:uid="{00000000-0005-0000-0000-0000D4610000}"/>
    <cellStyle name="Normal 2 3 4 2 3 2 2 2 5" xfId="20031" xr:uid="{00000000-0005-0000-0000-00003F4E0000}"/>
    <cellStyle name="Normal 2 3 4 2 3 2 2 3" xfId="6582" xr:uid="{00000000-0005-0000-0000-0000B6190000}"/>
    <cellStyle name="Normal 2 3 4 2 3 2 2 3 2" xfId="16634" xr:uid="{00000000-0005-0000-0000-0000FA400000}"/>
    <cellStyle name="Normal 2 3 4 2 3 2 2 3 3" xfId="11614" xr:uid="{00000000-0005-0000-0000-00005E2D0000}"/>
    <cellStyle name="Normal 2 3 4 2 3 2 2 3 3 3" xfId="26715" xr:uid="{00000000-0005-0000-0000-00005B680000}"/>
    <cellStyle name="Normal 2 3 4 2 3 2 2 3 5" xfId="21702" xr:uid="{00000000-0005-0000-0000-0000C6540000}"/>
    <cellStyle name="Normal 2 3 4 2 3 2 2 4" xfId="13292" xr:uid="{00000000-0005-0000-0000-0000EC330000}"/>
    <cellStyle name="Normal 2 3 4 2 3 2 2 4 3" xfId="28390" xr:uid="{00000000-0005-0000-0000-0000E66E0000}"/>
    <cellStyle name="Normal 2 3 4 2 3 2 2 5" xfId="8271" xr:uid="{00000000-0005-0000-0000-00004F200000}"/>
    <cellStyle name="Normal 2 3 4 2 3 2 2 5 3" xfId="23373" xr:uid="{00000000-0005-0000-0000-00004D5B0000}"/>
    <cellStyle name="Normal 2 3 4 2 3 2 2 7" xfId="18360" xr:uid="{00000000-0005-0000-0000-0000B8470000}"/>
    <cellStyle name="Normal 2 3 4 2 3 2 3" xfId="4053" xr:uid="{00000000-0005-0000-0000-0000D50F0000}"/>
    <cellStyle name="Normal 2 3 4 2 3 2 3 2" xfId="14127" xr:uid="{00000000-0005-0000-0000-00002F370000}"/>
    <cellStyle name="Normal 2 3 4 2 3 2 3 2 3" xfId="29225" xr:uid="{00000000-0005-0000-0000-000029720000}"/>
    <cellStyle name="Normal 2 3 4 2 3 2 3 3" xfId="9107" xr:uid="{00000000-0005-0000-0000-000093230000}"/>
    <cellStyle name="Normal 2 3 4 2 3 2 3 3 3" xfId="24208" xr:uid="{00000000-0005-0000-0000-0000905E0000}"/>
    <cellStyle name="Normal 2 3 4 2 3 2 3 5" xfId="19195" xr:uid="{00000000-0005-0000-0000-0000FB4A0000}"/>
    <cellStyle name="Normal 2 3 4 2 3 2 4" xfId="5746" xr:uid="{00000000-0005-0000-0000-000072160000}"/>
    <cellStyle name="Normal 2 3 4 2 3 2 4 2" xfId="15798" xr:uid="{00000000-0005-0000-0000-0000B63D0000}"/>
    <cellStyle name="Normal 2 3 4 2 3 2 4 2 3" xfId="30896" xr:uid="{00000000-0005-0000-0000-0000B0780000}"/>
    <cellStyle name="Normal 2 3 4 2 3 2 4 3" xfId="10778" xr:uid="{00000000-0005-0000-0000-00001A2A0000}"/>
    <cellStyle name="Normal 2 3 4 2 3 2 4 3 3" xfId="25879" xr:uid="{00000000-0005-0000-0000-000017650000}"/>
    <cellStyle name="Normal 2 3 4 2 3 2 4 5" xfId="20866" xr:uid="{00000000-0005-0000-0000-000082510000}"/>
    <cellStyle name="Normal 2 3 4 2 3 2 5" xfId="12456" xr:uid="{00000000-0005-0000-0000-0000A8300000}"/>
    <cellStyle name="Normal 2 3 4 2 3 2 5 3" xfId="27554" xr:uid="{00000000-0005-0000-0000-0000A26B0000}"/>
    <cellStyle name="Normal 2 3 4 2 3 2 6" xfId="7435" xr:uid="{00000000-0005-0000-0000-00000B1D0000}"/>
    <cellStyle name="Normal 2 3 4 2 3 2 6 3" xfId="22537" xr:uid="{00000000-0005-0000-0000-000009580000}"/>
    <cellStyle name="Normal 2 3 4 2 3 2 8" xfId="17524" xr:uid="{00000000-0005-0000-0000-000074440000}"/>
    <cellStyle name="Normal 2 3 4 2 3 3" xfId="2782" xr:uid="{00000000-0005-0000-0000-0000DE0A0000}"/>
    <cellStyle name="Normal 2 3 4 2 3 3 2" xfId="4472" xr:uid="{00000000-0005-0000-0000-000078110000}"/>
    <cellStyle name="Normal 2 3 4 2 3 3 2 2" xfId="14545" xr:uid="{00000000-0005-0000-0000-0000D1380000}"/>
    <cellStyle name="Normal 2 3 4 2 3 3 2 2 3" xfId="29643" xr:uid="{00000000-0005-0000-0000-0000CB730000}"/>
    <cellStyle name="Normal 2 3 4 2 3 3 2 3" xfId="9525" xr:uid="{00000000-0005-0000-0000-000035250000}"/>
    <cellStyle name="Normal 2 3 4 2 3 3 2 3 3" xfId="24626" xr:uid="{00000000-0005-0000-0000-000032600000}"/>
    <cellStyle name="Normal 2 3 4 2 3 3 2 5" xfId="19613" xr:uid="{00000000-0005-0000-0000-00009D4C0000}"/>
    <cellStyle name="Normal 2 3 4 2 3 3 3" xfId="6164" xr:uid="{00000000-0005-0000-0000-000014180000}"/>
    <cellStyle name="Normal 2 3 4 2 3 3 3 2" xfId="16216" xr:uid="{00000000-0005-0000-0000-0000583F0000}"/>
    <cellStyle name="Normal 2 3 4 2 3 3 3 3" xfId="11196" xr:uid="{00000000-0005-0000-0000-0000BC2B0000}"/>
    <cellStyle name="Normal 2 3 4 2 3 3 3 3 3" xfId="26297" xr:uid="{00000000-0005-0000-0000-0000B9660000}"/>
    <cellStyle name="Normal 2 3 4 2 3 3 3 5" xfId="21284" xr:uid="{00000000-0005-0000-0000-000024530000}"/>
    <cellStyle name="Normal 2 3 4 2 3 3 4" xfId="12874" xr:uid="{00000000-0005-0000-0000-00004A320000}"/>
    <cellStyle name="Normal 2 3 4 2 3 3 4 3" xfId="27972" xr:uid="{00000000-0005-0000-0000-0000446D0000}"/>
    <cellStyle name="Normal 2 3 4 2 3 3 5" xfId="7853" xr:uid="{00000000-0005-0000-0000-0000AD1E0000}"/>
    <cellStyle name="Normal 2 3 4 2 3 3 5 3" xfId="22955" xr:uid="{00000000-0005-0000-0000-0000AB590000}"/>
    <cellStyle name="Normal 2 3 4 2 3 3 7" xfId="17942" xr:uid="{00000000-0005-0000-0000-000016460000}"/>
    <cellStyle name="Normal 2 3 4 2 3 4" xfId="3635" xr:uid="{00000000-0005-0000-0000-0000330E0000}"/>
    <cellStyle name="Normal 2 3 4 2 3 4 2" xfId="13709" xr:uid="{00000000-0005-0000-0000-00008D350000}"/>
    <cellStyle name="Normal 2 3 4 2 3 4 2 3" xfId="28807" xr:uid="{00000000-0005-0000-0000-000087700000}"/>
    <cellStyle name="Normal 2 3 4 2 3 4 3" xfId="8689" xr:uid="{00000000-0005-0000-0000-0000F1210000}"/>
    <cellStyle name="Normal 2 3 4 2 3 4 3 3" xfId="23790" xr:uid="{00000000-0005-0000-0000-0000EE5C0000}"/>
    <cellStyle name="Normal 2 3 4 2 3 4 5" xfId="18777" xr:uid="{00000000-0005-0000-0000-000059490000}"/>
    <cellStyle name="Normal 2 3 4 2 3 5" xfId="5328" xr:uid="{00000000-0005-0000-0000-0000D0140000}"/>
    <cellStyle name="Normal 2 3 4 2 3 5 2" xfId="15380" xr:uid="{00000000-0005-0000-0000-0000143C0000}"/>
    <cellStyle name="Normal 2 3 4 2 3 5 2 3" xfId="30478" xr:uid="{00000000-0005-0000-0000-00000E770000}"/>
    <cellStyle name="Normal 2 3 4 2 3 5 3" xfId="10360" xr:uid="{00000000-0005-0000-0000-000078280000}"/>
    <cellStyle name="Normal 2 3 4 2 3 5 3 3" xfId="25461" xr:uid="{00000000-0005-0000-0000-000075630000}"/>
    <cellStyle name="Normal 2 3 4 2 3 5 5" xfId="20448" xr:uid="{00000000-0005-0000-0000-0000E04F0000}"/>
    <cellStyle name="Normal 2 3 4 2 3 6" xfId="12038" xr:uid="{00000000-0005-0000-0000-0000062F0000}"/>
    <cellStyle name="Normal 2 3 4 2 3 6 3" xfId="27136" xr:uid="{00000000-0005-0000-0000-0000006A0000}"/>
    <cellStyle name="Normal 2 3 4 2 3 7" xfId="7017" xr:uid="{00000000-0005-0000-0000-0000691B0000}"/>
    <cellStyle name="Normal 2 3 4 2 3 7 3" xfId="22119" xr:uid="{00000000-0005-0000-0000-000067560000}"/>
    <cellStyle name="Normal 2 3 4 2 3 9" xfId="17106" xr:uid="{00000000-0005-0000-0000-0000D2420000}"/>
    <cellStyle name="Normal 2 3 4 2 4" xfId="2153" xr:uid="{00000000-0005-0000-0000-000069080000}"/>
    <cellStyle name="Normal 2 3 4 2 4 2" xfId="2992" xr:uid="{00000000-0005-0000-0000-0000B00B0000}"/>
    <cellStyle name="Normal 2 3 4 2 4 2 2" xfId="4682" xr:uid="{00000000-0005-0000-0000-00004A120000}"/>
    <cellStyle name="Normal 2 3 4 2 4 2 2 2" xfId="14755" xr:uid="{00000000-0005-0000-0000-0000A3390000}"/>
    <cellStyle name="Normal 2 3 4 2 4 2 2 2 3" xfId="29853" xr:uid="{00000000-0005-0000-0000-00009D740000}"/>
    <cellStyle name="Normal 2 3 4 2 4 2 2 3" xfId="9735" xr:uid="{00000000-0005-0000-0000-000007260000}"/>
    <cellStyle name="Normal 2 3 4 2 4 2 2 3 3" xfId="24836" xr:uid="{00000000-0005-0000-0000-000004610000}"/>
    <cellStyle name="Normal 2 3 4 2 4 2 2 5" xfId="19823" xr:uid="{00000000-0005-0000-0000-00006F4D0000}"/>
    <cellStyle name="Normal 2 3 4 2 4 2 3" xfId="6374" xr:uid="{00000000-0005-0000-0000-0000E6180000}"/>
    <cellStyle name="Normal 2 3 4 2 4 2 3 2" xfId="16426" xr:uid="{00000000-0005-0000-0000-00002A400000}"/>
    <cellStyle name="Normal 2 3 4 2 4 2 3 3" xfId="11406" xr:uid="{00000000-0005-0000-0000-00008E2C0000}"/>
    <cellStyle name="Normal 2 3 4 2 4 2 3 3 3" xfId="26507" xr:uid="{00000000-0005-0000-0000-00008B670000}"/>
    <cellStyle name="Normal 2 3 4 2 4 2 3 5" xfId="21494" xr:uid="{00000000-0005-0000-0000-0000F6530000}"/>
    <cellStyle name="Normal 2 3 4 2 4 2 4" xfId="13084" xr:uid="{00000000-0005-0000-0000-00001C330000}"/>
    <cellStyle name="Normal 2 3 4 2 4 2 4 3" xfId="28182" xr:uid="{00000000-0005-0000-0000-0000166E0000}"/>
    <cellStyle name="Normal 2 3 4 2 4 2 5" xfId="8063" xr:uid="{00000000-0005-0000-0000-00007F1F0000}"/>
    <cellStyle name="Normal 2 3 4 2 4 2 5 3" xfId="23165" xr:uid="{00000000-0005-0000-0000-00007D5A0000}"/>
    <cellStyle name="Normal 2 3 4 2 4 2 7" xfId="18152" xr:uid="{00000000-0005-0000-0000-0000E8460000}"/>
    <cellStyle name="Normal 2 3 4 2 4 3" xfId="3845" xr:uid="{00000000-0005-0000-0000-0000050F0000}"/>
    <cellStyle name="Normal 2 3 4 2 4 3 2" xfId="13919" xr:uid="{00000000-0005-0000-0000-00005F360000}"/>
    <cellStyle name="Normal 2 3 4 2 4 3 2 3" xfId="29017" xr:uid="{00000000-0005-0000-0000-000059710000}"/>
    <cellStyle name="Normal 2 3 4 2 4 3 3" xfId="8899" xr:uid="{00000000-0005-0000-0000-0000C3220000}"/>
    <cellStyle name="Normal 2 3 4 2 4 3 3 3" xfId="24000" xr:uid="{00000000-0005-0000-0000-0000C05D0000}"/>
    <cellStyle name="Normal 2 3 4 2 4 3 5" xfId="18987" xr:uid="{00000000-0005-0000-0000-00002B4A0000}"/>
    <cellStyle name="Normal 2 3 4 2 4 4" xfId="5538" xr:uid="{00000000-0005-0000-0000-0000A2150000}"/>
    <cellStyle name="Normal 2 3 4 2 4 4 2" xfId="15590" xr:uid="{00000000-0005-0000-0000-0000E63C0000}"/>
    <cellStyle name="Normal 2 3 4 2 4 4 2 3" xfId="30688" xr:uid="{00000000-0005-0000-0000-0000E0770000}"/>
    <cellStyle name="Normal 2 3 4 2 4 4 3" xfId="10570" xr:uid="{00000000-0005-0000-0000-00004A290000}"/>
    <cellStyle name="Normal 2 3 4 2 4 4 3 3" xfId="25671" xr:uid="{00000000-0005-0000-0000-000047640000}"/>
    <cellStyle name="Normal 2 3 4 2 4 4 5" xfId="20658" xr:uid="{00000000-0005-0000-0000-0000B2500000}"/>
    <cellStyle name="Normal 2 3 4 2 4 5" xfId="12248" xr:uid="{00000000-0005-0000-0000-0000D82F0000}"/>
    <cellStyle name="Normal 2 3 4 2 4 5 3" xfId="27346" xr:uid="{00000000-0005-0000-0000-0000D26A0000}"/>
    <cellStyle name="Normal 2 3 4 2 4 6" xfId="7227" xr:uid="{00000000-0005-0000-0000-00003B1C0000}"/>
    <cellStyle name="Normal 2 3 4 2 4 6 3" xfId="22329" xr:uid="{00000000-0005-0000-0000-000039570000}"/>
    <cellStyle name="Normal 2 3 4 2 4 8" xfId="17316" xr:uid="{00000000-0005-0000-0000-0000A4430000}"/>
    <cellStyle name="Normal 2 3 4 2 5" xfId="2574" xr:uid="{00000000-0005-0000-0000-00000E0A0000}"/>
    <cellStyle name="Normal 2 3 4 2 5 2" xfId="4264" xr:uid="{00000000-0005-0000-0000-0000A8100000}"/>
    <cellStyle name="Normal 2 3 4 2 5 2 2" xfId="14337" xr:uid="{00000000-0005-0000-0000-000001380000}"/>
    <cellStyle name="Normal 2 3 4 2 5 2 2 3" xfId="29435" xr:uid="{00000000-0005-0000-0000-0000FB720000}"/>
    <cellStyle name="Normal 2 3 4 2 5 2 3" xfId="9317" xr:uid="{00000000-0005-0000-0000-000065240000}"/>
    <cellStyle name="Normal 2 3 4 2 5 2 3 3" xfId="24418" xr:uid="{00000000-0005-0000-0000-0000625F0000}"/>
    <cellStyle name="Normal 2 3 4 2 5 2 5" xfId="19405" xr:uid="{00000000-0005-0000-0000-0000CD4B0000}"/>
    <cellStyle name="Normal 2 3 4 2 5 3" xfId="5956" xr:uid="{00000000-0005-0000-0000-000044170000}"/>
    <cellStyle name="Normal 2 3 4 2 5 3 2" xfId="16008" xr:uid="{00000000-0005-0000-0000-0000883E0000}"/>
    <cellStyle name="Normal 2 3 4 2 5 3 3" xfId="10988" xr:uid="{00000000-0005-0000-0000-0000EC2A0000}"/>
    <cellStyle name="Normal 2 3 4 2 5 3 3 3" xfId="26089" xr:uid="{00000000-0005-0000-0000-0000E9650000}"/>
    <cellStyle name="Normal 2 3 4 2 5 3 5" xfId="21076" xr:uid="{00000000-0005-0000-0000-000054520000}"/>
    <cellStyle name="Normal 2 3 4 2 5 4" xfId="12666" xr:uid="{00000000-0005-0000-0000-00007A310000}"/>
    <cellStyle name="Normal 2 3 4 2 5 4 3" xfId="27764" xr:uid="{00000000-0005-0000-0000-0000746C0000}"/>
    <cellStyle name="Normal 2 3 4 2 5 5" xfId="7645" xr:uid="{00000000-0005-0000-0000-0000DD1D0000}"/>
    <cellStyle name="Normal 2 3 4 2 5 5 3" xfId="22747" xr:uid="{00000000-0005-0000-0000-0000DB580000}"/>
    <cellStyle name="Normal 2 3 4 2 5 7" xfId="17734" xr:uid="{00000000-0005-0000-0000-000046450000}"/>
    <cellStyle name="Normal 2 3 4 2 6" xfId="3427" xr:uid="{00000000-0005-0000-0000-0000630D0000}"/>
    <cellStyle name="Normal 2 3 4 2 6 2" xfId="13501" xr:uid="{00000000-0005-0000-0000-0000BD340000}"/>
    <cellStyle name="Normal 2 3 4 2 6 2 3" xfId="28599" xr:uid="{00000000-0005-0000-0000-0000B76F0000}"/>
    <cellStyle name="Normal 2 3 4 2 6 3" xfId="8481" xr:uid="{00000000-0005-0000-0000-000021210000}"/>
    <cellStyle name="Normal 2 3 4 2 6 3 3" xfId="23582" xr:uid="{00000000-0005-0000-0000-00001E5C0000}"/>
    <cellStyle name="Normal 2 3 4 2 6 5" xfId="18569" xr:uid="{00000000-0005-0000-0000-000089480000}"/>
    <cellStyle name="Normal 2 3 4 2 7" xfId="5120" xr:uid="{00000000-0005-0000-0000-000000140000}"/>
    <cellStyle name="Normal 2 3 4 2 7 2" xfId="15172" xr:uid="{00000000-0005-0000-0000-0000443B0000}"/>
    <cellStyle name="Normal 2 3 4 2 7 2 3" xfId="30270" xr:uid="{00000000-0005-0000-0000-00003E760000}"/>
    <cellStyle name="Normal 2 3 4 2 7 3" xfId="10152" xr:uid="{00000000-0005-0000-0000-0000A8270000}"/>
    <cellStyle name="Normal 2 3 4 2 7 3 3" xfId="25253" xr:uid="{00000000-0005-0000-0000-0000A5620000}"/>
    <cellStyle name="Normal 2 3 4 2 7 5" xfId="20240" xr:uid="{00000000-0005-0000-0000-0000104F0000}"/>
    <cellStyle name="Normal 2 3 4 2 8" xfId="11830" xr:uid="{00000000-0005-0000-0000-0000362E0000}"/>
    <cellStyle name="Normal 2 3 4 2 8 3" xfId="26928" xr:uid="{00000000-0005-0000-0000-000030690000}"/>
    <cellStyle name="Normal 2 3 4 2 9" xfId="6809" xr:uid="{00000000-0005-0000-0000-0000991A0000}"/>
    <cellStyle name="Normal 2 3 4 2 9 3" xfId="21911" xr:uid="{00000000-0005-0000-0000-000097550000}"/>
    <cellStyle name="Normal 2 3 4 3" xfId="1773" xr:uid="{00000000-0005-0000-0000-0000ED060000}"/>
    <cellStyle name="Normal 2 3 4 3 10" xfId="16950" xr:uid="{00000000-0005-0000-0000-000036420000}"/>
    <cellStyle name="Normal 2 3 4 3 2" xfId="1992" xr:uid="{00000000-0005-0000-0000-0000C8070000}"/>
    <cellStyle name="Normal 2 3 4 3 2 2" xfId="2413" xr:uid="{00000000-0005-0000-0000-00006D090000}"/>
    <cellStyle name="Normal 2 3 4 3 2 2 2" xfId="3252" xr:uid="{00000000-0005-0000-0000-0000B40C0000}"/>
    <cellStyle name="Normal 2 3 4 3 2 2 2 2" xfId="4942" xr:uid="{00000000-0005-0000-0000-00004E130000}"/>
    <cellStyle name="Normal 2 3 4 3 2 2 2 2 2" xfId="15015" xr:uid="{00000000-0005-0000-0000-0000A73A0000}"/>
    <cellStyle name="Normal 2 3 4 3 2 2 2 2 2 3" xfId="30113" xr:uid="{00000000-0005-0000-0000-0000A1750000}"/>
    <cellStyle name="Normal 2 3 4 3 2 2 2 2 3" xfId="9995" xr:uid="{00000000-0005-0000-0000-00000B270000}"/>
    <cellStyle name="Normal 2 3 4 3 2 2 2 2 3 3" xfId="25096" xr:uid="{00000000-0005-0000-0000-000008620000}"/>
    <cellStyle name="Normal 2 3 4 3 2 2 2 2 5" xfId="20083" xr:uid="{00000000-0005-0000-0000-0000734E0000}"/>
    <cellStyle name="Normal 2 3 4 3 2 2 2 3" xfId="6634" xr:uid="{00000000-0005-0000-0000-0000EA190000}"/>
    <cellStyle name="Normal 2 3 4 3 2 2 2 3 2" xfId="16686" xr:uid="{00000000-0005-0000-0000-00002E410000}"/>
    <cellStyle name="Normal 2 3 4 3 2 2 2 3 3" xfId="11666" xr:uid="{00000000-0005-0000-0000-0000922D0000}"/>
    <cellStyle name="Normal 2 3 4 3 2 2 2 3 3 3" xfId="26767" xr:uid="{00000000-0005-0000-0000-00008F680000}"/>
    <cellStyle name="Normal 2 3 4 3 2 2 2 3 5" xfId="21754" xr:uid="{00000000-0005-0000-0000-0000FA540000}"/>
    <cellStyle name="Normal 2 3 4 3 2 2 2 4" xfId="13344" xr:uid="{00000000-0005-0000-0000-000020340000}"/>
    <cellStyle name="Normal 2 3 4 3 2 2 2 4 3" xfId="28442" xr:uid="{00000000-0005-0000-0000-00001A6F0000}"/>
    <cellStyle name="Normal 2 3 4 3 2 2 2 5" xfId="8323" xr:uid="{00000000-0005-0000-0000-000083200000}"/>
    <cellStyle name="Normal 2 3 4 3 2 2 2 5 3" xfId="23425" xr:uid="{00000000-0005-0000-0000-0000815B0000}"/>
    <cellStyle name="Normal 2 3 4 3 2 2 2 7" xfId="18412" xr:uid="{00000000-0005-0000-0000-0000EC470000}"/>
    <cellStyle name="Normal 2 3 4 3 2 2 3" xfId="4105" xr:uid="{00000000-0005-0000-0000-000009100000}"/>
    <cellStyle name="Normal 2 3 4 3 2 2 3 2" xfId="14179" xr:uid="{00000000-0005-0000-0000-000063370000}"/>
    <cellStyle name="Normal 2 3 4 3 2 2 3 2 3" xfId="29277" xr:uid="{00000000-0005-0000-0000-00005D720000}"/>
    <cellStyle name="Normal 2 3 4 3 2 2 3 3" xfId="9159" xr:uid="{00000000-0005-0000-0000-0000C7230000}"/>
    <cellStyle name="Normal 2 3 4 3 2 2 3 3 3" xfId="24260" xr:uid="{00000000-0005-0000-0000-0000C45E0000}"/>
    <cellStyle name="Normal 2 3 4 3 2 2 3 5" xfId="19247" xr:uid="{00000000-0005-0000-0000-00002F4B0000}"/>
    <cellStyle name="Normal 2 3 4 3 2 2 4" xfId="5798" xr:uid="{00000000-0005-0000-0000-0000A6160000}"/>
    <cellStyle name="Normal 2 3 4 3 2 2 4 2" xfId="15850" xr:uid="{00000000-0005-0000-0000-0000EA3D0000}"/>
    <cellStyle name="Normal 2 3 4 3 2 2 4 2 3" xfId="30948" xr:uid="{00000000-0005-0000-0000-0000E4780000}"/>
    <cellStyle name="Normal 2 3 4 3 2 2 4 3" xfId="10830" xr:uid="{00000000-0005-0000-0000-00004E2A0000}"/>
    <cellStyle name="Normal 2 3 4 3 2 2 4 3 3" xfId="25931" xr:uid="{00000000-0005-0000-0000-00004B650000}"/>
    <cellStyle name="Normal 2 3 4 3 2 2 4 5" xfId="20918" xr:uid="{00000000-0005-0000-0000-0000B6510000}"/>
    <cellStyle name="Normal 2 3 4 3 2 2 5" xfId="12508" xr:uid="{00000000-0005-0000-0000-0000DC300000}"/>
    <cellStyle name="Normal 2 3 4 3 2 2 5 3" xfId="27606" xr:uid="{00000000-0005-0000-0000-0000D66B0000}"/>
    <cellStyle name="Normal 2 3 4 3 2 2 6" xfId="7487" xr:uid="{00000000-0005-0000-0000-00003F1D0000}"/>
    <cellStyle name="Normal 2 3 4 3 2 2 6 3" xfId="22589" xr:uid="{00000000-0005-0000-0000-00003D580000}"/>
    <cellStyle name="Normal 2 3 4 3 2 2 8" xfId="17576" xr:uid="{00000000-0005-0000-0000-0000A8440000}"/>
    <cellStyle name="Normal 2 3 4 3 2 3" xfId="2834" xr:uid="{00000000-0005-0000-0000-0000120B0000}"/>
    <cellStyle name="Normal 2 3 4 3 2 3 2" xfId="4524" xr:uid="{00000000-0005-0000-0000-0000AC110000}"/>
    <cellStyle name="Normal 2 3 4 3 2 3 2 2" xfId="14597" xr:uid="{00000000-0005-0000-0000-000005390000}"/>
    <cellStyle name="Normal 2 3 4 3 2 3 2 2 3" xfId="29695" xr:uid="{00000000-0005-0000-0000-0000FF730000}"/>
    <cellStyle name="Normal 2 3 4 3 2 3 2 3" xfId="9577" xr:uid="{00000000-0005-0000-0000-000069250000}"/>
    <cellStyle name="Normal 2 3 4 3 2 3 2 3 3" xfId="24678" xr:uid="{00000000-0005-0000-0000-000066600000}"/>
    <cellStyle name="Normal 2 3 4 3 2 3 2 5" xfId="19665" xr:uid="{00000000-0005-0000-0000-0000D14C0000}"/>
    <cellStyle name="Normal 2 3 4 3 2 3 3" xfId="6216" xr:uid="{00000000-0005-0000-0000-000048180000}"/>
    <cellStyle name="Normal 2 3 4 3 2 3 3 2" xfId="16268" xr:uid="{00000000-0005-0000-0000-00008C3F0000}"/>
    <cellStyle name="Normal 2 3 4 3 2 3 3 3" xfId="11248" xr:uid="{00000000-0005-0000-0000-0000F02B0000}"/>
    <cellStyle name="Normal 2 3 4 3 2 3 3 3 3" xfId="26349" xr:uid="{00000000-0005-0000-0000-0000ED660000}"/>
    <cellStyle name="Normal 2 3 4 3 2 3 3 5" xfId="21336" xr:uid="{00000000-0005-0000-0000-000058530000}"/>
    <cellStyle name="Normal 2 3 4 3 2 3 4" xfId="12926" xr:uid="{00000000-0005-0000-0000-00007E320000}"/>
    <cellStyle name="Normal 2 3 4 3 2 3 4 3" xfId="28024" xr:uid="{00000000-0005-0000-0000-0000786D0000}"/>
    <cellStyle name="Normal 2 3 4 3 2 3 5" xfId="7905" xr:uid="{00000000-0005-0000-0000-0000E11E0000}"/>
    <cellStyle name="Normal 2 3 4 3 2 3 5 3" xfId="23007" xr:uid="{00000000-0005-0000-0000-0000DF590000}"/>
    <cellStyle name="Normal 2 3 4 3 2 3 7" xfId="17994" xr:uid="{00000000-0005-0000-0000-00004A460000}"/>
    <cellStyle name="Normal 2 3 4 3 2 4" xfId="3687" xr:uid="{00000000-0005-0000-0000-0000670E0000}"/>
    <cellStyle name="Normal 2 3 4 3 2 4 2" xfId="13761" xr:uid="{00000000-0005-0000-0000-0000C1350000}"/>
    <cellStyle name="Normal 2 3 4 3 2 4 2 3" xfId="28859" xr:uid="{00000000-0005-0000-0000-0000BB700000}"/>
    <cellStyle name="Normal 2 3 4 3 2 4 3" xfId="8741" xr:uid="{00000000-0005-0000-0000-000025220000}"/>
    <cellStyle name="Normal 2 3 4 3 2 4 3 3" xfId="23842" xr:uid="{00000000-0005-0000-0000-0000225D0000}"/>
    <cellStyle name="Normal 2 3 4 3 2 4 5" xfId="18829" xr:uid="{00000000-0005-0000-0000-00008D490000}"/>
    <cellStyle name="Normal 2 3 4 3 2 5" xfId="5380" xr:uid="{00000000-0005-0000-0000-000004150000}"/>
    <cellStyle name="Normal 2 3 4 3 2 5 2" xfId="15432" xr:uid="{00000000-0005-0000-0000-0000483C0000}"/>
    <cellStyle name="Normal 2 3 4 3 2 5 2 3" xfId="30530" xr:uid="{00000000-0005-0000-0000-000042770000}"/>
    <cellStyle name="Normal 2 3 4 3 2 5 3" xfId="10412" xr:uid="{00000000-0005-0000-0000-0000AC280000}"/>
    <cellStyle name="Normal 2 3 4 3 2 5 3 3" xfId="25513" xr:uid="{00000000-0005-0000-0000-0000A9630000}"/>
    <cellStyle name="Normal 2 3 4 3 2 5 5" xfId="20500" xr:uid="{00000000-0005-0000-0000-000014500000}"/>
    <cellStyle name="Normal 2 3 4 3 2 6" xfId="12090" xr:uid="{00000000-0005-0000-0000-00003A2F0000}"/>
    <cellStyle name="Normal 2 3 4 3 2 6 3" xfId="27188" xr:uid="{00000000-0005-0000-0000-0000346A0000}"/>
    <cellStyle name="Normal 2 3 4 3 2 7" xfId="7069" xr:uid="{00000000-0005-0000-0000-00009D1B0000}"/>
    <cellStyle name="Normal 2 3 4 3 2 7 3" xfId="22171" xr:uid="{00000000-0005-0000-0000-00009B560000}"/>
    <cellStyle name="Normal 2 3 4 3 2 9" xfId="17158" xr:uid="{00000000-0005-0000-0000-000006430000}"/>
    <cellStyle name="Normal 2 3 4 3 3" xfId="2205" xr:uid="{00000000-0005-0000-0000-00009D080000}"/>
    <cellStyle name="Normal 2 3 4 3 3 2" xfId="3044" xr:uid="{00000000-0005-0000-0000-0000E40B0000}"/>
    <cellStyle name="Normal 2 3 4 3 3 2 2" xfId="4734" xr:uid="{00000000-0005-0000-0000-00007E120000}"/>
    <cellStyle name="Normal 2 3 4 3 3 2 2 2" xfId="14807" xr:uid="{00000000-0005-0000-0000-0000D7390000}"/>
    <cellStyle name="Normal 2 3 4 3 3 2 2 2 3" xfId="29905" xr:uid="{00000000-0005-0000-0000-0000D1740000}"/>
    <cellStyle name="Normal 2 3 4 3 3 2 2 3" xfId="9787" xr:uid="{00000000-0005-0000-0000-00003B260000}"/>
    <cellStyle name="Normal 2 3 4 3 3 2 2 3 3" xfId="24888" xr:uid="{00000000-0005-0000-0000-000038610000}"/>
    <cellStyle name="Normal 2 3 4 3 3 2 2 5" xfId="19875" xr:uid="{00000000-0005-0000-0000-0000A34D0000}"/>
    <cellStyle name="Normal 2 3 4 3 3 2 3" xfId="6426" xr:uid="{00000000-0005-0000-0000-00001A190000}"/>
    <cellStyle name="Normal 2 3 4 3 3 2 3 2" xfId="16478" xr:uid="{00000000-0005-0000-0000-00005E400000}"/>
    <cellStyle name="Normal 2 3 4 3 3 2 3 3" xfId="11458" xr:uid="{00000000-0005-0000-0000-0000C22C0000}"/>
    <cellStyle name="Normal 2 3 4 3 3 2 3 3 3" xfId="26559" xr:uid="{00000000-0005-0000-0000-0000BF670000}"/>
    <cellStyle name="Normal 2 3 4 3 3 2 3 5" xfId="21546" xr:uid="{00000000-0005-0000-0000-00002A540000}"/>
    <cellStyle name="Normal 2 3 4 3 3 2 4" xfId="13136" xr:uid="{00000000-0005-0000-0000-000050330000}"/>
    <cellStyle name="Normal 2 3 4 3 3 2 4 3" xfId="28234" xr:uid="{00000000-0005-0000-0000-00004A6E0000}"/>
    <cellStyle name="Normal 2 3 4 3 3 2 5" xfId="8115" xr:uid="{00000000-0005-0000-0000-0000B31F0000}"/>
    <cellStyle name="Normal 2 3 4 3 3 2 5 3" xfId="23217" xr:uid="{00000000-0005-0000-0000-0000B15A0000}"/>
    <cellStyle name="Normal 2 3 4 3 3 2 7" xfId="18204" xr:uid="{00000000-0005-0000-0000-00001C470000}"/>
    <cellStyle name="Normal 2 3 4 3 3 3" xfId="3897" xr:uid="{00000000-0005-0000-0000-0000390F0000}"/>
    <cellStyle name="Normal 2 3 4 3 3 3 2" xfId="13971" xr:uid="{00000000-0005-0000-0000-000093360000}"/>
    <cellStyle name="Normal 2 3 4 3 3 3 2 3" xfId="29069" xr:uid="{00000000-0005-0000-0000-00008D710000}"/>
    <cellStyle name="Normal 2 3 4 3 3 3 3" xfId="8951" xr:uid="{00000000-0005-0000-0000-0000F7220000}"/>
    <cellStyle name="Normal 2 3 4 3 3 3 3 3" xfId="24052" xr:uid="{00000000-0005-0000-0000-0000F45D0000}"/>
    <cellStyle name="Normal 2 3 4 3 3 3 5" xfId="19039" xr:uid="{00000000-0005-0000-0000-00005F4A0000}"/>
    <cellStyle name="Normal 2 3 4 3 3 4" xfId="5590" xr:uid="{00000000-0005-0000-0000-0000D6150000}"/>
    <cellStyle name="Normal 2 3 4 3 3 4 2" xfId="15642" xr:uid="{00000000-0005-0000-0000-00001A3D0000}"/>
    <cellStyle name="Normal 2 3 4 3 3 4 2 3" xfId="30740" xr:uid="{00000000-0005-0000-0000-000014780000}"/>
    <cellStyle name="Normal 2 3 4 3 3 4 3" xfId="10622" xr:uid="{00000000-0005-0000-0000-00007E290000}"/>
    <cellStyle name="Normal 2 3 4 3 3 4 3 3" xfId="25723" xr:uid="{00000000-0005-0000-0000-00007B640000}"/>
    <cellStyle name="Normal 2 3 4 3 3 4 5" xfId="20710" xr:uid="{00000000-0005-0000-0000-0000E6500000}"/>
    <cellStyle name="Normal 2 3 4 3 3 5" xfId="12300" xr:uid="{00000000-0005-0000-0000-00000C300000}"/>
    <cellStyle name="Normal 2 3 4 3 3 5 3" xfId="27398" xr:uid="{00000000-0005-0000-0000-0000066B0000}"/>
    <cellStyle name="Normal 2 3 4 3 3 6" xfId="7279" xr:uid="{00000000-0005-0000-0000-00006F1C0000}"/>
    <cellStyle name="Normal 2 3 4 3 3 6 3" xfId="22381" xr:uid="{00000000-0005-0000-0000-00006D570000}"/>
    <cellStyle name="Normal 2 3 4 3 3 8" xfId="17368" xr:uid="{00000000-0005-0000-0000-0000D8430000}"/>
    <cellStyle name="Normal 2 3 4 3 4" xfId="2626" xr:uid="{00000000-0005-0000-0000-0000420A0000}"/>
    <cellStyle name="Normal 2 3 4 3 4 2" xfId="4316" xr:uid="{00000000-0005-0000-0000-0000DC100000}"/>
    <cellStyle name="Normal 2 3 4 3 4 2 2" xfId="14389" xr:uid="{00000000-0005-0000-0000-000035380000}"/>
    <cellStyle name="Normal 2 3 4 3 4 2 2 3" xfId="29487" xr:uid="{00000000-0005-0000-0000-00002F730000}"/>
    <cellStyle name="Normal 2 3 4 3 4 2 3" xfId="9369" xr:uid="{00000000-0005-0000-0000-000099240000}"/>
    <cellStyle name="Normal 2 3 4 3 4 2 3 3" xfId="24470" xr:uid="{00000000-0005-0000-0000-0000965F0000}"/>
    <cellStyle name="Normal 2 3 4 3 4 2 5" xfId="19457" xr:uid="{00000000-0005-0000-0000-0000014C0000}"/>
    <cellStyle name="Normal 2 3 4 3 4 3" xfId="6008" xr:uid="{00000000-0005-0000-0000-000078170000}"/>
    <cellStyle name="Normal 2 3 4 3 4 3 2" xfId="16060" xr:uid="{00000000-0005-0000-0000-0000BC3E0000}"/>
    <cellStyle name="Normal 2 3 4 3 4 3 3" xfId="11040" xr:uid="{00000000-0005-0000-0000-0000202B0000}"/>
    <cellStyle name="Normal 2 3 4 3 4 3 3 3" xfId="26141" xr:uid="{00000000-0005-0000-0000-00001D660000}"/>
    <cellStyle name="Normal 2 3 4 3 4 3 5" xfId="21128" xr:uid="{00000000-0005-0000-0000-000088520000}"/>
    <cellStyle name="Normal 2 3 4 3 4 4" xfId="12718" xr:uid="{00000000-0005-0000-0000-0000AE310000}"/>
    <cellStyle name="Normal 2 3 4 3 4 4 3" xfId="27816" xr:uid="{00000000-0005-0000-0000-0000A86C0000}"/>
    <cellStyle name="Normal 2 3 4 3 4 5" xfId="7697" xr:uid="{00000000-0005-0000-0000-0000111E0000}"/>
    <cellStyle name="Normal 2 3 4 3 4 5 3" xfId="22799" xr:uid="{00000000-0005-0000-0000-00000F590000}"/>
    <cellStyle name="Normal 2 3 4 3 4 7" xfId="17786" xr:uid="{00000000-0005-0000-0000-00007A450000}"/>
    <cellStyle name="Normal 2 3 4 3 5" xfId="3479" xr:uid="{00000000-0005-0000-0000-0000970D0000}"/>
    <cellStyle name="Normal 2 3 4 3 5 2" xfId="13553" xr:uid="{00000000-0005-0000-0000-0000F1340000}"/>
    <cellStyle name="Normal 2 3 4 3 5 2 3" xfId="28651" xr:uid="{00000000-0005-0000-0000-0000EB6F0000}"/>
    <cellStyle name="Normal 2 3 4 3 5 3" xfId="8533" xr:uid="{00000000-0005-0000-0000-000055210000}"/>
    <cellStyle name="Normal 2 3 4 3 5 3 3" xfId="23634" xr:uid="{00000000-0005-0000-0000-0000525C0000}"/>
    <cellStyle name="Normal 2 3 4 3 5 5" xfId="18621" xr:uid="{00000000-0005-0000-0000-0000BD480000}"/>
    <cellStyle name="Normal 2 3 4 3 6" xfId="5172" xr:uid="{00000000-0005-0000-0000-000034140000}"/>
    <cellStyle name="Normal 2 3 4 3 6 2" xfId="15224" xr:uid="{00000000-0005-0000-0000-0000783B0000}"/>
    <cellStyle name="Normal 2 3 4 3 6 2 3" xfId="30322" xr:uid="{00000000-0005-0000-0000-000072760000}"/>
    <cellStyle name="Normal 2 3 4 3 6 3" xfId="10204" xr:uid="{00000000-0005-0000-0000-0000DC270000}"/>
    <cellStyle name="Normal 2 3 4 3 6 3 3" xfId="25305" xr:uid="{00000000-0005-0000-0000-0000D9620000}"/>
    <cellStyle name="Normal 2 3 4 3 6 5" xfId="20292" xr:uid="{00000000-0005-0000-0000-0000444F0000}"/>
    <cellStyle name="Normal 2 3 4 3 7" xfId="11882" xr:uid="{00000000-0005-0000-0000-00006A2E0000}"/>
    <cellStyle name="Normal 2 3 4 3 7 3" xfId="26980" xr:uid="{00000000-0005-0000-0000-000064690000}"/>
    <cellStyle name="Normal 2 3 4 3 8" xfId="6861" xr:uid="{00000000-0005-0000-0000-0000CD1A0000}"/>
    <cellStyle name="Normal 2 3 4 3 8 3" xfId="21963" xr:uid="{00000000-0005-0000-0000-0000CB550000}"/>
    <cellStyle name="Normal 2 3 4 4" xfId="1886" xr:uid="{00000000-0005-0000-0000-00005E070000}"/>
    <cellStyle name="Normal 2 3 4 4 2" xfId="2309" xr:uid="{00000000-0005-0000-0000-000005090000}"/>
    <cellStyle name="Normal 2 3 4 4 2 2" xfId="3148" xr:uid="{00000000-0005-0000-0000-00004C0C0000}"/>
    <cellStyle name="Normal 2 3 4 4 2 2 2" xfId="4838" xr:uid="{00000000-0005-0000-0000-0000E6120000}"/>
    <cellStyle name="Normal 2 3 4 4 2 2 2 2" xfId="14911" xr:uid="{00000000-0005-0000-0000-00003F3A0000}"/>
    <cellStyle name="Normal 2 3 4 4 2 2 2 2 3" xfId="30009" xr:uid="{00000000-0005-0000-0000-000039750000}"/>
    <cellStyle name="Normal 2 3 4 4 2 2 2 3" xfId="9891" xr:uid="{00000000-0005-0000-0000-0000A3260000}"/>
    <cellStyle name="Normal 2 3 4 4 2 2 2 3 3" xfId="24992" xr:uid="{00000000-0005-0000-0000-0000A0610000}"/>
    <cellStyle name="Normal 2 3 4 4 2 2 2 5" xfId="19979" xr:uid="{00000000-0005-0000-0000-00000B4E0000}"/>
    <cellStyle name="Normal 2 3 4 4 2 2 3" xfId="6530" xr:uid="{00000000-0005-0000-0000-000082190000}"/>
    <cellStyle name="Normal 2 3 4 4 2 2 3 2" xfId="16582" xr:uid="{00000000-0005-0000-0000-0000C6400000}"/>
    <cellStyle name="Normal 2 3 4 4 2 2 3 3" xfId="11562" xr:uid="{00000000-0005-0000-0000-00002A2D0000}"/>
    <cellStyle name="Normal 2 3 4 4 2 2 3 3 3" xfId="26663" xr:uid="{00000000-0005-0000-0000-000027680000}"/>
    <cellStyle name="Normal 2 3 4 4 2 2 3 5" xfId="21650" xr:uid="{00000000-0005-0000-0000-000092540000}"/>
    <cellStyle name="Normal 2 3 4 4 2 2 4" xfId="13240" xr:uid="{00000000-0005-0000-0000-0000B8330000}"/>
    <cellStyle name="Normal 2 3 4 4 2 2 4 3" xfId="28338" xr:uid="{00000000-0005-0000-0000-0000B26E0000}"/>
    <cellStyle name="Normal 2 3 4 4 2 2 5" xfId="8219" xr:uid="{00000000-0005-0000-0000-00001B200000}"/>
    <cellStyle name="Normal 2 3 4 4 2 2 5 3" xfId="23321" xr:uid="{00000000-0005-0000-0000-0000195B0000}"/>
    <cellStyle name="Normal 2 3 4 4 2 2 7" xfId="18308" xr:uid="{00000000-0005-0000-0000-000084470000}"/>
    <cellStyle name="Normal 2 3 4 4 2 3" xfId="4001" xr:uid="{00000000-0005-0000-0000-0000A10F0000}"/>
    <cellStyle name="Normal 2 3 4 4 2 3 2" xfId="14075" xr:uid="{00000000-0005-0000-0000-0000FB360000}"/>
    <cellStyle name="Normal 2 3 4 4 2 3 2 3" xfId="29173" xr:uid="{00000000-0005-0000-0000-0000F5710000}"/>
    <cellStyle name="Normal 2 3 4 4 2 3 3" xfId="9055" xr:uid="{00000000-0005-0000-0000-00005F230000}"/>
    <cellStyle name="Normal 2 3 4 4 2 3 3 3" xfId="24156" xr:uid="{00000000-0005-0000-0000-00005C5E0000}"/>
    <cellStyle name="Normal 2 3 4 4 2 3 5" xfId="19143" xr:uid="{00000000-0005-0000-0000-0000C74A0000}"/>
    <cellStyle name="Normal 2 3 4 4 2 4" xfId="5694" xr:uid="{00000000-0005-0000-0000-00003E160000}"/>
    <cellStyle name="Normal 2 3 4 4 2 4 2" xfId="15746" xr:uid="{00000000-0005-0000-0000-0000823D0000}"/>
    <cellStyle name="Normal 2 3 4 4 2 4 2 3" xfId="30844" xr:uid="{00000000-0005-0000-0000-00007C780000}"/>
    <cellStyle name="Normal 2 3 4 4 2 4 3" xfId="10726" xr:uid="{00000000-0005-0000-0000-0000E6290000}"/>
    <cellStyle name="Normal 2 3 4 4 2 4 3 3" xfId="25827" xr:uid="{00000000-0005-0000-0000-0000E3640000}"/>
    <cellStyle name="Normal 2 3 4 4 2 4 5" xfId="20814" xr:uid="{00000000-0005-0000-0000-00004E510000}"/>
    <cellStyle name="Normal 2 3 4 4 2 5" xfId="12404" xr:uid="{00000000-0005-0000-0000-000074300000}"/>
    <cellStyle name="Normal 2 3 4 4 2 5 3" xfId="27502" xr:uid="{00000000-0005-0000-0000-00006E6B0000}"/>
    <cellStyle name="Normal 2 3 4 4 2 6" xfId="7383" xr:uid="{00000000-0005-0000-0000-0000D71C0000}"/>
    <cellStyle name="Normal 2 3 4 4 2 6 3" xfId="22485" xr:uid="{00000000-0005-0000-0000-0000D5570000}"/>
    <cellStyle name="Normal 2 3 4 4 2 8" xfId="17472" xr:uid="{00000000-0005-0000-0000-000040440000}"/>
    <cellStyle name="Normal 2 3 4 4 3" xfId="2730" xr:uid="{00000000-0005-0000-0000-0000AA0A0000}"/>
    <cellStyle name="Normal 2 3 4 4 3 2" xfId="4420" xr:uid="{00000000-0005-0000-0000-000044110000}"/>
    <cellStyle name="Normal 2 3 4 4 3 2 2" xfId="14493" xr:uid="{00000000-0005-0000-0000-00009D380000}"/>
    <cellStyle name="Normal 2 3 4 4 3 2 2 3" xfId="29591" xr:uid="{00000000-0005-0000-0000-000097730000}"/>
    <cellStyle name="Normal 2 3 4 4 3 2 3" xfId="9473" xr:uid="{00000000-0005-0000-0000-000001250000}"/>
    <cellStyle name="Normal 2 3 4 4 3 2 3 3" xfId="24574" xr:uid="{00000000-0005-0000-0000-0000FE5F0000}"/>
    <cellStyle name="Normal 2 3 4 4 3 2 5" xfId="19561" xr:uid="{00000000-0005-0000-0000-0000694C0000}"/>
    <cellStyle name="Normal 2 3 4 4 3 3" xfId="6112" xr:uid="{00000000-0005-0000-0000-0000E0170000}"/>
    <cellStyle name="Normal 2 3 4 4 3 3 2" xfId="16164" xr:uid="{00000000-0005-0000-0000-0000243F0000}"/>
    <cellStyle name="Normal 2 3 4 4 3 3 3" xfId="11144" xr:uid="{00000000-0005-0000-0000-0000882B0000}"/>
    <cellStyle name="Normal 2 3 4 4 3 3 3 3" xfId="26245" xr:uid="{00000000-0005-0000-0000-000085660000}"/>
    <cellStyle name="Normal 2 3 4 4 3 3 5" xfId="21232" xr:uid="{00000000-0005-0000-0000-0000F0520000}"/>
    <cellStyle name="Normal 2 3 4 4 3 4" xfId="12822" xr:uid="{00000000-0005-0000-0000-000016320000}"/>
    <cellStyle name="Normal 2 3 4 4 3 4 3" xfId="27920" xr:uid="{00000000-0005-0000-0000-0000106D0000}"/>
    <cellStyle name="Normal 2 3 4 4 3 5" xfId="7801" xr:uid="{00000000-0005-0000-0000-0000791E0000}"/>
    <cellStyle name="Normal 2 3 4 4 3 5 3" xfId="22903" xr:uid="{00000000-0005-0000-0000-000077590000}"/>
    <cellStyle name="Normal 2 3 4 4 3 7" xfId="17890" xr:uid="{00000000-0005-0000-0000-0000E2450000}"/>
    <cellStyle name="Normal 2 3 4 4 4" xfId="3583" xr:uid="{00000000-0005-0000-0000-0000FF0D0000}"/>
    <cellStyle name="Normal 2 3 4 4 4 2" xfId="13657" xr:uid="{00000000-0005-0000-0000-000059350000}"/>
    <cellStyle name="Normal 2 3 4 4 4 2 3" xfId="28755" xr:uid="{00000000-0005-0000-0000-000053700000}"/>
    <cellStyle name="Normal 2 3 4 4 4 3" xfId="8637" xr:uid="{00000000-0005-0000-0000-0000BD210000}"/>
    <cellStyle name="Normal 2 3 4 4 4 3 3" xfId="23738" xr:uid="{00000000-0005-0000-0000-0000BA5C0000}"/>
    <cellStyle name="Normal 2 3 4 4 4 5" xfId="18725" xr:uid="{00000000-0005-0000-0000-000025490000}"/>
    <cellStyle name="Normal 2 3 4 4 5" xfId="5276" xr:uid="{00000000-0005-0000-0000-00009C140000}"/>
    <cellStyle name="Normal 2 3 4 4 5 2" xfId="15328" xr:uid="{00000000-0005-0000-0000-0000E03B0000}"/>
    <cellStyle name="Normal 2 3 4 4 5 2 3" xfId="30426" xr:uid="{00000000-0005-0000-0000-0000DA760000}"/>
    <cellStyle name="Normal 2 3 4 4 5 3" xfId="10308" xr:uid="{00000000-0005-0000-0000-000044280000}"/>
    <cellStyle name="Normal 2 3 4 4 5 3 3" xfId="25409" xr:uid="{00000000-0005-0000-0000-000041630000}"/>
    <cellStyle name="Normal 2 3 4 4 5 5" xfId="20396" xr:uid="{00000000-0005-0000-0000-0000AC4F0000}"/>
    <cellStyle name="Normal 2 3 4 4 6" xfId="11986" xr:uid="{00000000-0005-0000-0000-0000D22E0000}"/>
    <cellStyle name="Normal 2 3 4 4 6 3" xfId="27084" xr:uid="{00000000-0005-0000-0000-0000CC690000}"/>
    <cellStyle name="Normal 2 3 4 4 7" xfId="6965" xr:uid="{00000000-0005-0000-0000-0000351B0000}"/>
    <cellStyle name="Normal 2 3 4 4 7 3" xfId="22067" xr:uid="{00000000-0005-0000-0000-000033560000}"/>
    <cellStyle name="Normal 2 3 4 4 9" xfId="17054" xr:uid="{00000000-0005-0000-0000-00009E420000}"/>
    <cellStyle name="Normal 2 3 4 5" xfId="2099" xr:uid="{00000000-0005-0000-0000-000033080000}"/>
    <cellStyle name="Normal 2 3 4 5 2" xfId="2940" xr:uid="{00000000-0005-0000-0000-00007C0B0000}"/>
    <cellStyle name="Normal 2 3 4 5 2 2" xfId="4630" xr:uid="{00000000-0005-0000-0000-000016120000}"/>
    <cellStyle name="Normal 2 3 4 5 2 2 2" xfId="14703" xr:uid="{00000000-0005-0000-0000-00006F390000}"/>
    <cellStyle name="Normal 2 3 4 5 2 2 2 3" xfId="29801" xr:uid="{00000000-0005-0000-0000-000069740000}"/>
    <cellStyle name="Normal 2 3 4 5 2 2 3" xfId="9683" xr:uid="{00000000-0005-0000-0000-0000D3250000}"/>
    <cellStyle name="Normal 2 3 4 5 2 2 3 3" xfId="24784" xr:uid="{00000000-0005-0000-0000-0000D0600000}"/>
    <cellStyle name="Normal 2 3 4 5 2 2 5" xfId="19771" xr:uid="{00000000-0005-0000-0000-00003B4D0000}"/>
    <cellStyle name="Normal 2 3 4 5 2 3" xfId="6322" xr:uid="{00000000-0005-0000-0000-0000B2180000}"/>
    <cellStyle name="Normal 2 3 4 5 2 3 2" xfId="16374" xr:uid="{00000000-0005-0000-0000-0000F63F0000}"/>
    <cellStyle name="Normal 2 3 4 5 2 3 3" xfId="11354" xr:uid="{00000000-0005-0000-0000-00005A2C0000}"/>
    <cellStyle name="Normal 2 3 4 5 2 3 3 3" xfId="26455" xr:uid="{00000000-0005-0000-0000-000057670000}"/>
    <cellStyle name="Normal 2 3 4 5 2 3 5" xfId="21442" xr:uid="{00000000-0005-0000-0000-0000C2530000}"/>
    <cellStyle name="Normal 2 3 4 5 2 4" xfId="13032" xr:uid="{00000000-0005-0000-0000-0000E8320000}"/>
    <cellStyle name="Normal 2 3 4 5 2 4 3" xfId="28130" xr:uid="{00000000-0005-0000-0000-0000E26D0000}"/>
    <cellStyle name="Normal 2 3 4 5 2 5" xfId="8011" xr:uid="{00000000-0005-0000-0000-00004B1F0000}"/>
    <cellStyle name="Normal 2 3 4 5 2 5 3" xfId="23113" xr:uid="{00000000-0005-0000-0000-0000495A0000}"/>
    <cellStyle name="Normal 2 3 4 5 2 7" xfId="18100" xr:uid="{00000000-0005-0000-0000-0000B4460000}"/>
    <cellStyle name="Normal 2 3 4 5 3" xfId="3793" xr:uid="{00000000-0005-0000-0000-0000D10E0000}"/>
    <cellStyle name="Normal 2 3 4 5 3 2" xfId="13867" xr:uid="{00000000-0005-0000-0000-00002B360000}"/>
    <cellStyle name="Normal 2 3 4 5 3 2 3" xfId="28965" xr:uid="{00000000-0005-0000-0000-000025710000}"/>
    <cellStyle name="Normal 2 3 4 5 3 3" xfId="8847" xr:uid="{00000000-0005-0000-0000-00008F220000}"/>
    <cellStyle name="Normal 2 3 4 5 3 3 3" xfId="23948" xr:uid="{00000000-0005-0000-0000-00008C5D0000}"/>
    <cellStyle name="Normal 2 3 4 5 3 5" xfId="18935" xr:uid="{00000000-0005-0000-0000-0000F7490000}"/>
    <cellStyle name="Normal 2 3 4 5 4" xfId="5486" xr:uid="{00000000-0005-0000-0000-00006E150000}"/>
    <cellStyle name="Normal 2 3 4 5 4 2" xfId="15538" xr:uid="{00000000-0005-0000-0000-0000B23C0000}"/>
    <cellStyle name="Normal 2 3 4 5 4 2 3" xfId="30636" xr:uid="{00000000-0005-0000-0000-0000AC770000}"/>
    <cellStyle name="Normal 2 3 4 5 4 3" xfId="10518" xr:uid="{00000000-0005-0000-0000-000016290000}"/>
    <cellStyle name="Normal 2 3 4 5 4 3 3" xfId="25619" xr:uid="{00000000-0005-0000-0000-000013640000}"/>
    <cellStyle name="Normal 2 3 4 5 4 5" xfId="20606" xr:uid="{00000000-0005-0000-0000-00007E500000}"/>
    <cellStyle name="Normal 2 3 4 5 5" xfId="12196" xr:uid="{00000000-0005-0000-0000-0000A42F0000}"/>
    <cellStyle name="Normal 2 3 4 5 5 3" xfId="27294" xr:uid="{00000000-0005-0000-0000-00009E6A0000}"/>
    <cellStyle name="Normal 2 3 4 5 6" xfId="7175" xr:uid="{00000000-0005-0000-0000-0000071C0000}"/>
    <cellStyle name="Normal 2 3 4 5 6 3" xfId="22277" xr:uid="{00000000-0005-0000-0000-000005570000}"/>
    <cellStyle name="Normal 2 3 4 5 8" xfId="17264" xr:uid="{00000000-0005-0000-0000-000070430000}"/>
    <cellStyle name="Normal 2 3 4 6" xfId="2520" xr:uid="{00000000-0005-0000-0000-0000D8090000}"/>
    <cellStyle name="Normal 2 3 4 6 2" xfId="4212" xr:uid="{00000000-0005-0000-0000-000074100000}"/>
    <cellStyle name="Normal 2 3 4 6 2 2" xfId="14285" xr:uid="{00000000-0005-0000-0000-0000CD370000}"/>
    <cellStyle name="Normal 2 3 4 6 2 2 3" xfId="29383" xr:uid="{00000000-0005-0000-0000-0000C7720000}"/>
    <cellStyle name="Normal 2 3 4 6 2 3" xfId="9265" xr:uid="{00000000-0005-0000-0000-000031240000}"/>
    <cellStyle name="Normal 2 3 4 6 2 3 3" xfId="24366" xr:uid="{00000000-0005-0000-0000-00002E5F0000}"/>
    <cellStyle name="Normal 2 3 4 6 2 5" xfId="19353" xr:uid="{00000000-0005-0000-0000-0000994B0000}"/>
    <cellStyle name="Normal 2 3 4 6 3" xfId="5904" xr:uid="{00000000-0005-0000-0000-000010170000}"/>
    <cellStyle name="Normal 2 3 4 6 3 2" xfId="15956" xr:uid="{00000000-0005-0000-0000-0000543E0000}"/>
    <cellStyle name="Normal 2 3 4 6 3 3" xfId="10936" xr:uid="{00000000-0005-0000-0000-0000B82A0000}"/>
    <cellStyle name="Normal 2 3 4 6 3 3 3" xfId="26037" xr:uid="{00000000-0005-0000-0000-0000B5650000}"/>
    <cellStyle name="Normal 2 3 4 6 3 5" xfId="21024" xr:uid="{00000000-0005-0000-0000-000020520000}"/>
    <cellStyle name="Normal 2 3 4 6 4" xfId="12614" xr:uid="{00000000-0005-0000-0000-000046310000}"/>
    <cellStyle name="Normal 2 3 4 6 4 3" xfId="27712" xr:uid="{00000000-0005-0000-0000-0000406C0000}"/>
    <cellStyle name="Normal 2 3 4 6 5" xfId="7593" xr:uid="{00000000-0005-0000-0000-0000A91D0000}"/>
    <cellStyle name="Normal 2 3 4 6 5 3" xfId="22695" xr:uid="{00000000-0005-0000-0000-0000A7580000}"/>
    <cellStyle name="Normal 2 3 4 6 7" xfId="17682" xr:uid="{00000000-0005-0000-0000-000012450000}"/>
    <cellStyle name="Normal 2 3 4 7" xfId="3371" xr:uid="{00000000-0005-0000-0000-00002B0D0000}"/>
    <cellStyle name="Normal 2 3 4 7 2" xfId="13449" xr:uid="{00000000-0005-0000-0000-000089340000}"/>
    <cellStyle name="Normal 2 3 4 7 2 3" xfId="28547" xr:uid="{00000000-0005-0000-0000-0000836F0000}"/>
    <cellStyle name="Normal 2 3 4 7 3" xfId="8429" xr:uid="{00000000-0005-0000-0000-0000ED200000}"/>
    <cellStyle name="Normal 2 3 4 7 3 3" xfId="23530" xr:uid="{00000000-0005-0000-0000-0000EA5B0000}"/>
    <cellStyle name="Normal 2 3 4 7 5" xfId="18517" xr:uid="{00000000-0005-0000-0000-000055480000}"/>
    <cellStyle name="Normal 2 3 4 8" xfId="5065" xr:uid="{00000000-0005-0000-0000-0000C9130000}"/>
    <cellStyle name="Normal 2 3 4 8 2" xfId="15120" xr:uid="{00000000-0005-0000-0000-0000103B0000}"/>
    <cellStyle name="Normal 2 3 4 8 2 3" xfId="30218" xr:uid="{00000000-0005-0000-0000-00000A760000}"/>
    <cellStyle name="Normal 2 3 4 8 3" xfId="10100" xr:uid="{00000000-0005-0000-0000-000074270000}"/>
    <cellStyle name="Normal 2 3 4 8 3 3" xfId="25201" xr:uid="{00000000-0005-0000-0000-000071620000}"/>
    <cellStyle name="Normal 2 3 4 8 5" xfId="20188" xr:uid="{00000000-0005-0000-0000-0000DC4E0000}"/>
    <cellStyle name="Normal 2 3 4 9" xfId="11776" xr:uid="{00000000-0005-0000-0000-0000002E0000}"/>
    <cellStyle name="Normal 2 3 4 9 3" xfId="26876" xr:uid="{00000000-0005-0000-0000-0000FC680000}"/>
    <cellStyle name="Normal 2 3 5" xfId="1427" xr:uid="{00000000-0005-0000-0000-000093050000}"/>
    <cellStyle name="Normal 2 3 5 10" xfId="6756" xr:uid="{00000000-0005-0000-0000-0000641A0000}"/>
    <cellStyle name="Normal 2 3 5 10 3" xfId="21860" xr:uid="{00000000-0005-0000-0000-000064550000}"/>
    <cellStyle name="Normal 2 3 5 12" xfId="16845" xr:uid="{00000000-0005-0000-0000-0000CD410000}"/>
    <cellStyle name="Normal 2 3 5 2" xfId="1720" xr:uid="{00000000-0005-0000-0000-0000B8060000}"/>
    <cellStyle name="Normal 2 3 5 2 11" xfId="16899" xr:uid="{00000000-0005-0000-0000-000003420000}"/>
    <cellStyle name="Normal 2 3 5 2 2" xfId="1828" xr:uid="{00000000-0005-0000-0000-000024070000}"/>
    <cellStyle name="Normal 2 3 5 2 2 10" xfId="17003" xr:uid="{00000000-0005-0000-0000-00006B420000}"/>
    <cellStyle name="Normal 2 3 5 2 2 2" xfId="2045" xr:uid="{00000000-0005-0000-0000-0000FD070000}"/>
    <cellStyle name="Normal 2 3 5 2 2 2 2" xfId="2466" xr:uid="{00000000-0005-0000-0000-0000A2090000}"/>
    <cellStyle name="Normal 2 3 5 2 2 2 2 2" xfId="3305" xr:uid="{00000000-0005-0000-0000-0000E90C0000}"/>
    <cellStyle name="Normal 2 3 5 2 2 2 2 2 2" xfId="4995" xr:uid="{00000000-0005-0000-0000-000083130000}"/>
    <cellStyle name="Normal 2 3 5 2 2 2 2 2 2 2" xfId="15068" xr:uid="{00000000-0005-0000-0000-0000DC3A0000}"/>
    <cellStyle name="Normal 2 3 5 2 2 2 2 2 2 2 3" xfId="30166" xr:uid="{00000000-0005-0000-0000-0000D6750000}"/>
    <cellStyle name="Normal 2 3 5 2 2 2 2 2 2 3" xfId="10048" xr:uid="{00000000-0005-0000-0000-000040270000}"/>
    <cellStyle name="Normal 2 3 5 2 2 2 2 2 2 3 3" xfId="25149" xr:uid="{00000000-0005-0000-0000-00003D620000}"/>
    <cellStyle name="Normal 2 3 5 2 2 2 2 2 2 5" xfId="20136" xr:uid="{00000000-0005-0000-0000-0000A84E0000}"/>
    <cellStyle name="Normal 2 3 5 2 2 2 2 2 3" xfId="6687" xr:uid="{00000000-0005-0000-0000-00001F1A0000}"/>
    <cellStyle name="Normal 2 3 5 2 2 2 2 2 3 2" xfId="16739" xr:uid="{00000000-0005-0000-0000-000063410000}"/>
    <cellStyle name="Normal 2 3 5 2 2 2 2 2 3 3" xfId="11719" xr:uid="{00000000-0005-0000-0000-0000C72D0000}"/>
    <cellStyle name="Normal 2 3 5 2 2 2 2 2 3 3 3" xfId="26820" xr:uid="{00000000-0005-0000-0000-0000C4680000}"/>
    <cellStyle name="Normal 2 3 5 2 2 2 2 2 3 5" xfId="21807" xr:uid="{00000000-0005-0000-0000-00002F550000}"/>
    <cellStyle name="Normal 2 3 5 2 2 2 2 2 4" xfId="13397" xr:uid="{00000000-0005-0000-0000-000055340000}"/>
    <cellStyle name="Normal 2 3 5 2 2 2 2 2 4 3" xfId="28495" xr:uid="{00000000-0005-0000-0000-00004F6F0000}"/>
    <cellStyle name="Normal 2 3 5 2 2 2 2 2 5" xfId="8376" xr:uid="{00000000-0005-0000-0000-0000B8200000}"/>
    <cellStyle name="Normal 2 3 5 2 2 2 2 2 5 3" xfId="23478" xr:uid="{00000000-0005-0000-0000-0000B65B0000}"/>
    <cellStyle name="Normal 2 3 5 2 2 2 2 2 7" xfId="18465" xr:uid="{00000000-0005-0000-0000-000021480000}"/>
    <cellStyle name="Normal 2 3 5 2 2 2 2 3" xfId="4158" xr:uid="{00000000-0005-0000-0000-00003E100000}"/>
    <cellStyle name="Normal 2 3 5 2 2 2 2 3 2" xfId="14232" xr:uid="{00000000-0005-0000-0000-000098370000}"/>
    <cellStyle name="Normal 2 3 5 2 2 2 2 3 2 3" xfId="29330" xr:uid="{00000000-0005-0000-0000-000092720000}"/>
    <cellStyle name="Normal 2 3 5 2 2 2 2 3 3" xfId="9212" xr:uid="{00000000-0005-0000-0000-0000FC230000}"/>
    <cellStyle name="Normal 2 3 5 2 2 2 2 3 3 3" xfId="24313" xr:uid="{00000000-0005-0000-0000-0000F95E0000}"/>
    <cellStyle name="Normal 2 3 5 2 2 2 2 3 5" xfId="19300" xr:uid="{00000000-0005-0000-0000-0000644B0000}"/>
    <cellStyle name="Normal 2 3 5 2 2 2 2 4" xfId="5851" xr:uid="{00000000-0005-0000-0000-0000DB160000}"/>
    <cellStyle name="Normal 2 3 5 2 2 2 2 4 2" xfId="15903" xr:uid="{00000000-0005-0000-0000-00001F3E0000}"/>
    <cellStyle name="Normal 2 3 5 2 2 2 2 4 3" xfId="10883" xr:uid="{00000000-0005-0000-0000-0000832A0000}"/>
    <cellStyle name="Normal 2 3 5 2 2 2 2 4 3 3" xfId="25984" xr:uid="{00000000-0005-0000-0000-000080650000}"/>
    <cellStyle name="Normal 2 3 5 2 2 2 2 4 5" xfId="20971" xr:uid="{00000000-0005-0000-0000-0000EB510000}"/>
    <cellStyle name="Normal 2 3 5 2 2 2 2 5" xfId="12561" xr:uid="{00000000-0005-0000-0000-000011310000}"/>
    <cellStyle name="Normal 2 3 5 2 2 2 2 5 3" xfId="27659" xr:uid="{00000000-0005-0000-0000-00000B6C0000}"/>
    <cellStyle name="Normal 2 3 5 2 2 2 2 6" xfId="7540" xr:uid="{00000000-0005-0000-0000-0000741D0000}"/>
    <cellStyle name="Normal 2 3 5 2 2 2 2 6 3" xfId="22642" xr:uid="{00000000-0005-0000-0000-000072580000}"/>
    <cellStyle name="Normal 2 3 5 2 2 2 2 8" xfId="17629" xr:uid="{00000000-0005-0000-0000-0000DD440000}"/>
    <cellStyle name="Normal 2 3 5 2 2 2 3" xfId="2887" xr:uid="{00000000-0005-0000-0000-0000470B0000}"/>
    <cellStyle name="Normal 2 3 5 2 2 2 3 2" xfId="4577" xr:uid="{00000000-0005-0000-0000-0000E1110000}"/>
    <cellStyle name="Normal 2 3 5 2 2 2 3 2 2" xfId="14650" xr:uid="{00000000-0005-0000-0000-00003A390000}"/>
    <cellStyle name="Normal 2 3 5 2 2 2 3 2 2 3" xfId="29748" xr:uid="{00000000-0005-0000-0000-000034740000}"/>
    <cellStyle name="Normal 2 3 5 2 2 2 3 2 3" xfId="9630" xr:uid="{00000000-0005-0000-0000-00009E250000}"/>
    <cellStyle name="Normal 2 3 5 2 2 2 3 2 3 3" xfId="24731" xr:uid="{00000000-0005-0000-0000-00009B600000}"/>
    <cellStyle name="Normal 2 3 5 2 2 2 3 2 5" xfId="19718" xr:uid="{00000000-0005-0000-0000-0000064D0000}"/>
    <cellStyle name="Normal 2 3 5 2 2 2 3 3" xfId="6269" xr:uid="{00000000-0005-0000-0000-00007D180000}"/>
    <cellStyle name="Normal 2 3 5 2 2 2 3 3 2" xfId="16321" xr:uid="{00000000-0005-0000-0000-0000C13F0000}"/>
    <cellStyle name="Normal 2 3 5 2 2 2 3 3 3" xfId="11301" xr:uid="{00000000-0005-0000-0000-0000252C0000}"/>
    <cellStyle name="Normal 2 3 5 2 2 2 3 3 3 3" xfId="26402" xr:uid="{00000000-0005-0000-0000-000022670000}"/>
    <cellStyle name="Normal 2 3 5 2 2 2 3 3 5" xfId="21389" xr:uid="{00000000-0005-0000-0000-00008D530000}"/>
    <cellStyle name="Normal 2 3 5 2 2 2 3 4" xfId="12979" xr:uid="{00000000-0005-0000-0000-0000B3320000}"/>
    <cellStyle name="Normal 2 3 5 2 2 2 3 4 3" xfId="28077" xr:uid="{00000000-0005-0000-0000-0000AD6D0000}"/>
    <cellStyle name="Normal 2 3 5 2 2 2 3 5" xfId="7958" xr:uid="{00000000-0005-0000-0000-0000161F0000}"/>
    <cellStyle name="Normal 2 3 5 2 2 2 3 5 3" xfId="23060" xr:uid="{00000000-0005-0000-0000-0000145A0000}"/>
    <cellStyle name="Normal 2 3 5 2 2 2 3 7" xfId="18047" xr:uid="{00000000-0005-0000-0000-00007F460000}"/>
    <cellStyle name="Normal 2 3 5 2 2 2 4" xfId="3740" xr:uid="{00000000-0005-0000-0000-00009C0E0000}"/>
    <cellStyle name="Normal 2 3 5 2 2 2 4 2" xfId="13814" xr:uid="{00000000-0005-0000-0000-0000F6350000}"/>
    <cellStyle name="Normal 2 3 5 2 2 2 4 2 3" xfId="28912" xr:uid="{00000000-0005-0000-0000-0000F0700000}"/>
    <cellStyle name="Normal 2 3 5 2 2 2 4 3" xfId="8794" xr:uid="{00000000-0005-0000-0000-00005A220000}"/>
    <cellStyle name="Normal 2 3 5 2 2 2 4 3 3" xfId="23895" xr:uid="{00000000-0005-0000-0000-0000575D0000}"/>
    <cellStyle name="Normal 2 3 5 2 2 2 4 5" xfId="18882" xr:uid="{00000000-0005-0000-0000-0000C2490000}"/>
    <cellStyle name="Normal 2 3 5 2 2 2 5" xfId="5433" xr:uid="{00000000-0005-0000-0000-000039150000}"/>
    <cellStyle name="Normal 2 3 5 2 2 2 5 2" xfId="15485" xr:uid="{00000000-0005-0000-0000-00007D3C0000}"/>
    <cellStyle name="Normal 2 3 5 2 2 2 5 2 3" xfId="30583" xr:uid="{00000000-0005-0000-0000-000077770000}"/>
    <cellStyle name="Normal 2 3 5 2 2 2 5 3" xfId="10465" xr:uid="{00000000-0005-0000-0000-0000E1280000}"/>
    <cellStyle name="Normal 2 3 5 2 2 2 5 3 3" xfId="25566" xr:uid="{00000000-0005-0000-0000-0000DE630000}"/>
    <cellStyle name="Normal 2 3 5 2 2 2 5 5" xfId="20553" xr:uid="{00000000-0005-0000-0000-000049500000}"/>
    <cellStyle name="Normal 2 3 5 2 2 2 6" xfId="12143" xr:uid="{00000000-0005-0000-0000-00006F2F0000}"/>
    <cellStyle name="Normal 2 3 5 2 2 2 6 3" xfId="27241" xr:uid="{00000000-0005-0000-0000-0000696A0000}"/>
    <cellStyle name="Normal 2 3 5 2 2 2 7" xfId="7122" xr:uid="{00000000-0005-0000-0000-0000D21B0000}"/>
    <cellStyle name="Normal 2 3 5 2 2 2 7 3" xfId="22224" xr:uid="{00000000-0005-0000-0000-0000D0560000}"/>
    <cellStyle name="Normal 2 3 5 2 2 2 9" xfId="17211" xr:uid="{00000000-0005-0000-0000-00003B430000}"/>
    <cellStyle name="Normal 2 3 5 2 2 3" xfId="2258" xr:uid="{00000000-0005-0000-0000-0000D2080000}"/>
    <cellStyle name="Normal 2 3 5 2 2 3 2" xfId="3097" xr:uid="{00000000-0005-0000-0000-0000190C0000}"/>
    <cellStyle name="Normal 2 3 5 2 2 3 2 2" xfId="4787" xr:uid="{00000000-0005-0000-0000-0000B3120000}"/>
    <cellStyle name="Normal 2 3 5 2 2 3 2 2 2" xfId="14860" xr:uid="{00000000-0005-0000-0000-00000C3A0000}"/>
    <cellStyle name="Normal 2 3 5 2 2 3 2 2 2 3" xfId="29958" xr:uid="{00000000-0005-0000-0000-000006750000}"/>
    <cellStyle name="Normal 2 3 5 2 2 3 2 2 3" xfId="9840" xr:uid="{00000000-0005-0000-0000-000070260000}"/>
    <cellStyle name="Normal 2 3 5 2 2 3 2 2 3 3" xfId="24941" xr:uid="{00000000-0005-0000-0000-00006D610000}"/>
    <cellStyle name="Normal 2 3 5 2 2 3 2 2 5" xfId="19928" xr:uid="{00000000-0005-0000-0000-0000D84D0000}"/>
    <cellStyle name="Normal 2 3 5 2 2 3 2 3" xfId="6479" xr:uid="{00000000-0005-0000-0000-00004F190000}"/>
    <cellStyle name="Normal 2 3 5 2 2 3 2 3 2" xfId="16531" xr:uid="{00000000-0005-0000-0000-000093400000}"/>
    <cellStyle name="Normal 2 3 5 2 2 3 2 3 3" xfId="11511" xr:uid="{00000000-0005-0000-0000-0000F72C0000}"/>
    <cellStyle name="Normal 2 3 5 2 2 3 2 3 3 3" xfId="26612" xr:uid="{00000000-0005-0000-0000-0000F4670000}"/>
    <cellStyle name="Normal 2 3 5 2 2 3 2 3 5" xfId="21599" xr:uid="{00000000-0005-0000-0000-00005F540000}"/>
    <cellStyle name="Normal 2 3 5 2 2 3 2 4" xfId="13189" xr:uid="{00000000-0005-0000-0000-000085330000}"/>
    <cellStyle name="Normal 2 3 5 2 2 3 2 4 3" xfId="28287" xr:uid="{00000000-0005-0000-0000-00007F6E0000}"/>
    <cellStyle name="Normal 2 3 5 2 2 3 2 5" xfId="8168" xr:uid="{00000000-0005-0000-0000-0000E81F0000}"/>
    <cellStyle name="Normal 2 3 5 2 2 3 2 5 3" xfId="23270" xr:uid="{00000000-0005-0000-0000-0000E65A0000}"/>
    <cellStyle name="Normal 2 3 5 2 2 3 2 7" xfId="18257" xr:uid="{00000000-0005-0000-0000-000051470000}"/>
    <cellStyle name="Normal 2 3 5 2 2 3 3" xfId="3950" xr:uid="{00000000-0005-0000-0000-00006E0F0000}"/>
    <cellStyle name="Normal 2 3 5 2 2 3 3 2" xfId="14024" xr:uid="{00000000-0005-0000-0000-0000C8360000}"/>
    <cellStyle name="Normal 2 3 5 2 2 3 3 2 3" xfId="29122" xr:uid="{00000000-0005-0000-0000-0000C2710000}"/>
    <cellStyle name="Normal 2 3 5 2 2 3 3 3" xfId="9004" xr:uid="{00000000-0005-0000-0000-00002C230000}"/>
    <cellStyle name="Normal 2 3 5 2 2 3 3 3 3" xfId="24105" xr:uid="{00000000-0005-0000-0000-0000295E0000}"/>
    <cellStyle name="Normal 2 3 5 2 2 3 3 5" xfId="19092" xr:uid="{00000000-0005-0000-0000-0000944A0000}"/>
    <cellStyle name="Normal 2 3 5 2 2 3 4" xfId="5643" xr:uid="{00000000-0005-0000-0000-00000B160000}"/>
    <cellStyle name="Normal 2 3 5 2 2 3 4 2" xfId="15695" xr:uid="{00000000-0005-0000-0000-00004F3D0000}"/>
    <cellStyle name="Normal 2 3 5 2 2 3 4 2 3" xfId="30793" xr:uid="{00000000-0005-0000-0000-000049780000}"/>
    <cellStyle name="Normal 2 3 5 2 2 3 4 3" xfId="10675" xr:uid="{00000000-0005-0000-0000-0000B3290000}"/>
    <cellStyle name="Normal 2 3 5 2 2 3 4 3 3" xfId="25776" xr:uid="{00000000-0005-0000-0000-0000B0640000}"/>
    <cellStyle name="Normal 2 3 5 2 2 3 4 5" xfId="20763" xr:uid="{00000000-0005-0000-0000-00001B510000}"/>
    <cellStyle name="Normal 2 3 5 2 2 3 5" xfId="12353" xr:uid="{00000000-0005-0000-0000-000041300000}"/>
    <cellStyle name="Normal 2 3 5 2 2 3 5 3" xfId="27451" xr:uid="{00000000-0005-0000-0000-00003B6B0000}"/>
    <cellStyle name="Normal 2 3 5 2 2 3 6" xfId="7332" xr:uid="{00000000-0005-0000-0000-0000A41C0000}"/>
    <cellStyle name="Normal 2 3 5 2 2 3 6 3" xfId="22434" xr:uid="{00000000-0005-0000-0000-0000A2570000}"/>
    <cellStyle name="Normal 2 3 5 2 2 3 8" xfId="17421" xr:uid="{00000000-0005-0000-0000-00000D440000}"/>
    <cellStyle name="Normal 2 3 5 2 2 4" xfId="2679" xr:uid="{00000000-0005-0000-0000-0000770A0000}"/>
    <cellStyle name="Normal 2 3 5 2 2 4 2" xfId="4369" xr:uid="{00000000-0005-0000-0000-000011110000}"/>
    <cellStyle name="Normal 2 3 5 2 2 4 2 2" xfId="14442" xr:uid="{00000000-0005-0000-0000-00006A380000}"/>
    <cellStyle name="Normal 2 3 5 2 2 4 2 2 3" xfId="29540" xr:uid="{00000000-0005-0000-0000-000064730000}"/>
    <cellStyle name="Normal 2 3 5 2 2 4 2 3" xfId="9422" xr:uid="{00000000-0005-0000-0000-0000CE240000}"/>
    <cellStyle name="Normal 2 3 5 2 2 4 2 3 3" xfId="24523" xr:uid="{00000000-0005-0000-0000-0000CB5F0000}"/>
    <cellStyle name="Normal 2 3 5 2 2 4 2 5" xfId="19510" xr:uid="{00000000-0005-0000-0000-0000364C0000}"/>
    <cellStyle name="Normal 2 3 5 2 2 4 3" xfId="6061" xr:uid="{00000000-0005-0000-0000-0000AD170000}"/>
    <cellStyle name="Normal 2 3 5 2 2 4 3 2" xfId="16113" xr:uid="{00000000-0005-0000-0000-0000F13E0000}"/>
    <cellStyle name="Normal 2 3 5 2 2 4 3 3" xfId="11093" xr:uid="{00000000-0005-0000-0000-0000552B0000}"/>
    <cellStyle name="Normal 2 3 5 2 2 4 3 3 3" xfId="26194" xr:uid="{00000000-0005-0000-0000-000052660000}"/>
    <cellStyle name="Normal 2 3 5 2 2 4 3 5" xfId="21181" xr:uid="{00000000-0005-0000-0000-0000BD520000}"/>
    <cellStyle name="Normal 2 3 5 2 2 4 4" xfId="12771" xr:uid="{00000000-0005-0000-0000-0000E3310000}"/>
    <cellStyle name="Normal 2 3 5 2 2 4 4 3" xfId="27869" xr:uid="{00000000-0005-0000-0000-0000DD6C0000}"/>
    <cellStyle name="Normal 2 3 5 2 2 4 5" xfId="7750" xr:uid="{00000000-0005-0000-0000-0000461E0000}"/>
    <cellStyle name="Normal 2 3 5 2 2 4 5 3" xfId="22852" xr:uid="{00000000-0005-0000-0000-000044590000}"/>
    <cellStyle name="Normal 2 3 5 2 2 4 7" xfId="17839" xr:uid="{00000000-0005-0000-0000-0000AF450000}"/>
    <cellStyle name="Normal 2 3 5 2 2 5" xfId="3532" xr:uid="{00000000-0005-0000-0000-0000CC0D0000}"/>
    <cellStyle name="Normal 2 3 5 2 2 5 2" xfId="13606" xr:uid="{00000000-0005-0000-0000-000026350000}"/>
    <cellStyle name="Normal 2 3 5 2 2 5 2 3" xfId="28704" xr:uid="{00000000-0005-0000-0000-000020700000}"/>
    <cellStyle name="Normal 2 3 5 2 2 5 3" xfId="8586" xr:uid="{00000000-0005-0000-0000-00008A210000}"/>
    <cellStyle name="Normal 2 3 5 2 2 5 3 3" xfId="23687" xr:uid="{00000000-0005-0000-0000-0000875C0000}"/>
    <cellStyle name="Normal 2 3 5 2 2 5 5" xfId="18674" xr:uid="{00000000-0005-0000-0000-0000F2480000}"/>
    <cellStyle name="Normal 2 3 5 2 2 6" xfId="5225" xr:uid="{00000000-0005-0000-0000-000069140000}"/>
    <cellStyle name="Normal 2 3 5 2 2 6 2" xfId="15277" xr:uid="{00000000-0005-0000-0000-0000AD3B0000}"/>
    <cellStyle name="Normal 2 3 5 2 2 6 2 3" xfId="30375" xr:uid="{00000000-0005-0000-0000-0000A7760000}"/>
    <cellStyle name="Normal 2 3 5 2 2 6 3" xfId="10257" xr:uid="{00000000-0005-0000-0000-000011280000}"/>
    <cellStyle name="Normal 2 3 5 2 2 6 3 3" xfId="25358" xr:uid="{00000000-0005-0000-0000-00000E630000}"/>
    <cellStyle name="Normal 2 3 5 2 2 6 5" xfId="20345" xr:uid="{00000000-0005-0000-0000-0000794F0000}"/>
    <cellStyle name="Normal 2 3 5 2 2 7" xfId="11935" xr:uid="{00000000-0005-0000-0000-00009F2E0000}"/>
    <cellStyle name="Normal 2 3 5 2 2 7 3" xfId="27033" xr:uid="{00000000-0005-0000-0000-000099690000}"/>
    <cellStyle name="Normal 2 3 5 2 2 8" xfId="6914" xr:uid="{00000000-0005-0000-0000-0000021B0000}"/>
    <cellStyle name="Normal 2 3 5 2 2 8 3" xfId="22016" xr:uid="{00000000-0005-0000-0000-000000560000}"/>
    <cellStyle name="Normal 2 3 5 2 3" xfId="1941" xr:uid="{00000000-0005-0000-0000-000095070000}"/>
    <cellStyle name="Normal 2 3 5 2 3 2" xfId="2362" xr:uid="{00000000-0005-0000-0000-00003A090000}"/>
    <cellStyle name="Normal 2 3 5 2 3 2 2" xfId="3201" xr:uid="{00000000-0005-0000-0000-0000810C0000}"/>
    <cellStyle name="Normal 2 3 5 2 3 2 2 2" xfId="4891" xr:uid="{00000000-0005-0000-0000-00001B130000}"/>
    <cellStyle name="Normal 2 3 5 2 3 2 2 2 2" xfId="14964" xr:uid="{00000000-0005-0000-0000-0000743A0000}"/>
    <cellStyle name="Normal 2 3 5 2 3 2 2 2 2 3" xfId="30062" xr:uid="{00000000-0005-0000-0000-00006E750000}"/>
    <cellStyle name="Normal 2 3 5 2 3 2 2 2 3" xfId="9944" xr:uid="{00000000-0005-0000-0000-0000D8260000}"/>
    <cellStyle name="Normal 2 3 5 2 3 2 2 2 3 3" xfId="25045" xr:uid="{00000000-0005-0000-0000-0000D5610000}"/>
    <cellStyle name="Normal 2 3 5 2 3 2 2 2 5" xfId="20032" xr:uid="{00000000-0005-0000-0000-0000404E0000}"/>
    <cellStyle name="Normal 2 3 5 2 3 2 2 3" xfId="6583" xr:uid="{00000000-0005-0000-0000-0000B7190000}"/>
    <cellStyle name="Normal 2 3 5 2 3 2 2 3 2" xfId="16635" xr:uid="{00000000-0005-0000-0000-0000FB400000}"/>
    <cellStyle name="Normal 2 3 5 2 3 2 2 3 3" xfId="11615" xr:uid="{00000000-0005-0000-0000-00005F2D0000}"/>
    <cellStyle name="Normal 2 3 5 2 3 2 2 3 3 3" xfId="26716" xr:uid="{00000000-0005-0000-0000-00005C680000}"/>
    <cellStyle name="Normal 2 3 5 2 3 2 2 3 5" xfId="21703" xr:uid="{00000000-0005-0000-0000-0000C7540000}"/>
    <cellStyle name="Normal 2 3 5 2 3 2 2 4" xfId="13293" xr:uid="{00000000-0005-0000-0000-0000ED330000}"/>
    <cellStyle name="Normal 2 3 5 2 3 2 2 4 3" xfId="28391" xr:uid="{00000000-0005-0000-0000-0000E76E0000}"/>
    <cellStyle name="Normal 2 3 5 2 3 2 2 5" xfId="8272" xr:uid="{00000000-0005-0000-0000-000050200000}"/>
    <cellStyle name="Normal 2 3 5 2 3 2 2 5 3" xfId="23374" xr:uid="{00000000-0005-0000-0000-00004E5B0000}"/>
    <cellStyle name="Normal 2 3 5 2 3 2 2 7" xfId="18361" xr:uid="{00000000-0005-0000-0000-0000B9470000}"/>
    <cellStyle name="Normal 2 3 5 2 3 2 3" xfId="4054" xr:uid="{00000000-0005-0000-0000-0000D60F0000}"/>
    <cellStyle name="Normal 2 3 5 2 3 2 3 2" xfId="14128" xr:uid="{00000000-0005-0000-0000-000030370000}"/>
    <cellStyle name="Normal 2 3 5 2 3 2 3 2 3" xfId="29226" xr:uid="{00000000-0005-0000-0000-00002A720000}"/>
    <cellStyle name="Normal 2 3 5 2 3 2 3 3" xfId="9108" xr:uid="{00000000-0005-0000-0000-000094230000}"/>
    <cellStyle name="Normal 2 3 5 2 3 2 3 3 3" xfId="24209" xr:uid="{00000000-0005-0000-0000-0000915E0000}"/>
    <cellStyle name="Normal 2 3 5 2 3 2 3 5" xfId="19196" xr:uid="{00000000-0005-0000-0000-0000FC4A0000}"/>
    <cellStyle name="Normal 2 3 5 2 3 2 4" xfId="5747" xr:uid="{00000000-0005-0000-0000-000073160000}"/>
    <cellStyle name="Normal 2 3 5 2 3 2 4 2" xfId="15799" xr:uid="{00000000-0005-0000-0000-0000B73D0000}"/>
    <cellStyle name="Normal 2 3 5 2 3 2 4 2 3" xfId="30897" xr:uid="{00000000-0005-0000-0000-0000B1780000}"/>
    <cellStyle name="Normal 2 3 5 2 3 2 4 3" xfId="10779" xr:uid="{00000000-0005-0000-0000-00001B2A0000}"/>
    <cellStyle name="Normal 2 3 5 2 3 2 4 3 3" xfId="25880" xr:uid="{00000000-0005-0000-0000-000018650000}"/>
    <cellStyle name="Normal 2 3 5 2 3 2 4 5" xfId="20867" xr:uid="{00000000-0005-0000-0000-000083510000}"/>
    <cellStyle name="Normal 2 3 5 2 3 2 5" xfId="12457" xr:uid="{00000000-0005-0000-0000-0000A9300000}"/>
    <cellStyle name="Normal 2 3 5 2 3 2 5 3" xfId="27555" xr:uid="{00000000-0005-0000-0000-0000A36B0000}"/>
    <cellStyle name="Normal 2 3 5 2 3 2 6" xfId="7436" xr:uid="{00000000-0005-0000-0000-00000C1D0000}"/>
    <cellStyle name="Normal 2 3 5 2 3 2 6 3" xfId="22538" xr:uid="{00000000-0005-0000-0000-00000A580000}"/>
    <cellStyle name="Normal 2 3 5 2 3 2 8" xfId="17525" xr:uid="{00000000-0005-0000-0000-000075440000}"/>
    <cellStyle name="Normal 2 3 5 2 3 3" xfId="2783" xr:uid="{00000000-0005-0000-0000-0000DF0A0000}"/>
    <cellStyle name="Normal 2 3 5 2 3 3 2" xfId="4473" xr:uid="{00000000-0005-0000-0000-000079110000}"/>
    <cellStyle name="Normal 2 3 5 2 3 3 2 2" xfId="14546" xr:uid="{00000000-0005-0000-0000-0000D2380000}"/>
    <cellStyle name="Normal 2 3 5 2 3 3 2 2 3" xfId="29644" xr:uid="{00000000-0005-0000-0000-0000CC730000}"/>
    <cellStyle name="Normal 2 3 5 2 3 3 2 3" xfId="9526" xr:uid="{00000000-0005-0000-0000-000036250000}"/>
    <cellStyle name="Normal 2 3 5 2 3 3 2 3 3" xfId="24627" xr:uid="{00000000-0005-0000-0000-000033600000}"/>
    <cellStyle name="Normal 2 3 5 2 3 3 2 5" xfId="19614" xr:uid="{00000000-0005-0000-0000-00009E4C0000}"/>
    <cellStyle name="Normal 2 3 5 2 3 3 3" xfId="6165" xr:uid="{00000000-0005-0000-0000-000015180000}"/>
    <cellStyle name="Normal 2 3 5 2 3 3 3 2" xfId="16217" xr:uid="{00000000-0005-0000-0000-0000593F0000}"/>
    <cellStyle name="Normal 2 3 5 2 3 3 3 3" xfId="11197" xr:uid="{00000000-0005-0000-0000-0000BD2B0000}"/>
    <cellStyle name="Normal 2 3 5 2 3 3 3 3 3" xfId="26298" xr:uid="{00000000-0005-0000-0000-0000BA660000}"/>
    <cellStyle name="Normal 2 3 5 2 3 3 3 5" xfId="21285" xr:uid="{00000000-0005-0000-0000-000025530000}"/>
    <cellStyle name="Normal 2 3 5 2 3 3 4" xfId="12875" xr:uid="{00000000-0005-0000-0000-00004B320000}"/>
    <cellStyle name="Normal 2 3 5 2 3 3 4 3" xfId="27973" xr:uid="{00000000-0005-0000-0000-0000456D0000}"/>
    <cellStyle name="Normal 2 3 5 2 3 3 5" xfId="7854" xr:uid="{00000000-0005-0000-0000-0000AE1E0000}"/>
    <cellStyle name="Normal 2 3 5 2 3 3 5 3" xfId="22956" xr:uid="{00000000-0005-0000-0000-0000AC590000}"/>
    <cellStyle name="Normal 2 3 5 2 3 3 7" xfId="17943" xr:uid="{00000000-0005-0000-0000-000017460000}"/>
    <cellStyle name="Normal 2 3 5 2 3 4" xfId="3636" xr:uid="{00000000-0005-0000-0000-0000340E0000}"/>
    <cellStyle name="Normal 2 3 5 2 3 4 2" xfId="13710" xr:uid="{00000000-0005-0000-0000-00008E350000}"/>
    <cellStyle name="Normal 2 3 5 2 3 4 2 3" xfId="28808" xr:uid="{00000000-0005-0000-0000-000088700000}"/>
    <cellStyle name="Normal 2 3 5 2 3 4 3" xfId="8690" xr:uid="{00000000-0005-0000-0000-0000F2210000}"/>
    <cellStyle name="Normal 2 3 5 2 3 4 3 3" xfId="23791" xr:uid="{00000000-0005-0000-0000-0000EF5C0000}"/>
    <cellStyle name="Normal 2 3 5 2 3 4 5" xfId="18778" xr:uid="{00000000-0005-0000-0000-00005A490000}"/>
    <cellStyle name="Normal 2 3 5 2 3 5" xfId="5329" xr:uid="{00000000-0005-0000-0000-0000D1140000}"/>
    <cellStyle name="Normal 2 3 5 2 3 5 2" xfId="15381" xr:uid="{00000000-0005-0000-0000-0000153C0000}"/>
    <cellStyle name="Normal 2 3 5 2 3 5 2 3" xfId="30479" xr:uid="{00000000-0005-0000-0000-00000F770000}"/>
    <cellStyle name="Normal 2 3 5 2 3 5 3" xfId="10361" xr:uid="{00000000-0005-0000-0000-000079280000}"/>
    <cellStyle name="Normal 2 3 5 2 3 5 3 3" xfId="25462" xr:uid="{00000000-0005-0000-0000-000076630000}"/>
    <cellStyle name="Normal 2 3 5 2 3 5 5" xfId="20449" xr:uid="{00000000-0005-0000-0000-0000E14F0000}"/>
    <cellStyle name="Normal 2 3 5 2 3 6" xfId="12039" xr:uid="{00000000-0005-0000-0000-0000072F0000}"/>
    <cellStyle name="Normal 2 3 5 2 3 6 3" xfId="27137" xr:uid="{00000000-0005-0000-0000-0000016A0000}"/>
    <cellStyle name="Normal 2 3 5 2 3 7" xfId="7018" xr:uid="{00000000-0005-0000-0000-00006A1B0000}"/>
    <cellStyle name="Normal 2 3 5 2 3 7 3" xfId="22120" xr:uid="{00000000-0005-0000-0000-000068560000}"/>
    <cellStyle name="Normal 2 3 5 2 3 9" xfId="17107" xr:uid="{00000000-0005-0000-0000-0000D3420000}"/>
    <cellStyle name="Normal 2 3 5 2 4" xfId="2154" xr:uid="{00000000-0005-0000-0000-00006A080000}"/>
    <cellStyle name="Normal 2 3 5 2 4 2" xfId="2993" xr:uid="{00000000-0005-0000-0000-0000B10B0000}"/>
    <cellStyle name="Normal 2 3 5 2 4 2 2" xfId="4683" xr:uid="{00000000-0005-0000-0000-00004B120000}"/>
    <cellStyle name="Normal 2 3 5 2 4 2 2 2" xfId="14756" xr:uid="{00000000-0005-0000-0000-0000A4390000}"/>
    <cellStyle name="Normal 2 3 5 2 4 2 2 2 3" xfId="29854" xr:uid="{00000000-0005-0000-0000-00009E740000}"/>
    <cellStyle name="Normal 2 3 5 2 4 2 2 3" xfId="9736" xr:uid="{00000000-0005-0000-0000-000008260000}"/>
    <cellStyle name="Normal 2 3 5 2 4 2 2 3 3" xfId="24837" xr:uid="{00000000-0005-0000-0000-000005610000}"/>
    <cellStyle name="Normal 2 3 5 2 4 2 2 5" xfId="19824" xr:uid="{00000000-0005-0000-0000-0000704D0000}"/>
    <cellStyle name="Normal 2 3 5 2 4 2 3" xfId="6375" xr:uid="{00000000-0005-0000-0000-0000E7180000}"/>
    <cellStyle name="Normal 2 3 5 2 4 2 3 2" xfId="16427" xr:uid="{00000000-0005-0000-0000-00002B400000}"/>
    <cellStyle name="Normal 2 3 5 2 4 2 3 3" xfId="11407" xr:uid="{00000000-0005-0000-0000-00008F2C0000}"/>
    <cellStyle name="Normal 2 3 5 2 4 2 3 3 3" xfId="26508" xr:uid="{00000000-0005-0000-0000-00008C670000}"/>
    <cellStyle name="Normal 2 3 5 2 4 2 3 5" xfId="21495" xr:uid="{00000000-0005-0000-0000-0000F7530000}"/>
    <cellStyle name="Normal 2 3 5 2 4 2 4" xfId="13085" xr:uid="{00000000-0005-0000-0000-00001D330000}"/>
    <cellStyle name="Normal 2 3 5 2 4 2 4 3" xfId="28183" xr:uid="{00000000-0005-0000-0000-0000176E0000}"/>
    <cellStyle name="Normal 2 3 5 2 4 2 5" xfId="8064" xr:uid="{00000000-0005-0000-0000-0000801F0000}"/>
    <cellStyle name="Normal 2 3 5 2 4 2 5 3" xfId="23166" xr:uid="{00000000-0005-0000-0000-00007E5A0000}"/>
    <cellStyle name="Normal 2 3 5 2 4 2 7" xfId="18153" xr:uid="{00000000-0005-0000-0000-0000E9460000}"/>
    <cellStyle name="Normal 2 3 5 2 4 3" xfId="3846" xr:uid="{00000000-0005-0000-0000-0000060F0000}"/>
    <cellStyle name="Normal 2 3 5 2 4 3 2" xfId="13920" xr:uid="{00000000-0005-0000-0000-000060360000}"/>
    <cellStyle name="Normal 2 3 5 2 4 3 2 3" xfId="29018" xr:uid="{00000000-0005-0000-0000-00005A710000}"/>
    <cellStyle name="Normal 2 3 5 2 4 3 3" xfId="8900" xr:uid="{00000000-0005-0000-0000-0000C4220000}"/>
    <cellStyle name="Normal 2 3 5 2 4 3 3 3" xfId="24001" xr:uid="{00000000-0005-0000-0000-0000C15D0000}"/>
    <cellStyle name="Normal 2 3 5 2 4 3 5" xfId="18988" xr:uid="{00000000-0005-0000-0000-00002C4A0000}"/>
    <cellStyle name="Normal 2 3 5 2 4 4" xfId="5539" xr:uid="{00000000-0005-0000-0000-0000A3150000}"/>
    <cellStyle name="Normal 2 3 5 2 4 4 2" xfId="15591" xr:uid="{00000000-0005-0000-0000-0000E73C0000}"/>
    <cellStyle name="Normal 2 3 5 2 4 4 2 3" xfId="30689" xr:uid="{00000000-0005-0000-0000-0000E1770000}"/>
    <cellStyle name="Normal 2 3 5 2 4 4 3" xfId="10571" xr:uid="{00000000-0005-0000-0000-00004B290000}"/>
    <cellStyle name="Normal 2 3 5 2 4 4 3 3" xfId="25672" xr:uid="{00000000-0005-0000-0000-000048640000}"/>
    <cellStyle name="Normal 2 3 5 2 4 4 5" xfId="20659" xr:uid="{00000000-0005-0000-0000-0000B3500000}"/>
    <cellStyle name="Normal 2 3 5 2 4 5" xfId="12249" xr:uid="{00000000-0005-0000-0000-0000D92F0000}"/>
    <cellStyle name="Normal 2 3 5 2 4 5 3" xfId="27347" xr:uid="{00000000-0005-0000-0000-0000D36A0000}"/>
    <cellStyle name="Normal 2 3 5 2 4 6" xfId="7228" xr:uid="{00000000-0005-0000-0000-00003C1C0000}"/>
    <cellStyle name="Normal 2 3 5 2 4 6 3" xfId="22330" xr:uid="{00000000-0005-0000-0000-00003A570000}"/>
    <cellStyle name="Normal 2 3 5 2 4 8" xfId="17317" xr:uid="{00000000-0005-0000-0000-0000A5430000}"/>
    <cellStyle name="Normal 2 3 5 2 5" xfId="2575" xr:uid="{00000000-0005-0000-0000-00000F0A0000}"/>
    <cellStyle name="Normal 2 3 5 2 5 2" xfId="4265" xr:uid="{00000000-0005-0000-0000-0000A9100000}"/>
    <cellStyle name="Normal 2 3 5 2 5 2 2" xfId="14338" xr:uid="{00000000-0005-0000-0000-000002380000}"/>
    <cellStyle name="Normal 2 3 5 2 5 2 2 3" xfId="29436" xr:uid="{00000000-0005-0000-0000-0000FC720000}"/>
    <cellStyle name="Normal 2 3 5 2 5 2 3" xfId="9318" xr:uid="{00000000-0005-0000-0000-000066240000}"/>
    <cellStyle name="Normal 2 3 5 2 5 2 3 3" xfId="24419" xr:uid="{00000000-0005-0000-0000-0000635F0000}"/>
    <cellStyle name="Normal 2 3 5 2 5 2 5" xfId="19406" xr:uid="{00000000-0005-0000-0000-0000CE4B0000}"/>
    <cellStyle name="Normal 2 3 5 2 5 3" xfId="5957" xr:uid="{00000000-0005-0000-0000-000045170000}"/>
    <cellStyle name="Normal 2 3 5 2 5 3 2" xfId="16009" xr:uid="{00000000-0005-0000-0000-0000893E0000}"/>
    <cellStyle name="Normal 2 3 5 2 5 3 3" xfId="10989" xr:uid="{00000000-0005-0000-0000-0000ED2A0000}"/>
    <cellStyle name="Normal 2 3 5 2 5 3 3 3" xfId="26090" xr:uid="{00000000-0005-0000-0000-0000EA650000}"/>
    <cellStyle name="Normal 2 3 5 2 5 3 5" xfId="21077" xr:uid="{00000000-0005-0000-0000-000055520000}"/>
    <cellStyle name="Normal 2 3 5 2 5 4" xfId="12667" xr:uid="{00000000-0005-0000-0000-00007B310000}"/>
    <cellStyle name="Normal 2 3 5 2 5 4 3" xfId="27765" xr:uid="{00000000-0005-0000-0000-0000756C0000}"/>
    <cellStyle name="Normal 2 3 5 2 5 5" xfId="7646" xr:uid="{00000000-0005-0000-0000-0000DE1D0000}"/>
    <cellStyle name="Normal 2 3 5 2 5 5 3" xfId="22748" xr:uid="{00000000-0005-0000-0000-0000DC580000}"/>
    <cellStyle name="Normal 2 3 5 2 5 7" xfId="17735" xr:uid="{00000000-0005-0000-0000-000047450000}"/>
    <cellStyle name="Normal 2 3 5 2 6" xfId="3428" xr:uid="{00000000-0005-0000-0000-0000640D0000}"/>
    <cellStyle name="Normal 2 3 5 2 6 2" xfId="13502" xr:uid="{00000000-0005-0000-0000-0000BE340000}"/>
    <cellStyle name="Normal 2 3 5 2 6 2 3" xfId="28600" xr:uid="{00000000-0005-0000-0000-0000B86F0000}"/>
    <cellStyle name="Normal 2 3 5 2 6 3" xfId="8482" xr:uid="{00000000-0005-0000-0000-000022210000}"/>
    <cellStyle name="Normal 2 3 5 2 6 3 3" xfId="23583" xr:uid="{00000000-0005-0000-0000-00001F5C0000}"/>
    <cellStyle name="Normal 2 3 5 2 6 5" xfId="18570" xr:uid="{00000000-0005-0000-0000-00008A480000}"/>
    <cellStyle name="Normal 2 3 5 2 7" xfId="5121" xr:uid="{00000000-0005-0000-0000-000001140000}"/>
    <cellStyle name="Normal 2 3 5 2 7 2" xfId="15173" xr:uid="{00000000-0005-0000-0000-0000453B0000}"/>
    <cellStyle name="Normal 2 3 5 2 7 2 3" xfId="30271" xr:uid="{00000000-0005-0000-0000-00003F760000}"/>
    <cellStyle name="Normal 2 3 5 2 7 3" xfId="10153" xr:uid="{00000000-0005-0000-0000-0000A9270000}"/>
    <cellStyle name="Normal 2 3 5 2 7 3 3" xfId="25254" xr:uid="{00000000-0005-0000-0000-0000A6620000}"/>
    <cellStyle name="Normal 2 3 5 2 7 5" xfId="20241" xr:uid="{00000000-0005-0000-0000-0000114F0000}"/>
    <cellStyle name="Normal 2 3 5 2 8" xfId="11831" xr:uid="{00000000-0005-0000-0000-0000372E0000}"/>
    <cellStyle name="Normal 2 3 5 2 8 3" xfId="26929" xr:uid="{00000000-0005-0000-0000-000031690000}"/>
    <cellStyle name="Normal 2 3 5 2 9" xfId="6810" xr:uid="{00000000-0005-0000-0000-00009A1A0000}"/>
    <cellStyle name="Normal 2 3 5 2 9 3" xfId="21912" xr:uid="{00000000-0005-0000-0000-000098550000}"/>
    <cellStyle name="Normal 2 3 5 3" xfId="1774" xr:uid="{00000000-0005-0000-0000-0000EE060000}"/>
    <cellStyle name="Normal 2 3 5 3 10" xfId="16951" xr:uid="{00000000-0005-0000-0000-000037420000}"/>
    <cellStyle name="Normal 2 3 5 3 2" xfId="1993" xr:uid="{00000000-0005-0000-0000-0000C9070000}"/>
    <cellStyle name="Normal 2 3 5 3 2 2" xfId="2414" xr:uid="{00000000-0005-0000-0000-00006E090000}"/>
    <cellStyle name="Normal 2 3 5 3 2 2 2" xfId="3253" xr:uid="{00000000-0005-0000-0000-0000B50C0000}"/>
    <cellStyle name="Normal 2 3 5 3 2 2 2 2" xfId="4943" xr:uid="{00000000-0005-0000-0000-00004F130000}"/>
    <cellStyle name="Normal 2 3 5 3 2 2 2 2 2" xfId="15016" xr:uid="{00000000-0005-0000-0000-0000A83A0000}"/>
    <cellStyle name="Normal 2 3 5 3 2 2 2 2 2 3" xfId="30114" xr:uid="{00000000-0005-0000-0000-0000A2750000}"/>
    <cellStyle name="Normal 2 3 5 3 2 2 2 2 3" xfId="9996" xr:uid="{00000000-0005-0000-0000-00000C270000}"/>
    <cellStyle name="Normal 2 3 5 3 2 2 2 2 3 3" xfId="25097" xr:uid="{00000000-0005-0000-0000-000009620000}"/>
    <cellStyle name="Normal 2 3 5 3 2 2 2 2 5" xfId="20084" xr:uid="{00000000-0005-0000-0000-0000744E0000}"/>
    <cellStyle name="Normal 2 3 5 3 2 2 2 3" xfId="6635" xr:uid="{00000000-0005-0000-0000-0000EB190000}"/>
    <cellStyle name="Normal 2 3 5 3 2 2 2 3 2" xfId="16687" xr:uid="{00000000-0005-0000-0000-00002F410000}"/>
    <cellStyle name="Normal 2 3 5 3 2 2 2 3 3" xfId="11667" xr:uid="{00000000-0005-0000-0000-0000932D0000}"/>
    <cellStyle name="Normal 2 3 5 3 2 2 2 3 3 3" xfId="26768" xr:uid="{00000000-0005-0000-0000-000090680000}"/>
    <cellStyle name="Normal 2 3 5 3 2 2 2 3 5" xfId="21755" xr:uid="{00000000-0005-0000-0000-0000FB540000}"/>
    <cellStyle name="Normal 2 3 5 3 2 2 2 4" xfId="13345" xr:uid="{00000000-0005-0000-0000-000021340000}"/>
    <cellStyle name="Normal 2 3 5 3 2 2 2 4 3" xfId="28443" xr:uid="{00000000-0005-0000-0000-00001B6F0000}"/>
    <cellStyle name="Normal 2 3 5 3 2 2 2 5" xfId="8324" xr:uid="{00000000-0005-0000-0000-000084200000}"/>
    <cellStyle name="Normal 2 3 5 3 2 2 2 5 3" xfId="23426" xr:uid="{00000000-0005-0000-0000-0000825B0000}"/>
    <cellStyle name="Normal 2 3 5 3 2 2 2 7" xfId="18413" xr:uid="{00000000-0005-0000-0000-0000ED470000}"/>
    <cellStyle name="Normal 2 3 5 3 2 2 3" xfId="4106" xr:uid="{00000000-0005-0000-0000-00000A100000}"/>
    <cellStyle name="Normal 2 3 5 3 2 2 3 2" xfId="14180" xr:uid="{00000000-0005-0000-0000-000064370000}"/>
    <cellStyle name="Normal 2 3 5 3 2 2 3 2 3" xfId="29278" xr:uid="{00000000-0005-0000-0000-00005E720000}"/>
    <cellStyle name="Normal 2 3 5 3 2 2 3 3" xfId="9160" xr:uid="{00000000-0005-0000-0000-0000C8230000}"/>
    <cellStyle name="Normal 2 3 5 3 2 2 3 3 3" xfId="24261" xr:uid="{00000000-0005-0000-0000-0000C55E0000}"/>
    <cellStyle name="Normal 2 3 5 3 2 2 3 5" xfId="19248" xr:uid="{00000000-0005-0000-0000-0000304B0000}"/>
    <cellStyle name="Normal 2 3 5 3 2 2 4" xfId="5799" xr:uid="{00000000-0005-0000-0000-0000A7160000}"/>
    <cellStyle name="Normal 2 3 5 3 2 2 4 2" xfId="15851" xr:uid="{00000000-0005-0000-0000-0000EB3D0000}"/>
    <cellStyle name="Normal 2 3 5 3 2 2 4 3" xfId="10831" xr:uid="{00000000-0005-0000-0000-00004F2A0000}"/>
    <cellStyle name="Normal 2 3 5 3 2 2 4 3 3" xfId="25932" xr:uid="{00000000-0005-0000-0000-00004C650000}"/>
    <cellStyle name="Normal 2 3 5 3 2 2 4 5" xfId="20919" xr:uid="{00000000-0005-0000-0000-0000B7510000}"/>
    <cellStyle name="Normal 2 3 5 3 2 2 5" xfId="12509" xr:uid="{00000000-0005-0000-0000-0000DD300000}"/>
    <cellStyle name="Normal 2 3 5 3 2 2 5 3" xfId="27607" xr:uid="{00000000-0005-0000-0000-0000D76B0000}"/>
    <cellStyle name="Normal 2 3 5 3 2 2 6" xfId="7488" xr:uid="{00000000-0005-0000-0000-0000401D0000}"/>
    <cellStyle name="Normal 2 3 5 3 2 2 6 3" xfId="22590" xr:uid="{00000000-0005-0000-0000-00003E580000}"/>
    <cellStyle name="Normal 2 3 5 3 2 2 8" xfId="17577" xr:uid="{00000000-0005-0000-0000-0000A9440000}"/>
    <cellStyle name="Normal 2 3 5 3 2 3" xfId="2835" xr:uid="{00000000-0005-0000-0000-0000130B0000}"/>
    <cellStyle name="Normal 2 3 5 3 2 3 2" xfId="4525" xr:uid="{00000000-0005-0000-0000-0000AD110000}"/>
    <cellStyle name="Normal 2 3 5 3 2 3 2 2" xfId="14598" xr:uid="{00000000-0005-0000-0000-000006390000}"/>
    <cellStyle name="Normal 2 3 5 3 2 3 2 2 3" xfId="29696" xr:uid="{00000000-0005-0000-0000-000000740000}"/>
    <cellStyle name="Normal 2 3 5 3 2 3 2 3" xfId="9578" xr:uid="{00000000-0005-0000-0000-00006A250000}"/>
    <cellStyle name="Normal 2 3 5 3 2 3 2 3 3" xfId="24679" xr:uid="{00000000-0005-0000-0000-000067600000}"/>
    <cellStyle name="Normal 2 3 5 3 2 3 2 5" xfId="19666" xr:uid="{00000000-0005-0000-0000-0000D24C0000}"/>
    <cellStyle name="Normal 2 3 5 3 2 3 3" xfId="6217" xr:uid="{00000000-0005-0000-0000-000049180000}"/>
    <cellStyle name="Normal 2 3 5 3 2 3 3 2" xfId="16269" xr:uid="{00000000-0005-0000-0000-00008D3F0000}"/>
    <cellStyle name="Normal 2 3 5 3 2 3 3 3" xfId="11249" xr:uid="{00000000-0005-0000-0000-0000F12B0000}"/>
    <cellStyle name="Normal 2 3 5 3 2 3 3 3 3" xfId="26350" xr:uid="{00000000-0005-0000-0000-0000EE660000}"/>
    <cellStyle name="Normal 2 3 5 3 2 3 3 5" xfId="21337" xr:uid="{00000000-0005-0000-0000-000059530000}"/>
    <cellStyle name="Normal 2 3 5 3 2 3 4" xfId="12927" xr:uid="{00000000-0005-0000-0000-00007F320000}"/>
    <cellStyle name="Normal 2 3 5 3 2 3 4 3" xfId="28025" xr:uid="{00000000-0005-0000-0000-0000796D0000}"/>
    <cellStyle name="Normal 2 3 5 3 2 3 5" xfId="7906" xr:uid="{00000000-0005-0000-0000-0000E21E0000}"/>
    <cellStyle name="Normal 2 3 5 3 2 3 5 3" xfId="23008" xr:uid="{00000000-0005-0000-0000-0000E0590000}"/>
    <cellStyle name="Normal 2 3 5 3 2 3 7" xfId="17995" xr:uid="{00000000-0005-0000-0000-00004B460000}"/>
    <cellStyle name="Normal 2 3 5 3 2 4" xfId="3688" xr:uid="{00000000-0005-0000-0000-0000680E0000}"/>
    <cellStyle name="Normal 2 3 5 3 2 4 2" xfId="13762" xr:uid="{00000000-0005-0000-0000-0000C2350000}"/>
    <cellStyle name="Normal 2 3 5 3 2 4 2 3" xfId="28860" xr:uid="{00000000-0005-0000-0000-0000BC700000}"/>
    <cellStyle name="Normal 2 3 5 3 2 4 3" xfId="8742" xr:uid="{00000000-0005-0000-0000-000026220000}"/>
    <cellStyle name="Normal 2 3 5 3 2 4 3 3" xfId="23843" xr:uid="{00000000-0005-0000-0000-0000235D0000}"/>
    <cellStyle name="Normal 2 3 5 3 2 4 5" xfId="18830" xr:uid="{00000000-0005-0000-0000-00008E490000}"/>
    <cellStyle name="Normal 2 3 5 3 2 5" xfId="5381" xr:uid="{00000000-0005-0000-0000-000005150000}"/>
    <cellStyle name="Normal 2 3 5 3 2 5 2" xfId="15433" xr:uid="{00000000-0005-0000-0000-0000493C0000}"/>
    <cellStyle name="Normal 2 3 5 3 2 5 2 3" xfId="30531" xr:uid="{00000000-0005-0000-0000-000043770000}"/>
    <cellStyle name="Normal 2 3 5 3 2 5 3" xfId="10413" xr:uid="{00000000-0005-0000-0000-0000AD280000}"/>
    <cellStyle name="Normal 2 3 5 3 2 5 3 3" xfId="25514" xr:uid="{00000000-0005-0000-0000-0000AA630000}"/>
    <cellStyle name="Normal 2 3 5 3 2 5 5" xfId="20501" xr:uid="{00000000-0005-0000-0000-000015500000}"/>
    <cellStyle name="Normal 2 3 5 3 2 6" xfId="12091" xr:uid="{00000000-0005-0000-0000-00003B2F0000}"/>
    <cellStyle name="Normal 2 3 5 3 2 6 3" xfId="27189" xr:uid="{00000000-0005-0000-0000-0000356A0000}"/>
    <cellStyle name="Normal 2 3 5 3 2 7" xfId="7070" xr:uid="{00000000-0005-0000-0000-00009E1B0000}"/>
    <cellStyle name="Normal 2 3 5 3 2 7 3" xfId="22172" xr:uid="{00000000-0005-0000-0000-00009C560000}"/>
    <cellStyle name="Normal 2 3 5 3 2 9" xfId="17159" xr:uid="{00000000-0005-0000-0000-000007430000}"/>
    <cellStyle name="Normal 2 3 5 3 3" xfId="2206" xr:uid="{00000000-0005-0000-0000-00009E080000}"/>
    <cellStyle name="Normal 2 3 5 3 3 2" xfId="3045" xr:uid="{00000000-0005-0000-0000-0000E50B0000}"/>
    <cellStyle name="Normal 2 3 5 3 3 2 2" xfId="4735" xr:uid="{00000000-0005-0000-0000-00007F120000}"/>
    <cellStyle name="Normal 2 3 5 3 3 2 2 2" xfId="14808" xr:uid="{00000000-0005-0000-0000-0000D8390000}"/>
    <cellStyle name="Normal 2 3 5 3 3 2 2 2 3" xfId="29906" xr:uid="{00000000-0005-0000-0000-0000D2740000}"/>
    <cellStyle name="Normal 2 3 5 3 3 2 2 3" xfId="9788" xr:uid="{00000000-0005-0000-0000-00003C260000}"/>
    <cellStyle name="Normal 2 3 5 3 3 2 2 3 3" xfId="24889" xr:uid="{00000000-0005-0000-0000-000039610000}"/>
    <cellStyle name="Normal 2 3 5 3 3 2 2 5" xfId="19876" xr:uid="{00000000-0005-0000-0000-0000A44D0000}"/>
    <cellStyle name="Normal 2 3 5 3 3 2 3" xfId="6427" xr:uid="{00000000-0005-0000-0000-00001B190000}"/>
    <cellStyle name="Normal 2 3 5 3 3 2 3 2" xfId="16479" xr:uid="{00000000-0005-0000-0000-00005F400000}"/>
    <cellStyle name="Normal 2 3 5 3 3 2 3 3" xfId="11459" xr:uid="{00000000-0005-0000-0000-0000C32C0000}"/>
    <cellStyle name="Normal 2 3 5 3 3 2 3 3 3" xfId="26560" xr:uid="{00000000-0005-0000-0000-0000C0670000}"/>
    <cellStyle name="Normal 2 3 5 3 3 2 3 5" xfId="21547" xr:uid="{00000000-0005-0000-0000-00002B540000}"/>
    <cellStyle name="Normal 2 3 5 3 3 2 4" xfId="13137" xr:uid="{00000000-0005-0000-0000-000051330000}"/>
    <cellStyle name="Normal 2 3 5 3 3 2 4 3" xfId="28235" xr:uid="{00000000-0005-0000-0000-00004B6E0000}"/>
    <cellStyle name="Normal 2 3 5 3 3 2 5" xfId="8116" xr:uid="{00000000-0005-0000-0000-0000B41F0000}"/>
    <cellStyle name="Normal 2 3 5 3 3 2 5 3" xfId="23218" xr:uid="{00000000-0005-0000-0000-0000B25A0000}"/>
    <cellStyle name="Normal 2 3 5 3 3 2 7" xfId="18205" xr:uid="{00000000-0005-0000-0000-00001D470000}"/>
    <cellStyle name="Normal 2 3 5 3 3 3" xfId="3898" xr:uid="{00000000-0005-0000-0000-00003A0F0000}"/>
    <cellStyle name="Normal 2 3 5 3 3 3 2" xfId="13972" xr:uid="{00000000-0005-0000-0000-000094360000}"/>
    <cellStyle name="Normal 2 3 5 3 3 3 2 3" xfId="29070" xr:uid="{00000000-0005-0000-0000-00008E710000}"/>
    <cellStyle name="Normal 2 3 5 3 3 3 3" xfId="8952" xr:uid="{00000000-0005-0000-0000-0000F8220000}"/>
    <cellStyle name="Normal 2 3 5 3 3 3 3 3" xfId="24053" xr:uid="{00000000-0005-0000-0000-0000F55D0000}"/>
    <cellStyle name="Normal 2 3 5 3 3 3 5" xfId="19040" xr:uid="{00000000-0005-0000-0000-0000604A0000}"/>
    <cellStyle name="Normal 2 3 5 3 3 4" xfId="5591" xr:uid="{00000000-0005-0000-0000-0000D7150000}"/>
    <cellStyle name="Normal 2 3 5 3 3 4 2" xfId="15643" xr:uid="{00000000-0005-0000-0000-00001B3D0000}"/>
    <cellStyle name="Normal 2 3 5 3 3 4 2 3" xfId="30741" xr:uid="{00000000-0005-0000-0000-000015780000}"/>
    <cellStyle name="Normal 2 3 5 3 3 4 3" xfId="10623" xr:uid="{00000000-0005-0000-0000-00007F290000}"/>
    <cellStyle name="Normal 2 3 5 3 3 4 3 3" xfId="25724" xr:uid="{00000000-0005-0000-0000-00007C640000}"/>
    <cellStyle name="Normal 2 3 5 3 3 4 5" xfId="20711" xr:uid="{00000000-0005-0000-0000-0000E7500000}"/>
    <cellStyle name="Normal 2 3 5 3 3 5" xfId="12301" xr:uid="{00000000-0005-0000-0000-00000D300000}"/>
    <cellStyle name="Normal 2 3 5 3 3 5 3" xfId="27399" xr:uid="{00000000-0005-0000-0000-0000076B0000}"/>
    <cellStyle name="Normal 2 3 5 3 3 6" xfId="7280" xr:uid="{00000000-0005-0000-0000-0000701C0000}"/>
    <cellStyle name="Normal 2 3 5 3 3 6 3" xfId="22382" xr:uid="{00000000-0005-0000-0000-00006E570000}"/>
    <cellStyle name="Normal 2 3 5 3 3 8" xfId="17369" xr:uid="{00000000-0005-0000-0000-0000D9430000}"/>
    <cellStyle name="Normal 2 3 5 3 4" xfId="2627" xr:uid="{00000000-0005-0000-0000-0000430A0000}"/>
    <cellStyle name="Normal 2 3 5 3 4 2" xfId="4317" xr:uid="{00000000-0005-0000-0000-0000DD100000}"/>
    <cellStyle name="Normal 2 3 5 3 4 2 2" xfId="14390" xr:uid="{00000000-0005-0000-0000-000036380000}"/>
    <cellStyle name="Normal 2 3 5 3 4 2 2 3" xfId="29488" xr:uid="{00000000-0005-0000-0000-000030730000}"/>
    <cellStyle name="Normal 2 3 5 3 4 2 3" xfId="9370" xr:uid="{00000000-0005-0000-0000-00009A240000}"/>
    <cellStyle name="Normal 2 3 5 3 4 2 3 3" xfId="24471" xr:uid="{00000000-0005-0000-0000-0000975F0000}"/>
    <cellStyle name="Normal 2 3 5 3 4 2 5" xfId="19458" xr:uid="{00000000-0005-0000-0000-0000024C0000}"/>
    <cellStyle name="Normal 2 3 5 3 4 3" xfId="6009" xr:uid="{00000000-0005-0000-0000-000079170000}"/>
    <cellStyle name="Normal 2 3 5 3 4 3 2" xfId="16061" xr:uid="{00000000-0005-0000-0000-0000BD3E0000}"/>
    <cellStyle name="Normal 2 3 5 3 4 3 3" xfId="11041" xr:uid="{00000000-0005-0000-0000-0000212B0000}"/>
    <cellStyle name="Normal 2 3 5 3 4 3 3 3" xfId="26142" xr:uid="{00000000-0005-0000-0000-00001E660000}"/>
    <cellStyle name="Normal 2 3 5 3 4 3 5" xfId="21129" xr:uid="{00000000-0005-0000-0000-000089520000}"/>
    <cellStyle name="Normal 2 3 5 3 4 4" xfId="12719" xr:uid="{00000000-0005-0000-0000-0000AF310000}"/>
    <cellStyle name="Normal 2 3 5 3 4 4 3" xfId="27817" xr:uid="{00000000-0005-0000-0000-0000A96C0000}"/>
    <cellStyle name="Normal 2 3 5 3 4 5" xfId="7698" xr:uid="{00000000-0005-0000-0000-0000121E0000}"/>
    <cellStyle name="Normal 2 3 5 3 4 5 3" xfId="22800" xr:uid="{00000000-0005-0000-0000-000010590000}"/>
    <cellStyle name="Normal 2 3 5 3 4 7" xfId="17787" xr:uid="{00000000-0005-0000-0000-00007B450000}"/>
    <cellStyle name="Normal 2 3 5 3 5" xfId="3480" xr:uid="{00000000-0005-0000-0000-0000980D0000}"/>
    <cellStyle name="Normal 2 3 5 3 5 2" xfId="13554" xr:uid="{00000000-0005-0000-0000-0000F2340000}"/>
    <cellStyle name="Normal 2 3 5 3 5 2 3" xfId="28652" xr:uid="{00000000-0005-0000-0000-0000EC6F0000}"/>
    <cellStyle name="Normal 2 3 5 3 5 3" xfId="8534" xr:uid="{00000000-0005-0000-0000-000056210000}"/>
    <cellStyle name="Normal 2 3 5 3 5 3 3" xfId="23635" xr:uid="{00000000-0005-0000-0000-0000535C0000}"/>
    <cellStyle name="Normal 2 3 5 3 5 5" xfId="18622" xr:uid="{00000000-0005-0000-0000-0000BE480000}"/>
    <cellStyle name="Normal 2 3 5 3 6" xfId="5173" xr:uid="{00000000-0005-0000-0000-000035140000}"/>
    <cellStyle name="Normal 2 3 5 3 6 2" xfId="15225" xr:uid="{00000000-0005-0000-0000-0000793B0000}"/>
    <cellStyle name="Normal 2 3 5 3 6 2 3" xfId="30323" xr:uid="{00000000-0005-0000-0000-000073760000}"/>
    <cellStyle name="Normal 2 3 5 3 6 3" xfId="10205" xr:uid="{00000000-0005-0000-0000-0000DD270000}"/>
    <cellStyle name="Normal 2 3 5 3 6 3 3" xfId="25306" xr:uid="{00000000-0005-0000-0000-0000DA620000}"/>
    <cellStyle name="Normal 2 3 5 3 6 5" xfId="20293" xr:uid="{00000000-0005-0000-0000-0000454F0000}"/>
    <cellStyle name="Normal 2 3 5 3 7" xfId="11883" xr:uid="{00000000-0005-0000-0000-00006B2E0000}"/>
    <cellStyle name="Normal 2 3 5 3 7 3" xfId="26981" xr:uid="{00000000-0005-0000-0000-000065690000}"/>
    <cellStyle name="Normal 2 3 5 3 8" xfId="6862" xr:uid="{00000000-0005-0000-0000-0000CE1A0000}"/>
    <cellStyle name="Normal 2 3 5 3 8 3" xfId="21964" xr:uid="{00000000-0005-0000-0000-0000CC550000}"/>
    <cellStyle name="Normal 2 3 5 4" xfId="1887" xr:uid="{00000000-0005-0000-0000-00005F070000}"/>
    <cellStyle name="Normal 2 3 5 4 2" xfId="2310" xr:uid="{00000000-0005-0000-0000-000006090000}"/>
    <cellStyle name="Normal 2 3 5 4 2 2" xfId="3149" xr:uid="{00000000-0005-0000-0000-00004D0C0000}"/>
    <cellStyle name="Normal 2 3 5 4 2 2 2" xfId="4839" xr:uid="{00000000-0005-0000-0000-0000E7120000}"/>
    <cellStyle name="Normal 2 3 5 4 2 2 2 2" xfId="14912" xr:uid="{00000000-0005-0000-0000-0000403A0000}"/>
    <cellStyle name="Normal 2 3 5 4 2 2 2 2 3" xfId="30010" xr:uid="{00000000-0005-0000-0000-00003A750000}"/>
    <cellStyle name="Normal 2 3 5 4 2 2 2 3" xfId="9892" xr:uid="{00000000-0005-0000-0000-0000A4260000}"/>
    <cellStyle name="Normal 2 3 5 4 2 2 2 3 3" xfId="24993" xr:uid="{00000000-0005-0000-0000-0000A1610000}"/>
    <cellStyle name="Normal 2 3 5 4 2 2 2 5" xfId="19980" xr:uid="{00000000-0005-0000-0000-00000C4E0000}"/>
    <cellStyle name="Normal 2 3 5 4 2 2 3" xfId="6531" xr:uid="{00000000-0005-0000-0000-000083190000}"/>
    <cellStyle name="Normal 2 3 5 4 2 2 3 2" xfId="16583" xr:uid="{00000000-0005-0000-0000-0000C7400000}"/>
    <cellStyle name="Normal 2 3 5 4 2 2 3 3" xfId="11563" xr:uid="{00000000-0005-0000-0000-00002B2D0000}"/>
    <cellStyle name="Normal 2 3 5 4 2 2 3 3 3" xfId="26664" xr:uid="{00000000-0005-0000-0000-000028680000}"/>
    <cellStyle name="Normal 2 3 5 4 2 2 3 5" xfId="21651" xr:uid="{00000000-0005-0000-0000-000093540000}"/>
    <cellStyle name="Normal 2 3 5 4 2 2 4" xfId="13241" xr:uid="{00000000-0005-0000-0000-0000B9330000}"/>
    <cellStyle name="Normal 2 3 5 4 2 2 4 3" xfId="28339" xr:uid="{00000000-0005-0000-0000-0000B36E0000}"/>
    <cellStyle name="Normal 2 3 5 4 2 2 5" xfId="8220" xr:uid="{00000000-0005-0000-0000-00001C200000}"/>
    <cellStyle name="Normal 2 3 5 4 2 2 5 3" xfId="23322" xr:uid="{00000000-0005-0000-0000-00001A5B0000}"/>
    <cellStyle name="Normal 2 3 5 4 2 2 7" xfId="18309" xr:uid="{00000000-0005-0000-0000-000085470000}"/>
    <cellStyle name="Normal 2 3 5 4 2 3" xfId="4002" xr:uid="{00000000-0005-0000-0000-0000A20F0000}"/>
    <cellStyle name="Normal 2 3 5 4 2 3 2" xfId="14076" xr:uid="{00000000-0005-0000-0000-0000FC360000}"/>
    <cellStyle name="Normal 2 3 5 4 2 3 2 3" xfId="29174" xr:uid="{00000000-0005-0000-0000-0000F6710000}"/>
    <cellStyle name="Normal 2 3 5 4 2 3 3" xfId="9056" xr:uid="{00000000-0005-0000-0000-000060230000}"/>
    <cellStyle name="Normal 2 3 5 4 2 3 3 3" xfId="24157" xr:uid="{00000000-0005-0000-0000-00005D5E0000}"/>
    <cellStyle name="Normal 2 3 5 4 2 3 5" xfId="19144" xr:uid="{00000000-0005-0000-0000-0000C84A0000}"/>
    <cellStyle name="Normal 2 3 5 4 2 4" xfId="5695" xr:uid="{00000000-0005-0000-0000-00003F160000}"/>
    <cellStyle name="Normal 2 3 5 4 2 4 2" xfId="15747" xr:uid="{00000000-0005-0000-0000-0000833D0000}"/>
    <cellStyle name="Normal 2 3 5 4 2 4 2 3" xfId="30845" xr:uid="{00000000-0005-0000-0000-00007D780000}"/>
    <cellStyle name="Normal 2 3 5 4 2 4 3" xfId="10727" xr:uid="{00000000-0005-0000-0000-0000E7290000}"/>
    <cellStyle name="Normal 2 3 5 4 2 4 3 3" xfId="25828" xr:uid="{00000000-0005-0000-0000-0000E4640000}"/>
    <cellStyle name="Normal 2 3 5 4 2 4 5" xfId="20815" xr:uid="{00000000-0005-0000-0000-00004F510000}"/>
    <cellStyle name="Normal 2 3 5 4 2 5" xfId="12405" xr:uid="{00000000-0005-0000-0000-000075300000}"/>
    <cellStyle name="Normal 2 3 5 4 2 5 3" xfId="27503" xr:uid="{00000000-0005-0000-0000-00006F6B0000}"/>
    <cellStyle name="Normal 2 3 5 4 2 6" xfId="7384" xr:uid="{00000000-0005-0000-0000-0000D81C0000}"/>
    <cellStyle name="Normal 2 3 5 4 2 6 3" xfId="22486" xr:uid="{00000000-0005-0000-0000-0000D6570000}"/>
    <cellStyle name="Normal 2 3 5 4 2 8" xfId="17473" xr:uid="{00000000-0005-0000-0000-000041440000}"/>
    <cellStyle name="Normal 2 3 5 4 3" xfId="2731" xr:uid="{00000000-0005-0000-0000-0000AB0A0000}"/>
    <cellStyle name="Normal 2 3 5 4 3 2" xfId="4421" xr:uid="{00000000-0005-0000-0000-000045110000}"/>
    <cellStyle name="Normal 2 3 5 4 3 2 2" xfId="14494" xr:uid="{00000000-0005-0000-0000-00009E380000}"/>
    <cellStyle name="Normal 2 3 5 4 3 2 2 3" xfId="29592" xr:uid="{00000000-0005-0000-0000-000098730000}"/>
    <cellStyle name="Normal 2 3 5 4 3 2 3" xfId="9474" xr:uid="{00000000-0005-0000-0000-000002250000}"/>
    <cellStyle name="Normal 2 3 5 4 3 2 3 3" xfId="24575" xr:uid="{00000000-0005-0000-0000-0000FF5F0000}"/>
    <cellStyle name="Normal 2 3 5 4 3 2 5" xfId="19562" xr:uid="{00000000-0005-0000-0000-00006A4C0000}"/>
    <cellStyle name="Normal 2 3 5 4 3 3" xfId="6113" xr:uid="{00000000-0005-0000-0000-0000E1170000}"/>
    <cellStyle name="Normal 2 3 5 4 3 3 2" xfId="16165" xr:uid="{00000000-0005-0000-0000-0000253F0000}"/>
    <cellStyle name="Normal 2 3 5 4 3 3 3" xfId="11145" xr:uid="{00000000-0005-0000-0000-0000892B0000}"/>
    <cellStyle name="Normal 2 3 5 4 3 3 3 3" xfId="26246" xr:uid="{00000000-0005-0000-0000-000086660000}"/>
    <cellStyle name="Normal 2 3 5 4 3 3 5" xfId="21233" xr:uid="{00000000-0005-0000-0000-0000F1520000}"/>
    <cellStyle name="Normal 2 3 5 4 3 4" xfId="12823" xr:uid="{00000000-0005-0000-0000-000017320000}"/>
    <cellStyle name="Normal 2 3 5 4 3 4 3" xfId="27921" xr:uid="{00000000-0005-0000-0000-0000116D0000}"/>
    <cellStyle name="Normal 2 3 5 4 3 5" xfId="7802" xr:uid="{00000000-0005-0000-0000-00007A1E0000}"/>
    <cellStyle name="Normal 2 3 5 4 3 5 3" xfId="22904" xr:uid="{00000000-0005-0000-0000-000078590000}"/>
    <cellStyle name="Normal 2 3 5 4 3 7" xfId="17891" xr:uid="{00000000-0005-0000-0000-0000E3450000}"/>
    <cellStyle name="Normal 2 3 5 4 4" xfId="3584" xr:uid="{00000000-0005-0000-0000-0000000E0000}"/>
    <cellStyle name="Normal 2 3 5 4 4 2" xfId="13658" xr:uid="{00000000-0005-0000-0000-00005A350000}"/>
    <cellStyle name="Normal 2 3 5 4 4 2 3" xfId="28756" xr:uid="{00000000-0005-0000-0000-000054700000}"/>
    <cellStyle name="Normal 2 3 5 4 4 3" xfId="8638" xr:uid="{00000000-0005-0000-0000-0000BE210000}"/>
    <cellStyle name="Normal 2 3 5 4 4 3 3" xfId="23739" xr:uid="{00000000-0005-0000-0000-0000BB5C0000}"/>
    <cellStyle name="Normal 2 3 5 4 4 5" xfId="18726" xr:uid="{00000000-0005-0000-0000-000026490000}"/>
    <cellStyle name="Normal 2 3 5 4 5" xfId="5277" xr:uid="{00000000-0005-0000-0000-00009D140000}"/>
    <cellStyle name="Normal 2 3 5 4 5 2" xfId="15329" xr:uid="{00000000-0005-0000-0000-0000E13B0000}"/>
    <cellStyle name="Normal 2 3 5 4 5 2 3" xfId="30427" xr:uid="{00000000-0005-0000-0000-0000DB760000}"/>
    <cellStyle name="Normal 2 3 5 4 5 3" xfId="10309" xr:uid="{00000000-0005-0000-0000-000045280000}"/>
    <cellStyle name="Normal 2 3 5 4 5 3 3" xfId="25410" xr:uid="{00000000-0005-0000-0000-000042630000}"/>
    <cellStyle name="Normal 2 3 5 4 5 5" xfId="20397" xr:uid="{00000000-0005-0000-0000-0000AD4F0000}"/>
    <cellStyle name="Normal 2 3 5 4 6" xfId="11987" xr:uid="{00000000-0005-0000-0000-0000D32E0000}"/>
    <cellStyle name="Normal 2 3 5 4 6 3" xfId="27085" xr:uid="{00000000-0005-0000-0000-0000CD690000}"/>
    <cellStyle name="Normal 2 3 5 4 7" xfId="6966" xr:uid="{00000000-0005-0000-0000-0000361B0000}"/>
    <cellStyle name="Normal 2 3 5 4 7 3" xfId="22068" xr:uid="{00000000-0005-0000-0000-000034560000}"/>
    <cellStyle name="Normal 2 3 5 4 9" xfId="17055" xr:uid="{00000000-0005-0000-0000-00009F420000}"/>
    <cellStyle name="Normal 2 3 5 5" xfId="2100" xr:uid="{00000000-0005-0000-0000-000034080000}"/>
    <cellStyle name="Normal 2 3 5 5 2" xfId="2941" xr:uid="{00000000-0005-0000-0000-00007D0B0000}"/>
    <cellStyle name="Normal 2 3 5 5 2 2" xfId="4631" xr:uid="{00000000-0005-0000-0000-000017120000}"/>
    <cellStyle name="Normal 2 3 5 5 2 2 2" xfId="14704" xr:uid="{00000000-0005-0000-0000-000070390000}"/>
    <cellStyle name="Normal 2 3 5 5 2 2 2 3" xfId="29802" xr:uid="{00000000-0005-0000-0000-00006A740000}"/>
    <cellStyle name="Normal 2 3 5 5 2 2 3" xfId="9684" xr:uid="{00000000-0005-0000-0000-0000D4250000}"/>
    <cellStyle name="Normal 2 3 5 5 2 2 3 3" xfId="24785" xr:uid="{00000000-0005-0000-0000-0000D1600000}"/>
    <cellStyle name="Normal 2 3 5 5 2 2 5" xfId="19772" xr:uid="{00000000-0005-0000-0000-00003C4D0000}"/>
    <cellStyle name="Normal 2 3 5 5 2 3" xfId="6323" xr:uid="{00000000-0005-0000-0000-0000B3180000}"/>
    <cellStyle name="Normal 2 3 5 5 2 3 2" xfId="16375" xr:uid="{00000000-0005-0000-0000-0000F73F0000}"/>
    <cellStyle name="Normal 2 3 5 5 2 3 3" xfId="11355" xr:uid="{00000000-0005-0000-0000-00005B2C0000}"/>
    <cellStyle name="Normal 2 3 5 5 2 3 3 3" xfId="26456" xr:uid="{00000000-0005-0000-0000-000058670000}"/>
    <cellStyle name="Normal 2 3 5 5 2 3 5" xfId="21443" xr:uid="{00000000-0005-0000-0000-0000C3530000}"/>
    <cellStyle name="Normal 2 3 5 5 2 4" xfId="13033" xr:uid="{00000000-0005-0000-0000-0000E9320000}"/>
    <cellStyle name="Normal 2 3 5 5 2 4 3" xfId="28131" xr:uid="{00000000-0005-0000-0000-0000E36D0000}"/>
    <cellStyle name="Normal 2 3 5 5 2 5" xfId="8012" xr:uid="{00000000-0005-0000-0000-00004C1F0000}"/>
    <cellStyle name="Normal 2 3 5 5 2 5 3" xfId="23114" xr:uid="{00000000-0005-0000-0000-00004A5A0000}"/>
    <cellStyle name="Normal 2 3 5 5 2 7" xfId="18101" xr:uid="{00000000-0005-0000-0000-0000B5460000}"/>
    <cellStyle name="Normal 2 3 5 5 3" xfId="3794" xr:uid="{00000000-0005-0000-0000-0000D20E0000}"/>
    <cellStyle name="Normal 2 3 5 5 3 2" xfId="13868" xr:uid="{00000000-0005-0000-0000-00002C360000}"/>
    <cellStyle name="Normal 2 3 5 5 3 2 3" xfId="28966" xr:uid="{00000000-0005-0000-0000-000026710000}"/>
    <cellStyle name="Normal 2 3 5 5 3 3" xfId="8848" xr:uid="{00000000-0005-0000-0000-000090220000}"/>
    <cellStyle name="Normal 2 3 5 5 3 3 3" xfId="23949" xr:uid="{00000000-0005-0000-0000-00008D5D0000}"/>
    <cellStyle name="Normal 2 3 5 5 3 5" xfId="18936" xr:uid="{00000000-0005-0000-0000-0000F8490000}"/>
    <cellStyle name="Normal 2 3 5 5 4" xfId="5487" xr:uid="{00000000-0005-0000-0000-00006F150000}"/>
    <cellStyle name="Normal 2 3 5 5 4 2" xfId="15539" xr:uid="{00000000-0005-0000-0000-0000B33C0000}"/>
    <cellStyle name="Normal 2 3 5 5 4 2 3" xfId="30637" xr:uid="{00000000-0005-0000-0000-0000AD770000}"/>
    <cellStyle name="Normal 2 3 5 5 4 3" xfId="10519" xr:uid="{00000000-0005-0000-0000-000017290000}"/>
    <cellStyle name="Normal 2 3 5 5 4 3 3" xfId="25620" xr:uid="{00000000-0005-0000-0000-000014640000}"/>
    <cellStyle name="Normal 2 3 5 5 4 5" xfId="20607" xr:uid="{00000000-0005-0000-0000-00007F500000}"/>
    <cellStyle name="Normal 2 3 5 5 5" xfId="12197" xr:uid="{00000000-0005-0000-0000-0000A52F0000}"/>
    <cellStyle name="Normal 2 3 5 5 5 3" xfId="27295" xr:uid="{00000000-0005-0000-0000-00009F6A0000}"/>
    <cellStyle name="Normal 2 3 5 5 6" xfId="7176" xr:uid="{00000000-0005-0000-0000-0000081C0000}"/>
    <cellStyle name="Normal 2 3 5 5 6 3" xfId="22278" xr:uid="{00000000-0005-0000-0000-000006570000}"/>
    <cellStyle name="Normal 2 3 5 5 8" xfId="17265" xr:uid="{00000000-0005-0000-0000-000071430000}"/>
    <cellStyle name="Normal 2 3 5 6" xfId="2521" xr:uid="{00000000-0005-0000-0000-0000D9090000}"/>
    <cellStyle name="Normal 2 3 5 6 2" xfId="4213" xr:uid="{00000000-0005-0000-0000-000075100000}"/>
    <cellStyle name="Normal 2 3 5 6 2 2" xfId="14286" xr:uid="{00000000-0005-0000-0000-0000CE370000}"/>
    <cellStyle name="Normal 2 3 5 6 2 2 3" xfId="29384" xr:uid="{00000000-0005-0000-0000-0000C8720000}"/>
    <cellStyle name="Normal 2 3 5 6 2 3" xfId="9266" xr:uid="{00000000-0005-0000-0000-000032240000}"/>
    <cellStyle name="Normal 2 3 5 6 2 3 3" xfId="24367" xr:uid="{00000000-0005-0000-0000-00002F5F0000}"/>
    <cellStyle name="Normal 2 3 5 6 2 5" xfId="19354" xr:uid="{00000000-0005-0000-0000-00009A4B0000}"/>
    <cellStyle name="Normal 2 3 5 6 3" xfId="5905" xr:uid="{00000000-0005-0000-0000-000011170000}"/>
    <cellStyle name="Normal 2 3 5 6 3 2" xfId="15957" xr:uid="{00000000-0005-0000-0000-0000553E0000}"/>
    <cellStyle name="Normal 2 3 5 6 3 3" xfId="10937" xr:uid="{00000000-0005-0000-0000-0000B92A0000}"/>
    <cellStyle name="Normal 2 3 5 6 3 3 3" xfId="26038" xr:uid="{00000000-0005-0000-0000-0000B6650000}"/>
    <cellStyle name="Normal 2 3 5 6 3 5" xfId="21025" xr:uid="{00000000-0005-0000-0000-000021520000}"/>
    <cellStyle name="Normal 2 3 5 6 4" xfId="12615" xr:uid="{00000000-0005-0000-0000-000047310000}"/>
    <cellStyle name="Normal 2 3 5 6 4 3" xfId="27713" xr:uid="{00000000-0005-0000-0000-0000416C0000}"/>
    <cellStyle name="Normal 2 3 5 6 5" xfId="7594" xr:uid="{00000000-0005-0000-0000-0000AA1D0000}"/>
    <cellStyle name="Normal 2 3 5 6 5 3" xfId="22696" xr:uid="{00000000-0005-0000-0000-0000A8580000}"/>
    <cellStyle name="Normal 2 3 5 6 7" xfId="17683" xr:uid="{00000000-0005-0000-0000-000013450000}"/>
    <cellStyle name="Normal 2 3 5 7" xfId="3372" xr:uid="{00000000-0005-0000-0000-00002C0D0000}"/>
    <cellStyle name="Normal 2 3 5 7 2" xfId="13450" xr:uid="{00000000-0005-0000-0000-00008A340000}"/>
    <cellStyle name="Normal 2 3 5 7 2 3" xfId="28548" xr:uid="{00000000-0005-0000-0000-0000846F0000}"/>
    <cellStyle name="Normal 2 3 5 7 3" xfId="8430" xr:uid="{00000000-0005-0000-0000-0000EE200000}"/>
    <cellStyle name="Normal 2 3 5 7 3 3" xfId="23531" xr:uid="{00000000-0005-0000-0000-0000EB5B0000}"/>
    <cellStyle name="Normal 2 3 5 7 5" xfId="18518" xr:uid="{00000000-0005-0000-0000-000056480000}"/>
    <cellStyle name="Normal 2 3 5 8" xfId="5066" xr:uid="{00000000-0005-0000-0000-0000CA130000}"/>
    <cellStyle name="Normal 2 3 5 8 2" xfId="15121" xr:uid="{00000000-0005-0000-0000-0000113B0000}"/>
    <cellStyle name="Normal 2 3 5 8 2 3" xfId="30219" xr:uid="{00000000-0005-0000-0000-00000B760000}"/>
    <cellStyle name="Normal 2 3 5 8 3" xfId="10101" xr:uid="{00000000-0005-0000-0000-000075270000}"/>
    <cellStyle name="Normal 2 3 5 8 3 3" xfId="25202" xr:uid="{00000000-0005-0000-0000-000072620000}"/>
    <cellStyle name="Normal 2 3 5 8 5" xfId="20189" xr:uid="{00000000-0005-0000-0000-0000DD4E0000}"/>
    <cellStyle name="Normal 2 3 5 9" xfId="11777" xr:uid="{00000000-0005-0000-0000-0000012E0000}"/>
    <cellStyle name="Normal 2 3 5 9 3" xfId="26877" xr:uid="{00000000-0005-0000-0000-0000FD680000}"/>
    <cellStyle name="Normal 2 3 6" xfId="1423" xr:uid="{00000000-0005-0000-0000-00008F050000}"/>
    <cellStyle name="Normal 2 3 6 10" xfId="6753" xr:uid="{00000000-0005-0000-0000-0000611A0000}"/>
    <cellStyle name="Normal 2 3 6 10 3" xfId="21857" xr:uid="{00000000-0005-0000-0000-000061550000}"/>
    <cellStyle name="Normal 2 3 6 12" xfId="16842" xr:uid="{00000000-0005-0000-0000-0000CA410000}"/>
    <cellStyle name="Normal 2 3 6 2" xfId="1717" xr:uid="{00000000-0005-0000-0000-0000B5060000}"/>
    <cellStyle name="Normal 2 3 6 2 11" xfId="16896" xr:uid="{00000000-0005-0000-0000-000000420000}"/>
    <cellStyle name="Normal 2 3 6 2 2" xfId="1825" xr:uid="{00000000-0005-0000-0000-000021070000}"/>
    <cellStyle name="Normal 2 3 6 2 2 10" xfId="17000" xr:uid="{00000000-0005-0000-0000-000068420000}"/>
    <cellStyle name="Normal 2 3 6 2 2 2" xfId="2042" xr:uid="{00000000-0005-0000-0000-0000FA070000}"/>
    <cellStyle name="Normal 2 3 6 2 2 2 2" xfId="2463" xr:uid="{00000000-0005-0000-0000-00009F090000}"/>
    <cellStyle name="Normal 2 3 6 2 2 2 2 2" xfId="3302" xr:uid="{00000000-0005-0000-0000-0000E60C0000}"/>
    <cellStyle name="Normal 2 3 6 2 2 2 2 2 2" xfId="4992" xr:uid="{00000000-0005-0000-0000-000080130000}"/>
    <cellStyle name="Normal 2 3 6 2 2 2 2 2 2 2" xfId="15065" xr:uid="{00000000-0005-0000-0000-0000D93A0000}"/>
    <cellStyle name="Normal 2 3 6 2 2 2 2 2 2 2 3" xfId="30163" xr:uid="{00000000-0005-0000-0000-0000D3750000}"/>
    <cellStyle name="Normal 2 3 6 2 2 2 2 2 2 3" xfId="10045" xr:uid="{00000000-0005-0000-0000-00003D270000}"/>
    <cellStyle name="Normal 2 3 6 2 2 2 2 2 2 3 3" xfId="25146" xr:uid="{00000000-0005-0000-0000-00003A620000}"/>
    <cellStyle name="Normal 2 3 6 2 2 2 2 2 2 5" xfId="20133" xr:uid="{00000000-0005-0000-0000-0000A54E0000}"/>
    <cellStyle name="Normal 2 3 6 2 2 2 2 2 3" xfId="6684" xr:uid="{00000000-0005-0000-0000-00001C1A0000}"/>
    <cellStyle name="Normal 2 3 6 2 2 2 2 2 3 2" xfId="16736" xr:uid="{00000000-0005-0000-0000-000060410000}"/>
    <cellStyle name="Normal 2 3 6 2 2 2 2 2 3 3" xfId="11716" xr:uid="{00000000-0005-0000-0000-0000C42D0000}"/>
    <cellStyle name="Normal 2 3 6 2 2 2 2 2 3 3 3" xfId="26817" xr:uid="{00000000-0005-0000-0000-0000C1680000}"/>
    <cellStyle name="Normal 2 3 6 2 2 2 2 2 3 5" xfId="21804" xr:uid="{00000000-0005-0000-0000-00002C550000}"/>
    <cellStyle name="Normal 2 3 6 2 2 2 2 2 4" xfId="13394" xr:uid="{00000000-0005-0000-0000-000052340000}"/>
    <cellStyle name="Normal 2 3 6 2 2 2 2 2 4 3" xfId="28492" xr:uid="{00000000-0005-0000-0000-00004C6F0000}"/>
    <cellStyle name="Normal 2 3 6 2 2 2 2 2 5" xfId="8373" xr:uid="{00000000-0005-0000-0000-0000B5200000}"/>
    <cellStyle name="Normal 2 3 6 2 2 2 2 2 5 3" xfId="23475" xr:uid="{00000000-0005-0000-0000-0000B35B0000}"/>
    <cellStyle name="Normal 2 3 6 2 2 2 2 2 7" xfId="18462" xr:uid="{00000000-0005-0000-0000-00001E480000}"/>
    <cellStyle name="Normal 2 3 6 2 2 2 2 3" xfId="4155" xr:uid="{00000000-0005-0000-0000-00003B100000}"/>
    <cellStyle name="Normal 2 3 6 2 2 2 2 3 2" xfId="14229" xr:uid="{00000000-0005-0000-0000-000095370000}"/>
    <cellStyle name="Normal 2 3 6 2 2 2 2 3 2 3" xfId="29327" xr:uid="{00000000-0005-0000-0000-00008F720000}"/>
    <cellStyle name="Normal 2 3 6 2 2 2 2 3 3" xfId="9209" xr:uid="{00000000-0005-0000-0000-0000F9230000}"/>
    <cellStyle name="Normal 2 3 6 2 2 2 2 3 3 3" xfId="24310" xr:uid="{00000000-0005-0000-0000-0000F65E0000}"/>
    <cellStyle name="Normal 2 3 6 2 2 2 2 3 5" xfId="19297" xr:uid="{00000000-0005-0000-0000-0000614B0000}"/>
    <cellStyle name="Normal 2 3 6 2 2 2 2 4" xfId="5848" xr:uid="{00000000-0005-0000-0000-0000D8160000}"/>
    <cellStyle name="Normal 2 3 6 2 2 2 2 4 2" xfId="15900" xr:uid="{00000000-0005-0000-0000-00001C3E0000}"/>
    <cellStyle name="Normal 2 3 6 2 2 2 2 4 3" xfId="10880" xr:uid="{00000000-0005-0000-0000-0000802A0000}"/>
    <cellStyle name="Normal 2 3 6 2 2 2 2 4 3 3" xfId="25981" xr:uid="{00000000-0005-0000-0000-00007D650000}"/>
    <cellStyle name="Normal 2 3 6 2 2 2 2 4 5" xfId="20968" xr:uid="{00000000-0005-0000-0000-0000E8510000}"/>
    <cellStyle name="Normal 2 3 6 2 2 2 2 5" xfId="12558" xr:uid="{00000000-0005-0000-0000-00000E310000}"/>
    <cellStyle name="Normal 2 3 6 2 2 2 2 5 3" xfId="27656" xr:uid="{00000000-0005-0000-0000-0000086C0000}"/>
    <cellStyle name="Normal 2 3 6 2 2 2 2 6" xfId="7537" xr:uid="{00000000-0005-0000-0000-0000711D0000}"/>
    <cellStyle name="Normal 2 3 6 2 2 2 2 6 3" xfId="22639" xr:uid="{00000000-0005-0000-0000-00006F580000}"/>
    <cellStyle name="Normal 2 3 6 2 2 2 2 8" xfId="17626" xr:uid="{00000000-0005-0000-0000-0000DA440000}"/>
    <cellStyle name="Normal 2 3 6 2 2 2 3" xfId="2884" xr:uid="{00000000-0005-0000-0000-0000440B0000}"/>
    <cellStyle name="Normal 2 3 6 2 2 2 3 2" xfId="4574" xr:uid="{00000000-0005-0000-0000-0000DE110000}"/>
    <cellStyle name="Normal 2 3 6 2 2 2 3 2 2" xfId="14647" xr:uid="{00000000-0005-0000-0000-000037390000}"/>
    <cellStyle name="Normal 2 3 6 2 2 2 3 2 2 3" xfId="29745" xr:uid="{00000000-0005-0000-0000-000031740000}"/>
    <cellStyle name="Normal 2 3 6 2 2 2 3 2 3" xfId="9627" xr:uid="{00000000-0005-0000-0000-00009B250000}"/>
    <cellStyle name="Normal 2 3 6 2 2 2 3 2 3 3" xfId="24728" xr:uid="{00000000-0005-0000-0000-000098600000}"/>
    <cellStyle name="Normal 2 3 6 2 2 2 3 2 5" xfId="19715" xr:uid="{00000000-0005-0000-0000-0000034D0000}"/>
    <cellStyle name="Normal 2 3 6 2 2 2 3 3" xfId="6266" xr:uid="{00000000-0005-0000-0000-00007A180000}"/>
    <cellStyle name="Normal 2 3 6 2 2 2 3 3 2" xfId="16318" xr:uid="{00000000-0005-0000-0000-0000BE3F0000}"/>
    <cellStyle name="Normal 2 3 6 2 2 2 3 3 3" xfId="11298" xr:uid="{00000000-0005-0000-0000-0000222C0000}"/>
    <cellStyle name="Normal 2 3 6 2 2 2 3 3 3 3" xfId="26399" xr:uid="{00000000-0005-0000-0000-00001F670000}"/>
    <cellStyle name="Normal 2 3 6 2 2 2 3 3 5" xfId="21386" xr:uid="{00000000-0005-0000-0000-00008A530000}"/>
    <cellStyle name="Normal 2 3 6 2 2 2 3 4" xfId="12976" xr:uid="{00000000-0005-0000-0000-0000B0320000}"/>
    <cellStyle name="Normal 2 3 6 2 2 2 3 4 3" xfId="28074" xr:uid="{00000000-0005-0000-0000-0000AA6D0000}"/>
    <cellStyle name="Normal 2 3 6 2 2 2 3 5" xfId="7955" xr:uid="{00000000-0005-0000-0000-0000131F0000}"/>
    <cellStyle name="Normal 2 3 6 2 2 2 3 5 3" xfId="23057" xr:uid="{00000000-0005-0000-0000-0000115A0000}"/>
    <cellStyle name="Normal 2 3 6 2 2 2 3 7" xfId="18044" xr:uid="{00000000-0005-0000-0000-00007C460000}"/>
    <cellStyle name="Normal 2 3 6 2 2 2 4" xfId="3737" xr:uid="{00000000-0005-0000-0000-0000990E0000}"/>
    <cellStyle name="Normal 2 3 6 2 2 2 4 2" xfId="13811" xr:uid="{00000000-0005-0000-0000-0000F3350000}"/>
    <cellStyle name="Normal 2 3 6 2 2 2 4 2 3" xfId="28909" xr:uid="{00000000-0005-0000-0000-0000ED700000}"/>
    <cellStyle name="Normal 2 3 6 2 2 2 4 3" xfId="8791" xr:uid="{00000000-0005-0000-0000-000057220000}"/>
    <cellStyle name="Normal 2 3 6 2 2 2 4 3 3" xfId="23892" xr:uid="{00000000-0005-0000-0000-0000545D0000}"/>
    <cellStyle name="Normal 2 3 6 2 2 2 4 5" xfId="18879" xr:uid="{00000000-0005-0000-0000-0000BF490000}"/>
    <cellStyle name="Normal 2 3 6 2 2 2 5" xfId="5430" xr:uid="{00000000-0005-0000-0000-000036150000}"/>
    <cellStyle name="Normal 2 3 6 2 2 2 5 2" xfId="15482" xr:uid="{00000000-0005-0000-0000-00007A3C0000}"/>
    <cellStyle name="Normal 2 3 6 2 2 2 5 2 3" xfId="30580" xr:uid="{00000000-0005-0000-0000-000074770000}"/>
    <cellStyle name="Normal 2 3 6 2 2 2 5 3" xfId="10462" xr:uid="{00000000-0005-0000-0000-0000DE280000}"/>
    <cellStyle name="Normal 2 3 6 2 2 2 5 3 3" xfId="25563" xr:uid="{00000000-0005-0000-0000-0000DB630000}"/>
    <cellStyle name="Normal 2 3 6 2 2 2 5 5" xfId="20550" xr:uid="{00000000-0005-0000-0000-000046500000}"/>
    <cellStyle name="Normal 2 3 6 2 2 2 6" xfId="12140" xr:uid="{00000000-0005-0000-0000-00006C2F0000}"/>
    <cellStyle name="Normal 2 3 6 2 2 2 6 3" xfId="27238" xr:uid="{00000000-0005-0000-0000-0000666A0000}"/>
    <cellStyle name="Normal 2 3 6 2 2 2 7" xfId="7119" xr:uid="{00000000-0005-0000-0000-0000CF1B0000}"/>
    <cellStyle name="Normal 2 3 6 2 2 2 7 3" xfId="22221" xr:uid="{00000000-0005-0000-0000-0000CD560000}"/>
    <cellStyle name="Normal 2 3 6 2 2 2 9" xfId="17208" xr:uid="{00000000-0005-0000-0000-000038430000}"/>
    <cellStyle name="Normal 2 3 6 2 2 3" xfId="2255" xr:uid="{00000000-0005-0000-0000-0000CF080000}"/>
    <cellStyle name="Normal 2 3 6 2 2 3 2" xfId="3094" xr:uid="{00000000-0005-0000-0000-0000160C0000}"/>
    <cellStyle name="Normal 2 3 6 2 2 3 2 2" xfId="4784" xr:uid="{00000000-0005-0000-0000-0000B0120000}"/>
    <cellStyle name="Normal 2 3 6 2 2 3 2 2 2" xfId="14857" xr:uid="{00000000-0005-0000-0000-0000093A0000}"/>
    <cellStyle name="Normal 2 3 6 2 2 3 2 2 2 3" xfId="29955" xr:uid="{00000000-0005-0000-0000-000003750000}"/>
    <cellStyle name="Normal 2 3 6 2 2 3 2 2 3" xfId="9837" xr:uid="{00000000-0005-0000-0000-00006D260000}"/>
    <cellStyle name="Normal 2 3 6 2 2 3 2 2 3 3" xfId="24938" xr:uid="{00000000-0005-0000-0000-00006A610000}"/>
    <cellStyle name="Normal 2 3 6 2 2 3 2 2 5" xfId="19925" xr:uid="{00000000-0005-0000-0000-0000D54D0000}"/>
    <cellStyle name="Normal 2 3 6 2 2 3 2 3" xfId="6476" xr:uid="{00000000-0005-0000-0000-00004C190000}"/>
    <cellStyle name="Normal 2 3 6 2 2 3 2 3 2" xfId="16528" xr:uid="{00000000-0005-0000-0000-000090400000}"/>
    <cellStyle name="Normal 2 3 6 2 2 3 2 3 3" xfId="11508" xr:uid="{00000000-0005-0000-0000-0000F42C0000}"/>
    <cellStyle name="Normal 2 3 6 2 2 3 2 3 3 3" xfId="26609" xr:uid="{00000000-0005-0000-0000-0000F1670000}"/>
    <cellStyle name="Normal 2 3 6 2 2 3 2 3 5" xfId="21596" xr:uid="{00000000-0005-0000-0000-00005C540000}"/>
    <cellStyle name="Normal 2 3 6 2 2 3 2 4" xfId="13186" xr:uid="{00000000-0005-0000-0000-000082330000}"/>
    <cellStyle name="Normal 2 3 6 2 2 3 2 4 3" xfId="28284" xr:uid="{00000000-0005-0000-0000-00007C6E0000}"/>
    <cellStyle name="Normal 2 3 6 2 2 3 2 5" xfId="8165" xr:uid="{00000000-0005-0000-0000-0000E51F0000}"/>
    <cellStyle name="Normal 2 3 6 2 2 3 2 5 3" xfId="23267" xr:uid="{00000000-0005-0000-0000-0000E35A0000}"/>
    <cellStyle name="Normal 2 3 6 2 2 3 2 7" xfId="18254" xr:uid="{00000000-0005-0000-0000-00004E470000}"/>
    <cellStyle name="Normal 2 3 6 2 2 3 3" xfId="3947" xr:uid="{00000000-0005-0000-0000-00006B0F0000}"/>
    <cellStyle name="Normal 2 3 6 2 2 3 3 2" xfId="14021" xr:uid="{00000000-0005-0000-0000-0000C5360000}"/>
    <cellStyle name="Normal 2 3 6 2 2 3 3 2 3" xfId="29119" xr:uid="{00000000-0005-0000-0000-0000BF710000}"/>
    <cellStyle name="Normal 2 3 6 2 2 3 3 3" xfId="9001" xr:uid="{00000000-0005-0000-0000-000029230000}"/>
    <cellStyle name="Normal 2 3 6 2 2 3 3 3 3" xfId="24102" xr:uid="{00000000-0005-0000-0000-0000265E0000}"/>
    <cellStyle name="Normal 2 3 6 2 2 3 3 5" xfId="19089" xr:uid="{00000000-0005-0000-0000-0000914A0000}"/>
    <cellStyle name="Normal 2 3 6 2 2 3 4" xfId="5640" xr:uid="{00000000-0005-0000-0000-000008160000}"/>
    <cellStyle name="Normal 2 3 6 2 2 3 4 2" xfId="15692" xr:uid="{00000000-0005-0000-0000-00004C3D0000}"/>
    <cellStyle name="Normal 2 3 6 2 2 3 4 2 3" xfId="30790" xr:uid="{00000000-0005-0000-0000-000046780000}"/>
    <cellStyle name="Normal 2 3 6 2 2 3 4 3" xfId="10672" xr:uid="{00000000-0005-0000-0000-0000B0290000}"/>
    <cellStyle name="Normal 2 3 6 2 2 3 4 3 3" xfId="25773" xr:uid="{00000000-0005-0000-0000-0000AD640000}"/>
    <cellStyle name="Normal 2 3 6 2 2 3 4 5" xfId="20760" xr:uid="{00000000-0005-0000-0000-000018510000}"/>
    <cellStyle name="Normal 2 3 6 2 2 3 5" xfId="12350" xr:uid="{00000000-0005-0000-0000-00003E300000}"/>
    <cellStyle name="Normal 2 3 6 2 2 3 5 3" xfId="27448" xr:uid="{00000000-0005-0000-0000-0000386B0000}"/>
    <cellStyle name="Normal 2 3 6 2 2 3 6" xfId="7329" xr:uid="{00000000-0005-0000-0000-0000A11C0000}"/>
    <cellStyle name="Normal 2 3 6 2 2 3 6 3" xfId="22431" xr:uid="{00000000-0005-0000-0000-00009F570000}"/>
    <cellStyle name="Normal 2 3 6 2 2 3 8" xfId="17418" xr:uid="{00000000-0005-0000-0000-00000A440000}"/>
    <cellStyle name="Normal 2 3 6 2 2 4" xfId="2676" xr:uid="{00000000-0005-0000-0000-0000740A0000}"/>
    <cellStyle name="Normal 2 3 6 2 2 4 2" xfId="4366" xr:uid="{00000000-0005-0000-0000-00000E110000}"/>
    <cellStyle name="Normal 2 3 6 2 2 4 2 2" xfId="14439" xr:uid="{00000000-0005-0000-0000-000067380000}"/>
    <cellStyle name="Normal 2 3 6 2 2 4 2 2 3" xfId="29537" xr:uid="{00000000-0005-0000-0000-000061730000}"/>
    <cellStyle name="Normal 2 3 6 2 2 4 2 3" xfId="9419" xr:uid="{00000000-0005-0000-0000-0000CB240000}"/>
    <cellStyle name="Normal 2 3 6 2 2 4 2 3 3" xfId="24520" xr:uid="{00000000-0005-0000-0000-0000C85F0000}"/>
    <cellStyle name="Normal 2 3 6 2 2 4 2 5" xfId="19507" xr:uid="{00000000-0005-0000-0000-0000334C0000}"/>
    <cellStyle name="Normal 2 3 6 2 2 4 3" xfId="6058" xr:uid="{00000000-0005-0000-0000-0000AA170000}"/>
    <cellStyle name="Normal 2 3 6 2 2 4 3 2" xfId="16110" xr:uid="{00000000-0005-0000-0000-0000EE3E0000}"/>
    <cellStyle name="Normal 2 3 6 2 2 4 3 3" xfId="11090" xr:uid="{00000000-0005-0000-0000-0000522B0000}"/>
    <cellStyle name="Normal 2 3 6 2 2 4 3 3 3" xfId="26191" xr:uid="{00000000-0005-0000-0000-00004F660000}"/>
    <cellStyle name="Normal 2 3 6 2 2 4 3 5" xfId="21178" xr:uid="{00000000-0005-0000-0000-0000BA520000}"/>
    <cellStyle name="Normal 2 3 6 2 2 4 4" xfId="12768" xr:uid="{00000000-0005-0000-0000-0000E0310000}"/>
    <cellStyle name="Normal 2 3 6 2 2 4 4 3" xfId="27866" xr:uid="{00000000-0005-0000-0000-0000DA6C0000}"/>
    <cellStyle name="Normal 2 3 6 2 2 4 5" xfId="7747" xr:uid="{00000000-0005-0000-0000-0000431E0000}"/>
    <cellStyle name="Normal 2 3 6 2 2 4 5 3" xfId="22849" xr:uid="{00000000-0005-0000-0000-000041590000}"/>
    <cellStyle name="Normal 2 3 6 2 2 4 7" xfId="17836" xr:uid="{00000000-0005-0000-0000-0000AC450000}"/>
    <cellStyle name="Normal 2 3 6 2 2 5" xfId="3529" xr:uid="{00000000-0005-0000-0000-0000C90D0000}"/>
    <cellStyle name="Normal 2 3 6 2 2 5 2" xfId="13603" xr:uid="{00000000-0005-0000-0000-000023350000}"/>
    <cellStyle name="Normal 2 3 6 2 2 5 2 3" xfId="28701" xr:uid="{00000000-0005-0000-0000-00001D700000}"/>
    <cellStyle name="Normal 2 3 6 2 2 5 3" xfId="8583" xr:uid="{00000000-0005-0000-0000-000087210000}"/>
    <cellStyle name="Normal 2 3 6 2 2 5 3 3" xfId="23684" xr:uid="{00000000-0005-0000-0000-0000845C0000}"/>
    <cellStyle name="Normal 2 3 6 2 2 5 5" xfId="18671" xr:uid="{00000000-0005-0000-0000-0000EF480000}"/>
    <cellStyle name="Normal 2 3 6 2 2 6" xfId="5222" xr:uid="{00000000-0005-0000-0000-000066140000}"/>
    <cellStyle name="Normal 2 3 6 2 2 6 2" xfId="15274" xr:uid="{00000000-0005-0000-0000-0000AA3B0000}"/>
    <cellStyle name="Normal 2 3 6 2 2 6 2 3" xfId="30372" xr:uid="{00000000-0005-0000-0000-0000A4760000}"/>
    <cellStyle name="Normal 2 3 6 2 2 6 3" xfId="10254" xr:uid="{00000000-0005-0000-0000-00000E280000}"/>
    <cellStyle name="Normal 2 3 6 2 2 6 3 3" xfId="25355" xr:uid="{00000000-0005-0000-0000-00000B630000}"/>
    <cellStyle name="Normal 2 3 6 2 2 6 5" xfId="20342" xr:uid="{00000000-0005-0000-0000-0000764F0000}"/>
    <cellStyle name="Normal 2 3 6 2 2 7" xfId="11932" xr:uid="{00000000-0005-0000-0000-00009C2E0000}"/>
    <cellStyle name="Normal 2 3 6 2 2 7 3" xfId="27030" xr:uid="{00000000-0005-0000-0000-000096690000}"/>
    <cellStyle name="Normal 2 3 6 2 2 8" xfId="6911" xr:uid="{00000000-0005-0000-0000-0000FF1A0000}"/>
    <cellStyle name="Normal 2 3 6 2 2 8 3" xfId="22013" xr:uid="{00000000-0005-0000-0000-0000FD550000}"/>
    <cellStyle name="Normal 2 3 6 2 3" xfId="1938" xr:uid="{00000000-0005-0000-0000-000092070000}"/>
    <cellStyle name="Normal 2 3 6 2 3 2" xfId="2359" xr:uid="{00000000-0005-0000-0000-000037090000}"/>
    <cellStyle name="Normal 2 3 6 2 3 2 2" xfId="3198" xr:uid="{00000000-0005-0000-0000-00007E0C0000}"/>
    <cellStyle name="Normal 2 3 6 2 3 2 2 2" xfId="4888" xr:uid="{00000000-0005-0000-0000-000018130000}"/>
    <cellStyle name="Normal 2 3 6 2 3 2 2 2 2" xfId="14961" xr:uid="{00000000-0005-0000-0000-0000713A0000}"/>
    <cellStyle name="Normal 2 3 6 2 3 2 2 2 2 3" xfId="30059" xr:uid="{00000000-0005-0000-0000-00006B750000}"/>
    <cellStyle name="Normal 2 3 6 2 3 2 2 2 3" xfId="9941" xr:uid="{00000000-0005-0000-0000-0000D5260000}"/>
    <cellStyle name="Normal 2 3 6 2 3 2 2 2 3 3" xfId="25042" xr:uid="{00000000-0005-0000-0000-0000D2610000}"/>
    <cellStyle name="Normal 2 3 6 2 3 2 2 2 5" xfId="20029" xr:uid="{00000000-0005-0000-0000-00003D4E0000}"/>
    <cellStyle name="Normal 2 3 6 2 3 2 2 3" xfId="6580" xr:uid="{00000000-0005-0000-0000-0000B4190000}"/>
    <cellStyle name="Normal 2 3 6 2 3 2 2 3 2" xfId="16632" xr:uid="{00000000-0005-0000-0000-0000F8400000}"/>
    <cellStyle name="Normal 2 3 6 2 3 2 2 3 3" xfId="11612" xr:uid="{00000000-0005-0000-0000-00005C2D0000}"/>
    <cellStyle name="Normal 2 3 6 2 3 2 2 3 3 3" xfId="26713" xr:uid="{00000000-0005-0000-0000-000059680000}"/>
    <cellStyle name="Normal 2 3 6 2 3 2 2 3 5" xfId="21700" xr:uid="{00000000-0005-0000-0000-0000C4540000}"/>
    <cellStyle name="Normal 2 3 6 2 3 2 2 4" xfId="13290" xr:uid="{00000000-0005-0000-0000-0000EA330000}"/>
    <cellStyle name="Normal 2 3 6 2 3 2 2 4 3" xfId="28388" xr:uid="{00000000-0005-0000-0000-0000E46E0000}"/>
    <cellStyle name="Normal 2 3 6 2 3 2 2 5" xfId="8269" xr:uid="{00000000-0005-0000-0000-00004D200000}"/>
    <cellStyle name="Normal 2 3 6 2 3 2 2 5 3" xfId="23371" xr:uid="{00000000-0005-0000-0000-00004B5B0000}"/>
    <cellStyle name="Normal 2 3 6 2 3 2 2 7" xfId="18358" xr:uid="{00000000-0005-0000-0000-0000B6470000}"/>
    <cellStyle name="Normal 2 3 6 2 3 2 3" xfId="4051" xr:uid="{00000000-0005-0000-0000-0000D30F0000}"/>
    <cellStyle name="Normal 2 3 6 2 3 2 3 2" xfId="14125" xr:uid="{00000000-0005-0000-0000-00002D370000}"/>
    <cellStyle name="Normal 2 3 6 2 3 2 3 2 3" xfId="29223" xr:uid="{00000000-0005-0000-0000-000027720000}"/>
    <cellStyle name="Normal 2 3 6 2 3 2 3 3" xfId="9105" xr:uid="{00000000-0005-0000-0000-000091230000}"/>
    <cellStyle name="Normal 2 3 6 2 3 2 3 3 3" xfId="24206" xr:uid="{00000000-0005-0000-0000-00008E5E0000}"/>
    <cellStyle name="Normal 2 3 6 2 3 2 3 5" xfId="19193" xr:uid="{00000000-0005-0000-0000-0000F94A0000}"/>
    <cellStyle name="Normal 2 3 6 2 3 2 4" xfId="5744" xr:uid="{00000000-0005-0000-0000-000070160000}"/>
    <cellStyle name="Normal 2 3 6 2 3 2 4 2" xfId="15796" xr:uid="{00000000-0005-0000-0000-0000B43D0000}"/>
    <cellStyle name="Normal 2 3 6 2 3 2 4 2 3" xfId="30894" xr:uid="{00000000-0005-0000-0000-0000AE780000}"/>
    <cellStyle name="Normal 2 3 6 2 3 2 4 3" xfId="10776" xr:uid="{00000000-0005-0000-0000-0000182A0000}"/>
    <cellStyle name="Normal 2 3 6 2 3 2 4 3 3" xfId="25877" xr:uid="{00000000-0005-0000-0000-000015650000}"/>
    <cellStyle name="Normal 2 3 6 2 3 2 4 5" xfId="20864" xr:uid="{00000000-0005-0000-0000-000080510000}"/>
    <cellStyle name="Normal 2 3 6 2 3 2 5" xfId="12454" xr:uid="{00000000-0005-0000-0000-0000A6300000}"/>
    <cellStyle name="Normal 2 3 6 2 3 2 5 3" xfId="27552" xr:uid="{00000000-0005-0000-0000-0000A06B0000}"/>
    <cellStyle name="Normal 2 3 6 2 3 2 6" xfId="7433" xr:uid="{00000000-0005-0000-0000-0000091D0000}"/>
    <cellStyle name="Normal 2 3 6 2 3 2 6 3" xfId="22535" xr:uid="{00000000-0005-0000-0000-000007580000}"/>
    <cellStyle name="Normal 2 3 6 2 3 2 8" xfId="17522" xr:uid="{00000000-0005-0000-0000-000072440000}"/>
    <cellStyle name="Normal 2 3 6 2 3 3" xfId="2780" xr:uid="{00000000-0005-0000-0000-0000DC0A0000}"/>
    <cellStyle name="Normal 2 3 6 2 3 3 2" xfId="4470" xr:uid="{00000000-0005-0000-0000-000076110000}"/>
    <cellStyle name="Normal 2 3 6 2 3 3 2 2" xfId="14543" xr:uid="{00000000-0005-0000-0000-0000CF380000}"/>
    <cellStyle name="Normal 2 3 6 2 3 3 2 2 3" xfId="29641" xr:uid="{00000000-0005-0000-0000-0000C9730000}"/>
    <cellStyle name="Normal 2 3 6 2 3 3 2 3" xfId="9523" xr:uid="{00000000-0005-0000-0000-000033250000}"/>
    <cellStyle name="Normal 2 3 6 2 3 3 2 3 3" xfId="24624" xr:uid="{00000000-0005-0000-0000-000030600000}"/>
    <cellStyle name="Normal 2 3 6 2 3 3 2 5" xfId="19611" xr:uid="{00000000-0005-0000-0000-00009B4C0000}"/>
    <cellStyle name="Normal 2 3 6 2 3 3 3" xfId="6162" xr:uid="{00000000-0005-0000-0000-000012180000}"/>
    <cellStyle name="Normal 2 3 6 2 3 3 3 2" xfId="16214" xr:uid="{00000000-0005-0000-0000-0000563F0000}"/>
    <cellStyle name="Normal 2 3 6 2 3 3 3 3" xfId="11194" xr:uid="{00000000-0005-0000-0000-0000BA2B0000}"/>
    <cellStyle name="Normal 2 3 6 2 3 3 3 3 3" xfId="26295" xr:uid="{00000000-0005-0000-0000-0000B7660000}"/>
    <cellStyle name="Normal 2 3 6 2 3 3 3 5" xfId="21282" xr:uid="{00000000-0005-0000-0000-000022530000}"/>
    <cellStyle name="Normal 2 3 6 2 3 3 4" xfId="12872" xr:uid="{00000000-0005-0000-0000-000048320000}"/>
    <cellStyle name="Normal 2 3 6 2 3 3 4 3" xfId="27970" xr:uid="{00000000-0005-0000-0000-0000426D0000}"/>
    <cellStyle name="Normal 2 3 6 2 3 3 5" xfId="7851" xr:uid="{00000000-0005-0000-0000-0000AB1E0000}"/>
    <cellStyle name="Normal 2 3 6 2 3 3 5 3" xfId="22953" xr:uid="{00000000-0005-0000-0000-0000A9590000}"/>
    <cellStyle name="Normal 2 3 6 2 3 3 7" xfId="17940" xr:uid="{00000000-0005-0000-0000-000014460000}"/>
    <cellStyle name="Normal 2 3 6 2 3 4" xfId="3633" xr:uid="{00000000-0005-0000-0000-0000310E0000}"/>
    <cellStyle name="Normal 2 3 6 2 3 4 2" xfId="13707" xr:uid="{00000000-0005-0000-0000-00008B350000}"/>
    <cellStyle name="Normal 2 3 6 2 3 4 2 3" xfId="28805" xr:uid="{00000000-0005-0000-0000-000085700000}"/>
    <cellStyle name="Normal 2 3 6 2 3 4 3" xfId="8687" xr:uid="{00000000-0005-0000-0000-0000EF210000}"/>
    <cellStyle name="Normal 2 3 6 2 3 4 3 3" xfId="23788" xr:uid="{00000000-0005-0000-0000-0000EC5C0000}"/>
    <cellStyle name="Normal 2 3 6 2 3 4 5" xfId="18775" xr:uid="{00000000-0005-0000-0000-000057490000}"/>
    <cellStyle name="Normal 2 3 6 2 3 5" xfId="5326" xr:uid="{00000000-0005-0000-0000-0000CE140000}"/>
    <cellStyle name="Normal 2 3 6 2 3 5 2" xfId="15378" xr:uid="{00000000-0005-0000-0000-0000123C0000}"/>
    <cellStyle name="Normal 2 3 6 2 3 5 2 3" xfId="30476" xr:uid="{00000000-0005-0000-0000-00000C770000}"/>
    <cellStyle name="Normal 2 3 6 2 3 5 3" xfId="10358" xr:uid="{00000000-0005-0000-0000-000076280000}"/>
    <cellStyle name="Normal 2 3 6 2 3 5 3 3" xfId="25459" xr:uid="{00000000-0005-0000-0000-000073630000}"/>
    <cellStyle name="Normal 2 3 6 2 3 5 5" xfId="20446" xr:uid="{00000000-0005-0000-0000-0000DE4F0000}"/>
    <cellStyle name="Normal 2 3 6 2 3 6" xfId="12036" xr:uid="{00000000-0005-0000-0000-0000042F0000}"/>
    <cellStyle name="Normal 2 3 6 2 3 6 3" xfId="27134" xr:uid="{00000000-0005-0000-0000-0000FE690000}"/>
    <cellStyle name="Normal 2 3 6 2 3 7" xfId="7015" xr:uid="{00000000-0005-0000-0000-0000671B0000}"/>
    <cellStyle name="Normal 2 3 6 2 3 7 3" xfId="22117" xr:uid="{00000000-0005-0000-0000-000065560000}"/>
    <cellStyle name="Normal 2 3 6 2 3 9" xfId="17104" xr:uid="{00000000-0005-0000-0000-0000D0420000}"/>
    <cellStyle name="Normal 2 3 6 2 4" xfId="2151" xr:uid="{00000000-0005-0000-0000-000067080000}"/>
    <cellStyle name="Normal 2 3 6 2 4 2" xfId="2990" xr:uid="{00000000-0005-0000-0000-0000AE0B0000}"/>
    <cellStyle name="Normal 2 3 6 2 4 2 2" xfId="4680" xr:uid="{00000000-0005-0000-0000-000048120000}"/>
    <cellStyle name="Normal 2 3 6 2 4 2 2 2" xfId="14753" xr:uid="{00000000-0005-0000-0000-0000A1390000}"/>
    <cellStyle name="Normal 2 3 6 2 4 2 2 2 3" xfId="29851" xr:uid="{00000000-0005-0000-0000-00009B740000}"/>
    <cellStyle name="Normal 2 3 6 2 4 2 2 3" xfId="9733" xr:uid="{00000000-0005-0000-0000-000005260000}"/>
    <cellStyle name="Normal 2 3 6 2 4 2 2 3 3" xfId="24834" xr:uid="{00000000-0005-0000-0000-000002610000}"/>
    <cellStyle name="Normal 2 3 6 2 4 2 2 5" xfId="19821" xr:uid="{00000000-0005-0000-0000-00006D4D0000}"/>
    <cellStyle name="Normal 2 3 6 2 4 2 3" xfId="6372" xr:uid="{00000000-0005-0000-0000-0000E4180000}"/>
    <cellStyle name="Normal 2 3 6 2 4 2 3 2" xfId="16424" xr:uid="{00000000-0005-0000-0000-000028400000}"/>
    <cellStyle name="Normal 2 3 6 2 4 2 3 3" xfId="11404" xr:uid="{00000000-0005-0000-0000-00008C2C0000}"/>
    <cellStyle name="Normal 2 3 6 2 4 2 3 3 3" xfId="26505" xr:uid="{00000000-0005-0000-0000-000089670000}"/>
    <cellStyle name="Normal 2 3 6 2 4 2 3 5" xfId="21492" xr:uid="{00000000-0005-0000-0000-0000F4530000}"/>
    <cellStyle name="Normal 2 3 6 2 4 2 4" xfId="13082" xr:uid="{00000000-0005-0000-0000-00001A330000}"/>
    <cellStyle name="Normal 2 3 6 2 4 2 4 3" xfId="28180" xr:uid="{00000000-0005-0000-0000-0000146E0000}"/>
    <cellStyle name="Normal 2 3 6 2 4 2 5" xfId="8061" xr:uid="{00000000-0005-0000-0000-00007D1F0000}"/>
    <cellStyle name="Normal 2 3 6 2 4 2 5 3" xfId="23163" xr:uid="{00000000-0005-0000-0000-00007B5A0000}"/>
    <cellStyle name="Normal 2 3 6 2 4 2 7" xfId="18150" xr:uid="{00000000-0005-0000-0000-0000E6460000}"/>
    <cellStyle name="Normal 2 3 6 2 4 3" xfId="3843" xr:uid="{00000000-0005-0000-0000-0000030F0000}"/>
    <cellStyle name="Normal 2 3 6 2 4 3 2" xfId="13917" xr:uid="{00000000-0005-0000-0000-00005D360000}"/>
    <cellStyle name="Normal 2 3 6 2 4 3 2 3" xfId="29015" xr:uid="{00000000-0005-0000-0000-000057710000}"/>
    <cellStyle name="Normal 2 3 6 2 4 3 3" xfId="8897" xr:uid="{00000000-0005-0000-0000-0000C1220000}"/>
    <cellStyle name="Normal 2 3 6 2 4 3 3 3" xfId="23998" xr:uid="{00000000-0005-0000-0000-0000BE5D0000}"/>
    <cellStyle name="Normal 2 3 6 2 4 3 5" xfId="18985" xr:uid="{00000000-0005-0000-0000-0000294A0000}"/>
    <cellStyle name="Normal 2 3 6 2 4 4" xfId="5536" xr:uid="{00000000-0005-0000-0000-0000A0150000}"/>
    <cellStyle name="Normal 2 3 6 2 4 4 2" xfId="15588" xr:uid="{00000000-0005-0000-0000-0000E43C0000}"/>
    <cellStyle name="Normal 2 3 6 2 4 4 2 3" xfId="30686" xr:uid="{00000000-0005-0000-0000-0000DE770000}"/>
    <cellStyle name="Normal 2 3 6 2 4 4 3" xfId="10568" xr:uid="{00000000-0005-0000-0000-000048290000}"/>
    <cellStyle name="Normal 2 3 6 2 4 4 3 3" xfId="25669" xr:uid="{00000000-0005-0000-0000-000045640000}"/>
    <cellStyle name="Normal 2 3 6 2 4 4 5" xfId="20656" xr:uid="{00000000-0005-0000-0000-0000B0500000}"/>
    <cellStyle name="Normal 2 3 6 2 4 5" xfId="12246" xr:uid="{00000000-0005-0000-0000-0000D62F0000}"/>
    <cellStyle name="Normal 2 3 6 2 4 5 3" xfId="27344" xr:uid="{00000000-0005-0000-0000-0000D06A0000}"/>
    <cellStyle name="Normal 2 3 6 2 4 6" xfId="7225" xr:uid="{00000000-0005-0000-0000-0000391C0000}"/>
    <cellStyle name="Normal 2 3 6 2 4 6 3" xfId="22327" xr:uid="{00000000-0005-0000-0000-000037570000}"/>
    <cellStyle name="Normal 2 3 6 2 4 8" xfId="17314" xr:uid="{00000000-0005-0000-0000-0000A2430000}"/>
    <cellStyle name="Normal 2 3 6 2 5" xfId="2572" xr:uid="{00000000-0005-0000-0000-00000C0A0000}"/>
    <cellStyle name="Normal 2 3 6 2 5 2" xfId="4262" xr:uid="{00000000-0005-0000-0000-0000A6100000}"/>
    <cellStyle name="Normal 2 3 6 2 5 2 2" xfId="14335" xr:uid="{00000000-0005-0000-0000-0000FF370000}"/>
    <cellStyle name="Normal 2 3 6 2 5 2 2 3" xfId="29433" xr:uid="{00000000-0005-0000-0000-0000F9720000}"/>
    <cellStyle name="Normal 2 3 6 2 5 2 3" xfId="9315" xr:uid="{00000000-0005-0000-0000-000063240000}"/>
    <cellStyle name="Normal 2 3 6 2 5 2 3 3" xfId="24416" xr:uid="{00000000-0005-0000-0000-0000605F0000}"/>
    <cellStyle name="Normal 2 3 6 2 5 2 5" xfId="19403" xr:uid="{00000000-0005-0000-0000-0000CB4B0000}"/>
    <cellStyle name="Normal 2 3 6 2 5 3" xfId="5954" xr:uid="{00000000-0005-0000-0000-000042170000}"/>
    <cellStyle name="Normal 2 3 6 2 5 3 2" xfId="16006" xr:uid="{00000000-0005-0000-0000-0000863E0000}"/>
    <cellStyle name="Normal 2 3 6 2 5 3 3" xfId="10986" xr:uid="{00000000-0005-0000-0000-0000EA2A0000}"/>
    <cellStyle name="Normal 2 3 6 2 5 3 3 3" xfId="26087" xr:uid="{00000000-0005-0000-0000-0000E7650000}"/>
    <cellStyle name="Normal 2 3 6 2 5 3 5" xfId="21074" xr:uid="{00000000-0005-0000-0000-000052520000}"/>
    <cellStyle name="Normal 2 3 6 2 5 4" xfId="12664" xr:uid="{00000000-0005-0000-0000-000078310000}"/>
    <cellStyle name="Normal 2 3 6 2 5 4 3" xfId="27762" xr:uid="{00000000-0005-0000-0000-0000726C0000}"/>
    <cellStyle name="Normal 2 3 6 2 5 5" xfId="7643" xr:uid="{00000000-0005-0000-0000-0000DB1D0000}"/>
    <cellStyle name="Normal 2 3 6 2 5 5 3" xfId="22745" xr:uid="{00000000-0005-0000-0000-0000D9580000}"/>
    <cellStyle name="Normal 2 3 6 2 5 7" xfId="17732" xr:uid="{00000000-0005-0000-0000-000044450000}"/>
    <cellStyle name="Normal 2 3 6 2 6" xfId="3425" xr:uid="{00000000-0005-0000-0000-0000610D0000}"/>
    <cellStyle name="Normal 2 3 6 2 6 2" xfId="13499" xr:uid="{00000000-0005-0000-0000-0000BB340000}"/>
    <cellStyle name="Normal 2 3 6 2 6 2 3" xfId="28597" xr:uid="{00000000-0005-0000-0000-0000B56F0000}"/>
    <cellStyle name="Normal 2 3 6 2 6 3" xfId="8479" xr:uid="{00000000-0005-0000-0000-00001F210000}"/>
    <cellStyle name="Normal 2 3 6 2 6 3 3" xfId="23580" xr:uid="{00000000-0005-0000-0000-00001C5C0000}"/>
    <cellStyle name="Normal 2 3 6 2 6 5" xfId="18567" xr:uid="{00000000-0005-0000-0000-000087480000}"/>
    <cellStyle name="Normal 2 3 6 2 7" xfId="5118" xr:uid="{00000000-0005-0000-0000-0000FE130000}"/>
    <cellStyle name="Normal 2 3 6 2 7 2" xfId="15170" xr:uid="{00000000-0005-0000-0000-0000423B0000}"/>
    <cellStyle name="Normal 2 3 6 2 7 2 3" xfId="30268" xr:uid="{00000000-0005-0000-0000-00003C760000}"/>
    <cellStyle name="Normal 2 3 6 2 7 3" xfId="10150" xr:uid="{00000000-0005-0000-0000-0000A6270000}"/>
    <cellStyle name="Normal 2 3 6 2 7 3 3" xfId="25251" xr:uid="{00000000-0005-0000-0000-0000A3620000}"/>
    <cellStyle name="Normal 2 3 6 2 7 5" xfId="20238" xr:uid="{00000000-0005-0000-0000-00000E4F0000}"/>
    <cellStyle name="Normal 2 3 6 2 8" xfId="11828" xr:uid="{00000000-0005-0000-0000-0000342E0000}"/>
    <cellStyle name="Normal 2 3 6 2 8 3" xfId="26926" xr:uid="{00000000-0005-0000-0000-00002E690000}"/>
    <cellStyle name="Normal 2 3 6 2 9" xfId="6807" xr:uid="{00000000-0005-0000-0000-0000971A0000}"/>
    <cellStyle name="Normal 2 3 6 2 9 3" xfId="21909" xr:uid="{00000000-0005-0000-0000-000095550000}"/>
    <cellStyle name="Normal 2 3 6 3" xfId="1771" xr:uid="{00000000-0005-0000-0000-0000EB060000}"/>
    <cellStyle name="Normal 2 3 6 3 10" xfId="16948" xr:uid="{00000000-0005-0000-0000-000034420000}"/>
    <cellStyle name="Normal 2 3 6 3 2" xfId="1990" xr:uid="{00000000-0005-0000-0000-0000C6070000}"/>
    <cellStyle name="Normal 2 3 6 3 2 2" xfId="2411" xr:uid="{00000000-0005-0000-0000-00006B090000}"/>
    <cellStyle name="Normal 2 3 6 3 2 2 2" xfId="3250" xr:uid="{00000000-0005-0000-0000-0000B20C0000}"/>
    <cellStyle name="Normal 2 3 6 3 2 2 2 2" xfId="4940" xr:uid="{00000000-0005-0000-0000-00004C130000}"/>
    <cellStyle name="Normal 2 3 6 3 2 2 2 2 2" xfId="15013" xr:uid="{00000000-0005-0000-0000-0000A53A0000}"/>
    <cellStyle name="Normal 2 3 6 3 2 2 2 2 2 3" xfId="30111" xr:uid="{00000000-0005-0000-0000-00009F750000}"/>
    <cellStyle name="Normal 2 3 6 3 2 2 2 2 3" xfId="9993" xr:uid="{00000000-0005-0000-0000-000009270000}"/>
    <cellStyle name="Normal 2 3 6 3 2 2 2 2 3 3" xfId="25094" xr:uid="{00000000-0005-0000-0000-000006620000}"/>
    <cellStyle name="Normal 2 3 6 3 2 2 2 2 5" xfId="20081" xr:uid="{00000000-0005-0000-0000-0000714E0000}"/>
    <cellStyle name="Normal 2 3 6 3 2 2 2 3" xfId="6632" xr:uid="{00000000-0005-0000-0000-0000E8190000}"/>
    <cellStyle name="Normal 2 3 6 3 2 2 2 3 2" xfId="16684" xr:uid="{00000000-0005-0000-0000-00002C410000}"/>
    <cellStyle name="Normal 2 3 6 3 2 2 2 3 3" xfId="11664" xr:uid="{00000000-0005-0000-0000-0000902D0000}"/>
    <cellStyle name="Normal 2 3 6 3 2 2 2 3 3 3" xfId="26765" xr:uid="{00000000-0005-0000-0000-00008D680000}"/>
    <cellStyle name="Normal 2 3 6 3 2 2 2 3 5" xfId="21752" xr:uid="{00000000-0005-0000-0000-0000F8540000}"/>
    <cellStyle name="Normal 2 3 6 3 2 2 2 4" xfId="13342" xr:uid="{00000000-0005-0000-0000-00001E340000}"/>
    <cellStyle name="Normal 2 3 6 3 2 2 2 4 3" xfId="28440" xr:uid="{00000000-0005-0000-0000-0000186F0000}"/>
    <cellStyle name="Normal 2 3 6 3 2 2 2 5" xfId="8321" xr:uid="{00000000-0005-0000-0000-000081200000}"/>
    <cellStyle name="Normal 2 3 6 3 2 2 2 5 3" xfId="23423" xr:uid="{00000000-0005-0000-0000-00007F5B0000}"/>
    <cellStyle name="Normal 2 3 6 3 2 2 2 7" xfId="18410" xr:uid="{00000000-0005-0000-0000-0000EA470000}"/>
    <cellStyle name="Normal 2 3 6 3 2 2 3" xfId="4103" xr:uid="{00000000-0005-0000-0000-000007100000}"/>
    <cellStyle name="Normal 2 3 6 3 2 2 3 2" xfId="14177" xr:uid="{00000000-0005-0000-0000-000061370000}"/>
    <cellStyle name="Normal 2 3 6 3 2 2 3 2 3" xfId="29275" xr:uid="{00000000-0005-0000-0000-00005B720000}"/>
    <cellStyle name="Normal 2 3 6 3 2 2 3 3" xfId="9157" xr:uid="{00000000-0005-0000-0000-0000C5230000}"/>
    <cellStyle name="Normal 2 3 6 3 2 2 3 3 3" xfId="24258" xr:uid="{00000000-0005-0000-0000-0000C25E0000}"/>
    <cellStyle name="Normal 2 3 6 3 2 2 3 5" xfId="19245" xr:uid="{00000000-0005-0000-0000-00002D4B0000}"/>
    <cellStyle name="Normal 2 3 6 3 2 2 4" xfId="5796" xr:uid="{00000000-0005-0000-0000-0000A4160000}"/>
    <cellStyle name="Normal 2 3 6 3 2 2 4 2" xfId="15848" xr:uid="{00000000-0005-0000-0000-0000E83D0000}"/>
    <cellStyle name="Normal 2 3 6 3 2 2 4 2 3" xfId="30946" xr:uid="{00000000-0005-0000-0000-0000E2780000}"/>
    <cellStyle name="Normal 2 3 6 3 2 2 4 3" xfId="10828" xr:uid="{00000000-0005-0000-0000-00004C2A0000}"/>
    <cellStyle name="Normal 2 3 6 3 2 2 4 3 3" xfId="25929" xr:uid="{00000000-0005-0000-0000-000049650000}"/>
    <cellStyle name="Normal 2 3 6 3 2 2 4 5" xfId="20916" xr:uid="{00000000-0005-0000-0000-0000B4510000}"/>
    <cellStyle name="Normal 2 3 6 3 2 2 5" xfId="12506" xr:uid="{00000000-0005-0000-0000-0000DA300000}"/>
    <cellStyle name="Normal 2 3 6 3 2 2 5 3" xfId="27604" xr:uid="{00000000-0005-0000-0000-0000D46B0000}"/>
    <cellStyle name="Normal 2 3 6 3 2 2 6" xfId="7485" xr:uid="{00000000-0005-0000-0000-00003D1D0000}"/>
    <cellStyle name="Normal 2 3 6 3 2 2 6 3" xfId="22587" xr:uid="{00000000-0005-0000-0000-00003B580000}"/>
    <cellStyle name="Normal 2 3 6 3 2 2 8" xfId="17574" xr:uid="{00000000-0005-0000-0000-0000A6440000}"/>
    <cellStyle name="Normal 2 3 6 3 2 3" xfId="2832" xr:uid="{00000000-0005-0000-0000-0000100B0000}"/>
    <cellStyle name="Normal 2 3 6 3 2 3 2" xfId="4522" xr:uid="{00000000-0005-0000-0000-0000AA110000}"/>
    <cellStyle name="Normal 2 3 6 3 2 3 2 2" xfId="14595" xr:uid="{00000000-0005-0000-0000-000003390000}"/>
    <cellStyle name="Normal 2 3 6 3 2 3 2 2 3" xfId="29693" xr:uid="{00000000-0005-0000-0000-0000FD730000}"/>
    <cellStyle name="Normal 2 3 6 3 2 3 2 3" xfId="9575" xr:uid="{00000000-0005-0000-0000-000067250000}"/>
    <cellStyle name="Normal 2 3 6 3 2 3 2 3 3" xfId="24676" xr:uid="{00000000-0005-0000-0000-000064600000}"/>
    <cellStyle name="Normal 2 3 6 3 2 3 2 5" xfId="19663" xr:uid="{00000000-0005-0000-0000-0000CF4C0000}"/>
    <cellStyle name="Normal 2 3 6 3 2 3 3" xfId="6214" xr:uid="{00000000-0005-0000-0000-000046180000}"/>
    <cellStyle name="Normal 2 3 6 3 2 3 3 2" xfId="16266" xr:uid="{00000000-0005-0000-0000-00008A3F0000}"/>
    <cellStyle name="Normal 2 3 6 3 2 3 3 3" xfId="11246" xr:uid="{00000000-0005-0000-0000-0000EE2B0000}"/>
    <cellStyle name="Normal 2 3 6 3 2 3 3 3 3" xfId="26347" xr:uid="{00000000-0005-0000-0000-0000EB660000}"/>
    <cellStyle name="Normal 2 3 6 3 2 3 3 5" xfId="21334" xr:uid="{00000000-0005-0000-0000-000056530000}"/>
    <cellStyle name="Normal 2 3 6 3 2 3 4" xfId="12924" xr:uid="{00000000-0005-0000-0000-00007C320000}"/>
    <cellStyle name="Normal 2 3 6 3 2 3 4 3" xfId="28022" xr:uid="{00000000-0005-0000-0000-0000766D0000}"/>
    <cellStyle name="Normal 2 3 6 3 2 3 5" xfId="7903" xr:uid="{00000000-0005-0000-0000-0000DF1E0000}"/>
    <cellStyle name="Normal 2 3 6 3 2 3 5 3" xfId="23005" xr:uid="{00000000-0005-0000-0000-0000DD590000}"/>
    <cellStyle name="Normal 2 3 6 3 2 3 7" xfId="17992" xr:uid="{00000000-0005-0000-0000-000048460000}"/>
    <cellStyle name="Normal 2 3 6 3 2 4" xfId="3685" xr:uid="{00000000-0005-0000-0000-0000650E0000}"/>
    <cellStyle name="Normal 2 3 6 3 2 4 2" xfId="13759" xr:uid="{00000000-0005-0000-0000-0000BF350000}"/>
    <cellStyle name="Normal 2 3 6 3 2 4 2 3" xfId="28857" xr:uid="{00000000-0005-0000-0000-0000B9700000}"/>
    <cellStyle name="Normal 2 3 6 3 2 4 3" xfId="8739" xr:uid="{00000000-0005-0000-0000-000023220000}"/>
    <cellStyle name="Normal 2 3 6 3 2 4 3 3" xfId="23840" xr:uid="{00000000-0005-0000-0000-0000205D0000}"/>
    <cellStyle name="Normal 2 3 6 3 2 4 5" xfId="18827" xr:uid="{00000000-0005-0000-0000-00008B490000}"/>
    <cellStyle name="Normal 2 3 6 3 2 5" xfId="5378" xr:uid="{00000000-0005-0000-0000-000002150000}"/>
    <cellStyle name="Normal 2 3 6 3 2 5 2" xfId="15430" xr:uid="{00000000-0005-0000-0000-0000463C0000}"/>
    <cellStyle name="Normal 2 3 6 3 2 5 2 3" xfId="30528" xr:uid="{00000000-0005-0000-0000-000040770000}"/>
    <cellStyle name="Normal 2 3 6 3 2 5 3" xfId="10410" xr:uid="{00000000-0005-0000-0000-0000AA280000}"/>
    <cellStyle name="Normal 2 3 6 3 2 5 3 3" xfId="25511" xr:uid="{00000000-0005-0000-0000-0000A7630000}"/>
    <cellStyle name="Normal 2 3 6 3 2 5 5" xfId="20498" xr:uid="{00000000-0005-0000-0000-000012500000}"/>
    <cellStyle name="Normal 2 3 6 3 2 6" xfId="12088" xr:uid="{00000000-0005-0000-0000-0000382F0000}"/>
    <cellStyle name="Normal 2 3 6 3 2 6 3" xfId="27186" xr:uid="{00000000-0005-0000-0000-0000326A0000}"/>
    <cellStyle name="Normal 2 3 6 3 2 7" xfId="7067" xr:uid="{00000000-0005-0000-0000-00009B1B0000}"/>
    <cellStyle name="Normal 2 3 6 3 2 7 3" xfId="22169" xr:uid="{00000000-0005-0000-0000-000099560000}"/>
    <cellStyle name="Normal 2 3 6 3 2 9" xfId="17156" xr:uid="{00000000-0005-0000-0000-000004430000}"/>
    <cellStyle name="Normal 2 3 6 3 3" xfId="2203" xr:uid="{00000000-0005-0000-0000-00009B080000}"/>
    <cellStyle name="Normal 2 3 6 3 3 2" xfId="3042" xr:uid="{00000000-0005-0000-0000-0000E20B0000}"/>
    <cellStyle name="Normal 2 3 6 3 3 2 2" xfId="4732" xr:uid="{00000000-0005-0000-0000-00007C120000}"/>
    <cellStyle name="Normal 2 3 6 3 3 2 2 2" xfId="14805" xr:uid="{00000000-0005-0000-0000-0000D5390000}"/>
    <cellStyle name="Normal 2 3 6 3 3 2 2 2 3" xfId="29903" xr:uid="{00000000-0005-0000-0000-0000CF740000}"/>
    <cellStyle name="Normal 2 3 6 3 3 2 2 3" xfId="9785" xr:uid="{00000000-0005-0000-0000-000039260000}"/>
    <cellStyle name="Normal 2 3 6 3 3 2 2 3 3" xfId="24886" xr:uid="{00000000-0005-0000-0000-000036610000}"/>
    <cellStyle name="Normal 2 3 6 3 3 2 2 5" xfId="19873" xr:uid="{00000000-0005-0000-0000-0000A14D0000}"/>
    <cellStyle name="Normal 2 3 6 3 3 2 3" xfId="6424" xr:uid="{00000000-0005-0000-0000-000018190000}"/>
    <cellStyle name="Normal 2 3 6 3 3 2 3 2" xfId="16476" xr:uid="{00000000-0005-0000-0000-00005C400000}"/>
    <cellStyle name="Normal 2 3 6 3 3 2 3 3" xfId="11456" xr:uid="{00000000-0005-0000-0000-0000C02C0000}"/>
    <cellStyle name="Normal 2 3 6 3 3 2 3 3 3" xfId="26557" xr:uid="{00000000-0005-0000-0000-0000BD670000}"/>
    <cellStyle name="Normal 2 3 6 3 3 2 3 5" xfId="21544" xr:uid="{00000000-0005-0000-0000-000028540000}"/>
    <cellStyle name="Normal 2 3 6 3 3 2 4" xfId="13134" xr:uid="{00000000-0005-0000-0000-00004E330000}"/>
    <cellStyle name="Normal 2 3 6 3 3 2 4 3" xfId="28232" xr:uid="{00000000-0005-0000-0000-0000486E0000}"/>
    <cellStyle name="Normal 2 3 6 3 3 2 5" xfId="8113" xr:uid="{00000000-0005-0000-0000-0000B11F0000}"/>
    <cellStyle name="Normal 2 3 6 3 3 2 5 3" xfId="23215" xr:uid="{00000000-0005-0000-0000-0000AF5A0000}"/>
    <cellStyle name="Normal 2 3 6 3 3 2 7" xfId="18202" xr:uid="{00000000-0005-0000-0000-00001A470000}"/>
    <cellStyle name="Normal 2 3 6 3 3 3" xfId="3895" xr:uid="{00000000-0005-0000-0000-0000370F0000}"/>
    <cellStyle name="Normal 2 3 6 3 3 3 2" xfId="13969" xr:uid="{00000000-0005-0000-0000-000091360000}"/>
    <cellStyle name="Normal 2 3 6 3 3 3 2 3" xfId="29067" xr:uid="{00000000-0005-0000-0000-00008B710000}"/>
    <cellStyle name="Normal 2 3 6 3 3 3 3" xfId="8949" xr:uid="{00000000-0005-0000-0000-0000F5220000}"/>
    <cellStyle name="Normal 2 3 6 3 3 3 3 3" xfId="24050" xr:uid="{00000000-0005-0000-0000-0000F25D0000}"/>
    <cellStyle name="Normal 2 3 6 3 3 3 5" xfId="19037" xr:uid="{00000000-0005-0000-0000-00005D4A0000}"/>
    <cellStyle name="Normal 2 3 6 3 3 4" xfId="5588" xr:uid="{00000000-0005-0000-0000-0000D4150000}"/>
    <cellStyle name="Normal 2 3 6 3 3 4 2" xfId="15640" xr:uid="{00000000-0005-0000-0000-0000183D0000}"/>
    <cellStyle name="Normal 2 3 6 3 3 4 2 3" xfId="30738" xr:uid="{00000000-0005-0000-0000-000012780000}"/>
    <cellStyle name="Normal 2 3 6 3 3 4 3" xfId="10620" xr:uid="{00000000-0005-0000-0000-00007C290000}"/>
    <cellStyle name="Normal 2 3 6 3 3 4 3 3" xfId="25721" xr:uid="{00000000-0005-0000-0000-000079640000}"/>
    <cellStyle name="Normal 2 3 6 3 3 4 5" xfId="20708" xr:uid="{00000000-0005-0000-0000-0000E4500000}"/>
    <cellStyle name="Normal 2 3 6 3 3 5" xfId="12298" xr:uid="{00000000-0005-0000-0000-00000A300000}"/>
    <cellStyle name="Normal 2 3 6 3 3 5 3" xfId="27396" xr:uid="{00000000-0005-0000-0000-0000046B0000}"/>
    <cellStyle name="Normal 2 3 6 3 3 6" xfId="7277" xr:uid="{00000000-0005-0000-0000-00006D1C0000}"/>
    <cellStyle name="Normal 2 3 6 3 3 6 3" xfId="22379" xr:uid="{00000000-0005-0000-0000-00006B570000}"/>
    <cellStyle name="Normal 2 3 6 3 3 8" xfId="17366" xr:uid="{00000000-0005-0000-0000-0000D6430000}"/>
    <cellStyle name="Normal 2 3 6 3 4" xfId="2624" xr:uid="{00000000-0005-0000-0000-0000400A0000}"/>
    <cellStyle name="Normal 2 3 6 3 4 2" xfId="4314" xr:uid="{00000000-0005-0000-0000-0000DA100000}"/>
    <cellStyle name="Normal 2 3 6 3 4 2 2" xfId="14387" xr:uid="{00000000-0005-0000-0000-000033380000}"/>
    <cellStyle name="Normal 2 3 6 3 4 2 2 3" xfId="29485" xr:uid="{00000000-0005-0000-0000-00002D730000}"/>
    <cellStyle name="Normal 2 3 6 3 4 2 3" xfId="9367" xr:uid="{00000000-0005-0000-0000-000097240000}"/>
    <cellStyle name="Normal 2 3 6 3 4 2 3 3" xfId="24468" xr:uid="{00000000-0005-0000-0000-0000945F0000}"/>
    <cellStyle name="Normal 2 3 6 3 4 2 5" xfId="19455" xr:uid="{00000000-0005-0000-0000-0000FF4B0000}"/>
    <cellStyle name="Normal 2 3 6 3 4 3" xfId="6006" xr:uid="{00000000-0005-0000-0000-000076170000}"/>
    <cellStyle name="Normal 2 3 6 3 4 3 2" xfId="16058" xr:uid="{00000000-0005-0000-0000-0000BA3E0000}"/>
    <cellStyle name="Normal 2 3 6 3 4 3 3" xfId="11038" xr:uid="{00000000-0005-0000-0000-00001E2B0000}"/>
    <cellStyle name="Normal 2 3 6 3 4 3 3 3" xfId="26139" xr:uid="{00000000-0005-0000-0000-00001B660000}"/>
    <cellStyle name="Normal 2 3 6 3 4 3 5" xfId="21126" xr:uid="{00000000-0005-0000-0000-000086520000}"/>
    <cellStyle name="Normal 2 3 6 3 4 4" xfId="12716" xr:uid="{00000000-0005-0000-0000-0000AC310000}"/>
    <cellStyle name="Normal 2 3 6 3 4 4 3" xfId="27814" xr:uid="{00000000-0005-0000-0000-0000A66C0000}"/>
    <cellStyle name="Normal 2 3 6 3 4 5" xfId="7695" xr:uid="{00000000-0005-0000-0000-00000F1E0000}"/>
    <cellStyle name="Normal 2 3 6 3 4 5 3" xfId="22797" xr:uid="{00000000-0005-0000-0000-00000D590000}"/>
    <cellStyle name="Normal 2 3 6 3 4 7" xfId="17784" xr:uid="{00000000-0005-0000-0000-000078450000}"/>
    <cellStyle name="Normal 2 3 6 3 5" xfId="3477" xr:uid="{00000000-0005-0000-0000-0000950D0000}"/>
    <cellStyle name="Normal 2 3 6 3 5 2" xfId="13551" xr:uid="{00000000-0005-0000-0000-0000EF340000}"/>
    <cellStyle name="Normal 2 3 6 3 5 2 3" xfId="28649" xr:uid="{00000000-0005-0000-0000-0000E96F0000}"/>
    <cellStyle name="Normal 2 3 6 3 5 3" xfId="8531" xr:uid="{00000000-0005-0000-0000-000053210000}"/>
    <cellStyle name="Normal 2 3 6 3 5 3 3" xfId="23632" xr:uid="{00000000-0005-0000-0000-0000505C0000}"/>
    <cellStyle name="Normal 2 3 6 3 5 5" xfId="18619" xr:uid="{00000000-0005-0000-0000-0000BB480000}"/>
    <cellStyle name="Normal 2 3 6 3 6" xfId="5170" xr:uid="{00000000-0005-0000-0000-000032140000}"/>
    <cellStyle name="Normal 2 3 6 3 6 2" xfId="15222" xr:uid="{00000000-0005-0000-0000-0000763B0000}"/>
    <cellStyle name="Normal 2 3 6 3 6 2 3" xfId="30320" xr:uid="{00000000-0005-0000-0000-000070760000}"/>
    <cellStyle name="Normal 2 3 6 3 6 3" xfId="10202" xr:uid="{00000000-0005-0000-0000-0000DA270000}"/>
    <cellStyle name="Normal 2 3 6 3 6 3 3" xfId="25303" xr:uid="{00000000-0005-0000-0000-0000D7620000}"/>
    <cellStyle name="Normal 2 3 6 3 6 5" xfId="20290" xr:uid="{00000000-0005-0000-0000-0000424F0000}"/>
    <cellStyle name="Normal 2 3 6 3 7" xfId="11880" xr:uid="{00000000-0005-0000-0000-0000682E0000}"/>
    <cellStyle name="Normal 2 3 6 3 7 3" xfId="26978" xr:uid="{00000000-0005-0000-0000-000062690000}"/>
    <cellStyle name="Normal 2 3 6 3 8" xfId="6859" xr:uid="{00000000-0005-0000-0000-0000CB1A0000}"/>
    <cellStyle name="Normal 2 3 6 3 8 3" xfId="21961" xr:uid="{00000000-0005-0000-0000-0000C9550000}"/>
    <cellStyle name="Normal 2 3 6 4" xfId="1884" xr:uid="{00000000-0005-0000-0000-00005C070000}"/>
    <cellStyle name="Normal 2 3 6 4 2" xfId="2307" xr:uid="{00000000-0005-0000-0000-000003090000}"/>
    <cellStyle name="Normal 2 3 6 4 2 2" xfId="3146" xr:uid="{00000000-0005-0000-0000-00004A0C0000}"/>
    <cellStyle name="Normal 2 3 6 4 2 2 2" xfId="4836" xr:uid="{00000000-0005-0000-0000-0000E4120000}"/>
    <cellStyle name="Normal 2 3 6 4 2 2 2 2" xfId="14909" xr:uid="{00000000-0005-0000-0000-00003D3A0000}"/>
    <cellStyle name="Normal 2 3 6 4 2 2 2 2 3" xfId="30007" xr:uid="{00000000-0005-0000-0000-000037750000}"/>
    <cellStyle name="Normal 2 3 6 4 2 2 2 3" xfId="9889" xr:uid="{00000000-0005-0000-0000-0000A1260000}"/>
    <cellStyle name="Normal 2 3 6 4 2 2 2 3 3" xfId="24990" xr:uid="{00000000-0005-0000-0000-00009E610000}"/>
    <cellStyle name="Normal 2 3 6 4 2 2 2 5" xfId="19977" xr:uid="{00000000-0005-0000-0000-0000094E0000}"/>
    <cellStyle name="Normal 2 3 6 4 2 2 3" xfId="6528" xr:uid="{00000000-0005-0000-0000-000080190000}"/>
    <cellStyle name="Normal 2 3 6 4 2 2 3 2" xfId="16580" xr:uid="{00000000-0005-0000-0000-0000C4400000}"/>
    <cellStyle name="Normal 2 3 6 4 2 2 3 3" xfId="11560" xr:uid="{00000000-0005-0000-0000-0000282D0000}"/>
    <cellStyle name="Normal 2 3 6 4 2 2 3 3 3" xfId="26661" xr:uid="{00000000-0005-0000-0000-000025680000}"/>
    <cellStyle name="Normal 2 3 6 4 2 2 3 5" xfId="21648" xr:uid="{00000000-0005-0000-0000-000090540000}"/>
    <cellStyle name="Normal 2 3 6 4 2 2 4" xfId="13238" xr:uid="{00000000-0005-0000-0000-0000B6330000}"/>
    <cellStyle name="Normal 2 3 6 4 2 2 4 3" xfId="28336" xr:uid="{00000000-0005-0000-0000-0000B06E0000}"/>
    <cellStyle name="Normal 2 3 6 4 2 2 5" xfId="8217" xr:uid="{00000000-0005-0000-0000-000019200000}"/>
    <cellStyle name="Normal 2 3 6 4 2 2 5 3" xfId="23319" xr:uid="{00000000-0005-0000-0000-0000175B0000}"/>
    <cellStyle name="Normal 2 3 6 4 2 2 7" xfId="18306" xr:uid="{00000000-0005-0000-0000-000082470000}"/>
    <cellStyle name="Normal 2 3 6 4 2 3" xfId="3999" xr:uid="{00000000-0005-0000-0000-00009F0F0000}"/>
    <cellStyle name="Normal 2 3 6 4 2 3 2" xfId="14073" xr:uid="{00000000-0005-0000-0000-0000F9360000}"/>
    <cellStyle name="Normal 2 3 6 4 2 3 2 3" xfId="29171" xr:uid="{00000000-0005-0000-0000-0000F3710000}"/>
    <cellStyle name="Normal 2 3 6 4 2 3 3" xfId="9053" xr:uid="{00000000-0005-0000-0000-00005D230000}"/>
    <cellStyle name="Normal 2 3 6 4 2 3 3 3" xfId="24154" xr:uid="{00000000-0005-0000-0000-00005A5E0000}"/>
    <cellStyle name="Normal 2 3 6 4 2 3 5" xfId="19141" xr:uid="{00000000-0005-0000-0000-0000C54A0000}"/>
    <cellStyle name="Normal 2 3 6 4 2 4" xfId="5692" xr:uid="{00000000-0005-0000-0000-00003C160000}"/>
    <cellStyle name="Normal 2 3 6 4 2 4 2" xfId="15744" xr:uid="{00000000-0005-0000-0000-0000803D0000}"/>
    <cellStyle name="Normal 2 3 6 4 2 4 2 3" xfId="30842" xr:uid="{00000000-0005-0000-0000-00007A780000}"/>
    <cellStyle name="Normal 2 3 6 4 2 4 3" xfId="10724" xr:uid="{00000000-0005-0000-0000-0000E4290000}"/>
    <cellStyle name="Normal 2 3 6 4 2 4 3 3" xfId="25825" xr:uid="{00000000-0005-0000-0000-0000E1640000}"/>
    <cellStyle name="Normal 2 3 6 4 2 4 5" xfId="20812" xr:uid="{00000000-0005-0000-0000-00004C510000}"/>
    <cellStyle name="Normal 2 3 6 4 2 5" xfId="12402" xr:uid="{00000000-0005-0000-0000-000072300000}"/>
    <cellStyle name="Normal 2 3 6 4 2 5 3" xfId="27500" xr:uid="{00000000-0005-0000-0000-00006C6B0000}"/>
    <cellStyle name="Normal 2 3 6 4 2 6" xfId="7381" xr:uid="{00000000-0005-0000-0000-0000D51C0000}"/>
    <cellStyle name="Normal 2 3 6 4 2 6 3" xfId="22483" xr:uid="{00000000-0005-0000-0000-0000D3570000}"/>
    <cellStyle name="Normal 2 3 6 4 2 8" xfId="17470" xr:uid="{00000000-0005-0000-0000-00003E440000}"/>
    <cellStyle name="Normal 2 3 6 4 3" xfId="2728" xr:uid="{00000000-0005-0000-0000-0000A80A0000}"/>
    <cellStyle name="Normal 2 3 6 4 3 2" xfId="4418" xr:uid="{00000000-0005-0000-0000-000042110000}"/>
    <cellStyle name="Normal 2 3 6 4 3 2 2" xfId="14491" xr:uid="{00000000-0005-0000-0000-00009B380000}"/>
    <cellStyle name="Normal 2 3 6 4 3 2 2 3" xfId="29589" xr:uid="{00000000-0005-0000-0000-000095730000}"/>
    <cellStyle name="Normal 2 3 6 4 3 2 3" xfId="9471" xr:uid="{00000000-0005-0000-0000-0000FF240000}"/>
    <cellStyle name="Normal 2 3 6 4 3 2 3 3" xfId="24572" xr:uid="{00000000-0005-0000-0000-0000FC5F0000}"/>
    <cellStyle name="Normal 2 3 6 4 3 2 5" xfId="19559" xr:uid="{00000000-0005-0000-0000-0000674C0000}"/>
    <cellStyle name="Normal 2 3 6 4 3 3" xfId="6110" xr:uid="{00000000-0005-0000-0000-0000DE170000}"/>
    <cellStyle name="Normal 2 3 6 4 3 3 2" xfId="16162" xr:uid="{00000000-0005-0000-0000-0000223F0000}"/>
    <cellStyle name="Normal 2 3 6 4 3 3 3" xfId="11142" xr:uid="{00000000-0005-0000-0000-0000862B0000}"/>
    <cellStyle name="Normal 2 3 6 4 3 3 3 3" xfId="26243" xr:uid="{00000000-0005-0000-0000-000083660000}"/>
    <cellStyle name="Normal 2 3 6 4 3 3 5" xfId="21230" xr:uid="{00000000-0005-0000-0000-0000EE520000}"/>
    <cellStyle name="Normal 2 3 6 4 3 4" xfId="12820" xr:uid="{00000000-0005-0000-0000-000014320000}"/>
    <cellStyle name="Normal 2 3 6 4 3 4 3" xfId="27918" xr:uid="{00000000-0005-0000-0000-00000E6D0000}"/>
    <cellStyle name="Normal 2 3 6 4 3 5" xfId="7799" xr:uid="{00000000-0005-0000-0000-0000771E0000}"/>
    <cellStyle name="Normal 2 3 6 4 3 5 3" xfId="22901" xr:uid="{00000000-0005-0000-0000-000075590000}"/>
    <cellStyle name="Normal 2 3 6 4 3 7" xfId="17888" xr:uid="{00000000-0005-0000-0000-0000E0450000}"/>
    <cellStyle name="Normal 2 3 6 4 4" xfId="3581" xr:uid="{00000000-0005-0000-0000-0000FD0D0000}"/>
    <cellStyle name="Normal 2 3 6 4 4 2" xfId="13655" xr:uid="{00000000-0005-0000-0000-000057350000}"/>
    <cellStyle name="Normal 2 3 6 4 4 2 3" xfId="28753" xr:uid="{00000000-0005-0000-0000-000051700000}"/>
    <cellStyle name="Normal 2 3 6 4 4 3" xfId="8635" xr:uid="{00000000-0005-0000-0000-0000BB210000}"/>
    <cellStyle name="Normal 2 3 6 4 4 3 3" xfId="23736" xr:uid="{00000000-0005-0000-0000-0000B85C0000}"/>
    <cellStyle name="Normal 2 3 6 4 4 5" xfId="18723" xr:uid="{00000000-0005-0000-0000-000023490000}"/>
    <cellStyle name="Normal 2 3 6 4 5" xfId="5274" xr:uid="{00000000-0005-0000-0000-00009A140000}"/>
    <cellStyle name="Normal 2 3 6 4 5 2" xfId="15326" xr:uid="{00000000-0005-0000-0000-0000DE3B0000}"/>
    <cellStyle name="Normal 2 3 6 4 5 2 3" xfId="30424" xr:uid="{00000000-0005-0000-0000-0000D8760000}"/>
    <cellStyle name="Normal 2 3 6 4 5 3" xfId="10306" xr:uid="{00000000-0005-0000-0000-000042280000}"/>
    <cellStyle name="Normal 2 3 6 4 5 3 3" xfId="25407" xr:uid="{00000000-0005-0000-0000-00003F630000}"/>
    <cellStyle name="Normal 2 3 6 4 5 5" xfId="20394" xr:uid="{00000000-0005-0000-0000-0000AA4F0000}"/>
    <cellStyle name="Normal 2 3 6 4 6" xfId="11984" xr:uid="{00000000-0005-0000-0000-0000D02E0000}"/>
    <cellStyle name="Normal 2 3 6 4 6 3" xfId="27082" xr:uid="{00000000-0005-0000-0000-0000CA690000}"/>
    <cellStyle name="Normal 2 3 6 4 7" xfId="6963" xr:uid="{00000000-0005-0000-0000-0000331B0000}"/>
    <cellStyle name="Normal 2 3 6 4 7 3" xfId="22065" xr:uid="{00000000-0005-0000-0000-000031560000}"/>
    <cellStyle name="Normal 2 3 6 4 9" xfId="17052" xr:uid="{00000000-0005-0000-0000-00009C420000}"/>
    <cellStyle name="Normal 2 3 6 5" xfId="2097" xr:uid="{00000000-0005-0000-0000-000031080000}"/>
    <cellStyle name="Normal 2 3 6 5 2" xfId="2938" xr:uid="{00000000-0005-0000-0000-00007A0B0000}"/>
    <cellStyle name="Normal 2 3 6 5 2 2" xfId="4628" xr:uid="{00000000-0005-0000-0000-000014120000}"/>
    <cellStyle name="Normal 2 3 6 5 2 2 2" xfId="14701" xr:uid="{00000000-0005-0000-0000-00006D390000}"/>
    <cellStyle name="Normal 2 3 6 5 2 2 2 3" xfId="29799" xr:uid="{00000000-0005-0000-0000-000067740000}"/>
    <cellStyle name="Normal 2 3 6 5 2 2 3" xfId="9681" xr:uid="{00000000-0005-0000-0000-0000D1250000}"/>
    <cellStyle name="Normal 2 3 6 5 2 2 3 3" xfId="24782" xr:uid="{00000000-0005-0000-0000-0000CE600000}"/>
    <cellStyle name="Normal 2 3 6 5 2 2 5" xfId="19769" xr:uid="{00000000-0005-0000-0000-0000394D0000}"/>
    <cellStyle name="Normal 2 3 6 5 2 3" xfId="6320" xr:uid="{00000000-0005-0000-0000-0000B0180000}"/>
    <cellStyle name="Normal 2 3 6 5 2 3 2" xfId="16372" xr:uid="{00000000-0005-0000-0000-0000F43F0000}"/>
    <cellStyle name="Normal 2 3 6 5 2 3 3" xfId="11352" xr:uid="{00000000-0005-0000-0000-0000582C0000}"/>
    <cellStyle name="Normal 2 3 6 5 2 3 3 3" xfId="26453" xr:uid="{00000000-0005-0000-0000-000055670000}"/>
    <cellStyle name="Normal 2 3 6 5 2 3 5" xfId="21440" xr:uid="{00000000-0005-0000-0000-0000C0530000}"/>
    <cellStyle name="Normal 2 3 6 5 2 4" xfId="13030" xr:uid="{00000000-0005-0000-0000-0000E6320000}"/>
    <cellStyle name="Normal 2 3 6 5 2 4 3" xfId="28128" xr:uid="{00000000-0005-0000-0000-0000E06D0000}"/>
    <cellStyle name="Normal 2 3 6 5 2 5" xfId="8009" xr:uid="{00000000-0005-0000-0000-0000491F0000}"/>
    <cellStyle name="Normal 2 3 6 5 2 5 3" xfId="23111" xr:uid="{00000000-0005-0000-0000-0000475A0000}"/>
    <cellStyle name="Normal 2 3 6 5 2 7" xfId="18098" xr:uid="{00000000-0005-0000-0000-0000B2460000}"/>
    <cellStyle name="Normal 2 3 6 5 3" xfId="3791" xr:uid="{00000000-0005-0000-0000-0000CF0E0000}"/>
    <cellStyle name="Normal 2 3 6 5 3 2" xfId="13865" xr:uid="{00000000-0005-0000-0000-000029360000}"/>
    <cellStyle name="Normal 2 3 6 5 3 2 3" xfId="28963" xr:uid="{00000000-0005-0000-0000-000023710000}"/>
    <cellStyle name="Normal 2 3 6 5 3 3" xfId="8845" xr:uid="{00000000-0005-0000-0000-00008D220000}"/>
    <cellStyle name="Normal 2 3 6 5 3 3 3" xfId="23946" xr:uid="{00000000-0005-0000-0000-00008A5D0000}"/>
    <cellStyle name="Normal 2 3 6 5 3 5" xfId="18933" xr:uid="{00000000-0005-0000-0000-0000F5490000}"/>
    <cellStyle name="Normal 2 3 6 5 4" xfId="5484" xr:uid="{00000000-0005-0000-0000-00006C150000}"/>
    <cellStyle name="Normal 2 3 6 5 4 2" xfId="15536" xr:uid="{00000000-0005-0000-0000-0000B03C0000}"/>
    <cellStyle name="Normal 2 3 6 5 4 2 3" xfId="30634" xr:uid="{00000000-0005-0000-0000-0000AA770000}"/>
    <cellStyle name="Normal 2 3 6 5 4 3" xfId="10516" xr:uid="{00000000-0005-0000-0000-000014290000}"/>
    <cellStyle name="Normal 2 3 6 5 4 3 3" xfId="25617" xr:uid="{00000000-0005-0000-0000-000011640000}"/>
    <cellStyle name="Normal 2 3 6 5 4 5" xfId="20604" xr:uid="{00000000-0005-0000-0000-00007C500000}"/>
    <cellStyle name="Normal 2 3 6 5 5" xfId="12194" xr:uid="{00000000-0005-0000-0000-0000A22F0000}"/>
    <cellStyle name="Normal 2 3 6 5 5 3" xfId="27292" xr:uid="{00000000-0005-0000-0000-00009C6A0000}"/>
    <cellStyle name="Normal 2 3 6 5 6" xfId="7173" xr:uid="{00000000-0005-0000-0000-0000051C0000}"/>
    <cellStyle name="Normal 2 3 6 5 6 3" xfId="22275" xr:uid="{00000000-0005-0000-0000-000003570000}"/>
    <cellStyle name="Normal 2 3 6 5 8" xfId="17262" xr:uid="{00000000-0005-0000-0000-00006E430000}"/>
    <cellStyle name="Normal 2 3 6 6" xfId="2518" xr:uid="{00000000-0005-0000-0000-0000D6090000}"/>
    <cellStyle name="Normal 2 3 6 6 2" xfId="4210" xr:uid="{00000000-0005-0000-0000-000072100000}"/>
    <cellStyle name="Normal 2 3 6 6 2 2" xfId="14283" xr:uid="{00000000-0005-0000-0000-0000CB370000}"/>
    <cellStyle name="Normal 2 3 6 6 2 2 3" xfId="29381" xr:uid="{00000000-0005-0000-0000-0000C5720000}"/>
    <cellStyle name="Normal 2 3 6 6 2 3" xfId="9263" xr:uid="{00000000-0005-0000-0000-00002F240000}"/>
    <cellStyle name="Normal 2 3 6 6 2 3 3" xfId="24364" xr:uid="{00000000-0005-0000-0000-00002C5F0000}"/>
    <cellStyle name="Normal 2 3 6 6 2 5" xfId="19351" xr:uid="{00000000-0005-0000-0000-0000974B0000}"/>
    <cellStyle name="Normal 2 3 6 6 3" xfId="5902" xr:uid="{00000000-0005-0000-0000-00000E170000}"/>
    <cellStyle name="Normal 2 3 6 6 3 2" xfId="15954" xr:uid="{00000000-0005-0000-0000-0000523E0000}"/>
    <cellStyle name="Normal 2 3 6 6 3 3" xfId="10934" xr:uid="{00000000-0005-0000-0000-0000B62A0000}"/>
    <cellStyle name="Normal 2 3 6 6 3 3 3" xfId="26035" xr:uid="{00000000-0005-0000-0000-0000B3650000}"/>
    <cellStyle name="Normal 2 3 6 6 3 5" xfId="21022" xr:uid="{00000000-0005-0000-0000-00001E520000}"/>
    <cellStyle name="Normal 2 3 6 6 4" xfId="12612" xr:uid="{00000000-0005-0000-0000-000044310000}"/>
    <cellStyle name="Normal 2 3 6 6 4 3" xfId="27710" xr:uid="{00000000-0005-0000-0000-00003E6C0000}"/>
    <cellStyle name="Normal 2 3 6 6 5" xfId="7591" xr:uid="{00000000-0005-0000-0000-0000A71D0000}"/>
    <cellStyle name="Normal 2 3 6 6 5 3" xfId="22693" xr:uid="{00000000-0005-0000-0000-0000A5580000}"/>
    <cellStyle name="Normal 2 3 6 6 7" xfId="17680" xr:uid="{00000000-0005-0000-0000-000010450000}"/>
    <cellStyle name="Normal 2 3 6 7" xfId="3369" xr:uid="{00000000-0005-0000-0000-0000290D0000}"/>
    <cellStyle name="Normal 2 3 6 7 2" xfId="13447" xr:uid="{00000000-0005-0000-0000-000087340000}"/>
    <cellStyle name="Normal 2 3 6 7 2 3" xfId="28545" xr:uid="{00000000-0005-0000-0000-0000816F0000}"/>
    <cellStyle name="Normal 2 3 6 7 3" xfId="8427" xr:uid="{00000000-0005-0000-0000-0000EB200000}"/>
    <cellStyle name="Normal 2 3 6 7 3 3" xfId="23528" xr:uid="{00000000-0005-0000-0000-0000E85B0000}"/>
    <cellStyle name="Normal 2 3 6 7 5" xfId="18515" xr:uid="{00000000-0005-0000-0000-000053480000}"/>
    <cellStyle name="Normal 2 3 6 8" xfId="5063" xr:uid="{00000000-0005-0000-0000-0000C7130000}"/>
    <cellStyle name="Normal 2 3 6 8 2" xfId="15118" xr:uid="{00000000-0005-0000-0000-00000E3B0000}"/>
    <cellStyle name="Normal 2 3 6 8 2 3" xfId="30216" xr:uid="{00000000-0005-0000-0000-000008760000}"/>
    <cellStyle name="Normal 2 3 6 8 3" xfId="10098" xr:uid="{00000000-0005-0000-0000-000072270000}"/>
    <cellStyle name="Normal 2 3 6 8 3 3" xfId="25199" xr:uid="{00000000-0005-0000-0000-00006F620000}"/>
    <cellStyle name="Normal 2 3 6 8 5" xfId="20186" xr:uid="{00000000-0005-0000-0000-0000DA4E0000}"/>
    <cellStyle name="Normal 2 3 6 9" xfId="11774" xr:uid="{00000000-0005-0000-0000-0000FE2D0000}"/>
    <cellStyle name="Normal 2 3 6 9 3" xfId="26874" xr:uid="{00000000-0005-0000-0000-0000FA680000}"/>
    <cellStyle name="Normal 2 3 7" xfId="1157" xr:uid="{00000000-0005-0000-0000-000085040000}"/>
    <cellStyle name="Normal 2 3 9" xfId="936" xr:uid="{00000000-0005-0000-0000-0000A8030000}"/>
    <cellStyle name="Normal 2 4" xfId="777" xr:uid="{00000000-0005-0000-0000-000009030000}"/>
    <cellStyle name="Normal 2 4 2" xfId="1428" xr:uid="{00000000-0005-0000-0000-000094050000}"/>
    <cellStyle name="Normal 2 4 2 10" xfId="6757" xr:uid="{00000000-0005-0000-0000-0000651A0000}"/>
    <cellStyle name="Normal 2 4 2 10 3" xfId="21861" xr:uid="{00000000-0005-0000-0000-000065550000}"/>
    <cellStyle name="Normal 2 4 2 12" xfId="16846" xr:uid="{00000000-0005-0000-0000-0000CE410000}"/>
    <cellStyle name="Normal 2 4 2 2" xfId="1721" xr:uid="{00000000-0005-0000-0000-0000B9060000}"/>
    <cellStyle name="Normal 2 4 2 2 11" xfId="16900" xr:uid="{00000000-0005-0000-0000-000004420000}"/>
    <cellStyle name="Normal 2 4 2 2 2" xfId="1829" xr:uid="{00000000-0005-0000-0000-000025070000}"/>
    <cellStyle name="Normal 2 4 2 2 2 10" xfId="17004" xr:uid="{00000000-0005-0000-0000-00006C420000}"/>
    <cellStyle name="Normal 2 4 2 2 2 2" xfId="2046" xr:uid="{00000000-0005-0000-0000-0000FE070000}"/>
    <cellStyle name="Normal 2 4 2 2 2 2 2" xfId="2467" xr:uid="{00000000-0005-0000-0000-0000A3090000}"/>
    <cellStyle name="Normal 2 4 2 2 2 2 2 2" xfId="3306" xr:uid="{00000000-0005-0000-0000-0000EA0C0000}"/>
    <cellStyle name="Normal 2 4 2 2 2 2 2 2 2" xfId="4996" xr:uid="{00000000-0005-0000-0000-000084130000}"/>
    <cellStyle name="Normal 2 4 2 2 2 2 2 2 2 2" xfId="15069" xr:uid="{00000000-0005-0000-0000-0000DD3A0000}"/>
    <cellStyle name="Normal 2 4 2 2 2 2 2 2 2 2 3" xfId="30167" xr:uid="{00000000-0005-0000-0000-0000D7750000}"/>
    <cellStyle name="Normal 2 4 2 2 2 2 2 2 2 3" xfId="10049" xr:uid="{00000000-0005-0000-0000-000041270000}"/>
    <cellStyle name="Normal 2 4 2 2 2 2 2 2 2 3 3" xfId="25150" xr:uid="{00000000-0005-0000-0000-00003E620000}"/>
    <cellStyle name="Normal 2 4 2 2 2 2 2 2 2 5" xfId="20137" xr:uid="{00000000-0005-0000-0000-0000A94E0000}"/>
    <cellStyle name="Normal 2 4 2 2 2 2 2 2 3" xfId="6688" xr:uid="{00000000-0005-0000-0000-0000201A0000}"/>
    <cellStyle name="Normal 2 4 2 2 2 2 2 2 3 2" xfId="16740" xr:uid="{00000000-0005-0000-0000-000064410000}"/>
    <cellStyle name="Normal 2 4 2 2 2 2 2 2 3 3" xfId="11720" xr:uid="{00000000-0005-0000-0000-0000C82D0000}"/>
    <cellStyle name="Normal 2 4 2 2 2 2 2 2 3 3 3" xfId="26821" xr:uid="{00000000-0005-0000-0000-0000C5680000}"/>
    <cellStyle name="Normal 2 4 2 2 2 2 2 2 3 5" xfId="21808" xr:uid="{00000000-0005-0000-0000-000030550000}"/>
    <cellStyle name="Normal 2 4 2 2 2 2 2 2 4" xfId="13398" xr:uid="{00000000-0005-0000-0000-000056340000}"/>
    <cellStyle name="Normal 2 4 2 2 2 2 2 2 4 3" xfId="28496" xr:uid="{00000000-0005-0000-0000-0000506F0000}"/>
    <cellStyle name="Normal 2 4 2 2 2 2 2 2 5" xfId="8377" xr:uid="{00000000-0005-0000-0000-0000B9200000}"/>
    <cellStyle name="Normal 2 4 2 2 2 2 2 2 5 3" xfId="23479" xr:uid="{00000000-0005-0000-0000-0000B75B0000}"/>
    <cellStyle name="Normal 2 4 2 2 2 2 2 2 7" xfId="18466" xr:uid="{00000000-0005-0000-0000-000022480000}"/>
    <cellStyle name="Normal 2 4 2 2 2 2 2 3" xfId="4159" xr:uid="{00000000-0005-0000-0000-00003F100000}"/>
    <cellStyle name="Normal 2 4 2 2 2 2 2 3 2" xfId="14233" xr:uid="{00000000-0005-0000-0000-000099370000}"/>
    <cellStyle name="Normal 2 4 2 2 2 2 2 3 2 3" xfId="29331" xr:uid="{00000000-0005-0000-0000-000093720000}"/>
    <cellStyle name="Normal 2 4 2 2 2 2 2 3 3" xfId="9213" xr:uid="{00000000-0005-0000-0000-0000FD230000}"/>
    <cellStyle name="Normal 2 4 2 2 2 2 2 3 3 3" xfId="24314" xr:uid="{00000000-0005-0000-0000-0000FA5E0000}"/>
    <cellStyle name="Normal 2 4 2 2 2 2 2 3 5" xfId="19301" xr:uid="{00000000-0005-0000-0000-0000654B0000}"/>
    <cellStyle name="Normal 2 4 2 2 2 2 2 4" xfId="5852" xr:uid="{00000000-0005-0000-0000-0000DC160000}"/>
    <cellStyle name="Normal 2 4 2 2 2 2 2 4 2" xfId="15904" xr:uid="{00000000-0005-0000-0000-0000203E0000}"/>
    <cellStyle name="Normal 2 4 2 2 2 2 2 4 3" xfId="10884" xr:uid="{00000000-0005-0000-0000-0000842A0000}"/>
    <cellStyle name="Normal 2 4 2 2 2 2 2 4 3 3" xfId="25985" xr:uid="{00000000-0005-0000-0000-000081650000}"/>
    <cellStyle name="Normal 2 4 2 2 2 2 2 4 5" xfId="20972" xr:uid="{00000000-0005-0000-0000-0000EC510000}"/>
    <cellStyle name="Normal 2 4 2 2 2 2 2 5" xfId="12562" xr:uid="{00000000-0005-0000-0000-000012310000}"/>
    <cellStyle name="Normal 2 4 2 2 2 2 2 5 3" xfId="27660" xr:uid="{00000000-0005-0000-0000-00000C6C0000}"/>
    <cellStyle name="Normal 2 4 2 2 2 2 2 6" xfId="7541" xr:uid="{00000000-0005-0000-0000-0000751D0000}"/>
    <cellStyle name="Normal 2 4 2 2 2 2 2 6 3" xfId="22643" xr:uid="{00000000-0005-0000-0000-000073580000}"/>
    <cellStyle name="Normal 2 4 2 2 2 2 2 8" xfId="17630" xr:uid="{00000000-0005-0000-0000-0000DE440000}"/>
    <cellStyle name="Normal 2 4 2 2 2 2 3" xfId="2888" xr:uid="{00000000-0005-0000-0000-0000480B0000}"/>
    <cellStyle name="Normal 2 4 2 2 2 2 3 2" xfId="4578" xr:uid="{00000000-0005-0000-0000-0000E2110000}"/>
    <cellStyle name="Normal 2 4 2 2 2 2 3 2 2" xfId="14651" xr:uid="{00000000-0005-0000-0000-00003B390000}"/>
    <cellStyle name="Normal 2 4 2 2 2 2 3 2 2 3" xfId="29749" xr:uid="{00000000-0005-0000-0000-000035740000}"/>
    <cellStyle name="Normal 2 4 2 2 2 2 3 2 3" xfId="9631" xr:uid="{00000000-0005-0000-0000-00009F250000}"/>
    <cellStyle name="Normal 2 4 2 2 2 2 3 2 3 3" xfId="24732" xr:uid="{00000000-0005-0000-0000-00009C600000}"/>
    <cellStyle name="Normal 2 4 2 2 2 2 3 2 5" xfId="19719" xr:uid="{00000000-0005-0000-0000-0000074D0000}"/>
    <cellStyle name="Normal 2 4 2 2 2 2 3 3" xfId="6270" xr:uid="{00000000-0005-0000-0000-00007E180000}"/>
    <cellStyle name="Normal 2 4 2 2 2 2 3 3 2" xfId="16322" xr:uid="{00000000-0005-0000-0000-0000C23F0000}"/>
    <cellStyle name="Normal 2 4 2 2 2 2 3 3 3" xfId="11302" xr:uid="{00000000-0005-0000-0000-0000262C0000}"/>
    <cellStyle name="Normal 2 4 2 2 2 2 3 3 3 3" xfId="26403" xr:uid="{00000000-0005-0000-0000-000023670000}"/>
    <cellStyle name="Normal 2 4 2 2 2 2 3 3 5" xfId="21390" xr:uid="{00000000-0005-0000-0000-00008E530000}"/>
    <cellStyle name="Normal 2 4 2 2 2 2 3 4" xfId="12980" xr:uid="{00000000-0005-0000-0000-0000B4320000}"/>
    <cellStyle name="Normal 2 4 2 2 2 2 3 4 3" xfId="28078" xr:uid="{00000000-0005-0000-0000-0000AE6D0000}"/>
    <cellStyle name="Normal 2 4 2 2 2 2 3 5" xfId="7959" xr:uid="{00000000-0005-0000-0000-0000171F0000}"/>
    <cellStyle name="Normal 2 4 2 2 2 2 3 5 3" xfId="23061" xr:uid="{00000000-0005-0000-0000-0000155A0000}"/>
    <cellStyle name="Normal 2 4 2 2 2 2 3 7" xfId="18048" xr:uid="{00000000-0005-0000-0000-000080460000}"/>
    <cellStyle name="Normal 2 4 2 2 2 2 4" xfId="3741" xr:uid="{00000000-0005-0000-0000-00009D0E0000}"/>
    <cellStyle name="Normal 2 4 2 2 2 2 4 2" xfId="13815" xr:uid="{00000000-0005-0000-0000-0000F7350000}"/>
    <cellStyle name="Normal 2 4 2 2 2 2 4 2 3" xfId="28913" xr:uid="{00000000-0005-0000-0000-0000F1700000}"/>
    <cellStyle name="Normal 2 4 2 2 2 2 4 3" xfId="8795" xr:uid="{00000000-0005-0000-0000-00005B220000}"/>
    <cellStyle name="Normal 2 4 2 2 2 2 4 3 3" xfId="23896" xr:uid="{00000000-0005-0000-0000-0000585D0000}"/>
    <cellStyle name="Normal 2 4 2 2 2 2 4 5" xfId="18883" xr:uid="{00000000-0005-0000-0000-0000C3490000}"/>
    <cellStyle name="Normal 2 4 2 2 2 2 5" xfId="5434" xr:uid="{00000000-0005-0000-0000-00003A150000}"/>
    <cellStyle name="Normal 2 4 2 2 2 2 5 2" xfId="15486" xr:uid="{00000000-0005-0000-0000-00007E3C0000}"/>
    <cellStyle name="Normal 2 4 2 2 2 2 5 2 3" xfId="30584" xr:uid="{00000000-0005-0000-0000-000078770000}"/>
    <cellStyle name="Normal 2 4 2 2 2 2 5 3" xfId="10466" xr:uid="{00000000-0005-0000-0000-0000E2280000}"/>
    <cellStyle name="Normal 2 4 2 2 2 2 5 3 3" xfId="25567" xr:uid="{00000000-0005-0000-0000-0000DF630000}"/>
    <cellStyle name="Normal 2 4 2 2 2 2 5 5" xfId="20554" xr:uid="{00000000-0005-0000-0000-00004A500000}"/>
    <cellStyle name="Normal 2 4 2 2 2 2 6" xfId="12144" xr:uid="{00000000-0005-0000-0000-0000702F0000}"/>
    <cellStyle name="Normal 2 4 2 2 2 2 6 3" xfId="27242" xr:uid="{00000000-0005-0000-0000-00006A6A0000}"/>
    <cellStyle name="Normal 2 4 2 2 2 2 7" xfId="7123" xr:uid="{00000000-0005-0000-0000-0000D31B0000}"/>
    <cellStyle name="Normal 2 4 2 2 2 2 7 3" xfId="22225" xr:uid="{00000000-0005-0000-0000-0000D1560000}"/>
    <cellStyle name="Normal 2 4 2 2 2 2 9" xfId="17212" xr:uid="{00000000-0005-0000-0000-00003C430000}"/>
    <cellStyle name="Normal 2 4 2 2 2 3" xfId="2259" xr:uid="{00000000-0005-0000-0000-0000D3080000}"/>
    <cellStyle name="Normal 2 4 2 2 2 3 2" xfId="3098" xr:uid="{00000000-0005-0000-0000-00001A0C0000}"/>
    <cellStyle name="Normal 2 4 2 2 2 3 2 2" xfId="4788" xr:uid="{00000000-0005-0000-0000-0000B4120000}"/>
    <cellStyle name="Normal 2 4 2 2 2 3 2 2 2" xfId="14861" xr:uid="{00000000-0005-0000-0000-00000D3A0000}"/>
    <cellStyle name="Normal 2 4 2 2 2 3 2 2 2 3" xfId="29959" xr:uid="{00000000-0005-0000-0000-000007750000}"/>
    <cellStyle name="Normal 2 4 2 2 2 3 2 2 3" xfId="9841" xr:uid="{00000000-0005-0000-0000-000071260000}"/>
    <cellStyle name="Normal 2 4 2 2 2 3 2 2 3 3" xfId="24942" xr:uid="{00000000-0005-0000-0000-00006E610000}"/>
    <cellStyle name="Normal 2 4 2 2 2 3 2 2 5" xfId="19929" xr:uid="{00000000-0005-0000-0000-0000D94D0000}"/>
    <cellStyle name="Normal 2 4 2 2 2 3 2 3" xfId="6480" xr:uid="{00000000-0005-0000-0000-000050190000}"/>
    <cellStyle name="Normal 2 4 2 2 2 3 2 3 2" xfId="16532" xr:uid="{00000000-0005-0000-0000-000094400000}"/>
    <cellStyle name="Normal 2 4 2 2 2 3 2 3 3" xfId="11512" xr:uid="{00000000-0005-0000-0000-0000F82C0000}"/>
    <cellStyle name="Normal 2 4 2 2 2 3 2 3 3 3" xfId="26613" xr:uid="{00000000-0005-0000-0000-0000F5670000}"/>
    <cellStyle name="Normal 2 4 2 2 2 3 2 3 5" xfId="21600" xr:uid="{00000000-0005-0000-0000-000060540000}"/>
    <cellStyle name="Normal 2 4 2 2 2 3 2 4" xfId="13190" xr:uid="{00000000-0005-0000-0000-000086330000}"/>
    <cellStyle name="Normal 2 4 2 2 2 3 2 4 3" xfId="28288" xr:uid="{00000000-0005-0000-0000-0000806E0000}"/>
    <cellStyle name="Normal 2 4 2 2 2 3 2 5" xfId="8169" xr:uid="{00000000-0005-0000-0000-0000E91F0000}"/>
    <cellStyle name="Normal 2 4 2 2 2 3 2 5 3" xfId="23271" xr:uid="{00000000-0005-0000-0000-0000E75A0000}"/>
    <cellStyle name="Normal 2 4 2 2 2 3 2 7" xfId="18258" xr:uid="{00000000-0005-0000-0000-000052470000}"/>
    <cellStyle name="Normal 2 4 2 2 2 3 3" xfId="3951" xr:uid="{00000000-0005-0000-0000-00006F0F0000}"/>
    <cellStyle name="Normal 2 4 2 2 2 3 3 2" xfId="14025" xr:uid="{00000000-0005-0000-0000-0000C9360000}"/>
    <cellStyle name="Normal 2 4 2 2 2 3 3 2 3" xfId="29123" xr:uid="{00000000-0005-0000-0000-0000C3710000}"/>
    <cellStyle name="Normal 2 4 2 2 2 3 3 3" xfId="9005" xr:uid="{00000000-0005-0000-0000-00002D230000}"/>
    <cellStyle name="Normal 2 4 2 2 2 3 3 3 3" xfId="24106" xr:uid="{00000000-0005-0000-0000-00002A5E0000}"/>
    <cellStyle name="Normal 2 4 2 2 2 3 3 5" xfId="19093" xr:uid="{00000000-0005-0000-0000-0000954A0000}"/>
    <cellStyle name="Normal 2 4 2 2 2 3 4" xfId="5644" xr:uid="{00000000-0005-0000-0000-00000C160000}"/>
    <cellStyle name="Normal 2 4 2 2 2 3 4 2" xfId="15696" xr:uid="{00000000-0005-0000-0000-0000503D0000}"/>
    <cellStyle name="Normal 2 4 2 2 2 3 4 2 3" xfId="30794" xr:uid="{00000000-0005-0000-0000-00004A780000}"/>
    <cellStyle name="Normal 2 4 2 2 2 3 4 3" xfId="10676" xr:uid="{00000000-0005-0000-0000-0000B4290000}"/>
    <cellStyle name="Normal 2 4 2 2 2 3 4 3 3" xfId="25777" xr:uid="{00000000-0005-0000-0000-0000B1640000}"/>
    <cellStyle name="Normal 2 4 2 2 2 3 4 5" xfId="20764" xr:uid="{00000000-0005-0000-0000-00001C510000}"/>
    <cellStyle name="Normal 2 4 2 2 2 3 5" xfId="12354" xr:uid="{00000000-0005-0000-0000-000042300000}"/>
    <cellStyle name="Normal 2 4 2 2 2 3 5 3" xfId="27452" xr:uid="{00000000-0005-0000-0000-00003C6B0000}"/>
    <cellStyle name="Normal 2 4 2 2 2 3 6" xfId="7333" xr:uid="{00000000-0005-0000-0000-0000A51C0000}"/>
    <cellStyle name="Normal 2 4 2 2 2 3 6 3" xfId="22435" xr:uid="{00000000-0005-0000-0000-0000A3570000}"/>
    <cellStyle name="Normal 2 4 2 2 2 3 8" xfId="17422" xr:uid="{00000000-0005-0000-0000-00000E440000}"/>
    <cellStyle name="Normal 2 4 2 2 2 4" xfId="2680" xr:uid="{00000000-0005-0000-0000-0000780A0000}"/>
    <cellStyle name="Normal 2 4 2 2 2 4 2" xfId="4370" xr:uid="{00000000-0005-0000-0000-000012110000}"/>
    <cellStyle name="Normal 2 4 2 2 2 4 2 2" xfId="14443" xr:uid="{00000000-0005-0000-0000-00006B380000}"/>
    <cellStyle name="Normal 2 4 2 2 2 4 2 2 3" xfId="29541" xr:uid="{00000000-0005-0000-0000-000065730000}"/>
    <cellStyle name="Normal 2 4 2 2 2 4 2 3" xfId="9423" xr:uid="{00000000-0005-0000-0000-0000CF240000}"/>
    <cellStyle name="Normal 2 4 2 2 2 4 2 3 3" xfId="24524" xr:uid="{00000000-0005-0000-0000-0000CC5F0000}"/>
    <cellStyle name="Normal 2 4 2 2 2 4 2 5" xfId="19511" xr:uid="{00000000-0005-0000-0000-0000374C0000}"/>
    <cellStyle name="Normal 2 4 2 2 2 4 3" xfId="6062" xr:uid="{00000000-0005-0000-0000-0000AE170000}"/>
    <cellStyle name="Normal 2 4 2 2 2 4 3 2" xfId="16114" xr:uid="{00000000-0005-0000-0000-0000F23E0000}"/>
    <cellStyle name="Normal 2 4 2 2 2 4 3 3" xfId="11094" xr:uid="{00000000-0005-0000-0000-0000562B0000}"/>
    <cellStyle name="Normal 2 4 2 2 2 4 3 3 3" xfId="26195" xr:uid="{00000000-0005-0000-0000-000053660000}"/>
    <cellStyle name="Normal 2 4 2 2 2 4 3 5" xfId="21182" xr:uid="{00000000-0005-0000-0000-0000BE520000}"/>
    <cellStyle name="Normal 2 4 2 2 2 4 4" xfId="12772" xr:uid="{00000000-0005-0000-0000-0000E4310000}"/>
    <cellStyle name="Normal 2 4 2 2 2 4 4 3" xfId="27870" xr:uid="{00000000-0005-0000-0000-0000DE6C0000}"/>
    <cellStyle name="Normal 2 4 2 2 2 4 5" xfId="7751" xr:uid="{00000000-0005-0000-0000-0000471E0000}"/>
    <cellStyle name="Normal 2 4 2 2 2 4 5 3" xfId="22853" xr:uid="{00000000-0005-0000-0000-000045590000}"/>
    <cellStyle name="Normal 2 4 2 2 2 4 7" xfId="17840" xr:uid="{00000000-0005-0000-0000-0000B0450000}"/>
    <cellStyle name="Normal 2 4 2 2 2 5" xfId="3533" xr:uid="{00000000-0005-0000-0000-0000CD0D0000}"/>
    <cellStyle name="Normal 2 4 2 2 2 5 2" xfId="13607" xr:uid="{00000000-0005-0000-0000-000027350000}"/>
    <cellStyle name="Normal 2 4 2 2 2 5 2 3" xfId="28705" xr:uid="{00000000-0005-0000-0000-000021700000}"/>
    <cellStyle name="Normal 2 4 2 2 2 5 3" xfId="8587" xr:uid="{00000000-0005-0000-0000-00008B210000}"/>
    <cellStyle name="Normal 2 4 2 2 2 5 3 3" xfId="23688" xr:uid="{00000000-0005-0000-0000-0000885C0000}"/>
    <cellStyle name="Normal 2 4 2 2 2 5 5" xfId="18675" xr:uid="{00000000-0005-0000-0000-0000F3480000}"/>
    <cellStyle name="Normal 2 4 2 2 2 6" xfId="5226" xr:uid="{00000000-0005-0000-0000-00006A140000}"/>
    <cellStyle name="Normal 2 4 2 2 2 6 2" xfId="15278" xr:uid="{00000000-0005-0000-0000-0000AE3B0000}"/>
    <cellStyle name="Normal 2 4 2 2 2 6 2 3" xfId="30376" xr:uid="{00000000-0005-0000-0000-0000A8760000}"/>
    <cellStyle name="Normal 2 4 2 2 2 6 3" xfId="10258" xr:uid="{00000000-0005-0000-0000-000012280000}"/>
    <cellStyle name="Normal 2 4 2 2 2 6 3 3" xfId="25359" xr:uid="{00000000-0005-0000-0000-00000F630000}"/>
    <cellStyle name="Normal 2 4 2 2 2 6 5" xfId="20346" xr:uid="{00000000-0005-0000-0000-00007A4F0000}"/>
    <cellStyle name="Normal 2 4 2 2 2 7" xfId="11936" xr:uid="{00000000-0005-0000-0000-0000A02E0000}"/>
    <cellStyle name="Normal 2 4 2 2 2 7 3" xfId="27034" xr:uid="{00000000-0005-0000-0000-00009A690000}"/>
    <cellStyle name="Normal 2 4 2 2 2 8" xfId="6915" xr:uid="{00000000-0005-0000-0000-0000031B0000}"/>
    <cellStyle name="Normal 2 4 2 2 2 8 3" xfId="22017" xr:uid="{00000000-0005-0000-0000-000001560000}"/>
    <cellStyle name="Normal 2 4 2 2 3" xfId="1942" xr:uid="{00000000-0005-0000-0000-000096070000}"/>
    <cellStyle name="Normal 2 4 2 2 3 2" xfId="2363" xr:uid="{00000000-0005-0000-0000-00003B090000}"/>
    <cellStyle name="Normal 2 4 2 2 3 2 2" xfId="3202" xr:uid="{00000000-0005-0000-0000-0000820C0000}"/>
    <cellStyle name="Normal 2 4 2 2 3 2 2 2" xfId="4892" xr:uid="{00000000-0005-0000-0000-00001C130000}"/>
    <cellStyle name="Normal 2 4 2 2 3 2 2 2 2" xfId="14965" xr:uid="{00000000-0005-0000-0000-0000753A0000}"/>
    <cellStyle name="Normal 2 4 2 2 3 2 2 2 2 3" xfId="30063" xr:uid="{00000000-0005-0000-0000-00006F750000}"/>
    <cellStyle name="Normal 2 4 2 2 3 2 2 2 3" xfId="9945" xr:uid="{00000000-0005-0000-0000-0000D9260000}"/>
    <cellStyle name="Normal 2 4 2 2 3 2 2 2 3 3" xfId="25046" xr:uid="{00000000-0005-0000-0000-0000D6610000}"/>
    <cellStyle name="Normal 2 4 2 2 3 2 2 2 5" xfId="20033" xr:uid="{00000000-0005-0000-0000-0000414E0000}"/>
    <cellStyle name="Normal 2 4 2 2 3 2 2 3" xfId="6584" xr:uid="{00000000-0005-0000-0000-0000B8190000}"/>
    <cellStyle name="Normal 2 4 2 2 3 2 2 3 2" xfId="16636" xr:uid="{00000000-0005-0000-0000-0000FC400000}"/>
    <cellStyle name="Normal 2 4 2 2 3 2 2 3 3" xfId="11616" xr:uid="{00000000-0005-0000-0000-0000602D0000}"/>
    <cellStyle name="Normal 2 4 2 2 3 2 2 3 3 3" xfId="26717" xr:uid="{00000000-0005-0000-0000-00005D680000}"/>
    <cellStyle name="Normal 2 4 2 2 3 2 2 3 5" xfId="21704" xr:uid="{00000000-0005-0000-0000-0000C8540000}"/>
    <cellStyle name="Normal 2 4 2 2 3 2 2 4" xfId="13294" xr:uid="{00000000-0005-0000-0000-0000EE330000}"/>
    <cellStyle name="Normal 2 4 2 2 3 2 2 4 3" xfId="28392" xr:uid="{00000000-0005-0000-0000-0000E86E0000}"/>
    <cellStyle name="Normal 2 4 2 2 3 2 2 5" xfId="8273" xr:uid="{00000000-0005-0000-0000-000051200000}"/>
    <cellStyle name="Normal 2 4 2 2 3 2 2 5 3" xfId="23375" xr:uid="{00000000-0005-0000-0000-00004F5B0000}"/>
    <cellStyle name="Normal 2 4 2 2 3 2 2 7" xfId="18362" xr:uid="{00000000-0005-0000-0000-0000BA470000}"/>
    <cellStyle name="Normal 2 4 2 2 3 2 3" xfId="4055" xr:uid="{00000000-0005-0000-0000-0000D70F0000}"/>
    <cellStyle name="Normal 2 4 2 2 3 2 3 2" xfId="14129" xr:uid="{00000000-0005-0000-0000-000031370000}"/>
    <cellStyle name="Normal 2 4 2 2 3 2 3 2 3" xfId="29227" xr:uid="{00000000-0005-0000-0000-00002B720000}"/>
    <cellStyle name="Normal 2 4 2 2 3 2 3 3" xfId="9109" xr:uid="{00000000-0005-0000-0000-000095230000}"/>
    <cellStyle name="Normal 2 4 2 2 3 2 3 3 3" xfId="24210" xr:uid="{00000000-0005-0000-0000-0000925E0000}"/>
    <cellStyle name="Normal 2 4 2 2 3 2 3 5" xfId="19197" xr:uid="{00000000-0005-0000-0000-0000FD4A0000}"/>
    <cellStyle name="Normal 2 4 2 2 3 2 4" xfId="5748" xr:uid="{00000000-0005-0000-0000-000074160000}"/>
    <cellStyle name="Normal 2 4 2 2 3 2 4 2" xfId="15800" xr:uid="{00000000-0005-0000-0000-0000B83D0000}"/>
    <cellStyle name="Normal 2 4 2 2 3 2 4 2 3" xfId="30898" xr:uid="{00000000-0005-0000-0000-0000B2780000}"/>
    <cellStyle name="Normal 2 4 2 2 3 2 4 3" xfId="10780" xr:uid="{00000000-0005-0000-0000-00001C2A0000}"/>
    <cellStyle name="Normal 2 4 2 2 3 2 4 3 3" xfId="25881" xr:uid="{00000000-0005-0000-0000-000019650000}"/>
    <cellStyle name="Normal 2 4 2 2 3 2 4 5" xfId="20868" xr:uid="{00000000-0005-0000-0000-000084510000}"/>
    <cellStyle name="Normal 2 4 2 2 3 2 5" xfId="12458" xr:uid="{00000000-0005-0000-0000-0000AA300000}"/>
    <cellStyle name="Normal 2 4 2 2 3 2 5 3" xfId="27556" xr:uid="{00000000-0005-0000-0000-0000A46B0000}"/>
    <cellStyle name="Normal 2 4 2 2 3 2 6" xfId="7437" xr:uid="{00000000-0005-0000-0000-00000D1D0000}"/>
    <cellStyle name="Normal 2 4 2 2 3 2 6 3" xfId="22539" xr:uid="{00000000-0005-0000-0000-00000B580000}"/>
    <cellStyle name="Normal 2 4 2 2 3 2 8" xfId="17526" xr:uid="{00000000-0005-0000-0000-000076440000}"/>
    <cellStyle name="Normal 2 4 2 2 3 3" xfId="2784" xr:uid="{00000000-0005-0000-0000-0000E00A0000}"/>
    <cellStyle name="Normal 2 4 2 2 3 3 2" xfId="4474" xr:uid="{00000000-0005-0000-0000-00007A110000}"/>
    <cellStyle name="Normal 2 4 2 2 3 3 2 2" xfId="14547" xr:uid="{00000000-0005-0000-0000-0000D3380000}"/>
    <cellStyle name="Normal 2 4 2 2 3 3 2 2 3" xfId="29645" xr:uid="{00000000-0005-0000-0000-0000CD730000}"/>
    <cellStyle name="Normal 2 4 2 2 3 3 2 3" xfId="9527" xr:uid="{00000000-0005-0000-0000-000037250000}"/>
    <cellStyle name="Normal 2 4 2 2 3 3 2 3 3" xfId="24628" xr:uid="{00000000-0005-0000-0000-000034600000}"/>
    <cellStyle name="Normal 2 4 2 2 3 3 2 5" xfId="19615" xr:uid="{00000000-0005-0000-0000-00009F4C0000}"/>
    <cellStyle name="Normal 2 4 2 2 3 3 3" xfId="6166" xr:uid="{00000000-0005-0000-0000-000016180000}"/>
    <cellStyle name="Normal 2 4 2 2 3 3 3 2" xfId="16218" xr:uid="{00000000-0005-0000-0000-00005A3F0000}"/>
    <cellStyle name="Normal 2 4 2 2 3 3 3 3" xfId="11198" xr:uid="{00000000-0005-0000-0000-0000BE2B0000}"/>
    <cellStyle name="Normal 2 4 2 2 3 3 3 3 3" xfId="26299" xr:uid="{00000000-0005-0000-0000-0000BB660000}"/>
    <cellStyle name="Normal 2 4 2 2 3 3 3 5" xfId="21286" xr:uid="{00000000-0005-0000-0000-000026530000}"/>
    <cellStyle name="Normal 2 4 2 2 3 3 4" xfId="12876" xr:uid="{00000000-0005-0000-0000-00004C320000}"/>
    <cellStyle name="Normal 2 4 2 2 3 3 4 3" xfId="27974" xr:uid="{00000000-0005-0000-0000-0000466D0000}"/>
    <cellStyle name="Normal 2 4 2 2 3 3 5" xfId="7855" xr:uid="{00000000-0005-0000-0000-0000AF1E0000}"/>
    <cellStyle name="Normal 2 4 2 2 3 3 5 3" xfId="22957" xr:uid="{00000000-0005-0000-0000-0000AD590000}"/>
    <cellStyle name="Normal 2 4 2 2 3 3 7" xfId="17944" xr:uid="{00000000-0005-0000-0000-000018460000}"/>
    <cellStyle name="Normal 2 4 2 2 3 4" xfId="3637" xr:uid="{00000000-0005-0000-0000-0000350E0000}"/>
    <cellStyle name="Normal 2 4 2 2 3 4 2" xfId="13711" xr:uid="{00000000-0005-0000-0000-00008F350000}"/>
    <cellStyle name="Normal 2 4 2 2 3 4 2 3" xfId="28809" xr:uid="{00000000-0005-0000-0000-000089700000}"/>
    <cellStyle name="Normal 2 4 2 2 3 4 3" xfId="8691" xr:uid="{00000000-0005-0000-0000-0000F3210000}"/>
    <cellStyle name="Normal 2 4 2 2 3 4 3 3" xfId="23792" xr:uid="{00000000-0005-0000-0000-0000F05C0000}"/>
    <cellStyle name="Normal 2 4 2 2 3 4 5" xfId="18779" xr:uid="{00000000-0005-0000-0000-00005B490000}"/>
    <cellStyle name="Normal 2 4 2 2 3 5" xfId="5330" xr:uid="{00000000-0005-0000-0000-0000D2140000}"/>
    <cellStyle name="Normal 2 4 2 2 3 5 2" xfId="15382" xr:uid="{00000000-0005-0000-0000-0000163C0000}"/>
    <cellStyle name="Normal 2 4 2 2 3 5 2 3" xfId="30480" xr:uid="{00000000-0005-0000-0000-000010770000}"/>
    <cellStyle name="Normal 2 4 2 2 3 5 3" xfId="10362" xr:uid="{00000000-0005-0000-0000-00007A280000}"/>
    <cellStyle name="Normal 2 4 2 2 3 5 3 3" xfId="25463" xr:uid="{00000000-0005-0000-0000-000077630000}"/>
    <cellStyle name="Normal 2 4 2 2 3 5 5" xfId="20450" xr:uid="{00000000-0005-0000-0000-0000E24F0000}"/>
    <cellStyle name="Normal 2 4 2 2 3 6" xfId="12040" xr:uid="{00000000-0005-0000-0000-0000082F0000}"/>
    <cellStyle name="Normal 2 4 2 2 3 6 3" xfId="27138" xr:uid="{00000000-0005-0000-0000-0000026A0000}"/>
    <cellStyle name="Normal 2 4 2 2 3 7" xfId="7019" xr:uid="{00000000-0005-0000-0000-00006B1B0000}"/>
    <cellStyle name="Normal 2 4 2 2 3 7 3" xfId="22121" xr:uid="{00000000-0005-0000-0000-000069560000}"/>
    <cellStyle name="Normal 2 4 2 2 3 9" xfId="17108" xr:uid="{00000000-0005-0000-0000-0000D4420000}"/>
    <cellStyle name="Normal 2 4 2 2 4" xfId="2155" xr:uid="{00000000-0005-0000-0000-00006B080000}"/>
    <cellStyle name="Normal 2 4 2 2 4 2" xfId="2994" xr:uid="{00000000-0005-0000-0000-0000B20B0000}"/>
    <cellStyle name="Normal 2 4 2 2 4 2 2" xfId="4684" xr:uid="{00000000-0005-0000-0000-00004C120000}"/>
    <cellStyle name="Normal 2 4 2 2 4 2 2 2" xfId="14757" xr:uid="{00000000-0005-0000-0000-0000A5390000}"/>
    <cellStyle name="Normal 2 4 2 2 4 2 2 2 3" xfId="29855" xr:uid="{00000000-0005-0000-0000-00009F740000}"/>
    <cellStyle name="Normal 2 4 2 2 4 2 2 3" xfId="9737" xr:uid="{00000000-0005-0000-0000-000009260000}"/>
    <cellStyle name="Normal 2 4 2 2 4 2 2 3 3" xfId="24838" xr:uid="{00000000-0005-0000-0000-000006610000}"/>
    <cellStyle name="Normal 2 4 2 2 4 2 2 5" xfId="19825" xr:uid="{00000000-0005-0000-0000-0000714D0000}"/>
    <cellStyle name="Normal 2 4 2 2 4 2 3" xfId="6376" xr:uid="{00000000-0005-0000-0000-0000E8180000}"/>
    <cellStyle name="Normal 2 4 2 2 4 2 3 2" xfId="16428" xr:uid="{00000000-0005-0000-0000-00002C400000}"/>
    <cellStyle name="Normal 2 4 2 2 4 2 3 3" xfId="11408" xr:uid="{00000000-0005-0000-0000-0000902C0000}"/>
    <cellStyle name="Normal 2 4 2 2 4 2 3 3 3" xfId="26509" xr:uid="{00000000-0005-0000-0000-00008D670000}"/>
    <cellStyle name="Normal 2 4 2 2 4 2 3 5" xfId="21496" xr:uid="{00000000-0005-0000-0000-0000F8530000}"/>
    <cellStyle name="Normal 2 4 2 2 4 2 4" xfId="13086" xr:uid="{00000000-0005-0000-0000-00001E330000}"/>
    <cellStyle name="Normal 2 4 2 2 4 2 4 3" xfId="28184" xr:uid="{00000000-0005-0000-0000-0000186E0000}"/>
    <cellStyle name="Normal 2 4 2 2 4 2 5" xfId="8065" xr:uid="{00000000-0005-0000-0000-0000811F0000}"/>
    <cellStyle name="Normal 2 4 2 2 4 2 5 3" xfId="23167" xr:uid="{00000000-0005-0000-0000-00007F5A0000}"/>
    <cellStyle name="Normal 2 4 2 2 4 2 7" xfId="18154" xr:uid="{00000000-0005-0000-0000-0000EA460000}"/>
    <cellStyle name="Normal 2 4 2 2 4 3" xfId="3847" xr:uid="{00000000-0005-0000-0000-0000070F0000}"/>
    <cellStyle name="Normal 2 4 2 2 4 3 2" xfId="13921" xr:uid="{00000000-0005-0000-0000-000061360000}"/>
    <cellStyle name="Normal 2 4 2 2 4 3 2 3" xfId="29019" xr:uid="{00000000-0005-0000-0000-00005B710000}"/>
    <cellStyle name="Normal 2 4 2 2 4 3 3" xfId="8901" xr:uid="{00000000-0005-0000-0000-0000C5220000}"/>
    <cellStyle name="Normal 2 4 2 2 4 3 3 3" xfId="24002" xr:uid="{00000000-0005-0000-0000-0000C25D0000}"/>
    <cellStyle name="Normal 2 4 2 2 4 3 5" xfId="18989" xr:uid="{00000000-0005-0000-0000-00002D4A0000}"/>
    <cellStyle name="Normal 2 4 2 2 4 4" xfId="5540" xr:uid="{00000000-0005-0000-0000-0000A4150000}"/>
    <cellStyle name="Normal 2 4 2 2 4 4 2" xfId="15592" xr:uid="{00000000-0005-0000-0000-0000E83C0000}"/>
    <cellStyle name="Normal 2 4 2 2 4 4 2 3" xfId="30690" xr:uid="{00000000-0005-0000-0000-0000E2770000}"/>
    <cellStyle name="Normal 2 4 2 2 4 4 3" xfId="10572" xr:uid="{00000000-0005-0000-0000-00004C290000}"/>
    <cellStyle name="Normal 2 4 2 2 4 4 3 3" xfId="25673" xr:uid="{00000000-0005-0000-0000-000049640000}"/>
    <cellStyle name="Normal 2 4 2 2 4 4 5" xfId="20660" xr:uid="{00000000-0005-0000-0000-0000B4500000}"/>
    <cellStyle name="Normal 2 4 2 2 4 5" xfId="12250" xr:uid="{00000000-0005-0000-0000-0000DA2F0000}"/>
    <cellStyle name="Normal 2 4 2 2 4 5 3" xfId="27348" xr:uid="{00000000-0005-0000-0000-0000D46A0000}"/>
    <cellStyle name="Normal 2 4 2 2 4 6" xfId="7229" xr:uid="{00000000-0005-0000-0000-00003D1C0000}"/>
    <cellStyle name="Normal 2 4 2 2 4 6 3" xfId="22331" xr:uid="{00000000-0005-0000-0000-00003B570000}"/>
    <cellStyle name="Normal 2 4 2 2 4 8" xfId="17318" xr:uid="{00000000-0005-0000-0000-0000A6430000}"/>
    <cellStyle name="Normal 2 4 2 2 5" xfId="2576" xr:uid="{00000000-0005-0000-0000-0000100A0000}"/>
    <cellStyle name="Normal 2 4 2 2 5 2" xfId="4266" xr:uid="{00000000-0005-0000-0000-0000AA100000}"/>
    <cellStyle name="Normal 2 4 2 2 5 2 2" xfId="14339" xr:uid="{00000000-0005-0000-0000-000003380000}"/>
    <cellStyle name="Normal 2 4 2 2 5 2 2 3" xfId="29437" xr:uid="{00000000-0005-0000-0000-0000FD720000}"/>
    <cellStyle name="Normal 2 4 2 2 5 2 3" xfId="9319" xr:uid="{00000000-0005-0000-0000-000067240000}"/>
    <cellStyle name="Normal 2 4 2 2 5 2 3 3" xfId="24420" xr:uid="{00000000-0005-0000-0000-0000645F0000}"/>
    <cellStyle name="Normal 2 4 2 2 5 2 5" xfId="19407" xr:uid="{00000000-0005-0000-0000-0000CF4B0000}"/>
    <cellStyle name="Normal 2 4 2 2 5 3" xfId="5958" xr:uid="{00000000-0005-0000-0000-000046170000}"/>
    <cellStyle name="Normal 2 4 2 2 5 3 2" xfId="16010" xr:uid="{00000000-0005-0000-0000-00008A3E0000}"/>
    <cellStyle name="Normal 2 4 2 2 5 3 3" xfId="10990" xr:uid="{00000000-0005-0000-0000-0000EE2A0000}"/>
    <cellStyle name="Normal 2 4 2 2 5 3 3 3" xfId="26091" xr:uid="{00000000-0005-0000-0000-0000EB650000}"/>
    <cellStyle name="Normal 2 4 2 2 5 3 5" xfId="21078" xr:uid="{00000000-0005-0000-0000-000056520000}"/>
    <cellStyle name="Normal 2 4 2 2 5 4" xfId="12668" xr:uid="{00000000-0005-0000-0000-00007C310000}"/>
    <cellStyle name="Normal 2 4 2 2 5 4 3" xfId="27766" xr:uid="{00000000-0005-0000-0000-0000766C0000}"/>
    <cellStyle name="Normal 2 4 2 2 5 5" xfId="7647" xr:uid="{00000000-0005-0000-0000-0000DF1D0000}"/>
    <cellStyle name="Normal 2 4 2 2 5 5 3" xfId="22749" xr:uid="{00000000-0005-0000-0000-0000DD580000}"/>
    <cellStyle name="Normal 2 4 2 2 5 7" xfId="17736" xr:uid="{00000000-0005-0000-0000-000048450000}"/>
    <cellStyle name="Normal 2 4 2 2 6" xfId="3429" xr:uid="{00000000-0005-0000-0000-0000650D0000}"/>
    <cellStyle name="Normal 2 4 2 2 6 2" xfId="13503" xr:uid="{00000000-0005-0000-0000-0000BF340000}"/>
    <cellStyle name="Normal 2 4 2 2 6 2 3" xfId="28601" xr:uid="{00000000-0005-0000-0000-0000B96F0000}"/>
    <cellStyle name="Normal 2 4 2 2 6 3" xfId="8483" xr:uid="{00000000-0005-0000-0000-000023210000}"/>
    <cellStyle name="Normal 2 4 2 2 6 3 3" xfId="23584" xr:uid="{00000000-0005-0000-0000-0000205C0000}"/>
    <cellStyle name="Normal 2 4 2 2 6 5" xfId="18571" xr:uid="{00000000-0005-0000-0000-00008B480000}"/>
    <cellStyle name="Normal 2 4 2 2 7" xfId="5122" xr:uid="{00000000-0005-0000-0000-000002140000}"/>
    <cellStyle name="Normal 2 4 2 2 7 2" xfId="15174" xr:uid="{00000000-0005-0000-0000-0000463B0000}"/>
    <cellStyle name="Normal 2 4 2 2 7 2 3" xfId="30272" xr:uid="{00000000-0005-0000-0000-000040760000}"/>
    <cellStyle name="Normal 2 4 2 2 7 3" xfId="10154" xr:uid="{00000000-0005-0000-0000-0000AA270000}"/>
    <cellStyle name="Normal 2 4 2 2 7 3 3" xfId="25255" xr:uid="{00000000-0005-0000-0000-0000A7620000}"/>
    <cellStyle name="Normal 2 4 2 2 7 5" xfId="20242" xr:uid="{00000000-0005-0000-0000-0000124F0000}"/>
    <cellStyle name="Normal 2 4 2 2 8" xfId="11832" xr:uid="{00000000-0005-0000-0000-0000382E0000}"/>
    <cellStyle name="Normal 2 4 2 2 8 3" xfId="26930" xr:uid="{00000000-0005-0000-0000-000032690000}"/>
    <cellStyle name="Normal 2 4 2 2 9" xfId="6811" xr:uid="{00000000-0005-0000-0000-00009B1A0000}"/>
    <cellStyle name="Normal 2 4 2 2 9 3" xfId="21913" xr:uid="{00000000-0005-0000-0000-000099550000}"/>
    <cellStyle name="Normal 2 4 2 3" xfId="1775" xr:uid="{00000000-0005-0000-0000-0000EF060000}"/>
    <cellStyle name="Normal 2 4 2 3 10" xfId="16952" xr:uid="{00000000-0005-0000-0000-000038420000}"/>
    <cellStyle name="Normal 2 4 2 3 2" xfId="1994" xr:uid="{00000000-0005-0000-0000-0000CA070000}"/>
    <cellStyle name="Normal 2 4 2 3 2 2" xfId="2415" xr:uid="{00000000-0005-0000-0000-00006F090000}"/>
    <cellStyle name="Normal 2 4 2 3 2 2 2" xfId="3254" xr:uid="{00000000-0005-0000-0000-0000B60C0000}"/>
    <cellStyle name="Normal 2 4 2 3 2 2 2 2" xfId="4944" xr:uid="{00000000-0005-0000-0000-000050130000}"/>
    <cellStyle name="Normal 2 4 2 3 2 2 2 2 2" xfId="15017" xr:uid="{00000000-0005-0000-0000-0000A93A0000}"/>
    <cellStyle name="Normal 2 4 2 3 2 2 2 2 2 3" xfId="30115" xr:uid="{00000000-0005-0000-0000-0000A3750000}"/>
    <cellStyle name="Normal 2 4 2 3 2 2 2 2 3" xfId="9997" xr:uid="{00000000-0005-0000-0000-00000D270000}"/>
    <cellStyle name="Normal 2 4 2 3 2 2 2 2 3 3" xfId="25098" xr:uid="{00000000-0005-0000-0000-00000A620000}"/>
    <cellStyle name="Normal 2 4 2 3 2 2 2 2 5" xfId="20085" xr:uid="{00000000-0005-0000-0000-0000754E0000}"/>
    <cellStyle name="Normal 2 4 2 3 2 2 2 3" xfId="6636" xr:uid="{00000000-0005-0000-0000-0000EC190000}"/>
    <cellStyle name="Normal 2 4 2 3 2 2 2 3 2" xfId="16688" xr:uid="{00000000-0005-0000-0000-000030410000}"/>
    <cellStyle name="Normal 2 4 2 3 2 2 2 3 3" xfId="11668" xr:uid="{00000000-0005-0000-0000-0000942D0000}"/>
    <cellStyle name="Normal 2 4 2 3 2 2 2 3 3 3" xfId="26769" xr:uid="{00000000-0005-0000-0000-000091680000}"/>
    <cellStyle name="Normal 2 4 2 3 2 2 2 3 5" xfId="21756" xr:uid="{00000000-0005-0000-0000-0000FC540000}"/>
    <cellStyle name="Normal 2 4 2 3 2 2 2 4" xfId="13346" xr:uid="{00000000-0005-0000-0000-000022340000}"/>
    <cellStyle name="Normal 2 4 2 3 2 2 2 4 3" xfId="28444" xr:uid="{00000000-0005-0000-0000-00001C6F0000}"/>
    <cellStyle name="Normal 2 4 2 3 2 2 2 5" xfId="8325" xr:uid="{00000000-0005-0000-0000-000085200000}"/>
    <cellStyle name="Normal 2 4 2 3 2 2 2 5 3" xfId="23427" xr:uid="{00000000-0005-0000-0000-0000835B0000}"/>
    <cellStyle name="Normal 2 4 2 3 2 2 2 7" xfId="18414" xr:uid="{00000000-0005-0000-0000-0000EE470000}"/>
    <cellStyle name="Normal 2 4 2 3 2 2 3" xfId="4107" xr:uid="{00000000-0005-0000-0000-00000B100000}"/>
    <cellStyle name="Normal 2 4 2 3 2 2 3 2" xfId="14181" xr:uid="{00000000-0005-0000-0000-000065370000}"/>
    <cellStyle name="Normal 2 4 2 3 2 2 3 2 3" xfId="29279" xr:uid="{00000000-0005-0000-0000-00005F720000}"/>
    <cellStyle name="Normal 2 4 2 3 2 2 3 3" xfId="9161" xr:uid="{00000000-0005-0000-0000-0000C9230000}"/>
    <cellStyle name="Normal 2 4 2 3 2 2 3 3 3" xfId="24262" xr:uid="{00000000-0005-0000-0000-0000C65E0000}"/>
    <cellStyle name="Normal 2 4 2 3 2 2 3 5" xfId="19249" xr:uid="{00000000-0005-0000-0000-0000314B0000}"/>
    <cellStyle name="Normal 2 4 2 3 2 2 4" xfId="5800" xr:uid="{00000000-0005-0000-0000-0000A8160000}"/>
    <cellStyle name="Normal 2 4 2 3 2 2 4 2" xfId="15852" xr:uid="{00000000-0005-0000-0000-0000EC3D0000}"/>
    <cellStyle name="Normal 2 4 2 3 2 2 4 3" xfId="10832" xr:uid="{00000000-0005-0000-0000-0000502A0000}"/>
    <cellStyle name="Normal 2 4 2 3 2 2 4 3 3" xfId="25933" xr:uid="{00000000-0005-0000-0000-00004D650000}"/>
    <cellStyle name="Normal 2 4 2 3 2 2 4 5" xfId="20920" xr:uid="{00000000-0005-0000-0000-0000B8510000}"/>
    <cellStyle name="Normal 2 4 2 3 2 2 5" xfId="12510" xr:uid="{00000000-0005-0000-0000-0000DE300000}"/>
    <cellStyle name="Normal 2 4 2 3 2 2 5 3" xfId="27608" xr:uid="{00000000-0005-0000-0000-0000D86B0000}"/>
    <cellStyle name="Normal 2 4 2 3 2 2 6" xfId="7489" xr:uid="{00000000-0005-0000-0000-0000411D0000}"/>
    <cellStyle name="Normal 2 4 2 3 2 2 6 3" xfId="22591" xr:uid="{00000000-0005-0000-0000-00003F580000}"/>
    <cellStyle name="Normal 2 4 2 3 2 2 8" xfId="17578" xr:uid="{00000000-0005-0000-0000-0000AA440000}"/>
    <cellStyle name="Normal 2 4 2 3 2 3" xfId="2836" xr:uid="{00000000-0005-0000-0000-0000140B0000}"/>
    <cellStyle name="Normal 2 4 2 3 2 3 2" xfId="4526" xr:uid="{00000000-0005-0000-0000-0000AE110000}"/>
    <cellStyle name="Normal 2 4 2 3 2 3 2 2" xfId="14599" xr:uid="{00000000-0005-0000-0000-000007390000}"/>
    <cellStyle name="Normal 2 4 2 3 2 3 2 2 3" xfId="29697" xr:uid="{00000000-0005-0000-0000-000001740000}"/>
    <cellStyle name="Normal 2 4 2 3 2 3 2 3" xfId="9579" xr:uid="{00000000-0005-0000-0000-00006B250000}"/>
    <cellStyle name="Normal 2 4 2 3 2 3 2 3 3" xfId="24680" xr:uid="{00000000-0005-0000-0000-000068600000}"/>
    <cellStyle name="Normal 2 4 2 3 2 3 2 5" xfId="19667" xr:uid="{00000000-0005-0000-0000-0000D34C0000}"/>
    <cellStyle name="Normal 2 4 2 3 2 3 3" xfId="6218" xr:uid="{00000000-0005-0000-0000-00004A180000}"/>
    <cellStyle name="Normal 2 4 2 3 2 3 3 2" xfId="16270" xr:uid="{00000000-0005-0000-0000-00008E3F0000}"/>
    <cellStyle name="Normal 2 4 2 3 2 3 3 3" xfId="11250" xr:uid="{00000000-0005-0000-0000-0000F22B0000}"/>
    <cellStyle name="Normal 2 4 2 3 2 3 3 3 3" xfId="26351" xr:uid="{00000000-0005-0000-0000-0000EF660000}"/>
    <cellStyle name="Normal 2 4 2 3 2 3 3 5" xfId="21338" xr:uid="{00000000-0005-0000-0000-00005A530000}"/>
    <cellStyle name="Normal 2 4 2 3 2 3 4" xfId="12928" xr:uid="{00000000-0005-0000-0000-000080320000}"/>
    <cellStyle name="Normal 2 4 2 3 2 3 4 3" xfId="28026" xr:uid="{00000000-0005-0000-0000-00007A6D0000}"/>
    <cellStyle name="Normal 2 4 2 3 2 3 5" xfId="7907" xr:uid="{00000000-0005-0000-0000-0000E31E0000}"/>
    <cellStyle name="Normal 2 4 2 3 2 3 5 3" xfId="23009" xr:uid="{00000000-0005-0000-0000-0000E1590000}"/>
    <cellStyle name="Normal 2 4 2 3 2 3 7" xfId="17996" xr:uid="{00000000-0005-0000-0000-00004C460000}"/>
    <cellStyle name="Normal 2 4 2 3 2 4" xfId="3689" xr:uid="{00000000-0005-0000-0000-0000690E0000}"/>
    <cellStyle name="Normal 2 4 2 3 2 4 2" xfId="13763" xr:uid="{00000000-0005-0000-0000-0000C3350000}"/>
    <cellStyle name="Normal 2 4 2 3 2 4 2 3" xfId="28861" xr:uid="{00000000-0005-0000-0000-0000BD700000}"/>
    <cellStyle name="Normal 2 4 2 3 2 4 3" xfId="8743" xr:uid="{00000000-0005-0000-0000-000027220000}"/>
    <cellStyle name="Normal 2 4 2 3 2 4 3 3" xfId="23844" xr:uid="{00000000-0005-0000-0000-0000245D0000}"/>
    <cellStyle name="Normal 2 4 2 3 2 4 5" xfId="18831" xr:uid="{00000000-0005-0000-0000-00008F490000}"/>
    <cellStyle name="Normal 2 4 2 3 2 5" xfId="5382" xr:uid="{00000000-0005-0000-0000-000006150000}"/>
    <cellStyle name="Normal 2 4 2 3 2 5 2" xfId="15434" xr:uid="{00000000-0005-0000-0000-00004A3C0000}"/>
    <cellStyle name="Normal 2 4 2 3 2 5 2 3" xfId="30532" xr:uid="{00000000-0005-0000-0000-000044770000}"/>
    <cellStyle name="Normal 2 4 2 3 2 5 3" xfId="10414" xr:uid="{00000000-0005-0000-0000-0000AE280000}"/>
    <cellStyle name="Normal 2 4 2 3 2 5 3 3" xfId="25515" xr:uid="{00000000-0005-0000-0000-0000AB630000}"/>
    <cellStyle name="Normal 2 4 2 3 2 5 5" xfId="20502" xr:uid="{00000000-0005-0000-0000-000016500000}"/>
    <cellStyle name="Normal 2 4 2 3 2 6" xfId="12092" xr:uid="{00000000-0005-0000-0000-00003C2F0000}"/>
    <cellStyle name="Normal 2 4 2 3 2 6 3" xfId="27190" xr:uid="{00000000-0005-0000-0000-0000366A0000}"/>
    <cellStyle name="Normal 2 4 2 3 2 7" xfId="7071" xr:uid="{00000000-0005-0000-0000-00009F1B0000}"/>
    <cellStyle name="Normal 2 4 2 3 2 7 3" xfId="22173" xr:uid="{00000000-0005-0000-0000-00009D560000}"/>
    <cellStyle name="Normal 2 4 2 3 2 9" xfId="17160" xr:uid="{00000000-0005-0000-0000-000008430000}"/>
    <cellStyle name="Normal 2 4 2 3 3" xfId="2207" xr:uid="{00000000-0005-0000-0000-00009F080000}"/>
    <cellStyle name="Normal 2 4 2 3 3 2" xfId="3046" xr:uid="{00000000-0005-0000-0000-0000E60B0000}"/>
    <cellStyle name="Normal 2 4 2 3 3 2 2" xfId="4736" xr:uid="{00000000-0005-0000-0000-000080120000}"/>
    <cellStyle name="Normal 2 4 2 3 3 2 2 2" xfId="14809" xr:uid="{00000000-0005-0000-0000-0000D9390000}"/>
    <cellStyle name="Normal 2 4 2 3 3 2 2 2 3" xfId="29907" xr:uid="{00000000-0005-0000-0000-0000D3740000}"/>
    <cellStyle name="Normal 2 4 2 3 3 2 2 3" xfId="9789" xr:uid="{00000000-0005-0000-0000-00003D260000}"/>
    <cellStyle name="Normal 2 4 2 3 3 2 2 3 3" xfId="24890" xr:uid="{00000000-0005-0000-0000-00003A610000}"/>
    <cellStyle name="Normal 2 4 2 3 3 2 2 5" xfId="19877" xr:uid="{00000000-0005-0000-0000-0000A54D0000}"/>
    <cellStyle name="Normal 2 4 2 3 3 2 3" xfId="6428" xr:uid="{00000000-0005-0000-0000-00001C190000}"/>
    <cellStyle name="Normal 2 4 2 3 3 2 3 2" xfId="16480" xr:uid="{00000000-0005-0000-0000-000060400000}"/>
    <cellStyle name="Normal 2 4 2 3 3 2 3 3" xfId="11460" xr:uid="{00000000-0005-0000-0000-0000C42C0000}"/>
    <cellStyle name="Normal 2 4 2 3 3 2 3 3 3" xfId="26561" xr:uid="{00000000-0005-0000-0000-0000C1670000}"/>
    <cellStyle name="Normal 2 4 2 3 3 2 3 5" xfId="21548" xr:uid="{00000000-0005-0000-0000-00002C540000}"/>
    <cellStyle name="Normal 2 4 2 3 3 2 4" xfId="13138" xr:uid="{00000000-0005-0000-0000-000052330000}"/>
    <cellStyle name="Normal 2 4 2 3 3 2 4 3" xfId="28236" xr:uid="{00000000-0005-0000-0000-00004C6E0000}"/>
    <cellStyle name="Normal 2 4 2 3 3 2 5" xfId="8117" xr:uid="{00000000-0005-0000-0000-0000B51F0000}"/>
    <cellStyle name="Normal 2 4 2 3 3 2 5 3" xfId="23219" xr:uid="{00000000-0005-0000-0000-0000B35A0000}"/>
    <cellStyle name="Normal 2 4 2 3 3 2 7" xfId="18206" xr:uid="{00000000-0005-0000-0000-00001E470000}"/>
    <cellStyle name="Normal 2 4 2 3 3 3" xfId="3899" xr:uid="{00000000-0005-0000-0000-00003B0F0000}"/>
    <cellStyle name="Normal 2 4 2 3 3 3 2" xfId="13973" xr:uid="{00000000-0005-0000-0000-000095360000}"/>
    <cellStyle name="Normal 2 4 2 3 3 3 2 3" xfId="29071" xr:uid="{00000000-0005-0000-0000-00008F710000}"/>
    <cellStyle name="Normal 2 4 2 3 3 3 3" xfId="8953" xr:uid="{00000000-0005-0000-0000-0000F9220000}"/>
    <cellStyle name="Normal 2 4 2 3 3 3 3 3" xfId="24054" xr:uid="{00000000-0005-0000-0000-0000F65D0000}"/>
    <cellStyle name="Normal 2 4 2 3 3 3 5" xfId="19041" xr:uid="{00000000-0005-0000-0000-0000614A0000}"/>
    <cellStyle name="Normal 2 4 2 3 3 4" xfId="5592" xr:uid="{00000000-0005-0000-0000-0000D8150000}"/>
    <cellStyle name="Normal 2 4 2 3 3 4 2" xfId="15644" xr:uid="{00000000-0005-0000-0000-00001C3D0000}"/>
    <cellStyle name="Normal 2 4 2 3 3 4 2 3" xfId="30742" xr:uid="{00000000-0005-0000-0000-000016780000}"/>
    <cellStyle name="Normal 2 4 2 3 3 4 3" xfId="10624" xr:uid="{00000000-0005-0000-0000-000080290000}"/>
    <cellStyle name="Normal 2 4 2 3 3 4 3 3" xfId="25725" xr:uid="{00000000-0005-0000-0000-00007D640000}"/>
    <cellStyle name="Normal 2 4 2 3 3 4 5" xfId="20712" xr:uid="{00000000-0005-0000-0000-0000E8500000}"/>
    <cellStyle name="Normal 2 4 2 3 3 5" xfId="12302" xr:uid="{00000000-0005-0000-0000-00000E300000}"/>
    <cellStyle name="Normal 2 4 2 3 3 5 3" xfId="27400" xr:uid="{00000000-0005-0000-0000-0000086B0000}"/>
    <cellStyle name="Normal 2 4 2 3 3 6" xfId="7281" xr:uid="{00000000-0005-0000-0000-0000711C0000}"/>
    <cellStyle name="Normal 2 4 2 3 3 6 3" xfId="22383" xr:uid="{00000000-0005-0000-0000-00006F570000}"/>
    <cellStyle name="Normal 2 4 2 3 3 8" xfId="17370" xr:uid="{00000000-0005-0000-0000-0000DA430000}"/>
    <cellStyle name="Normal 2 4 2 3 4" xfId="2628" xr:uid="{00000000-0005-0000-0000-0000440A0000}"/>
    <cellStyle name="Normal 2 4 2 3 4 2" xfId="4318" xr:uid="{00000000-0005-0000-0000-0000DE100000}"/>
    <cellStyle name="Normal 2 4 2 3 4 2 2" xfId="14391" xr:uid="{00000000-0005-0000-0000-000037380000}"/>
    <cellStyle name="Normal 2 4 2 3 4 2 2 3" xfId="29489" xr:uid="{00000000-0005-0000-0000-000031730000}"/>
    <cellStyle name="Normal 2 4 2 3 4 2 3" xfId="9371" xr:uid="{00000000-0005-0000-0000-00009B240000}"/>
    <cellStyle name="Normal 2 4 2 3 4 2 3 3" xfId="24472" xr:uid="{00000000-0005-0000-0000-0000985F0000}"/>
    <cellStyle name="Normal 2 4 2 3 4 2 5" xfId="19459" xr:uid="{00000000-0005-0000-0000-0000034C0000}"/>
    <cellStyle name="Normal 2 4 2 3 4 3" xfId="6010" xr:uid="{00000000-0005-0000-0000-00007A170000}"/>
    <cellStyle name="Normal 2 4 2 3 4 3 2" xfId="16062" xr:uid="{00000000-0005-0000-0000-0000BE3E0000}"/>
    <cellStyle name="Normal 2 4 2 3 4 3 3" xfId="11042" xr:uid="{00000000-0005-0000-0000-0000222B0000}"/>
    <cellStyle name="Normal 2 4 2 3 4 3 3 3" xfId="26143" xr:uid="{00000000-0005-0000-0000-00001F660000}"/>
    <cellStyle name="Normal 2 4 2 3 4 3 5" xfId="21130" xr:uid="{00000000-0005-0000-0000-00008A520000}"/>
    <cellStyle name="Normal 2 4 2 3 4 4" xfId="12720" xr:uid="{00000000-0005-0000-0000-0000B0310000}"/>
    <cellStyle name="Normal 2 4 2 3 4 4 3" xfId="27818" xr:uid="{00000000-0005-0000-0000-0000AA6C0000}"/>
    <cellStyle name="Normal 2 4 2 3 4 5" xfId="7699" xr:uid="{00000000-0005-0000-0000-0000131E0000}"/>
    <cellStyle name="Normal 2 4 2 3 4 5 3" xfId="22801" xr:uid="{00000000-0005-0000-0000-000011590000}"/>
    <cellStyle name="Normal 2 4 2 3 4 7" xfId="17788" xr:uid="{00000000-0005-0000-0000-00007C450000}"/>
    <cellStyle name="Normal 2 4 2 3 5" xfId="3481" xr:uid="{00000000-0005-0000-0000-0000990D0000}"/>
    <cellStyle name="Normal 2 4 2 3 5 2" xfId="13555" xr:uid="{00000000-0005-0000-0000-0000F3340000}"/>
    <cellStyle name="Normal 2 4 2 3 5 2 3" xfId="28653" xr:uid="{00000000-0005-0000-0000-0000ED6F0000}"/>
    <cellStyle name="Normal 2 4 2 3 5 3" xfId="8535" xr:uid="{00000000-0005-0000-0000-000057210000}"/>
    <cellStyle name="Normal 2 4 2 3 5 3 3" xfId="23636" xr:uid="{00000000-0005-0000-0000-0000545C0000}"/>
    <cellStyle name="Normal 2 4 2 3 5 5" xfId="18623" xr:uid="{00000000-0005-0000-0000-0000BF480000}"/>
    <cellStyle name="Normal 2 4 2 3 6" xfId="5174" xr:uid="{00000000-0005-0000-0000-000036140000}"/>
    <cellStyle name="Normal 2 4 2 3 6 2" xfId="15226" xr:uid="{00000000-0005-0000-0000-00007A3B0000}"/>
    <cellStyle name="Normal 2 4 2 3 6 2 3" xfId="30324" xr:uid="{00000000-0005-0000-0000-000074760000}"/>
    <cellStyle name="Normal 2 4 2 3 6 3" xfId="10206" xr:uid="{00000000-0005-0000-0000-0000DE270000}"/>
    <cellStyle name="Normal 2 4 2 3 6 3 3" xfId="25307" xr:uid="{00000000-0005-0000-0000-0000DB620000}"/>
    <cellStyle name="Normal 2 4 2 3 6 5" xfId="20294" xr:uid="{00000000-0005-0000-0000-0000464F0000}"/>
    <cellStyle name="Normal 2 4 2 3 7" xfId="11884" xr:uid="{00000000-0005-0000-0000-00006C2E0000}"/>
    <cellStyle name="Normal 2 4 2 3 7 3" xfId="26982" xr:uid="{00000000-0005-0000-0000-000066690000}"/>
    <cellStyle name="Normal 2 4 2 3 8" xfId="6863" xr:uid="{00000000-0005-0000-0000-0000CF1A0000}"/>
    <cellStyle name="Normal 2 4 2 3 8 3" xfId="21965" xr:uid="{00000000-0005-0000-0000-0000CD550000}"/>
    <cellStyle name="Normal 2 4 2 4" xfId="1888" xr:uid="{00000000-0005-0000-0000-000060070000}"/>
    <cellStyle name="Normal 2 4 2 4 2" xfId="2311" xr:uid="{00000000-0005-0000-0000-000007090000}"/>
    <cellStyle name="Normal 2 4 2 4 2 2" xfId="3150" xr:uid="{00000000-0005-0000-0000-00004E0C0000}"/>
    <cellStyle name="Normal 2 4 2 4 2 2 2" xfId="4840" xr:uid="{00000000-0005-0000-0000-0000E8120000}"/>
    <cellStyle name="Normal 2 4 2 4 2 2 2 2" xfId="14913" xr:uid="{00000000-0005-0000-0000-0000413A0000}"/>
    <cellStyle name="Normal 2 4 2 4 2 2 2 2 3" xfId="30011" xr:uid="{00000000-0005-0000-0000-00003B750000}"/>
    <cellStyle name="Normal 2 4 2 4 2 2 2 3" xfId="9893" xr:uid="{00000000-0005-0000-0000-0000A5260000}"/>
    <cellStyle name="Normal 2 4 2 4 2 2 2 3 3" xfId="24994" xr:uid="{00000000-0005-0000-0000-0000A2610000}"/>
    <cellStyle name="Normal 2 4 2 4 2 2 2 5" xfId="19981" xr:uid="{00000000-0005-0000-0000-00000D4E0000}"/>
    <cellStyle name="Normal 2 4 2 4 2 2 3" xfId="6532" xr:uid="{00000000-0005-0000-0000-000084190000}"/>
    <cellStyle name="Normal 2 4 2 4 2 2 3 2" xfId="16584" xr:uid="{00000000-0005-0000-0000-0000C8400000}"/>
    <cellStyle name="Normal 2 4 2 4 2 2 3 3" xfId="11564" xr:uid="{00000000-0005-0000-0000-00002C2D0000}"/>
    <cellStyle name="Normal 2 4 2 4 2 2 3 3 3" xfId="26665" xr:uid="{00000000-0005-0000-0000-000029680000}"/>
    <cellStyle name="Normal 2 4 2 4 2 2 3 5" xfId="21652" xr:uid="{00000000-0005-0000-0000-000094540000}"/>
    <cellStyle name="Normal 2 4 2 4 2 2 4" xfId="13242" xr:uid="{00000000-0005-0000-0000-0000BA330000}"/>
    <cellStyle name="Normal 2 4 2 4 2 2 4 3" xfId="28340" xr:uid="{00000000-0005-0000-0000-0000B46E0000}"/>
    <cellStyle name="Normal 2 4 2 4 2 2 5" xfId="8221" xr:uid="{00000000-0005-0000-0000-00001D200000}"/>
    <cellStyle name="Normal 2 4 2 4 2 2 5 3" xfId="23323" xr:uid="{00000000-0005-0000-0000-00001B5B0000}"/>
    <cellStyle name="Normal 2 4 2 4 2 2 7" xfId="18310" xr:uid="{00000000-0005-0000-0000-000086470000}"/>
    <cellStyle name="Normal 2 4 2 4 2 3" xfId="4003" xr:uid="{00000000-0005-0000-0000-0000A30F0000}"/>
    <cellStyle name="Normal 2 4 2 4 2 3 2" xfId="14077" xr:uid="{00000000-0005-0000-0000-0000FD360000}"/>
    <cellStyle name="Normal 2 4 2 4 2 3 2 3" xfId="29175" xr:uid="{00000000-0005-0000-0000-0000F7710000}"/>
    <cellStyle name="Normal 2 4 2 4 2 3 3" xfId="9057" xr:uid="{00000000-0005-0000-0000-000061230000}"/>
    <cellStyle name="Normal 2 4 2 4 2 3 3 3" xfId="24158" xr:uid="{00000000-0005-0000-0000-00005E5E0000}"/>
    <cellStyle name="Normal 2 4 2 4 2 3 5" xfId="19145" xr:uid="{00000000-0005-0000-0000-0000C94A0000}"/>
    <cellStyle name="Normal 2 4 2 4 2 4" xfId="5696" xr:uid="{00000000-0005-0000-0000-000040160000}"/>
    <cellStyle name="Normal 2 4 2 4 2 4 2" xfId="15748" xr:uid="{00000000-0005-0000-0000-0000843D0000}"/>
    <cellStyle name="Normal 2 4 2 4 2 4 2 3" xfId="30846" xr:uid="{00000000-0005-0000-0000-00007E780000}"/>
    <cellStyle name="Normal 2 4 2 4 2 4 3" xfId="10728" xr:uid="{00000000-0005-0000-0000-0000E8290000}"/>
    <cellStyle name="Normal 2 4 2 4 2 4 3 3" xfId="25829" xr:uid="{00000000-0005-0000-0000-0000E5640000}"/>
    <cellStyle name="Normal 2 4 2 4 2 4 5" xfId="20816" xr:uid="{00000000-0005-0000-0000-000050510000}"/>
    <cellStyle name="Normal 2 4 2 4 2 5" xfId="12406" xr:uid="{00000000-0005-0000-0000-000076300000}"/>
    <cellStyle name="Normal 2 4 2 4 2 5 3" xfId="27504" xr:uid="{00000000-0005-0000-0000-0000706B0000}"/>
    <cellStyle name="Normal 2 4 2 4 2 6" xfId="7385" xr:uid="{00000000-0005-0000-0000-0000D91C0000}"/>
    <cellStyle name="Normal 2 4 2 4 2 6 3" xfId="22487" xr:uid="{00000000-0005-0000-0000-0000D7570000}"/>
    <cellStyle name="Normal 2 4 2 4 2 8" xfId="17474" xr:uid="{00000000-0005-0000-0000-000042440000}"/>
    <cellStyle name="Normal 2 4 2 4 3" xfId="2732" xr:uid="{00000000-0005-0000-0000-0000AC0A0000}"/>
    <cellStyle name="Normal 2 4 2 4 3 2" xfId="4422" xr:uid="{00000000-0005-0000-0000-000046110000}"/>
    <cellStyle name="Normal 2 4 2 4 3 2 2" xfId="14495" xr:uid="{00000000-0005-0000-0000-00009F380000}"/>
    <cellStyle name="Normal 2 4 2 4 3 2 2 3" xfId="29593" xr:uid="{00000000-0005-0000-0000-000099730000}"/>
    <cellStyle name="Normal 2 4 2 4 3 2 3" xfId="9475" xr:uid="{00000000-0005-0000-0000-000003250000}"/>
    <cellStyle name="Normal 2 4 2 4 3 2 3 3" xfId="24576" xr:uid="{00000000-0005-0000-0000-000000600000}"/>
    <cellStyle name="Normal 2 4 2 4 3 2 5" xfId="19563" xr:uid="{00000000-0005-0000-0000-00006B4C0000}"/>
    <cellStyle name="Normal 2 4 2 4 3 3" xfId="6114" xr:uid="{00000000-0005-0000-0000-0000E2170000}"/>
    <cellStyle name="Normal 2 4 2 4 3 3 2" xfId="16166" xr:uid="{00000000-0005-0000-0000-0000263F0000}"/>
    <cellStyle name="Normal 2 4 2 4 3 3 3" xfId="11146" xr:uid="{00000000-0005-0000-0000-00008A2B0000}"/>
    <cellStyle name="Normal 2 4 2 4 3 3 3 3" xfId="26247" xr:uid="{00000000-0005-0000-0000-000087660000}"/>
    <cellStyle name="Normal 2 4 2 4 3 3 5" xfId="21234" xr:uid="{00000000-0005-0000-0000-0000F2520000}"/>
    <cellStyle name="Normal 2 4 2 4 3 4" xfId="12824" xr:uid="{00000000-0005-0000-0000-000018320000}"/>
    <cellStyle name="Normal 2 4 2 4 3 4 3" xfId="27922" xr:uid="{00000000-0005-0000-0000-0000126D0000}"/>
    <cellStyle name="Normal 2 4 2 4 3 5" xfId="7803" xr:uid="{00000000-0005-0000-0000-00007B1E0000}"/>
    <cellStyle name="Normal 2 4 2 4 3 5 3" xfId="22905" xr:uid="{00000000-0005-0000-0000-000079590000}"/>
    <cellStyle name="Normal 2 4 2 4 3 7" xfId="17892" xr:uid="{00000000-0005-0000-0000-0000E4450000}"/>
    <cellStyle name="Normal 2 4 2 4 4" xfId="3585" xr:uid="{00000000-0005-0000-0000-0000010E0000}"/>
    <cellStyle name="Normal 2 4 2 4 4 2" xfId="13659" xr:uid="{00000000-0005-0000-0000-00005B350000}"/>
    <cellStyle name="Normal 2 4 2 4 4 2 3" xfId="28757" xr:uid="{00000000-0005-0000-0000-000055700000}"/>
    <cellStyle name="Normal 2 4 2 4 4 3" xfId="8639" xr:uid="{00000000-0005-0000-0000-0000BF210000}"/>
    <cellStyle name="Normal 2 4 2 4 4 3 3" xfId="23740" xr:uid="{00000000-0005-0000-0000-0000BC5C0000}"/>
    <cellStyle name="Normal 2 4 2 4 4 5" xfId="18727" xr:uid="{00000000-0005-0000-0000-000027490000}"/>
    <cellStyle name="Normal 2 4 2 4 5" xfId="5278" xr:uid="{00000000-0005-0000-0000-00009E140000}"/>
    <cellStyle name="Normal 2 4 2 4 5 2" xfId="15330" xr:uid="{00000000-0005-0000-0000-0000E23B0000}"/>
    <cellStyle name="Normal 2 4 2 4 5 2 3" xfId="30428" xr:uid="{00000000-0005-0000-0000-0000DC760000}"/>
    <cellStyle name="Normal 2 4 2 4 5 3" xfId="10310" xr:uid="{00000000-0005-0000-0000-000046280000}"/>
    <cellStyle name="Normal 2 4 2 4 5 3 3" xfId="25411" xr:uid="{00000000-0005-0000-0000-000043630000}"/>
    <cellStyle name="Normal 2 4 2 4 5 5" xfId="20398" xr:uid="{00000000-0005-0000-0000-0000AE4F0000}"/>
    <cellStyle name="Normal 2 4 2 4 6" xfId="11988" xr:uid="{00000000-0005-0000-0000-0000D42E0000}"/>
    <cellStyle name="Normal 2 4 2 4 6 3" xfId="27086" xr:uid="{00000000-0005-0000-0000-0000CE690000}"/>
    <cellStyle name="Normal 2 4 2 4 7" xfId="6967" xr:uid="{00000000-0005-0000-0000-0000371B0000}"/>
    <cellStyle name="Normal 2 4 2 4 7 3" xfId="22069" xr:uid="{00000000-0005-0000-0000-000035560000}"/>
    <cellStyle name="Normal 2 4 2 4 9" xfId="17056" xr:uid="{00000000-0005-0000-0000-0000A0420000}"/>
    <cellStyle name="Normal 2 4 2 5" xfId="2101" xr:uid="{00000000-0005-0000-0000-000035080000}"/>
    <cellStyle name="Normal 2 4 2 5 2" xfId="2942" xr:uid="{00000000-0005-0000-0000-00007E0B0000}"/>
    <cellStyle name="Normal 2 4 2 5 2 2" xfId="4632" xr:uid="{00000000-0005-0000-0000-000018120000}"/>
    <cellStyle name="Normal 2 4 2 5 2 2 2" xfId="14705" xr:uid="{00000000-0005-0000-0000-000071390000}"/>
    <cellStyle name="Normal 2 4 2 5 2 2 2 3" xfId="29803" xr:uid="{00000000-0005-0000-0000-00006B740000}"/>
    <cellStyle name="Normal 2 4 2 5 2 2 3" xfId="9685" xr:uid="{00000000-0005-0000-0000-0000D5250000}"/>
    <cellStyle name="Normal 2 4 2 5 2 2 3 3" xfId="24786" xr:uid="{00000000-0005-0000-0000-0000D2600000}"/>
    <cellStyle name="Normal 2 4 2 5 2 2 5" xfId="19773" xr:uid="{00000000-0005-0000-0000-00003D4D0000}"/>
    <cellStyle name="Normal 2 4 2 5 2 3" xfId="6324" xr:uid="{00000000-0005-0000-0000-0000B4180000}"/>
    <cellStyle name="Normal 2 4 2 5 2 3 2" xfId="16376" xr:uid="{00000000-0005-0000-0000-0000F83F0000}"/>
    <cellStyle name="Normal 2 4 2 5 2 3 3" xfId="11356" xr:uid="{00000000-0005-0000-0000-00005C2C0000}"/>
    <cellStyle name="Normal 2 4 2 5 2 3 3 3" xfId="26457" xr:uid="{00000000-0005-0000-0000-000059670000}"/>
    <cellStyle name="Normal 2 4 2 5 2 3 5" xfId="21444" xr:uid="{00000000-0005-0000-0000-0000C4530000}"/>
    <cellStyle name="Normal 2 4 2 5 2 4" xfId="13034" xr:uid="{00000000-0005-0000-0000-0000EA320000}"/>
    <cellStyle name="Normal 2 4 2 5 2 4 3" xfId="28132" xr:uid="{00000000-0005-0000-0000-0000E46D0000}"/>
    <cellStyle name="Normal 2 4 2 5 2 5" xfId="8013" xr:uid="{00000000-0005-0000-0000-00004D1F0000}"/>
    <cellStyle name="Normal 2 4 2 5 2 5 3" xfId="23115" xr:uid="{00000000-0005-0000-0000-00004B5A0000}"/>
    <cellStyle name="Normal 2 4 2 5 2 7" xfId="18102" xr:uid="{00000000-0005-0000-0000-0000B6460000}"/>
    <cellStyle name="Normal 2 4 2 5 3" xfId="3795" xr:uid="{00000000-0005-0000-0000-0000D30E0000}"/>
    <cellStyle name="Normal 2 4 2 5 3 2" xfId="13869" xr:uid="{00000000-0005-0000-0000-00002D360000}"/>
    <cellStyle name="Normal 2 4 2 5 3 2 3" xfId="28967" xr:uid="{00000000-0005-0000-0000-000027710000}"/>
    <cellStyle name="Normal 2 4 2 5 3 3" xfId="8849" xr:uid="{00000000-0005-0000-0000-000091220000}"/>
    <cellStyle name="Normal 2 4 2 5 3 3 3" xfId="23950" xr:uid="{00000000-0005-0000-0000-00008E5D0000}"/>
    <cellStyle name="Normal 2 4 2 5 3 5" xfId="18937" xr:uid="{00000000-0005-0000-0000-0000F9490000}"/>
    <cellStyle name="Normal 2 4 2 5 4" xfId="5488" xr:uid="{00000000-0005-0000-0000-000070150000}"/>
    <cellStyle name="Normal 2 4 2 5 4 2" xfId="15540" xr:uid="{00000000-0005-0000-0000-0000B43C0000}"/>
    <cellStyle name="Normal 2 4 2 5 4 2 3" xfId="30638" xr:uid="{00000000-0005-0000-0000-0000AE770000}"/>
    <cellStyle name="Normal 2 4 2 5 4 3" xfId="10520" xr:uid="{00000000-0005-0000-0000-000018290000}"/>
    <cellStyle name="Normal 2 4 2 5 4 3 3" xfId="25621" xr:uid="{00000000-0005-0000-0000-000015640000}"/>
    <cellStyle name="Normal 2 4 2 5 4 5" xfId="20608" xr:uid="{00000000-0005-0000-0000-000080500000}"/>
    <cellStyle name="Normal 2 4 2 5 5" xfId="12198" xr:uid="{00000000-0005-0000-0000-0000A62F0000}"/>
    <cellStyle name="Normal 2 4 2 5 5 3" xfId="27296" xr:uid="{00000000-0005-0000-0000-0000A06A0000}"/>
    <cellStyle name="Normal 2 4 2 5 6" xfId="7177" xr:uid="{00000000-0005-0000-0000-0000091C0000}"/>
    <cellStyle name="Normal 2 4 2 5 6 3" xfId="22279" xr:uid="{00000000-0005-0000-0000-000007570000}"/>
    <cellStyle name="Normal 2 4 2 5 8" xfId="17266" xr:uid="{00000000-0005-0000-0000-000072430000}"/>
    <cellStyle name="Normal 2 4 2 6" xfId="2522" xr:uid="{00000000-0005-0000-0000-0000DA090000}"/>
    <cellStyle name="Normal 2 4 2 6 2" xfId="4214" xr:uid="{00000000-0005-0000-0000-000076100000}"/>
    <cellStyle name="Normal 2 4 2 6 2 2" xfId="14287" xr:uid="{00000000-0005-0000-0000-0000CF370000}"/>
    <cellStyle name="Normal 2 4 2 6 2 2 3" xfId="29385" xr:uid="{00000000-0005-0000-0000-0000C9720000}"/>
    <cellStyle name="Normal 2 4 2 6 2 3" xfId="9267" xr:uid="{00000000-0005-0000-0000-000033240000}"/>
    <cellStyle name="Normal 2 4 2 6 2 3 3" xfId="24368" xr:uid="{00000000-0005-0000-0000-0000305F0000}"/>
    <cellStyle name="Normal 2 4 2 6 2 5" xfId="19355" xr:uid="{00000000-0005-0000-0000-00009B4B0000}"/>
    <cellStyle name="Normal 2 4 2 6 3" xfId="5906" xr:uid="{00000000-0005-0000-0000-000012170000}"/>
    <cellStyle name="Normal 2 4 2 6 3 2" xfId="15958" xr:uid="{00000000-0005-0000-0000-0000563E0000}"/>
    <cellStyle name="Normal 2 4 2 6 3 3" xfId="10938" xr:uid="{00000000-0005-0000-0000-0000BA2A0000}"/>
    <cellStyle name="Normal 2 4 2 6 3 3 3" xfId="26039" xr:uid="{00000000-0005-0000-0000-0000B7650000}"/>
    <cellStyle name="Normal 2 4 2 6 3 5" xfId="21026" xr:uid="{00000000-0005-0000-0000-000022520000}"/>
    <cellStyle name="Normal 2 4 2 6 4" xfId="12616" xr:uid="{00000000-0005-0000-0000-000048310000}"/>
    <cellStyle name="Normal 2 4 2 6 4 3" xfId="27714" xr:uid="{00000000-0005-0000-0000-0000426C0000}"/>
    <cellStyle name="Normal 2 4 2 6 5" xfId="7595" xr:uid="{00000000-0005-0000-0000-0000AB1D0000}"/>
    <cellStyle name="Normal 2 4 2 6 5 3" xfId="22697" xr:uid="{00000000-0005-0000-0000-0000A9580000}"/>
    <cellStyle name="Normal 2 4 2 6 7" xfId="17684" xr:uid="{00000000-0005-0000-0000-000014450000}"/>
    <cellStyle name="Normal 2 4 2 7" xfId="3373" xr:uid="{00000000-0005-0000-0000-00002D0D0000}"/>
    <cellStyle name="Normal 2 4 2 7 2" xfId="13451" xr:uid="{00000000-0005-0000-0000-00008B340000}"/>
    <cellStyle name="Normal 2 4 2 7 2 3" xfId="28549" xr:uid="{00000000-0005-0000-0000-0000856F0000}"/>
    <cellStyle name="Normal 2 4 2 7 3" xfId="8431" xr:uid="{00000000-0005-0000-0000-0000EF200000}"/>
    <cellStyle name="Normal 2 4 2 7 3 3" xfId="23532" xr:uid="{00000000-0005-0000-0000-0000EC5B0000}"/>
    <cellStyle name="Normal 2 4 2 7 5" xfId="18519" xr:uid="{00000000-0005-0000-0000-000057480000}"/>
    <cellStyle name="Normal 2 4 2 8" xfId="5067" xr:uid="{00000000-0005-0000-0000-0000CB130000}"/>
    <cellStyle name="Normal 2 4 2 8 2" xfId="15122" xr:uid="{00000000-0005-0000-0000-0000123B0000}"/>
    <cellStyle name="Normal 2 4 2 8 2 3" xfId="30220" xr:uid="{00000000-0005-0000-0000-00000C760000}"/>
    <cellStyle name="Normal 2 4 2 8 3" xfId="10102" xr:uid="{00000000-0005-0000-0000-000076270000}"/>
    <cellStyle name="Normal 2 4 2 8 3 3" xfId="25203" xr:uid="{00000000-0005-0000-0000-000073620000}"/>
    <cellStyle name="Normal 2 4 2 8 5" xfId="20190" xr:uid="{00000000-0005-0000-0000-0000DE4E0000}"/>
    <cellStyle name="Normal 2 4 2 9" xfId="11778" xr:uid="{00000000-0005-0000-0000-0000022E0000}"/>
    <cellStyle name="Normal 2 4 2 9 3" xfId="26878" xr:uid="{00000000-0005-0000-0000-0000FE680000}"/>
    <cellStyle name="Normal 2 4 3" xfId="937" xr:uid="{00000000-0005-0000-0000-0000A9030000}"/>
    <cellStyle name="Normal 2 5" xfId="1429" xr:uid="{00000000-0005-0000-0000-000095050000}"/>
    <cellStyle name="Normal 2 5 10" xfId="6758" xr:uid="{00000000-0005-0000-0000-0000661A0000}"/>
    <cellStyle name="Normal 2 5 10 3" xfId="21862" xr:uid="{00000000-0005-0000-0000-000066550000}"/>
    <cellStyle name="Normal 2 5 12" xfId="16847" xr:uid="{00000000-0005-0000-0000-0000CF410000}"/>
    <cellStyle name="Normal 2 5 2" xfId="1722" xr:uid="{00000000-0005-0000-0000-0000BA060000}"/>
    <cellStyle name="Normal 2 5 2 11" xfId="16901" xr:uid="{00000000-0005-0000-0000-000005420000}"/>
    <cellStyle name="Normal 2 5 2 2" xfId="1830" xr:uid="{00000000-0005-0000-0000-000026070000}"/>
    <cellStyle name="Normal 2 5 2 2 10" xfId="17005" xr:uid="{00000000-0005-0000-0000-00006D420000}"/>
    <cellStyle name="Normal 2 5 2 2 2" xfId="2047" xr:uid="{00000000-0005-0000-0000-0000FF070000}"/>
    <cellStyle name="Normal 2 5 2 2 2 2" xfId="2468" xr:uid="{00000000-0005-0000-0000-0000A4090000}"/>
    <cellStyle name="Normal 2 5 2 2 2 2 2" xfId="3307" xr:uid="{00000000-0005-0000-0000-0000EB0C0000}"/>
    <cellStyle name="Normal 2 5 2 2 2 2 2 2" xfId="4997" xr:uid="{00000000-0005-0000-0000-000085130000}"/>
    <cellStyle name="Normal 2 5 2 2 2 2 2 2 2" xfId="15070" xr:uid="{00000000-0005-0000-0000-0000DE3A0000}"/>
    <cellStyle name="Normal 2 5 2 2 2 2 2 2 2 3" xfId="30168" xr:uid="{00000000-0005-0000-0000-0000D8750000}"/>
    <cellStyle name="Normal 2 5 2 2 2 2 2 2 3" xfId="10050" xr:uid="{00000000-0005-0000-0000-000042270000}"/>
    <cellStyle name="Normal 2 5 2 2 2 2 2 2 3 3" xfId="25151" xr:uid="{00000000-0005-0000-0000-00003F620000}"/>
    <cellStyle name="Normal 2 5 2 2 2 2 2 2 5" xfId="20138" xr:uid="{00000000-0005-0000-0000-0000AA4E0000}"/>
    <cellStyle name="Normal 2 5 2 2 2 2 2 3" xfId="6689" xr:uid="{00000000-0005-0000-0000-0000211A0000}"/>
    <cellStyle name="Normal 2 5 2 2 2 2 2 3 2" xfId="16741" xr:uid="{00000000-0005-0000-0000-000065410000}"/>
    <cellStyle name="Normal 2 5 2 2 2 2 2 3 3" xfId="11721" xr:uid="{00000000-0005-0000-0000-0000C92D0000}"/>
    <cellStyle name="Normal 2 5 2 2 2 2 2 3 3 3" xfId="26822" xr:uid="{00000000-0005-0000-0000-0000C6680000}"/>
    <cellStyle name="Normal 2 5 2 2 2 2 2 3 5" xfId="21809" xr:uid="{00000000-0005-0000-0000-000031550000}"/>
    <cellStyle name="Normal 2 5 2 2 2 2 2 4" xfId="13399" xr:uid="{00000000-0005-0000-0000-000057340000}"/>
    <cellStyle name="Normal 2 5 2 2 2 2 2 4 3" xfId="28497" xr:uid="{00000000-0005-0000-0000-0000516F0000}"/>
    <cellStyle name="Normal 2 5 2 2 2 2 2 5" xfId="8378" xr:uid="{00000000-0005-0000-0000-0000BA200000}"/>
    <cellStyle name="Normal 2 5 2 2 2 2 2 5 3" xfId="23480" xr:uid="{00000000-0005-0000-0000-0000B85B0000}"/>
    <cellStyle name="Normal 2 5 2 2 2 2 2 7" xfId="18467" xr:uid="{00000000-0005-0000-0000-000023480000}"/>
    <cellStyle name="Normal 2 5 2 2 2 2 3" xfId="4160" xr:uid="{00000000-0005-0000-0000-000040100000}"/>
    <cellStyle name="Normal 2 5 2 2 2 2 3 2" xfId="14234" xr:uid="{00000000-0005-0000-0000-00009A370000}"/>
    <cellStyle name="Normal 2 5 2 2 2 2 3 2 3" xfId="29332" xr:uid="{00000000-0005-0000-0000-000094720000}"/>
    <cellStyle name="Normal 2 5 2 2 2 2 3 3" xfId="9214" xr:uid="{00000000-0005-0000-0000-0000FE230000}"/>
    <cellStyle name="Normal 2 5 2 2 2 2 3 3 3" xfId="24315" xr:uid="{00000000-0005-0000-0000-0000FB5E0000}"/>
    <cellStyle name="Normal 2 5 2 2 2 2 3 5" xfId="19302" xr:uid="{00000000-0005-0000-0000-0000664B0000}"/>
    <cellStyle name="Normal 2 5 2 2 2 2 4" xfId="5853" xr:uid="{00000000-0005-0000-0000-0000DD160000}"/>
    <cellStyle name="Normal 2 5 2 2 2 2 4 2" xfId="15905" xr:uid="{00000000-0005-0000-0000-0000213E0000}"/>
    <cellStyle name="Normal 2 5 2 2 2 2 4 3" xfId="10885" xr:uid="{00000000-0005-0000-0000-0000852A0000}"/>
    <cellStyle name="Normal 2 5 2 2 2 2 4 3 3" xfId="25986" xr:uid="{00000000-0005-0000-0000-000082650000}"/>
    <cellStyle name="Normal 2 5 2 2 2 2 4 5" xfId="20973" xr:uid="{00000000-0005-0000-0000-0000ED510000}"/>
    <cellStyle name="Normal 2 5 2 2 2 2 5" xfId="12563" xr:uid="{00000000-0005-0000-0000-000013310000}"/>
    <cellStyle name="Normal 2 5 2 2 2 2 5 3" xfId="27661" xr:uid="{00000000-0005-0000-0000-00000D6C0000}"/>
    <cellStyle name="Normal 2 5 2 2 2 2 6" xfId="7542" xr:uid="{00000000-0005-0000-0000-0000761D0000}"/>
    <cellStyle name="Normal 2 5 2 2 2 2 6 3" xfId="22644" xr:uid="{00000000-0005-0000-0000-000074580000}"/>
    <cellStyle name="Normal 2 5 2 2 2 2 8" xfId="17631" xr:uid="{00000000-0005-0000-0000-0000DF440000}"/>
    <cellStyle name="Normal 2 5 2 2 2 3" xfId="2889" xr:uid="{00000000-0005-0000-0000-0000490B0000}"/>
    <cellStyle name="Normal 2 5 2 2 2 3 2" xfId="4579" xr:uid="{00000000-0005-0000-0000-0000E3110000}"/>
    <cellStyle name="Normal 2 5 2 2 2 3 2 2" xfId="14652" xr:uid="{00000000-0005-0000-0000-00003C390000}"/>
    <cellStyle name="Normal 2 5 2 2 2 3 2 2 3" xfId="29750" xr:uid="{00000000-0005-0000-0000-000036740000}"/>
    <cellStyle name="Normal 2 5 2 2 2 3 2 3" xfId="9632" xr:uid="{00000000-0005-0000-0000-0000A0250000}"/>
    <cellStyle name="Normal 2 5 2 2 2 3 2 3 3" xfId="24733" xr:uid="{00000000-0005-0000-0000-00009D600000}"/>
    <cellStyle name="Normal 2 5 2 2 2 3 2 5" xfId="19720" xr:uid="{00000000-0005-0000-0000-0000084D0000}"/>
    <cellStyle name="Normal 2 5 2 2 2 3 3" xfId="6271" xr:uid="{00000000-0005-0000-0000-00007F180000}"/>
    <cellStyle name="Normal 2 5 2 2 2 3 3 2" xfId="16323" xr:uid="{00000000-0005-0000-0000-0000C33F0000}"/>
    <cellStyle name="Normal 2 5 2 2 2 3 3 3" xfId="11303" xr:uid="{00000000-0005-0000-0000-0000272C0000}"/>
    <cellStyle name="Normal 2 5 2 2 2 3 3 3 3" xfId="26404" xr:uid="{00000000-0005-0000-0000-000024670000}"/>
    <cellStyle name="Normal 2 5 2 2 2 3 3 5" xfId="21391" xr:uid="{00000000-0005-0000-0000-00008F530000}"/>
    <cellStyle name="Normal 2 5 2 2 2 3 4" xfId="12981" xr:uid="{00000000-0005-0000-0000-0000B5320000}"/>
    <cellStyle name="Normal 2 5 2 2 2 3 4 3" xfId="28079" xr:uid="{00000000-0005-0000-0000-0000AF6D0000}"/>
    <cellStyle name="Normal 2 5 2 2 2 3 5" xfId="7960" xr:uid="{00000000-0005-0000-0000-0000181F0000}"/>
    <cellStyle name="Normal 2 5 2 2 2 3 5 3" xfId="23062" xr:uid="{00000000-0005-0000-0000-0000165A0000}"/>
    <cellStyle name="Normal 2 5 2 2 2 3 7" xfId="18049" xr:uid="{00000000-0005-0000-0000-000081460000}"/>
    <cellStyle name="Normal 2 5 2 2 2 4" xfId="3742" xr:uid="{00000000-0005-0000-0000-00009E0E0000}"/>
    <cellStyle name="Normal 2 5 2 2 2 4 2" xfId="13816" xr:uid="{00000000-0005-0000-0000-0000F8350000}"/>
    <cellStyle name="Normal 2 5 2 2 2 4 2 3" xfId="28914" xr:uid="{00000000-0005-0000-0000-0000F2700000}"/>
    <cellStyle name="Normal 2 5 2 2 2 4 3" xfId="8796" xr:uid="{00000000-0005-0000-0000-00005C220000}"/>
    <cellStyle name="Normal 2 5 2 2 2 4 3 3" xfId="23897" xr:uid="{00000000-0005-0000-0000-0000595D0000}"/>
    <cellStyle name="Normal 2 5 2 2 2 4 5" xfId="18884" xr:uid="{00000000-0005-0000-0000-0000C4490000}"/>
    <cellStyle name="Normal 2 5 2 2 2 5" xfId="5435" xr:uid="{00000000-0005-0000-0000-00003B150000}"/>
    <cellStyle name="Normal 2 5 2 2 2 5 2" xfId="15487" xr:uid="{00000000-0005-0000-0000-00007F3C0000}"/>
    <cellStyle name="Normal 2 5 2 2 2 5 2 3" xfId="30585" xr:uid="{00000000-0005-0000-0000-000079770000}"/>
    <cellStyle name="Normal 2 5 2 2 2 5 3" xfId="10467" xr:uid="{00000000-0005-0000-0000-0000E3280000}"/>
    <cellStyle name="Normal 2 5 2 2 2 5 3 3" xfId="25568" xr:uid="{00000000-0005-0000-0000-0000E0630000}"/>
    <cellStyle name="Normal 2 5 2 2 2 5 5" xfId="20555" xr:uid="{00000000-0005-0000-0000-00004B500000}"/>
    <cellStyle name="Normal 2 5 2 2 2 6" xfId="12145" xr:uid="{00000000-0005-0000-0000-0000712F0000}"/>
    <cellStyle name="Normal 2 5 2 2 2 6 3" xfId="27243" xr:uid="{00000000-0005-0000-0000-00006B6A0000}"/>
    <cellStyle name="Normal 2 5 2 2 2 7" xfId="7124" xr:uid="{00000000-0005-0000-0000-0000D41B0000}"/>
    <cellStyle name="Normal 2 5 2 2 2 7 3" xfId="22226" xr:uid="{00000000-0005-0000-0000-0000D2560000}"/>
    <cellStyle name="Normal 2 5 2 2 2 9" xfId="17213" xr:uid="{00000000-0005-0000-0000-00003D430000}"/>
    <cellStyle name="Normal 2 5 2 2 3" xfId="2260" xr:uid="{00000000-0005-0000-0000-0000D4080000}"/>
    <cellStyle name="Normal 2 5 2 2 3 2" xfId="3099" xr:uid="{00000000-0005-0000-0000-00001B0C0000}"/>
    <cellStyle name="Normal 2 5 2 2 3 2 2" xfId="4789" xr:uid="{00000000-0005-0000-0000-0000B5120000}"/>
    <cellStyle name="Normal 2 5 2 2 3 2 2 2" xfId="14862" xr:uid="{00000000-0005-0000-0000-00000E3A0000}"/>
    <cellStyle name="Normal 2 5 2 2 3 2 2 2 3" xfId="29960" xr:uid="{00000000-0005-0000-0000-000008750000}"/>
    <cellStyle name="Normal 2 5 2 2 3 2 2 3" xfId="9842" xr:uid="{00000000-0005-0000-0000-000072260000}"/>
    <cellStyle name="Normal 2 5 2 2 3 2 2 3 3" xfId="24943" xr:uid="{00000000-0005-0000-0000-00006F610000}"/>
    <cellStyle name="Normal 2 5 2 2 3 2 2 5" xfId="19930" xr:uid="{00000000-0005-0000-0000-0000DA4D0000}"/>
    <cellStyle name="Normal 2 5 2 2 3 2 3" xfId="6481" xr:uid="{00000000-0005-0000-0000-000051190000}"/>
    <cellStyle name="Normal 2 5 2 2 3 2 3 2" xfId="16533" xr:uid="{00000000-0005-0000-0000-000095400000}"/>
    <cellStyle name="Normal 2 5 2 2 3 2 3 3" xfId="11513" xr:uid="{00000000-0005-0000-0000-0000F92C0000}"/>
    <cellStyle name="Normal 2 5 2 2 3 2 3 3 3" xfId="26614" xr:uid="{00000000-0005-0000-0000-0000F6670000}"/>
    <cellStyle name="Normal 2 5 2 2 3 2 3 5" xfId="21601" xr:uid="{00000000-0005-0000-0000-000061540000}"/>
    <cellStyle name="Normal 2 5 2 2 3 2 4" xfId="13191" xr:uid="{00000000-0005-0000-0000-000087330000}"/>
    <cellStyle name="Normal 2 5 2 2 3 2 4 3" xfId="28289" xr:uid="{00000000-0005-0000-0000-0000816E0000}"/>
    <cellStyle name="Normal 2 5 2 2 3 2 5" xfId="8170" xr:uid="{00000000-0005-0000-0000-0000EA1F0000}"/>
    <cellStyle name="Normal 2 5 2 2 3 2 5 3" xfId="23272" xr:uid="{00000000-0005-0000-0000-0000E85A0000}"/>
    <cellStyle name="Normal 2 5 2 2 3 2 7" xfId="18259" xr:uid="{00000000-0005-0000-0000-000053470000}"/>
    <cellStyle name="Normal 2 5 2 2 3 3" xfId="3952" xr:uid="{00000000-0005-0000-0000-0000700F0000}"/>
    <cellStyle name="Normal 2 5 2 2 3 3 2" xfId="14026" xr:uid="{00000000-0005-0000-0000-0000CA360000}"/>
    <cellStyle name="Normal 2 5 2 2 3 3 2 3" xfId="29124" xr:uid="{00000000-0005-0000-0000-0000C4710000}"/>
    <cellStyle name="Normal 2 5 2 2 3 3 3" xfId="9006" xr:uid="{00000000-0005-0000-0000-00002E230000}"/>
    <cellStyle name="Normal 2 5 2 2 3 3 3 3" xfId="24107" xr:uid="{00000000-0005-0000-0000-00002B5E0000}"/>
    <cellStyle name="Normal 2 5 2 2 3 3 5" xfId="19094" xr:uid="{00000000-0005-0000-0000-0000964A0000}"/>
    <cellStyle name="Normal 2 5 2 2 3 4" xfId="5645" xr:uid="{00000000-0005-0000-0000-00000D160000}"/>
    <cellStyle name="Normal 2 5 2 2 3 4 2" xfId="15697" xr:uid="{00000000-0005-0000-0000-0000513D0000}"/>
    <cellStyle name="Normal 2 5 2 2 3 4 2 3" xfId="30795" xr:uid="{00000000-0005-0000-0000-00004B780000}"/>
    <cellStyle name="Normal 2 5 2 2 3 4 3" xfId="10677" xr:uid="{00000000-0005-0000-0000-0000B5290000}"/>
    <cellStyle name="Normal 2 5 2 2 3 4 3 3" xfId="25778" xr:uid="{00000000-0005-0000-0000-0000B2640000}"/>
    <cellStyle name="Normal 2 5 2 2 3 4 5" xfId="20765" xr:uid="{00000000-0005-0000-0000-00001D510000}"/>
    <cellStyle name="Normal 2 5 2 2 3 5" xfId="12355" xr:uid="{00000000-0005-0000-0000-000043300000}"/>
    <cellStyle name="Normal 2 5 2 2 3 5 3" xfId="27453" xr:uid="{00000000-0005-0000-0000-00003D6B0000}"/>
    <cellStyle name="Normal 2 5 2 2 3 6" xfId="7334" xr:uid="{00000000-0005-0000-0000-0000A61C0000}"/>
    <cellStyle name="Normal 2 5 2 2 3 6 3" xfId="22436" xr:uid="{00000000-0005-0000-0000-0000A4570000}"/>
    <cellStyle name="Normal 2 5 2 2 3 8" xfId="17423" xr:uid="{00000000-0005-0000-0000-00000F440000}"/>
    <cellStyle name="Normal 2 5 2 2 4" xfId="2681" xr:uid="{00000000-0005-0000-0000-0000790A0000}"/>
    <cellStyle name="Normal 2 5 2 2 4 2" xfId="4371" xr:uid="{00000000-0005-0000-0000-000013110000}"/>
    <cellStyle name="Normal 2 5 2 2 4 2 2" xfId="14444" xr:uid="{00000000-0005-0000-0000-00006C380000}"/>
    <cellStyle name="Normal 2 5 2 2 4 2 2 3" xfId="29542" xr:uid="{00000000-0005-0000-0000-000066730000}"/>
    <cellStyle name="Normal 2 5 2 2 4 2 3" xfId="9424" xr:uid="{00000000-0005-0000-0000-0000D0240000}"/>
    <cellStyle name="Normal 2 5 2 2 4 2 3 3" xfId="24525" xr:uid="{00000000-0005-0000-0000-0000CD5F0000}"/>
    <cellStyle name="Normal 2 5 2 2 4 2 5" xfId="19512" xr:uid="{00000000-0005-0000-0000-0000384C0000}"/>
    <cellStyle name="Normal 2 5 2 2 4 3" xfId="6063" xr:uid="{00000000-0005-0000-0000-0000AF170000}"/>
    <cellStyle name="Normal 2 5 2 2 4 3 2" xfId="16115" xr:uid="{00000000-0005-0000-0000-0000F33E0000}"/>
    <cellStyle name="Normal 2 5 2 2 4 3 3" xfId="11095" xr:uid="{00000000-0005-0000-0000-0000572B0000}"/>
    <cellStyle name="Normal 2 5 2 2 4 3 3 3" xfId="26196" xr:uid="{00000000-0005-0000-0000-000054660000}"/>
    <cellStyle name="Normal 2 5 2 2 4 3 5" xfId="21183" xr:uid="{00000000-0005-0000-0000-0000BF520000}"/>
    <cellStyle name="Normal 2 5 2 2 4 4" xfId="12773" xr:uid="{00000000-0005-0000-0000-0000E5310000}"/>
    <cellStyle name="Normal 2 5 2 2 4 4 3" xfId="27871" xr:uid="{00000000-0005-0000-0000-0000DF6C0000}"/>
    <cellStyle name="Normal 2 5 2 2 4 5" xfId="7752" xr:uid="{00000000-0005-0000-0000-0000481E0000}"/>
    <cellStyle name="Normal 2 5 2 2 4 5 3" xfId="22854" xr:uid="{00000000-0005-0000-0000-000046590000}"/>
    <cellStyle name="Normal 2 5 2 2 4 7" xfId="17841" xr:uid="{00000000-0005-0000-0000-0000B1450000}"/>
    <cellStyle name="Normal 2 5 2 2 5" xfId="3534" xr:uid="{00000000-0005-0000-0000-0000CE0D0000}"/>
    <cellStyle name="Normal 2 5 2 2 5 2" xfId="13608" xr:uid="{00000000-0005-0000-0000-000028350000}"/>
    <cellStyle name="Normal 2 5 2 2 5 2 3" xfId="28706" xr:uid="{00000000-0005-0000-0000-000022700000}"/>
    <cellStyle name="Normal 2 5 2 2 5 3" xfId="8588" xr:uid="{00000000-0005-0000-0000-00008C210000}"/>
    <cellStyle name="Normal 2 5 2 2 5 3 3" xfId="23689" xr:uid="{00000000-0005-0000-0000-0000895C0000}"/>
    <cellStyle name="Normal 2 5 2 2 5 5" xfId="18676" xr:uid="{00000000-0005-0000-0000-0000F4480000}"/>
    <cellStyle name="Normal 2 5 2 2 6" xfId="5227" xr:uid="{00000000-0005-0000-0000-00006B140000}"/>
    <cellStyle name="Normal 2 5 2 2 6 2" xfId="15279" xr:uid="{00000000-0005-0000-0000-0000AF3B0000}"/>
    <cellStyle name="Normal 2 5 2 2 6 2 3" xfId="30377" xr:uid="{00000000-0005-0000-0000-0000A9760000}"/>
    <cellStyle name="Normal 2 5 2 2 6 3" xfId="10259" xr:uid="{00000000-0005-0000-0000-000013280000}"/>
    <cellStyle name="Normal 2 5 2 2 6 3 3" xfId="25360" xr:uid="{00000000-0005-0000-0000-000010630000}"/>
    <cellStyle name="Normal 2 5 2 2 6 5" xfId="20347" xr:uid="{00000000-0005-0000-0000-00007B4F0000}"/>
    <cellStyle name="Normal 2 5 2 2 7" xfId="11937" xr:uid="{00000000-0005-0000-0000-0000A12E0000}"/>
    <cellStyle name="Normal 2 5 2 2 7 3" xfId="27035" xr:uid="{00000000-0005-0000-0000-00009B690000}"/>
    <cellStyle name="Normal 2 5 2 2 8" xfId="6916" xr:uid="{00000000-0005-0000-0000-0000041B0000}"/>
    <cellStyle name="Normal 2 5 2 2 8 3" xfId="22018" xr:uid="{00000000-0005-0000-0000-000002560000}"/>
    <cellStyle name="Normal 2 5 2 3" xfId="1943" xr:uid="{00000000-0005-0000-0000-000097070000}"/>
    <cellStyle name="Normal 2 5 2 3 2" xfId="2364" xr:uid="{00000000-0005-0000-0000-00003C090000}"/>
    <cellStyle name="Normal 2 5 2 3 2 2" xfId="3203" xr:uid="{00000000-0005-0000-0000-0000830C0000}"/>
    <cellStyle name="Normal 2 5 2 3 2 2 2" xfId="4893" xr:uid="{00000000-0005-0000-0000-00001D130000}"/>
    <cellStyle name="Normal 2 5 2 3 2 2 2 2" xfId="14966" xr:uid="{00000000-0005-0000-0000-0000763A0000}"/>
    <cellStyle name="Normal 2 5 2 3 2 2 2 2 3" xfId="30064" xr:uid="{00000000-0005-0000-0000-000070750000}"/>
    <cellStyle name="Normal 2 5 2 3 2 2 2 3" xfId="9946" xr:uid="{00000000-0005-0000-0000-0000DA260000}"/>
    <cellStyle name="Normal 2 5 2 3 2 2 2 3 3" xfId="25047" xr:uid="{00000000-0005-0000-0000-0000D7610000}"/>
    <cellStyle name="Normal 2 5 2 3 2 2 2 5" xfId="20034" xr:uid="{00000000-0005-0000-0000-0000424E0000}"/>
    <cellStyle name="Normal 2 5 2 3 2 2 3" xfId="6585" xr:uid="{00000000-0005-0000-0000-0000B9190000}"/>
    <cellStyle name="Normal 2 5 2 3 2 2 3 2" xfId="16637" xr:uid="{00000000-0005-0000-0000-0000FD400000}"/>
    <cellStyle name="Normal 2 5 2 3 2 2 3 3" xfId="11617" xr:uid="{00000000-0005-0000-0000-0000612D0000}"/>
    <cellStyle name="Normal 2 5 2 3 2 2 3 3 3" xfId="26718" xr:uid="{00000000-0005-0000-0000-00005E680000}"/>
    <cellStyle name="Normal 2 5 2 3 2 2 3 5" xfId="21705" xr:uid="{00000000-0005-0000-0000-0000C9540000}"/>
    <cellStyle name="Normal 2 5 2 3 2 2 4" xfId="13295" xr:uid="{00000000-0005-0000-0000-0000EF330000}"/>
    <cellStyle name="Normal 2 5 2 3 2 2 4 3" xfId="28393" xr:uid="{00000000-0005-0000-0000-0000E96E0000}"/>
    <cellStyle name="Normal 2 5 2 3 2 2 5" xfId="8274" xr:uid="{00000000-0005-0000-0000-000052200000}"/>
    <cellStyle name="Normal 2 5 2 3 2 2 5 3" xfId="23376" xr:uid="{00000000-0005-0000-0000-0000505B0000}"/>
    <cellStyle name="Normal 2 5 2 3 2 2 7" xfId="18363" xr:uid="{00000000-0005-0000-0000-0000BB470000}"/>
    <cellStyle name="Normal 2 5 2 3 2 3" xfId="4056" xr:uid="{00000000-0005-0000-0000-0000D80F0000}"/>
    <cellStyle name="Normal 2 5 2 3 2 3 2" xfId="14130" xr:uid="{00000000-0005-0000-0000-000032370000}"/>
    <cellStyle name="Normal 2 5 2 3 2 3 2 3" xfId="29228" xr:uid="{00000000-0005-0000-0000-00002C720000}"/>
    <cellStyle name="Normal 2 5 2 3 2 3 3" xfId="9110" xr:uid="{00000000-0005-0000-0000-000096230000}"/>
    <cellStyle name="Normal 2 5 2 3 2 3 3 3" xfId="24211" xr:uid="{00000000-0005-0000-0000-0000935E0000}"/>
    <cellStyle name="Normal 2 5 2 3 2 3 5" xfId="19198" xr:uid="{00000000-0005-0000-0000-0000FE4A0000}"/>
    <cellStyle name="Normal 2 5 2 3 2 4" xfId="5749" xr:uid="{00000000-0005-0000-0000-000075160000}"/>
    <cellStyle name="Normal 2 5 2 3 2 4 2" xfId="15801" xr:uid="{00000000-0005-0000-0000-0000B93D0000}"/>
    <cellStyle name="Normal 2 5 2 3 2 4 2 3" xfId="30899" xr:uid="{00000000-0005-0000-0000-0000B3780000}"/>
    <cellStyle name="Normal 2 5 2 3 2 4 3" xfId="10781" xr:uid="{00000000-0005-0000-0000-00001D2A0000}"/>
    <cellStyle name="Normal 2 5 2 3 2 4 3 3" xfId="25882" xr:uid="{00000000-0005-0000-0000-00001A650000}"/>
    <cellStyle name="Normal 2 5 2 3 2 4 5" xfId="20869" xr:uid="{00000000-0005-0000-0000-000085510000}"/>
    <cellStyle name="Normal 2 5 2 3 2 5" xfId="12459" xr:uid="{00000000-0005-0000-0000-0000AB300000}"/>
    <cellStyle name="Normal 2 5 2 3 2 5 3" xfId="27557" xr:uid="{00000000-0005-0000-0000-0000A56B0000}"/>
    <cellStyle name="Normal 2 5 2 3 2 6" xfId="7438" xr:uid="{00000000-0005-0000-0000-00000E1D0000}"/>
    <cellStyle name="Normal 2 5 2 3 2 6 3" xfId="22540" xr:uid="{00000000-0005-0000-0000-00000C580000}"/>
    <cellStyle name="Normal 2 5 2 3 2 8" xfId="17527" xr:uid="{00000000-0005-0000-0000-000077440000}"/>
    <cellStyle name="Normal 2 5 2 3 3" xfId="2785" xr:uid="{00000000-0005-0000-0000-0000E10A0000}"/>
    <cellStyle name="Normal 2 5 2 3 3 2" xfId="4475" xr:uid="{00000000-0005-0000-0000-00007B110000}"/>
    <cellStyle name="Normal 2 5 2 3 3 2 2" xfId="14548" xr:uid="{00000000-0005-0000-0000-0000D4380000}"/>
    <cellStyle name="Normal 2 5 2 3 3 2 2 3" xfId="29646" xr:uid="{00000000-0005-0000-0000-0000CE730000}"/>
    <cellStyle name="Normal 2 5 2 3 3 2 3" xfId="9528" xr:uid="{00000000-0005-0000-0000-000038250000}"/>
    <cellStyle name="Normal 2 5 2 3 3 2 3 3" xfId="24629" xr:uid="{00000000-0005-0000-0000-000035600000}"/>
    <cellStyle name="Normal 2 5 2 3 3 2 5" xfId="19616" xr:uid="{00000000-0005-0000-0000-0000A04C0000}"/>
    <cellStyle name="Normal 2 5 2 3 3 3" xfId="6167" xr:uid="{00000000-0005-0000-0000-000017180000}"/>
    <cellStyle name="Normal 2 5 2 3 3 3 2" xfId="16219" xr:uid="{00000000-0005-0000-0000-00005B3F0000}"/>
    <cellStyle name="Normal 2 5 2 3 3 3 3" xfId="11199" xr:uid="{00000000-0005-0000-0000-0000BF2B0000}"/>
    <cellStyle name="Normal 2 5 2 3 3 3 3 3" xfId="26300" xr:uid="{00000000-0005-0000-0000-0000BC660000}"/>
    <cellStyle name="Normal 2 5 2 3 3 3 5" xfId="21287" xr:uid="{00000000-0005-0000-0000-000027530000}"/>
    <cellStyle name="Normal 2 5 2 3 3 4" xfId="12877" xr:uid="{00000000-0005-0000-0000-00004D320000}"/>
    <cellStyle name="Normal 2 5 2 3 3 4 3" xfId="27975" xr:uid="{00000000-0005-0000-0000-0000476D0000}"/>
    <cellStyle name="Normal 2 5 2 3 3 5" xfId="7856" xr:uid="{00000000-0005-0000-0000-0000B01E0000}"/>
    <cellStyle name="Normal 2 5 2 3 3 5 3" xfId="22958" xr:uid="{00000000-0005-0000-0000-0000AE590000}"/>
    <cellStyle name="Normal 2 5 2 3 3 7" xfId="17945" xr:uid="{00000000-0005-0000-0000-000019460000}"/>
    <cellStyle name="Normal 2 5 2 3 4" xfId="3638" xr:uid="{00000000-0005-0000-0000-0000360E0000}"/>
    <cellStyle name="Normal 2 5 2 3 4 2" xfId="13712" xr:uid="{00000000-0005-0000-0000-000090350000}"/>
    <cellStyle name="Normal 2 5 2 3 4 2 3" xfId="28810" xr:uid="{00000000-0005-0000-0000-00008A700000}"/>
    <cellStyle name="Normal 2 5 2 3 4 3" xfId="8692" xr:uid="{00000000-0005-0000-0000-0000F4210000}"/>
    <cellStyle name="Normal 2 5 2 3 4 3 3" xfId="23793" xr:uid="{00000000-0005-0000-0000-0000F15C0000}"/>
    <cellStyle name="Normal 2 5 2 3 4 5" xfId="18780" xr:uid="{00000000-0005-0000-0000-00005C490000}"/>
    <cellStyle name="Normal 2 5 2 3 5" xfId="5331" xr:uid="{00000000-0005-0000-0000-0000D3140000}"/>
    <cellStyle name="Normal 2 5 2 3 5 2" xfId="15383" xr:uid="{00000000-0005-0000-0000-0000173C0000}"/>
    <cellStyle name="Normal 2 5 2 3 5 2 3" xfId="30481" xr:uid="{00000000-0005-0000-0000-000011770000}"/>
    <cellStyle name="Normal 2 5 2 3 5 3" xfId="10363" xr:uid="{00000000-0005-0000-0000-00007B280000}"/>
    <cellStyle name="Normal 2 5 2 3 5 3 3" xfId="25464" xr:uid="{00000000-0005-0000-0000-000078630000}"/>
    <cellStyle name="Normal 2 5 2 3 5 5" xfId="20451" xr:uid="{00000000-0005-0000-0000-0000E34F0000}"/>
    <cellStyle name="Normal 2 5 2 3 6" xfId="12041" xr:uid="{00000000-0005-0000-0000-0000092F0000}"/>
    <cellStyle name="Normal 2 5 2 3 6 3" xfId="27139" xr:uid="{00000000-0005-0000-0000-0000036A0000}"/>
    <cellStyle name="Normal 2 5 2 3 7" xfId="7020" xr:uid="{00000000-0005-0000-0000-00006C1B0000}"/>
    <cellStyle name="Normal 2 5 2 3 7 3" xfId="22122" xr:uid="{00000000-0005-0000-0000-00006A560000}"/>
    <cellStyle name="Normal 2 5 2 3 9" xfId="17109" xr:uid="{00000000-0005-0000-0000-0000D5420000}"/>
    <cellStyle name="Normal 2 5 2 4" xfId="2156" xr:uid="{00000000-0005-0000-0000-00006C080000}"/>
    <cellStyle name="Normal 2 5 2 4 2" xfId="2995" xr:uid="{00000000-0005-0000-0000-0000B30B0000}"/>
    <cellStyle name="Normal 2 5 2 4 2 2" xfId="4685" xr:uid="{00000000-0005-0000-0000-00004D120000}"/>
    <cellStyle name="Normal 2 5 2 4 2 2 2" xfId="14758" xr:uid="{00000000-0005-0000-0000-0000A6390000}"/>
    <cellStyle name="Normal 2 5 2 4 2 2 2 3" xfId="29856" xr:uid="{00000000-0005-0000-0000-0000A0740000}"/>
    <cellStyle name="Normal 2 5 2 4 2 2 3" xfId="9738" xr:uid="{00000000-0005-0000-0000-00000A260000}"/>
    <cellStyle name="Normal 2 5 2 4 2 2 3 3" xfId="24839" xr:uid="{00000000-0005-0000-0000-000007610000}"/>
    <cellStyle name="Normal 2 5 2 4 2 2 5" xfId="19826" xr:uid="{00000000-0005-0000-0000-0000724D0000}"/>
    <cellStyle name="Normal 2 5 2 4 2 3" xfId="6377" xr:uid="{00000000-0005-0000-0000-0000E9180000}"/>
    <cellStyle name="Normal 2 5 2 4 2 3 2" xfId="16429" xr:uid="{00000000-0005-0000-0000-00002D400000}"/>
    <cellStyle name="Normal 2 5 2 4 2 3 3" xfId="11409" xr:uid="{00000000-0005-0000-0000-0000912C0000}"/>
    <cellStyle name="Normal 2 5 2 4 2 3 3 3" xfId="26510" xr:uid="{00000000-0005-0000-0000-00008E670000}"/>
    <cellStyle name="Normal 2 5 2 4 2 3 5" xfId="21497" xr:uid="{00000000-0005-0000-0000-0000F9530000}"/>
    <cellStyle name="Normal 2 5 2 4 2 4" xfId="13087" xr:uid="{00000000-0005-0000-0000-00001F330000}"/>
    <cellStyle name="Normal 2 5 2 4 2 4 3" xfId="28185" xr:uid="{00000000-0005-0000-0000-0000196E0000}"/>
    <cellStyle name="Normal 2 5 2 4 2 5" xfId="8066" xr:uid="{00000000-0005-0000-0000-0000821F0000}"/>
    <cellStyle name="Normal 2 5 2 4 2 5 3" xfId="23168" xr:uid="{00000000-0005-0000-0000-0000805A0000}"/>
    <cellStyle name="Normal 2 5 2 4 2 7" xfId="18155" xr:uid="{00000000-0005-0000-0000-0000EB460000}"/>
    <cellStyle name="Normal 2 5 2 4 3" xfId="3848" xr:uid="{00000000-0005-0000-0000-0000080F0000}"/>
    <cellStyle name="Normal 2 5 2 4 3 2" xfId="13922" xr:uid="{00000000-0005-0000-0000-000062360000}"/>
    <cellStyle name="Normal 2 5 2 4 3 2 3" xfId="29020" xr:uid="{00000000-0005-0000-0000-00005C710000}"/>
    <cellStyle name="Normal 2 5 2 4 3 3" xfId="8902" xr:uid="{00000000-0005-0000-0000-0000C6220000}"/>
    <cellStyle name="Normal 2 5 2 4 3 3 3" xfId="24003" xr:uid="{00000000-0005-0000-0000-0000C35D0000}"/>
    <cellStyle name="Normal 2 5 2 4 3 5" xfId="18990" xr:uid="{00000000-0005-0000-0000-00002E4A0000}"/>
    <cellStyle name="Normal 2 5 2 4 4" xfId="5541" xr:uid="{00000000-0005-0000-0000-0000A5150000}"/>
    <cellStyle name="Normal 2 5 2 4 4 2" xfId="15593" xr:uid="{00000000-0005-0000-0000-0000E93C0000}"/>
    <cellStyle name="Normal 2 5 2 4 4 2 3" xfId="30691" xr:uid="{00000000-0005-0000-0000-0000E3770000}"/>
    <cellStyle name="Normal 2 5 2 4 4 3" xfId="10573" xr:uid="{00000000-0005-0000-0000-00004D290000}"/>
    <cellStyle name="Normal 2 5 2 4 4 3 3" xfId="25674" xr:uid="{00000000-0005-0000-0000-00004A640000}"/>
    <cellStyle name="Normal 2 5 2 4 4 5" xfId="20661" xr:uid="{00000000-0005-0000-0000-0000B5500000}"/>
    <cellStyle name="Normal 2 5 2 4 5" xfId="12251" xr:uid="{00000000-0005-0000-0000-0000DB2F0000}"/>
    <cellStyle name="Normal 2 5 2 4 5 3" xfId="27349" xr:uid="{00000000-0005-0000-0000-0000D56A0000}"/>
    <cellStyle name="Normal 2 5 2 4 6" xfId="7230" xr:uid="{00000000-0005-0000-0000-00003E1C0000}"/>
    <cellStyle name="Normal 2 5 2 4 6 3" xfId="22332" xr:uid="{00000000-0005-0000-0000-00003C570000}"/>
    <cellStyle name="Normal 2 5 2 4 8" xfId="17319" xr:uid="{00000000-0005-0000-0000-0000A7430000}"/>
    <cellStyle name="Normal 2 5 2 5" xfId="2577" xr:uid="{00000000-0005-0000-0000-0000110A0000}"/>
    <cellStyle name="Normal 2 5 2 5 2" xfId="4267" xr:uid="{00000000-0005-0000-0000-0000AB100000}"/>
    <cellStyle name="Normal 2 5 2 5 2 2" xfId="14340" xr:uid="{00000000-0005-0000-0000-000004380000}"/>
    <cellStyle name="Normal 2 5 2 5 2 2 3" xfId="29438" xr:uid="{00000000-0005-0000-0000-0000FE720000}"/>
    <cellStyle name="Normal 2 5 2 5 2 3" xfId="9320" xr:uid="{00000000-0005-0000-0000-000068240000}"/>
    <cellStyle name="Normal 2 5 2 5 2 3 3" xfId="24421" xr:uid="{00000000-0005-0000-0000-0000655F0000}"/>
    <cellStyle name="Normal 2 5 2 5 2 5" xfId="19408" xr:uid="{00000000-0005-0000-0000-0000D04B0000}"/>
    <cellStyle name="Normal 2 5 2 5 3" xfId="5959" xr:uid="{00000000-0005-0000-0000-000047170000}"/>
    <cellStyle name="Normal 2 5 2 5 3 2" xfId="16011" xr:uid="{00000000-0005-0000-0000-00008B3E0000}"/>
    <cellStyle name="Normal 2 5 2 5 3 3" xfId="10991" xr:uid="{00000000-0005-0000-0000-0000EF2A0000}"/>
    <cellStyle name="Normal 2 5 2 5 3 3 3" xfId="26092" xr:uid="{00000000-0005-0000-0000-0000EC650000}"/>
    <cellStyle name="Normal 2 5 2 5 3 5" xfId="21079" xr:uid="{00000000-0005-0000-0000-000057520000}"/>
    <cellStyle name="Normal 2 5 2 5 4" xfId="12669" xr:uid="{00000000-0005-0000-0000-00007D310000}"/>
    <cellStyle name="Normal 2 5 2 5 4 3" xfId="27767" xr:uid="{00000000-0005-0000-0000-0000776C0000}"/>
    <cellStyle name="Normal 2 5 2 5 5" xfId="7648" xr:uid="{00000000-0005-0000-0000-0000E01D0000}"/>
    <cellStyle name="Normal 2 5 2 5 5 3" xfId="22750" xr:uid="{00000000-0005-0000-0000-0000DE580000}"/>
    <cellStyle name="Normal 2 5 2 5 7" xfId="17737" xr:uid="{00000000-0005-0000-0000-000049450000}"/>
    <cellStyle name="Normal 2 5 2 6" xfId="3430" xr:uid="{00000000-0005-0000-0000-0000660D0000}"/>
    <cellStyle name="Normal 2 5 2 6 2" xfId="13504" xr:uid="{00000000-0005-0000-0000-0000C0340000}"/>
    <cellStyle name="Normal 2 5 2 6 2 3" xfId="28602" xr:uid="{00000000-0005-0000-0000-0000BA6F0000}"/>
    <cellStyle name="Normal 2 5 2 6 3" xfId="8484" xr:uid="{00000000-0005-0000-0000-000024210000}"/>
    <cellStyle name="Normal 2 5 2 6 3 3" xfId="23585" xr:uid="{00000000-0005-0000-0000-0000215C0000}"/>
    <cellStyle name="Normal 2 5 2 6 5" xfId="18572" xr:uid="{00000000-0005-0000-0000-00008C480000}"/>
    <cellStyle name="Normal 2 5 2 7" xfId="5123" xr:uid="{00000000-0005-0000-0000-000003140000}"/>
    <cellStyle name="Normal 2 5 2 7 2" xfId="15175" xr:uid="{00000000-0005-0000-0000-0000473B0000}"/>
    <cellStyle name="Normal 2 5 2 7 2 3" xfId="30273" xr:uid="{00000000-0005-0000-0000-000041760000}"/>
    <cellStyle name="Normal 2 5 2 7 3" xfId="10155" xr:uid="{00000000-0005-0000-0000-0000AB270000}"/>
    <cellStyle name="Normal 2 5 2 7 3 3" xfId="25256" xr:uid="{00000000-0005-0000-0000-0000A8620000}"/>
    <cellStyle name="Normal 2 5 2 7 5" xfId="20243" xr:uid="{00000000-0005-0000-0000-0000134F0000}"/>
    <cellStyle name="Normal 2 5 2 8" xfId="11833" xr:uid="{00000000-0005-0000-0000-0000392E0000}"/>
    <cellStyle name="Normal 2 5 2 8 3" xfId="26931" xr:uid="{00000000-0005-0000-0000-000033690000}"/>
    <cellStyle name="Normal 2 5 2 9" xfId="6812" xr:uid="{00000000-0005-0000-0000-00009C1A0000}"/>
    <cellStyle name="Normal 2 5 2 9 3" xfId="21914" xr:uid="{00000000-0005-0000-0000-00009A550000}"/>
    <cellStyle name="Normal 2 5 3" xfId="1776" xr:uid="{00000000-0005-0000-0000-0000F0060000}"/>
    <cellStyle name="Normal 2 5 3 10" xfId="16953" xr:uid="{00000000-0005-0000-0000-000039420000}"/>
    <cellStyle name="Normal 2 5 3 2" xfId="1995" xr:uid="{00000000-0005-0000-0000-0000CB070000}"/>
    <cellStyle name="Normal 2 5 3 2 2" xfId="2416" xr:uid="{00000000-0005-0000-0000-000070090000}"/>
    <cellStyle name="Normal 2 5 3 2 2 2" xfId="3255" xr:uid="{00000000-0005-0000-0000-0000B70C0000}"/>
    <cellStyle name="Normal 2 5 3 2 2 2 2" xfId="4945" xr:uid="{00000000-0005-0000-0000-000051130000}"/>
    <cellStyle name="Normal 2 5 3 2 2 2 2 2" xfId="15018" xr:uid="{00000000-0005-0000-0000-0000AA3A0000}"/>
    <cellStyle name="Normal 2 5 3 2 2 2 2 2 3" xfId="30116" xr:uid="{00000000-0005-0000-0000-0000A4750000}"/>
    <cellStyle name="Normal 2 5 3 2 2 2 2 3" xfId="9998" xr:uid="{00000000-0005-0000-0000-00000E270000}"/>
    <cellStyle name="Normal 2 5 3 2 2 2 2 3 3" xfId="25099" xr:uid="{00000000-0005-0000-0000-00000B620000}"/>
    <cellStyle name="Normal 2 5 3 2 2 2 2 5" xfId="20086" xr:uid="{00000000-0005-0000-0000-0000764E0000}"/>
    <cellStyle name="Normal 2 5 3 2 2 2 3" xfId="6637" xr:uid="{00000000-0005-0000-0000-0000ED190000}"/>
    <cellStyle name="Normal 2 5 3 2 2 2 3 2" xfId="16689" xr:uid="{00000000-0005-0000-0000-000031410000}"/>
    <cellStyle name="Normal 2 5 3 2 2 2 3 3" xfId="11669" xr:uid="{00000000-0005-0000-0000-0000952D0000}"/>
    <cellStyle name="Normal 2 5 3 2 2 2 3 3 3" xfId="26770" xr:uid="{00000000-0005-0000-0000-000092680000}"/>
    <cellStyle name="Normal 2 5 3 2 2 2 3 5" xfId="21757" xr:uid="{00000000-0005-0000-0000-0000FD540000}"/>
    <cellStyle name="Normal 2 5 3 2 2 2 4" xfId="13347" xr:uid="{00000000-0005-0000-0000-000023340000}"/>
    <cellStyle name="Normal 2 5 3 2 2 2 4 3" xfId="28445" xr:uid="{00000000-0005-0000-0000-00001D6F0000}"/>
    <cellStyle name="Normal 2 5 3 2 2 2 5" xfId="8326" xr:uid="{00000000-0005-0000-0000-000086200000}"/>
    <cellStyle name="Normal 2 5 3 2 2 2 5 3" xfId="23428" xr:uid="{00000000-0005-0000-0000-0000845B0000}"/>
    <cellStyle name="Normal 2 5 3 2 2 2 7" xfId="18415" xr:uid="{00000000-0005-0000-0000-0000EF470000}"/>
    <cellStyle name="Normal 2 5 3 2 2 3" xfId="4108" xr:uid="{00000000-0005-0000-0000-00000C100000}"/>
    <cellStyle name="Normal 2 5 3 2 2 3 2" xfId="14182" xr:uid="{00000000-0005-0000-0000-000066370000}"/>
    <cellStyle name="Normal 2 5 3 2 2 3 2 3" xfId="29280" xr:uid="{00000000-0005-0000-0000-000060720000}"/>
    <cellStyle name="Normal 2 5 3 2 2 3 3" xfId="9162" xr:uid="{00000000-0005-0000-0000-0000CA230000}"/>
    <cellStyle name="Normal 2 5 3 2 2 3 3 3" xfId="24263" xr:uid="{00000000-0005-0000-0000-0000C75E0000}"/>
    <cellStyle name="Normal 2 5 3 2 2 3 5" xfId="19250" xr:uid="{00000000-0005-0000-0000-0000324B0000}"/>
    <cellStyle name="Normal 2 5 3 2 2 4" xfId="5801" xr:uid="{00000000-0005-0000-0000-0000A9160000}"/>
    <cellStyle name="Normal 2 5 3 2 2 4 2" xfId="15853" xr:uid="{00000000-0005-0000-0000-0000ED3D0000}"/>
    <cellStyle name="Normal 2 5 3 2 2 4 3" xfId="10833" xr:uid="{00000000-0005-0000-0000-0000512A0000}"/>
    <cellStyle name="Normal 2 5 3 2 2 4 3 3" xfId="25934" xr:uid="{00000000-0005-0000-0000-00004E650000}"/>
    <cellStyle name="Normal 2 5 3 2 2 4 5" xfId="20921" xr:uid="{00000000-0005-0000-0000-0000B9510000}"/>
    <cellStyle name="Normal 2 5 3 2 2 5" xfId="12511" xr:uid="{00000000-0005-0000-0000-0000DF300000}"/>
    <cellStyle name="Normal 2 5 3 2 2 5 3" xfId="27609" xr:uid="{00000000-0005-0000-0000-0000D96B0000}"/>
    <cellStyle name="Normal 2 5 3 2 2 6" xfId="7490" xr:uid="{00000000-0005-0000-0000-0000421D0000}"/>
    <cellStyle name="Normal 2 5 3 2 2 6 3" xfId="22592" xr:uid="{00000000-0005-0000-0000-000040580000}"/>
    <cellStyle name="Normal 2 5 3 2 2 8" xfId="17579" xr:uid="{00000000-0005-0000-0000-0000AB440000}"/>
    <cellStyle name="Normal 2 5 3 2 3" xfId="2837" xr:uid="{00000000-0005-0000-0000-0000150B0000}"/>
    <cellStyle name="Normal 2 5 3 2 3 2" xfId="4527" xr:uid="{00000000-0005-0000-0000-0000AF110000}"/>
    <cellStyle name="Normal 2 5 3 2 3 2 2" xfId="14600" xr:uid="{00000000-0005-0000-0000-000008390000}"/>
    <cellStyle name="Normal 2 5 3 2 3 2 2 3" xfId="29698" xr:uid="{00000000-0005-0000-0000-000002740000}"/>
    <cellStyle name="Normal 2 5 3 2 3 2 3" xfId="9580" xr:uid="{00000000-0005-0000-0000-00006C250000}"/>
    <cellStyle name="Normal 2 5 3 2 3 2 3 3" xfId="24681" xr:uid="{00000000-0005-0000-0000-000069600000}"/>
    <cellStyle name="Normal 2 5 3 2 3 2 5" xfId="19668" xr:uid="{00000000-0005-0000-0000-0000D44C0000}"/>
    <cellStyle name="Normal 2 5 3 2 3 3" xfId="6219" xr:uid="{00000000-0005-0000-0000-00004B180000}"/>
    <cellStyle name="Normal 2 5 3 2 3 3 2" xfId="16271" xr:uid="{00000000-0005-0000-0000-00008F3F0000}"/>
    <cellStyle name="Normal 2 5 3 2 3 3 3" xfId="11251" xr:uid="{00000000-0005-0000-0000-0000F32B0000}"/>
    <cellStyle name="Normal 2 5 3 2 3 3 3 3" xfId="26352" xr:uid="{00000000-0005-0000-0000-0000F0660000}"/>
    <cellStyle name="Normal 2 5 3 2 3 3 5" xfId="21339" xr:uid="{00000000-0005-0000-0000-00005B530000}"/>
    <cellStyle name="Normal 2 5 3 2 3 4" xfId="12929" xr:uid="{00000000-0005-0000-0000-000081320000}"/>
    <cellStyle name="Normal 2 5 3 2 3 4 3" xfId="28027" xr:uid="{00000000-0005-0000-0000-00007B6D0000}"/>
    <cellStyle name="Normal 2 5 3 2 3 5" xfId="7908" xr:uid="{00000000-0005-0000-0000-0000E41E0000}"/>
    <cellStyle name="Normal 2 5 3 2 3 5 3" xfId="23010" xr:uid="{00000000-0005-0000-0000-0000E2590000}"/>
    <cellStyle name="Normal 2 5 3 2 3 7" xfId="17997" xr:uid="{00000000-0005-0000-0000-00004D460000}"/>
    <cellStyle name="Normal 2 5 3 2 4" xfId="3690" xr:uid="{00000000-0005-0000-0000-00006A0E0000}"/>
    <cellStyle name="Normal 2 5 3 2 4 2" xfId="13764" xr:uid="{00000000-0005-0000-0000-0000C4350000}"/>
    <cellStyle name="Normal 2 5 3 2 4 2 3" xfId="28862" xr:uid="{00000000-0005-0000-0000-0000BE700000}"/>
    <cellStyle name="Normal 2 5 3 2 4 3" xfId="8744" xr:uid="{00000000-0005-0000-0000-000028220000}"/>
    <cellStyle name="Normal 2 5 3 2 4 3 3" xfId="23845" xr:uid="{00000000-0005-0000-0000-0000255D0000}"/>
    <cellStyle name="Normal 2 5 3 2 4 5" xfId="18832" xr:uid="{00000000-0005-0000-0000-000090490000}"/>
    <cellStyle name="Normal 2 5 3 2 5" xfId="5383" xr:uid="{00000000-0005-0000-0000-000007150000}"/>
    <cellStyle name="Normal 2 5 3 2 5 2" xfId="15435" xr:uid="{00000000-0005-0000-0000-00004B3C0000}"/>
    <cellStyle name="Normal 2 5 3 2 5 2 3" xfId="30533" xr:uid="{00000000-0005-0000-0000-000045770000}"/>
    <cellStyle name="Normal 2 5 3 2 5 3" xfId="10415" xr:uid="{00000000-0005-0000-0000-0000AF280000}"/>
    <cellStyle name="Normal 2 5 3 2 5 3 3" xfId="25516" xr:uid="{00000000-0005-0000-0000-0000AC630000}"/>
    <cellStyle name="Normal 2 5 3 2 5 5" xfId="20503" xr:uid="{00000000-0005-0000-0000-000017500000}"/>
    <cellStyle name="Normal 2 5 3 2 6" xfId="12093" xr:uid="{00000000-0005-0000-0000-00003D2F0000}"/>
    <cellStyle name="Normal 2 5 3 2 6 3" xfId="27191" xr:uid="{00000000-0005-0000-0000-0000376A0000}"/>
    <cellStyle name="Normal 2 5 3 2 7" xfId="7072" xr:uid="{00000000-0005-0000-0000-0000A01B0000}"/>
    <cellStyle name="Normal 2 5 3 2 7 3" xfId="22174" xr:uid="{00000000-0005-0000-0000-00009E560000}"/>
    <cellStyle name="Normal 2 5 3 2 9" xfId="17161" xr:uid="{00000000-0005-0000-0000-000009430000}"/>
    <cellStyle name="Normal 2 5 3 3" xfId="2208" xr:uid="{00000000-0005-0000-0000-0000A0080000}"/>
    <cellStyle name="Normal 2 5 3 3 2" xfId="3047" xr:uid="{00000000-0005-0000-0000-0000E70B0000}"/>
    <cellStyle name="Normal 2 5 3 3 2 2" xfId="4737" xr:uid="{00000000-0005-0000-0000-000081120000}"/>
    <cellStyle name="Normal 2 5 3 3 2 2 2" xfId="14810" xr:uid="{00000000-0005-0000-0000-0000DA390000}"/>
    <cellStyle name="Normal 2 5 3 3 2 2 2 3" xfId="29908" xr:uid="{00000000-0005-0000-0000-0000D4740000}"/>
    <cellStyle name="Normal 2 5 3 3 2 2 3" xfId="9790" xr:uid="{00000000-0005-0000-0000-00003E260000}"/>
    <cellStyle name="Normal 2 5 3 3 2 2 3 3" xfId="24891" xr:uid="{00000000-0005-0000-0000-00003B610000}"/>
    <cellStyle name="Normal 2 5 3 3 2 2 5" xfId="19878" xr:uid="{00000000-0005-0000-0000-0000A64D0000}"/>
    <cellStyle name="Normal 2 5 3 3 2 3" xfId="6429" xr:uid="{00000000-0005-0000-0000-00001D190000}"/>
    <cellStyle name="Normal 2 5 3 3 2 3 2" xfId="16481" xr:uid="{00000000-0005-0000-0000-000061400000}"/>
    <cellStyle name="Normal 2 5 3 3 2 3 3" xfId="11461" xr:uid="{00000000-0005-0000-0000-0000C52C0000}"/>
    <cellStyle name="Normal 2 5 3 3 2 3 3 3" xfId="26562" xr:uid="{00000000-0005-0000-0000-0000C2670000}"/>
    <cellStyle name="Normal 2 5 3 3 2 3 5" xfId="21549" xr:uid="{00000000-0005-0000-0000-00002D540000}"/>
    <cellStyle name="Normal 2 5 3 3 2 4" xfId="13139" xr:uid="{00000000-0005-0000-0000-000053330000}"/>
    <cellStyle name="Normal 2 5 3 3 2 4 3" xfId="28237" xr:uid="{00000000-0005-0000-0000-00004D6E0000}"/>
    <cellStyle name="Normal 2 5 3 3 2 5" xfId="8118" xr:uid="{00000000-0005-0000-0000-0000B61F0000}"/>
    <cellStyle name="Normal 2 5 3 3 2 5 3" xfId="23220" xr:uid="{00000000-0005-0000-0000-0000B45A0000}"/>
    <cellStyle name="Normal 2 5 3 3 2 7" xfId="18207" xr:uid="{00000000-0005-0000-0000-00001F470000}"/>
    <cellStyle name="Normal 2 5 3 3 3" xfId="3900" xr:uid="{00000000-0005-0000-0000-00003C0F0000}"/>
    <cellStyle name="Normal 2 5 3 3 3 2" xfId="13974" xr:uid="{00000000-0005-0000-0000-000096360000}"/>
    <cellStyle name="Normal 2 5 3 3 3 2 3" xfId="29072" xr:uid="{00000000-0005-0000-0000-000090710000}"/>
    <cellStyle name="Normal 2 5 3 3 3 3" xfId="8954" xr:uid="{00000000-0005-0000-0000-0000FA220000}"/>
    <cellStyle name="Normal 2 5 3 3 3 3 3" xfId="24055" xr:uid="{00000000-0005-0000-0000-0000F75D0000}"/>
    <cellStyle name="Normal 2 5 3 3 3 5" xfId="19042" xr:uid="{00000000-0005-0000-0000-0000624A0000}"/>
    <cellStyle name="Normal 2 5 3 3 4" xfId="5593" xr:uid="{00000000-0005-0000-0000-0000D9150000}"/>
    <cellStyle name="Normal 2 5 3 3 4 2" xfId="15645" xr:uid="{00000000-0005-0000-0000-00001D3D0000}"/>
    <cellStyle name="Normal 2 5 3 3 4 2 3" xfId="30743" xr:uid="{00000000-0005-0000-0000-000017780000}"/>
    <cellStyle name="Normal 2 5 3 3 4 3" xfId="10625" xr:uid="{00000000-0005-0000-0000-000081290000}"/>
    <cellStyle name="Normal 2 5 3 3 4 3 3" xfId="25726" xr:uid="{00000000-0005-0000-0000-00007E640000}"/>
    <cellStyle name="Normal 2 5 3 3 4 5" xfId="20713" xr:uid="{00000000-0005-0000-0000-0000E9500000}"/>
    <cellStyle name="Normal 2 5 3 3 5" xfId="12303" xr:uid="{00000000-0005-0000-0000-00000F300000}"/>
    <cellStyle name="Normal 2 5 3 3 5 3" xfId="27401" xr:uid="{00000000-0005-0000-0000-0000096B0000}"/>
    <cellStyle name="Normal 2 5 3 3 6" xfId="7282" xr:uid="{00000000-0005-0000-0000-0000721C0000}"/>
    <cellStyle name="Normal 2 5 3 3 6 3" xfId="22384" xr:uid="{00000000-0005-0000-0000-000070570000}"/>
    <cellStyle name="Normal 2 5 3 3 8" xfId="17371" xr:uid="{00000000-0005-0000-0000-0000DB430000}"/>
    <cellStyle name="Normal 2 5 3 4" xfId="2629" xr:uid="{00000000-0005-0000-0000-0000450A0000}"/>
    <cellStyle name="Normal 2 5 3 4 2" xfId="4319" xr:uid="{00000000-0005-0000-0000-0000DF100000}"/>
    <cellStyle name="Normal 2 5 3 4 2 2" xfId="14392" xr:uid="{00000000-0005-0000-0000-000038380000}"/>
    <cellStyle name="Normal 2 5 3 4 2 2 3" xfId="29490" xr:uid="{00000000-0005-0000-0000-000032730000}"/>
    <cellStyle name="Normal 2 5 3 4 2 3" xfId="9372" xr:uid="{00000000-0005-0000-0000-00009C240000}"/>
    <cellStyle name="Normal 2 5 3 4 2 3 3" xfId="24473" xr:uid="{00000000-0005-0000-0000-0000995F0000}"/>
    <cellStyle name="Normal 2 5 3 4 2 5" xfId="19460" xr:uid="{00000000-0005-0000-0000-0000044C0000}"/>
    <cellStyle name="Normal 2 5 3 4 3" xfId="6011" xr:uid="{00000000-0005-0000-0000-00007B170000}"/>
    <cellStyle name="Normal 2 5 3 4 3 2" xfId="16063" xr:uid="{00000000-0005-0000-0000-0000BF3E0000}"/>
    <cellStyle name="Normal 2 5 3 4 3 3" xfId="11043" xr:uid="{00000000-0005-0000-0000-0000232B0000}"/>
    <cellStyle name="Normal 2 5 3 4 3 3 3" xfId="26144" xr:uid="{00000000-0005-0000-0000-000020660000}"/>
    <cellStyle name="Normal 2 5 3 4 3 5" xfId="21131" xr:uid="{00000000-0005-0000-0000-00008B520000}"/>
    <cellStyle name="Normal 2 5 3 4 4" xfId="12721" xr:uid="{00000000-0005-0000-0000-0000B1310000}"/>
    <cellStyle name="Normal 2 5 3 4 4 3" xfId="27819" xr:uid="{00000000-0005-0000-0000-0000AB6C0000}"/>
    <cellStyle name="Normal 2 5 3 4 5" xfId="7700" xr:uid="{00000000-0005-0000-0000-0000141E0000}"/>
    <cellStyle name="Normal 2 5 3 4 5 3" xfId="22802" xr:uid="{00000000-0005-0000-0000-000012590000}"/>
    <cellStyle name="Normal 2 5 3 4 7" xfId="17789" xr:uid="{00000000-0005-0000-0000-00007D450000}"/>
    <cellStyle name="Normal 2 5 3 5" xfId="3482" xr:uid="{00000000-0005-0000-0000-00009A0D0000}"/>
    <cellStyle name="Normal 2 5 3 5 2" xfId="13556" xr:uid="{00000000-0005-0000-0000-0000F4340000}"/>
    <cellStyle name="Normal 2 5 3 5 2 3" xfId="28654" xr:uid="{00000000-0005-0000-0000-0000EE6F0000}"/>
    <cellStyle name="Normal 2 5 3 5 3" xfId="8536" xr:uid="{00000000-0005-0000-0000-000058210000}"/>
    <cellStyle name="Normal 2 5 3 5 3 3" xfId="23637" xr:uid="{00000000-0005-0000-0000-0000555C0000}"/>
    <cellStyle name="Normal 2 5 3 5 5" xfId="18624" xr:uid="{00000000-0005-0000-0000-0000C0480000}"/>
    <cellStyle name="Normal 2 5 3 6" xfId="5175" xr:uid="{00000000-0005-0000-0000-000037140000}"/>
    <cellStyle name="Normal 2 5 3 6 2" xfId="15227" xr:uid="{00000000-0005-0000-0000-00007B3B0000}"/>
    <cellStyle name="Normal 2 5 3 6 2 3" xfId="30325" xr:uid="{00000000-0005-0000-0000-000075760000}"/>
    <cellStyle name="Normal 2 5 3 6 3" xfId="10207" xr:uid="{00000000-0005-0000-0000-0000DF270000}"/>
    <cellStyle name="Normal 2 5 3 6 3 3" xfId="25308" xr:uid="{00000000-0005-0000-0000-0000DC620000}"/>
    <cellStyle name="Normal 2 5 3 6 5" xfId="20295" xr:uid="{00000000-0005-0000-0000-0000474F0000}"/>
    <cellStyle name="Normal 2 5 3 7" xfId="11885" xr:uid="{00000000-0005-0000-0000-00006D2E0000}"/>
    <cellStyle name="Normal 2 5 3 7 3" xfId="26983" xr:uid="{00000000-0005-0000-0000-000067690000}"/>
    <cellStyle name="Normal 2 5 3 8" xfId="6864" xr:uid="{00000000-0005-0000-0000-0000D01A0000}"/>
    <cellStyle name="Normal 2 5 3 8 3" xfId="21966" xr:uid="{00000000-0005-0000-0000-0000CE550000}"/>
    <cellStyle name="Normal 2 5 4" xfId="1889" xr:uid="{00000000-0005-0000-0000-000061070000}"/>
    <cellStyle name="Normal 2 5 4 2" xfId="2312" xr:uid="{00000000-0005-0000-0000-000008090000}"/>
    <cellStyle name="Normal 2 5 4 2 2" xfId="3151" xr:uid="{00000000-0005-0000-0000-00004F0C0000}"/>
    <cellStyle name="Normal 2 5 4 2 2 2" xfId="4841" xr:uid="{00000000-0005-0000-0000-0000E9120000}"/>
    <cellStyle name="Normal 2 5 4 2 2 2 2" xfId="14914" xr:uid="{00000000-0005-0000-0000-0000423A0000}"/>
    <cellStyle name="Normal 2 5 4 2 2 2 2 3" xfId="30012" xr:uid="{00000000-0005-0000-0000-00003C750000}"/>
    <cellStyle name="Normal 2 5 4 2 2 2 3" xfId="9894" xr:uid="{00000000-0005-0000-0000-0000A6260000}"/>
    <cellStyle name="Normal 2 5 4 2 2 2 3 3" xfId="24995" xr:uid="{00000000-0005-0000-0000-0000A3610000}"/>
    <cellStyle name="Normal 2 5 4 2 2 2 5" xfId="19982" xr:uid="{00000000-0005-0000-0000-00000E4E0000}"/>
    <cellStyle name="Normal 2 5 4 2 2 3" xfId="6533" xr:uid="{00000000-0005-0000-0000-000085190000}"/>
    <cellStyle name="Normal 2 5 4 2 2 3 2" xfId="16585" xr:uid="{00000000-0005-0000-0000-0000C9400000}"/>
    <cellStyle name="Normal 2 5 4 2 2 3 3" xfId="11565" xr:uid="{00000000-0005-0000-0000-00002D2D0000}"/>
    <cellStyle name="Normal 2 5 4 2 2 3 3 3" xfId="26666" xr:uid="{00000000-0005-0000-0000-00002A680000}"/>
    <cellStyle name="Normal 2 5 4 2 2 3 5" xfId="21653" xr:uid="{00000000-0005-0000-0000-000095540000}"/>
    <cellStyle name="Normal 2 5 4 2 2 4" xfId="13243" xr:uid="{00000000-0005-0000-0000-0000BB330000}"/>
    <cellStyle name="Normal 2 5 4 2 2 4 3" xfId="28341" xr:uid="{00000000-0005-0000-0000-0000B56E0000}"/>
    <cellStyle name="Normal 2 5 4 2 2 5" xfId="8222" xr:uid="{00000000-0005-0000-0000-00001E200000}"/>
    <cellStyle name="Normal 2 5 4 2 2 5 3" xfId="23324" xr:uid="{00000000-0005-0000-0000-00001C5B0000}"/>
    <cellStyle name="Normal 2 5 4 2 2 7" xfId="18311" xr:uid="{00000000-0005-0000-0000-000087470000}"/>
    <cellStyle name="Normal 2 5 4 2 3" xfId="4004" xr:uid="{00000000-0005-0000-0000-0000A40F0000}"/>
    <cellStyle name="Normal 2 5 4 2 3 2" xfId="14078" xr:uid="{00000000-0005-0000-0000-0000FE360000}"/>
    <cellStyle name="Normal 2 5 4 2 3 2 3" xfId="29176" xr:uid="{00000000-0005-0000-0000-0000F8710000}"/>
    <cellStyle name="Normal 2 5 4 2 3 3" xfId="9058" xr:uid="{00000000-0005-0000-0000-000062230000}"/>
    <cellStyle name="Normal 2 5 4 2 3 3 3" xfId="24159" xr:uid="{00000000-0005-0000-0000-00005F5E0000}"/>
    <cellStyle name="Normal 2 5 4 2 3 5" xfId="19146" xr:uid="{00000000-0005-0000-0000-0000CA4A0000}"/>
    <cellStyle name="Normal 2 5 4 2 4" xfId="5697" xr:uid="{00000000-0005-0000-0000-000041160000}"/>
    <cellStyle name="Normal 2 5 4 2 4 2" xfId="15749" xr:uid="{00000000-0005-0000-0000-0000853D0000}"/>
    <cellStyle name="Normal 2 5 4 2 4 2 3" xfId="30847" xr:uid="{00000000-0005-0000-0000-00007F780000}"/>
    <cellStyle name="Normal 2 5 4 2 4 3" xfId="10729" xr:uid="{00000000-0005-0000-0000-0000E9290000}"/>
    <cellStyle name="Normal 2 5 4 2 4 3 3" xfId="25830" xr:uid="{00000000-0005-0000-0000-0000E6640000}"/>
    <cellStyle name="Normal 2 5 4 2 4 5" xfId="20817" xr:uid="{00000000-0005-0000-0000-000051510000}"/>
    <cellStyle name="Normal 2 5 4 2 5" xfId="12407" xr:uid="{00000000-0005-0000-0000-000077300000}"/>
    <cellStyle name="Normal 2 5 4 2 5 3" xfId="27505" xr:uid="{00000000-0005-0000-0000-0000716B0000}"/>
    <cellStyle name="Normal 2 5 4 2 6" xfId="7386" xr:uid="{00000000-0005-0000-0000-0000DA1C0000}"/>
    <cellStyle name="Normal 2 5 4 2 6 3" xfId="22488" xr:uid="{00000000-0005-0000-0000-0000D8570000}"/>
    <cellStyle name="Normal 2 5 4 2 8" xfId="17475" xr:uid="{00000000-0005-0000-0000-000043440000}"/>
    <cellStyle name="Normal 2 5 4 3" xfId="2733" xr:uid="{00000000-0005-0000-0000-0000AD0A0000}"/>
    <cellStyle name="Normal 2 5 4 3 2" xfId="4423" xr:uid="{00000000-0005-0000-0000-000047110000}"/>
    <cellStyle name="Normal 2 5 4 3 2 2" xfId="14496" xr:uid="{00000000-0005-0000-0000-0000A0380000}"/>
    <cellStyle name="Normal 2 5 4 3 2 2 3" xfId="29594" xr:uid="{00000000-0005-0000-0000-00009A730000}"/>
    <cellStyle name="Normal 2 5 4 3 2 3" xfId="9476" xr:uid="{00000000-0005-0000-0000-000004250000}"/>
    <cellStyle name="Normal 2 5 4 3 2 3 3" xfId="24577" xr:uid="{00000000-0005-0000-0000-000001600000}"/>
    <cellStyle name="Normal 2 5 4 3 2 5" xfId="19564" xr:uid="{00000000-0005-0000-0000-00006C4C0000}"/>
    <cellStyle name="Normal 2 5 4 3 3" xfId="6115" xr:uid="{00000000-0005-0000-0000-0000E3170000}"/>
    <cellStyle name="Normal 2 5 4 3 3 2" xfId="16167" xr:uid="{00000000-0005-0000-0000-0000273F0000}"/>
    <cellStyle name="Normal 2 5 4 3 3 3" xfId="11147" xr:uid="{00000000-0005-0000-0000-00008B2B0000}"/>
    <cellStyle name="Normal 2 5 4 3 3 3 3" xfId="26248" xr:uid="{00000000-0005-0000-0000-000088660000}"/>
    <cellStyle name="Normal 2 5 4 3 3 5" xfId="21235" xr:uid="{00000000-0005-0000-0000-0000F3520000}"/>
    <cellStyle name="Normal 2 5 4 3 4" xfId="12825" xr:uid="{00000000-0005-0000-0000-000019320000}"/>
    <cellStyle name="Normal 2 5 4 3 4 3" xfId="27923" xr:uid="{00000000-0005-0000-0000-0000136D0000}"/>
    <cellStyle name="Normal 2 5 4 3 5" xfId="7804" xr:uid="{00000000-0005-0000-0000-00007C1E0000}"/>
    <cellStyle name="Normal 2 5 4 3 5 3" xfId="22906" xr:uid="{00000000-0005-0000-0000-00007A590000}"/>
    <cellStyle name="Normal 2 5 4 3 7" xfId="17893" xr:uid="{00000000-0005-0000-0000-0000E5450000}"/>
    <cellStyle name="Normal 2 5 4 4" xfId="3586" xr:uid="{00000000-0005-0000-0000-0000020E0000}"/>
    <cellStyle name="Normal 2 5 4 4 2" xfId="13660" xr:uid="{00000000-0005-0000-0000-00005C350000}"/>
    <cellStyle name="Normal 2 5 4 4 2 3" xfId="28758" xr:uid="{00000000-0005-0000-0000-000056700000}"/>
    <cellStyle name="Normal 2 5 4 4 3" xfId="8640" xr:uid="{00000000-0005-0000-0000-0000C0210000}"/>
    <cellStyle name="Normal 2 5 4 4 3 3" xfId="23741" xr:uid="{00000000-0005-0000-0000-0000BD5C0000}"/>
    <cellStyle name="Normal 2 5 4 4 5" xfId="18728" xr:uid="{00000000-0005-0000-0000-000028490000}"/>
    <cellStyle name="Normal 2 5 4 5" xfId="5279" xr:uid="{00000000-0005-0000-0000-00009F140000}"/>
    <cellStyle name="Normal 2 5 4 5 2" xfId="15331" xr:uid="{00000000-0005-0000-0000-0000E33B0000}"/>
    <cellStyle name="Normal 2 5 4 5 2 3" xfId="30429" xr:uid="{00000000-0005-0000-0000-0000DD760000}"/>
    <cellStyle name="Normal 2 5 4 5 3" xfId="10311" xr:uid="{00000000-0005-0000-0000-000047280000}"/>
    <cellStyle name="Normal 2 5 4 5 3 3" xfId="25412" xr:uid="{00000000-0005-0000-0000-000044630000}"/>
    <cellStyle name="Normal 2 5 4 5 5" xfId="20399" xr:uid="{00000000-0005-0000-0000-0000AF4F0000}"/>
    <cellStyle name="Normal 2 5 4 6" xfId="11989" xr:uid="{00000000-0005-0000-0000-0000D52E0000}"/>
    <cellStyle name="Normal 2 5 4 6 3" xfId="27087" xr:uid="{00000000-0005-0000-0000-0000CF690000}"/>
    <cellStyle name="Normal 2 5 4 7" xfId="6968" xr:uid="{00000000-0005-0000-0000-0000381B0000}"/>
    <cellStyle name="Normal 2 5 4 7 3" xfId="22070" xr:uid="{00000000-0005-0000-0000-000036560000}"/>
    <cellStyle name="Normal 2 5 4 9" xfId="17057" xr:uid="{00000000-0005-0000-0000-0000A1420000}"/>
    <cellStyle name="Normal 2 5 5" xfId="2102" xr:uid="{00000000-0005-0000-0000-000036080000}"/>
    <cellStyle name="Normal 2 5 5 2" xfId="2943" xr:uid="{00000000-0005-0000-0000-00007F0B0000}"/>
    <cellStyle name="Normal 2 5 5 2 2" xfId="4633" xr:uid="{00000000-0005-0000-0000-000019120000}"/>
    <cellStyle name="Normal 2 5 5 2 2 2" xfId="14706" xr:uid="{00000000-0005-0000-0000-000072390000}"/>
    <cellStyle name="Normal 2 5 5 2 2 2 3" xfId="29804" xr:uid="{00000000-0005-0000-0000-00006C740000}"/>
    <cellStyle name="Normal 2 5 5 2 2 3" xfId="9686" xr:uid="{00000000-0005-0000-0000-0000D6250000}"/>
    <cellStyle name="Normal 2 5 5 2 2 3 3" xfId="24787" xr:uid="{00000000-0005-0000-0000-0000D3600000}"/>
    <cellStyle name="Normal 2 5 5 2 2 5" xfId="19774" xr:uid="{00000000-0005-0000-0000-00003E4D0000}"/>
    <cellStyle name="Normal 2 5 5 2 3" xfId="6325" xr:uid="{00000000-0005-0000-0000-0000B5180000}"/>
    <cellStyle name="Normal 2 5 5 2 3 2" xfId="16377" xr:uid="{00000000-0005-0000-0000-0000F93F0000}"/>
    <cellStyle name="Normal 2 5 5 2 3 3" xfId="11357" xr:uid="{00000000-0005-0000-0000-00005D2C0000}"/>
    <cellStyle name="Normal 2 5 5 2 3 3 3" xfId="26458" xr:uid="{00000000-0005-0000-0000-00005A670000}"/>
    <cellStyle name="Normal 2 5 5 2 3 5" xfId="21445" xr:uid="{00000000-0005-0000-0000-0000C5530000}"/>
    <cellStyle name="Normal 2 5 5 2 4" xfId="13035" xr:uid="{00000000-0005-0000-0000-0000EB320000}"/>
    <cellStyle name="Normal 2 5 5 2 4 3" xfId="28133" xr:uid="{00000000-0005-0000-0000-0000E56D0000}"/>
    <cellStyle name="Normal 2 5 5 2 5" xfId="8014" xr:uid="{00000000-0005-0000-0000-00004E1F0000}"/>
    <cellStyle name="Normal 2 5 5 2 5 3" xfId="23116" xr:uid="{00000000-0005-0000-0000-00004C5A0000}"/>
    <cellStyle name="Normal 2 5 5 2 7" xfId="18103" xr:uid="{00000000-0005-0000-0000-0000B7460000}"/>
    <cellStyle name="Normal 2 5 5 3" xfId="3796" xr:uid="{00000000-0005-0000-0000-0000D40E0000}"/>
    <cellStyle name="Normal 2 5 5 3 2" xfId="13870" xr:uid="{00000000-0005-0000-0000-00002E360000}"/>
    <cellStyle name="Normal 2 5 5 3 2 3" xfId="28968" xr:uid="{00000000-0005-0000-0000-000028710000}"/>
    <cellStyle name="Normal 2 5 5 3 3" xfId="8850" xr:uid="{00000000-0005-0000-0000-000092220000}"/>
    <cellStyle name="Normal 2 5 5 3 3 3" xfId="23951" xr:uid="{00000000-0005-0000-0000-00008F5D0000}"/>
    <cellStyle name="Normal 2 5 5 3 5" xfId="18938" xr:uid="{00000000-0005-0000-0000-0000FA490000}"/>
    <cellStyle name="Normal 2 5 5 4" xfId="5489" xr:uid="{00000000-0005-0000-0000-000071150000}"/>
    <cellStyle name="Normal 2 5 5 4 2" xfId="15541" xr:uid="{00000000-0005-0000-0000-0000B53C0000}"/>
    <cellStyle name="Normal 2 5 5 4 2 3" xfId="30639" xr:uid="{00000000-0005-0000-0000-0000AF770000}"/>
    <cellStyle name="Normal 2 5 5 4 3" xfId="10521" xr:uid="{00000000-0005-0000-0000-000019290000}"/>
    <cellStyle name="Normal 2 5 5 4 3 3" xfId="25622" xr:uid="{00000000-0005-0000-0000-000016640000}"/>
    <cellStyle name="Normal 2 5 5 4 5" xfId="20609" xr:uid="{00000000-0005-0000-0000-000081500000}"/>
    <cellStyle name="Normal 2 5 5 5" xfId="12199" xr:uid="{00000000-0005-0000-0000-0000A72F0000}"/>
    <cellStyle name="Normal 2 5 5 5 3" xfId="27297" xr:uid="{00000000-0005-0000-0000-0000A16A0000}"/>
    <cellStyle name="Normal 2 5 5 6" xfId="7178" xr:uid="{00000000-0005-0000-0000-00000A1C0000}"/>
    <cellStyle name="Normal 2 5 5 6 3" xfId="22280" xr:uid="{00000000-0005-0000-0000-000008570000}"/>
    <cellStyle name="Normal 2 5 5 8" xfId="17267" xr:uid="{00000000-0005-0000-0000-000073430000}"/>
    <cellStyle name="Normal 2 5 6" xfId="2523" xr:uid="{00000000-0005-0000-0000-0000DB090000}"/>
    <cellStyle name="Normal 2 5 6 2" xfId="4215" xr:uid="{00000000-0005-0000-0000-000077100000}"/>
    <cellStyle name="Normal 2 5 6 2 2" xfId="14288" xr:uid="{00000000-0005-0000-0000-0000D0370000}"/>
    <cellStyle name="Normal 2 5 6 2 2 3" xfId="29386" xr:uid="{00000000-0005-0000-0000-0000CA720000}"/>
    <cellStyle name="Normal 2 5 6 2 3" xfId="9268" xr:uid="{00000000-0005-0000-0000-000034240000}"/>
    <cellStyle name="Normal 2 5 6 2 3 3" xfId="24369" xr:uid="{00000000-0005-0000-0000-0000315F0000}"/>
    <cellStyle name="Normal 2 5 6 2 5" xfId="19356" xr:uid="{00000000-0005-0000-0000-00009C4B0000}"/>
    <cellStyle name="Normal 2 5 6 3" xfId="5907" xr:uid="{00000000-0005-0000-0000-000013170000}"/>
    <cellStyle name="Normal 2 5 6 3 2" xfId="15959" xr:uid="{00000000-0005-0000-0000-0000573E0000}"/>
    <cellStyle name="Normal 2 5 6 3 3" xfId="10939" xr:uid="{00000000-0005-0000-0000-0000BB2A0000}"/>
    <cellStyle name="Normal 2 5 6 3 3 3" xfId="26040" xr:uid="{00000000-0005-0000-0000-0000B8650000}"/>
    <cellStyle name="Normal 2 5 6 3 5" xfId="21027" xr:uid="{00000000-0005-0000-0000-000023520000}"/>
    <cellStyle name="Normal 2 5 6 4" xfId="12617" xr:uid="{00000000-0005-0000-0000-000049310000}"/>
    <cellStyle name="Normal 2 5 6 4 3" xfId="27715" xr:uid="{00000000-0005-0000-0000-0000436C0000}"/>
    <cellStyle name="Normal 2 5 6 5" xfId="7596" xr:uid="{00000000-0005-0000-0000-0000AC1D0000}"/>
    <cellStyle name="Normal 2 5 6 5 3" xfId="22698" xr:uid="{00000000-0005-0000-0000-0000AA580000}"/>
    <cellStyle name="Normal 2 5 6 7" xfId="17685" xr:uid="{00000000-0005-0000-0000-000015450000}"/>
    <cellStyle name="Normal 2 5 7" xfId="3374" xr:uid="{00000000-0005-0000-0000-00002E0D0000}"/>
    <cellStyle name="Normal 2 5 7 2" xfId="13452" xr:uid="{00000000-0005-0000-0000-00008C340000}"/>
    <cellStyle name="Normal 2 5 7 2 3" xfId="28550" xr:uid="{00000000-0005-0000-0000-0000866F0000}"/>
    <cellStyle name="Normal 2 5 7 3" xfId="8432" xr:uid="{00000000-0005-0000-0000-0000F0200000}"/>
    <cellStyle name="Normal 2 5 7 3 3" xfId="23533" xr:uid="{00000000-0005-0000-0000-0000ED5B0000}"/>
    <cellStyle name="Normal 2 5 7 5" xfId="18520" xr:uid="{00000000-0005-0000-0000-000058480000}"/>
    <cellStyle name="Normal 2 5 8" xfId="5068" xr:uid="{00000000-0005-0000-0000-0000CC130000}"/>
    <cellStyle name="Normal 2 5 8 2" xfId="15123" xr:uid="{00000000-0005-0000-0000-0000133B0000}"/>
    <cellStyle name="Normal 2 5 8 2 3" xfId="30221" xr:uid="{00000000-0005-0000-0000-00000D760000}"/>
    <cellStyle name="Normal 2 5 8 3" xfId="10103" xr:uid="{00000000-0005-0000-0000-000077270000}"/>
    <cellStyle name="Normal 2 5 8 3 3" xfId="25204" xr:uid="{00000000-0005-0000-0000-000074620000}"/>
    <cellStyle name="Normal 2 5 8 5" xfId="20191" xr:uid="{00000000-0005-0000-0000-0000DF4E0000}"/>
    <cellStyle name="Normal 2 5 9" xfId="11779" xr:uid="{00000000-0005-0000-0000-0000032E0000}"/>
    <cellStyle name="Normal 2 5 9 3" xfId="26879" xr:uid="{00000000-0005-0000-0000-0000FF680000}"/>
    <cellStyle name="Normal 2 7" xfId="934" xr:uid="{00000000-0005-0000-0000-0000A6030000}"/>
    <cellStyle name="Normal 2 8" xfId="409" xr:uid="{00000000-0005-0000-0000-000099010000}"/>
    <cellStyle name="Normal 20" xfId="938" xr:uid="{00000000-0005-0000-0000-0000AA030000}"/>
    <cellStyle name="Normal 21" xfId="939" xr:uid="{00000000-0005-0000-0000-0000AB030000}"/>
    <cellStyle name="Normal 22" xfId="940" xr:uid="{00000000-0005-0000-0000-0000AC030000}"/>
    <cellStyle name="Normal 23" xfId="941" xr:uid="{00000000-0005-0000-0000-0000AD030000}"/>
    <cellStyle name="Normal 24" xfId="942" xr:uid="{00000000-0005-0000-0000-0000AE030000}"/>
    <cellStyle name="Normal 25" xfId="943" xr:uid="{00000000-0005-0000-0000-0000AF030000}"/>
    <cellStyle name="Normal 26" xfId="944" xr:uid="{00000000-0005-0000-0000-0000B0030000}"/>
    <cellStyle name="Normal 26 2" xfId="945" xr:uid="{00000000-0005-0000-0000-0000B1030000}"/>
    <cellStyle name="Normal 26_Sheet2" xfId="1050" xr:uid="{00000000-0005-0000-0000-00001A040000}"/>
    <cellStyle name="Normal 27" xfId="946" xr:uid="{00000000-0005-0000-0000-0000B2030000}"/>
    <cellStyle name="Normal 27 2" xfId="947" xr:uid="{00000000-0005-0000-0000-0000B3030000}"/>
    <cellStyle name="Normal 27_Sheet2" xfId="1049" xr:uid="{00000000-0005-0000-0000-000019040000}"/>
    <cellStyle name="Normal 28" xfId="948" xr:uid="{00000000-0005-0000-0000-0000B4030000}"/>
    <cellStyle name="Normal 28 2" xfId="949" xr:uid="{00000000-0005-0000-0000-0000B5030000}"/>
    <cellStyle name="Normal 28 3" xfId="1430" xr:uid="{00000000-0005-0000-0000-000096050000}"/>
    <cellStyle name="Normal 28 3 10" xfId="6759" xr:uid="{00000000-0005-0000-0000-0000671A0000}"/>
    <cellStyle name="Normal 28 3 10 3" xfId="21863" xr:uid="{00000000-0005-0000-0000-000067550000}"/>
    <cellStyle name="Normal 28 3 12" xfId="16848" xr:uid="{00000000-0005-0000-0000-0000D0410000}"/>
    <cellStyle name="Normal 28 3 2" xfId="1723" xr:uid="{00000000-0005-0000-0000-0000BB060000}"/>
    <cellStyle name="Normal 28 3 2 11" xfId="16902" xr:uid="{00000000-0005-0000-0000-000006420000}"/>
    <cellStyle name="Normal 28 3 2 2" xfId="1831" xr:uid="{00000000-0005-0000-0000-000027070000}"/>
    <cellStyle name="Normal 28 3 2 2 10" xfId="17006" xr:uid="{00000000-0005-0000-0000-00006E420000}"/>
    <cellStyle name="Normal 28 3 2 2 2" xfId="2048" xr:uid="{00000000-0005-0000-0000-000000080000}"/>
    <cellStyle name="Normal 28 3 2 2 2 2" xfId="2469" xr:uid="{00000000-0005-0000-0000-0000A5090000}"/>
    <cellStyle name="Normal 28 3 2 2 2 2 2" xfId="3308" xr:uid="{00000000-0005-0000-0000-0000EC0C0000}"/>
    <cellStyle name="Normal 28 3 2 2 2 2 2 2" xfId="4998" xr:uid="{00000000-0005-0000-0000-000086130000}"/>
    <cellStyle name="Normal 28 3 2 2 2 2 2 2 2" xfId="15071" xr:uid="{00000000-0005-0000-0000-0000DF3A0000}"/>
    <cellStyle name="Normal 28 3 2 2 2 2 2 2 2 3" xfId="30169" xr:uid="{00000000-0005-0000-0000-0000D9750000}"/>
    <cellStyle name="Normal 28 3 2 2 2 2 2 2 3" xfId="10051" xr:uid="{00000000-0005-0000-0000-000043270000}"/>
    <cellStyle name="Normal 28 3 2 2 2 2 2 2 3 3" xfId="25152" xr:uid="{00000000-0005-0000-0000-000040620000}"/>
    <cellStyle name="Normal 28 3 2 2 2 2 2 2 5" xfId="20139" xr:uid="{00000000-0005-0000-0000-0000AB4E0000}"/>
    <cellStyle name="Normal 28 3 2 2 2 2 2 3" xfId="6690" xr:uid="{00000000-0005-0000-0000-0000221A0000}"/>
    <cellStyle name="Normal 28 3 2 2 2 2 2 3 2" xfId="16742" xr:uid="{00000000-0005-0000-0000-000066410000}"/>
    <cellStyle name="Normal 28 3 2 2 2 2 2 3 3" xfId="11722" xr:uid="{00000000-0005-0000-0000-0000CA2D0000}"/>
    <cellStyle name="Normal 28 3 2 2 2 2 2 3 3 3" xfId="26823" xr:uid="{00000000-0005-0000-0000-0000C7680000}"/>
    <cellStyle name="Normal 28 3 2 2 2 2 2 3 5" xfId="21810" xr:uid="{00000000-0005-0000-0000-000032550000}"/>
    <cellStyle name="Normal 28 3 2 2 2 2 2 4" xfId="13400" xr:uid="{00000000-0005-0000-0000-000058340000}"/>
    <cellStyle name="Normal 28 3 2 2 2 2 2 4 3" xfId="28498" xr:uid="{00000000-0005-0000-0000-0000526F0000}"/>
    <cellStyle name="Normal 28 3 2 2 2 2 2 5" xfId="8379" xr:uid="{00000000-0005-0000-0000-0000BB200000}"/>
    <cellStyle name="Normal 28 3 2 2 2 2 2 5 3" xfId="23481" xr:uid="{00000000-0005-0000-0000-0000B95B0000}"/>
    <cellStyle name="Normal 28 3 2 2 2 2 2 7" xfId="18468" xr:uid="{00000000-0005-0000-0000-000024480000}"/>
    <cellStyle name="Normal 28 3 2 2 2 2 3" xfId="4161" xr:uid="{00000000-0005-0000-0000-000041100000}"/>
    <cellStyle name="Normal 28 3 2 2 2 2 3 2" xfId="14235" xr:uid="{00000000-0005-0000-0000-00009B370000}"/>
    <cellStyle name="Normal 28 3 2 2 2 2 3 2 3" xfId="29333" xr:uid="{00000000-0005-0000-0000-000095720000}"/>
    <cellStyle name="Normal 28 3 2 2 2 2 3 3" xfId="9215" xr:uid="{00000000-0005-0000-0000-0000FF230000}"/>
    <cellStyle name="Normal 28 3 2 2 2 2 3 3 3" xfId="24316" xr:uid="{00000000-0005-0000-0000-0000FC5E0000}"/>
    <cellStyle name="Normal 28 3 2 2 2 2 3 5" xfId="19303" xr:uid="{00000000-0005-0000-0000-0000674B0000}"/>
    <cellStyle name="Normal 28 3 2 2 2 2 4" xfId="5854" xr:uid="{00000000-0005-0000-0000-0000DE160000}"/>
    <cellStyle name="Normal 28 3 2 2 2 2 4 2" xfId="15906" xr:uid="{00000000-0005-0000-0000-0000223E0000}"/>
    <cellStyle name="Normal 28 3 2 2 2 2 4 3" xfId="10886" xr:uid="{00000000-0005-0000-0000-0000862A0000}"/>
    <cellStyle name="Normal 28 3 2 2 2 2 4 3 3" xfId="25987" xr:uid="{00000000-0005-0000-0000-000083650000}"/>
    <cellStyle name="Normal 28 3 2 2 2 2 4 5" xfId="20974" xr:uid="{00000000-0005-0000-0000-0000EE510000}"/>
    <cellStyle name="Normal 28 3 2 2 2 2 5" xfId="12564" xr:uid="{00000000-0005-0000-0000-000014310000}"/>
    <cellStyle name="Normal 28 3 2 2 2 2 5 3" xfId="27662" xr:uid="{00000000-0005-0000-0000-00000E6C0000}"/>
    <cellStyle name="Normal 28 3 2 2 2 2 6" xfId="7543" xr:uid="{00000000-0005-0000-0000-0000771D0000}"/>
    <cellStyle name="Normal 28 3 2 2 2 2 6 3" xfId="22645" xr:uid="{00000000-0005-0000-0000-000075580000}"/>
    <cellStyle name="Normal 28 3 2 2 2 2 8" xfId="17632" xr:uid="{00000000-0005-0000-0000-0000E0440000}"/>
    <cellStyle name="Normal 28 3 2 2 2 3" xfId="2890" xr:uid="{00000000-0005-0000-0000-00004A0B0000}"/>
    <cellStyle name="Normal 28 3 2 2 2 3 2" xfId="4580" xr:uid="{00000000-0005-0000-0000-0000E4110000}"/>
    <cellStyle name="Normal 28 3 2 2 2 3 2 2" xfId="14653" xr:uid="{00000000-0005-0000-0000-00003D390000}"/>
    <cellStyle name="Normal 28 3 2 2 2 3 2 2 3" xfId="29751" xr:uid="{00000000-0005-0000-0000-000037740000}"/>
    <cellStyle name="Normal 28 3 2 2 2 3 2 3" xfId="9633" xr:uid="{00000000-0005-0000-0000-0000A1250000}"/>
    <cellStyle name="Normal 28 3 2 2 2 3 2 3 3" xfId="24734" xr:uid="{00000000-0005-0000-0000-00009E600000}"/>
    <cellStyle name="Normal 28 3 2 2 2 3 2 5" xfId="19721" xr:uid="{00000000-0005-0000-0000-0000094D0000}"/>
    <cellStyle name="Normal 28 3 2 2 2 3 3" xfId="6272" xr:uid="{00000000-0005-0000-0000-000080180000}"/>
    <cellStyle name="Normal 28 3 2 2 2 3 3 2" xfId="16324" xr:uid="{00000000-0005-0000-0000-0000C43F0000}"/>
    <cellStyle name="Normal 28 3 2 2 2 3 3 3" xfId="11304" xr:uid="{00000000-0005-0000-0000-0000282C0000}"/>
    <cellStyle name="Normal 28 3 2 2 2 3 3 3 3" xfId="26405" xr:uid="{00000000-0005-0000-0000-000025670000}"/>
    <cellStyle name="Normal 28 3 2 2 2 3 3 5" xfId="21392" xr:uid="{00000000-0005-0000-0000-000090530000}"/>
    <cellStyle name="Normal 28 3 2 2 2 3 4" xfId="12982" xr:uid="{00000000-0005-0000-0000-0000B6320000}"/>
    <cellStyle name="Normal 28 3 2 2 2 3 4 3" xfId="28080" xr:uid="{00000000-0005-0000-0000-0000B06D0000}"/>
    <cellStyle name="Normal 28 3 2 2 2 3 5" xfId="7961" xr:uid="{00000000-0005-0000-0000-0000191F0000}"/>
    <cellStyle name="Normal 28 3 2 2 2 3 5 3" xfId="23063" xr:uid="{00000000-0005-0000-0000-0000175A0000}"/>
    <cellStyle name="Normal 28 3 2 2 2 3 7" xfId="18050" xr:uid="{00000000-0005-0000-0000-000082460000}"/>
    <cellStyle name="Normal 28 3 2 2 2 4" xfId="3743" xr:uid="{00000000-0005-0000-0000-00009F0E0000}"/>
    <cellStyle name="Normal 28 3 2 2 2 4 2" xfId="13817" xr:uid="{00000000-0005-0000-0000-0000F9350000}"/>
    <cellStyle name="Normal 28 3 2 2 2 4 2 3" xfId="28915" xr:uid="{00000000-0005-0000-0000-0000F3700000}"/>
    <cellStyle name="Normal 28 3 2 2 2 4 3" xfId="8797" xr:uid="{00000000-0005-0000-0000-00005D220000}"/>
    <cellStyle name="Normal 28 3 2 2 2 4 3 3" xfId="23898" xr:uid="{00000000-0005-0000-0000-00005A5D0000}"/>
    <cellStyle name="Normal 28 3 2 2 2 4 5" xfId="18885" xr:uid="{00000000-0005-0000-0000-0000C5490000}"/>
    <cellStyle name="Normal 28 3 2 2 2 5" xfId="5436" xr:uid="{00000000-0005-0000-0000-00003C150000}"/>
    <cellStyle name="Normal 28 3 2 2 2 5 2" xfId="15488" xr:uid="{00000000-0005-0000-0000-0000803C0000}"/>
    <cellStyle name="Normal 28 3 2 2 2 5 2 3" xfId="30586" xr:uid="{00000000-0005-0000-0000-00007A770000}"/>
    <cellStyle name="Normal 28 3 2 2 2 5 3" xfId="10468" xr:uid="{00000000-0005-0000-0000-0000E4280000}"/>
    <cellStyle name="Normal 28 3 2 2 2 5 3 3" xfId="25569" xr:uid="{00000000-0005-0000-0000-0000E1630000}"/>
    <cellStyle name="Normal 28 3 2 2 2 5 5" xfId="20556" xr:uid="{00000000-0005-0000-0000-00004C500000}"/>
    <cellStyle name="Normal 28 3 2 2 2 6" xfId="12146" xr:uid="{00000000-0005-0000-0000-0000722F0000}"/>
    <cellStyle name="Normal 28 3 2 2 2 6 3" xfId="27244" xr:uid="{00000000-0005-0000-0000-00006C6A0000}"/>
    <cellStyle name="Normal 28 3 2 2 2 7" xfId="7125" xr:uid="{00000000-0005-0000-0000-0000D51B0000}"/>
    <cellStyle name="Normal 28 3 2 2 2 7 3" xfId="22227" xr:uid="{00000000-0005-0000-0000-0000D3560000}"/>
    <cellStyle name="Normal 28 3 2 2 2 9" xfId="17214" xr:uid="{00000000-0005-0000-0000-00003E430000}"/>
    <cellStyle name="Normal 28 3 2 2 3" xfId="2261" xr:uid="{00000000-0005-0000-0000-0000D5080000}"/>
    <cellStyle name="Normal 28 3 2 2 3 2" xfId="3100" xr:uid="{00000000-0005-0000-0000-00001C0C0000}"/>
    <cellStyle name="Normal 28 3 2 2 3 2 2" xfId="4790" xr:uid="{00000000-0005-0000-0000-0000B6120000}"/>
    <cellStyle name="Normal 28 3 2 2 3 2 2 2" xfId="14863" xr:uid="{00000000-0005-0000-0000-00000F3A0000}"/>
    <cellStyle name="Normal 28 3 2 2 3 2 2 2 3" xfId="29961" xr:uid="{00000000-0005-0000-0000-000009750000}"/>
    <cellStyle name="Normal 28 3 2 2 3 2 2 3" xfId="9843" xr:uid="{00000000-0005-0000-0000-000073260000}"/>
    <cellStyle name="Normal 28 3 2 2 3 2 2 3 3" xfId="24944" xr:uid="{00000000-0005-0000-0000-000070610000}"/>
    <cellStyle name="Normal 28 3 2 2 3 2 2 5" xfId="19931" xr:uid="{00000000-0005-0000-0000-0000DB4D0000}"/>
    <cellStyle name="Normal 28 3 2 2 3 2 3" xfId="6482" xr:uid="{00000000-0005-0000-0000-000052190000}"/>
    <cellStyle name="Normal 28 3 2 2 3 2 3 2" xfId="16534" xr:uid="{00000000-0005-0000-0000-000096400000}"/>
    <cellStyle name="Normal 28 3 2 2 3 2 3 3" xfId="11514" xr:uid="{00000000-0005-0000-0000-0000FA2C0000}"/>
    <cellStyle name="Normal 28 3 2 2 3 2 3 3 3" xfId="26615" xr:uid="{00000000-0005-0000-0000-0000F7670000}"/>
    <cellStyle name="Normal 28 3 2 2 3 2 3 5" xfId="21602" xr:uid="{00000000-0005-0000-0000-000062540000}"/>
    <cellStyle name="Normal 28 3 2 2 3 2 4" xfId="13192" xr:uid="{00000000-0005-0000-0000-000088330000}"/>
    <cellStyle name="Normal 28 3 2 2 3 2 4 3" xfId="28290" xr:uid="{00000000-0005-0000-0000-0000826E0000}"/>
    <cellStyle name="Normal 28 3 2 2 3 2 5" xfId="8171" xr:uid="{00000000-0005-0000-0000-0000EB1F0000}"/>
    <cellStyle name="Normal 28 3 2 2 3 2 5 3" xfId="23273" xr:uid="{00000000-0005-0000-0000-0000E95A0000}"/>
    <cellStyle name="Normal 28 3 2 2 3 2 7" xfId="18260" xr:uid="{00000000-0005-0000-0000-000054470000}"/>
    <cellStyle name="Normal 28 3 2 2 3 3" xfId="3953" xr:uid="{00000000-0005-0000-0000-0000710F0000}"/>
    <cellStyle name="Normal 28 3 2 2 3 3 2" xfId="14027" xr:uid="{00000000-0005-0000-0000-0000CB360000}"/>
    <cellStyle name="Normal 28 3 2 2 3 3 2 3" xfId="29125" xr:uid="{00000000-0005-0000-0000-0000C5710000}"/>
    <cellStyle name="Normal 28 3 2 2 3 3 3" xfId="9007" xr:uid="{00000000-0005-0000-0000-00002F230000}"/>
    <cellStyle name="Normal 28 3 2 2 3 3 3 3" xfId="24108" xr:uid="{00000000-0005-0000-0000-00002C5E0000}"/>
    <cellStyle name="Normal 28 3 2 2 3 3 5" xfId="19095" xr:uid="{00000000-0005-0000-0000-0000974A0000}"/>
    <cellStyle name="Normal 28 3 2 2 3 4" xfId="5646" xr:uid="{00000000-0005-0000-0000-00000E160000}"/>
    <cellStyle name="Normal 28 3 2 2 3 4 2" xfId="15698" xr:uid="{00000000-0005-0000-0000-0000523D0000}"/>
    <cellStyle name="Normal 28 3 2 2 3 4 2 3" xfId="30796" xr:uid="{00000000-0005-0000-0000-00004C780000}"/>
    <cellStyle name="Normal 28 3 2 2 3 4 3" xfId="10678" xr:uid="{00000000-0005-0000-0000-0000B6290000}"/>
    <cellStyle name="Normal 28 3 2 2 3 4 3 3" xfId="25779" xr:uid="{00000000-0005-0000-0000-0000B3640000}"/>
    <cellStyle name="Normal 28 3 2 2 3 4 5" xfId="20766" xr:uid="{00000000-0005-0000-0000-00001E510000}"/>
    <cellStyle name="Normal 28 3 2 2 3 5" xfId="12356" xr:uid="{00000000-0005-0000-0000-000044300000}"/>
    <cellStyle name="Normal 28 3 2 2 3 5 3" xfId="27454" xr:uid="{00000000-0005-0000-0000-00003E6B0000}"/>
    <cellStyle name="Normal 28 3 2 2 3 6" xfId="7335" xr:uid="{00000000-0005-0000-0000-0000A71C0000}"/>
    <cellStyle name="Normal 28 3 2 2 3 6 3" xfId="22437" xr:uid="{00000000-0005-0000-0000-0000A5570000}"/>
    <cellStyle name="Normal 28 3 2 2 3 8" xfId="17424" xr:uid="{00000000-0005-0000-0000-000010440000}"/>
    <cellStyle name="Normal 28 3 2 2 4" xfId="2682" xr:uid="{00000000-0005-0000-0000-00007A0A0000}"/>
    <cellStyle name="Normal 28 3 2 2 4 2" xfId="4372" xr:uid="{00000000-0005-0000-0000-000014110000}"/>
    <cellStyle name="Normal 28 3 2 2 4 2 2" xfId="14445" xr:uid="{00000000-0005-0000-0000-00006D380000}"/>
    <cellStyle name="Normal 28 3 2 2 4 2 2 3" xfId="29543" xr:uid="{00000000-0005-0000-0000-000067730000}"/>
    <cellStyle name="Normal 28 3 2 2 4 2 3" xfId="9425" xr:uid="{00000000-0005-0000-0000-0000D1240000}"/>
    <cellStyle name="Normal 28 3 2 2 4 2 3 3" xfId="24526" xr:uid="{00000000-0005-0000-0000-0000CE5F0000}"/>
    <cellStyle name="Normal 28 3 2 2 4 2 5" xfId="19513" xr:uid="{00000000-0005-0000-0000-0000394C0000}"/>
    <cellStyle name="Normal 28 3 2 2 4 3" xfId="6064" xr:uid="{00000000-0005-0000-0000-0000B0170000}"/>
    <cellStyle name="Normal 28 3 2 2 4 3 2" xfId="16116" xr:uid="{00000000-0005-0000-0000-0000F43E0000}"/>
    <cellStyle name="Normal 28 3 2 2 4 3 3" xfId="11096" xr:uid="{00000000-0005-0000-0000-0000582B0000}"/>
    <cellStyle name="Normal 28 3 2 2 4 3 3 3" xfId="26197" xr:uid="{00000000-0005-0000-0000-000055660000}"/>
    <cellStyle name="Normal 28 3 2 2 4 3 5" xfId="21184" xr:uid="{00000000-0005-0000-0000-0000C0520000}"/>
    <cellStyle name="Normal 28 3 2 2 4 4" xfId="12774" xr:uid="{00000000-0005-0000-0000-0000E6310000}"/>
    <cellStyle name="Normal 28 3 2 2 4 4 3" xfId="27872" xr:uid="{00000000-0005-0000-0000-0000E06C0000}"/>
    <cellStyle name="Normal 28 3 2 2 4 5" xfId="7753" xr:uid="{00000000-0005-0000-0000-0000491E0000}"/>
    <cellStyle name="Normal 28 3 2 2 4 5 3" xfId="22855" xr:uid="{00000000-0005-0000-0000-000047590000}"/>
    <cellStyle name="Normal 28 3 2 2 4 7" xfId="17842" xr:uid="{00000000-0005-0000-0000-0000B2450000}"/>
    <cellStyle name="Normal 28 3 2 2 5" xfId="3535" xr:uid="{00000000-0005-0000-0000-0000CF0D0000}"/>
    <cellStyle name="Normal 28 3 2 2 5 2" xfId="13609" xr:uid="{00000000-0005-0000-0000-000029350000}"/>
    <cellStyle name="Normal 28 3 2 2 5 2 3" xfId="28707" xr:uid="{00000000-0005-0000-0000-000023700000}"/>
    <cellStyle name="Normal 28 3 2 2 5 3" xfId="8589" xr:uid="{00000000-0005-0000-0000-00008D210000}"/>
    <cellStyle name="Normal 28 3 2 2 5 3 3" xfId="23690" xr:uid="{00000000-0005-0000-0000-00008A5C0000}"/>
    <cellStyle name="Normal 28 3 2 2 5 5" xfId="18677" xr:uid="{00000000-0005-0000-0000-0000F5480000}"/>
    <cellStyle name="Normal 28 3 2 2 6" xfId="5228" xr:uid="{00000000-0005-0000-0000-00006C140000}"/>
    <cellStyle name="Normal 28 3 2 2 6 2" xfId="15280" xr:uid="{00000000-0005-0000-0000-0000B03B0000}"/>
    <cellStyle name="Normal 28 3 2 2 6 2 3" xfId="30378" xr:uid="{00000000-0005-0000-0000-0000AA760000}"/>
    <cellStyle name="Normal 28 3 2 2 6 3" xfId="10260" xr:uid="{00000000-0005-0000-0000-000014280000}"/>
    <cellStyle name="Normal 28 3 2 2 6 3 3" xfId="25361" xr:uid="{00000000-0005-0000-0000-000011630000}"/>
    <cellStyle name="Normal 28 3 2 2 6 5" xfId="20348" xr:uid="{00000000-0005-0000-0000-00007C4F0000}"/>
    <cellStyle name="Normal 28 3 2 2 7" xfId="11938" xr:uid="{00000000-0005-0000-0000-0000A22E0000}"/>
    <cellStyle name="Normal 28 3 2 2 7 3" xfId="27036" xr:uid="{00000000-0005-0000-0000-00009C690000}"/>
    <cellStyle name="Normal 28 3 2 2 8" xfId="6917" xr:uid="{00000000-0005-0000-0000-0000051B0000}"/>
    <cellStyle name="Normal 28 3 2 2 8 3" xfId="22019" xr:uid="{00000000-0005-0000-0000-000003560000}"/>
    <cellStyle name="Normal 28 3 2 3" xfId="1944" xr:uid="{00000000-0005-0000-0000-000098070000}"/>
    <cellStyle name="Normal 28 3 2 3 2" xfId="2365" xr:uid="{00000000-0005-0000-0000-00003D090000}"/>
    <cellStyle name="Normal 28 3 2 3 2 2" xfId="3204" xr:uid="{00000000-0005-0000-0000-0000840C0000}"/>
    <cellStyle name="Normal 28 3 2 3 2 2 2" xfId="4894" xr:uid="{00000000-0005-0000-0000-00001E130000}"/>
    <cellStyle name="Normal 28 3 2 3 2 2 2 2" xfId="14967" xr:uid="{00000000-0005-0000-0000-0000773A0000}"/>
    <cellStyle name="Normal 28 3 2 3 2 2 2 2 3" xfId="30065" xr:uid="{00000000-0005-0000-0000-000071750000}"/>
    <cellStyle name="Normal 28 3 2 3 2 2 2 3" xfId="9947" xr:uid="{00000000-0005-0000-0000-0000DB260000}"/>
    <cellStyle name="Normal 28 3 2 3 2 2 2 3 3" xfId="25048" xr:uid="{00000000-0005-0000-0000-0000D8610000}"/>
    <cellStyle name="Normal 28 3 2 3 2 2 2 5" xfId="20035" xr:uid="{00000000-0005-0000-0000-0000434E0000}"/>
    <cellStyle name="Normal 28 3 2 3 2 2 3" xfId="6586" xr:uid="{00000000-0005-0000-0000-0000BA190000}"/>
    <cellStyle name="Normal 28 3 2 3 2 2 3 2" xfId="16638" xr:uid="{00000000-0005-0000-0000-0000FE400000}"/>
    <cellStyle name="Normal 28 3 2 3 2 2 3 3" xfId="11618" xr:uid="{00000000-0005-0000-0000-0000622D0000}"/>
    <cellStyle name="Normal 28 3 2 3 2 2 3 3 3" xfId="26719" xr:uid="{00000000-0005-0000-0000-00005F680000}"/>
    <cellStyle name="Normal 28 3 2 3 2 2 3 5" xfId="21706" xr:uid="{00000000-0005-0000-0000-0000CA540000}"/>
    <cellStyle name="Normal 28 3 2 3 2 2 4" xfId="13296" xr:uid="{00000000-0005-0000-0000-0000F0330000}"/>
    <cellStyle name="Normal 28 3 2 3 2 2 4 3" xfId="28394" xr:uid="{00000000-0005-0000-0000-0000EA6E0000}"/>
    <cellStyle name="Normal 28 3 2 3 2 2 5" xfId="8275" xr:uid="{00000000-0005-0000-0000-000053200000}"/>
    <cellStyle name="Normal 28 3 2 3 2 2 5 3" xfId="23377" xr:uid="{00000000-0005-0000-0000-0000515B0000}"/>
    <cellStyle name="Normal 28 3 2 3 2 2 7" xfId="18364" xr:uid="{00000000-0005-0000-0000-0000BC470000}"/>
    <cellStyle name="Normal 28 3 2 3 2 3" xfId="4057" xr:uid="{00000000-0005-0000-0000-0000D90F0000}"/>
    <cellStyle name="Normal 28 3 2 3 2 3 2" xfId="14131" xr:uid="{00000000-0005-0000-0000-000033370000}"/>
    <cellStyle name="Normal 28 3 2 3 2 3 2 3" xfId="29229" xr:uid="{00000000-0005-0000-0000-00002D720000}"/>
    <cellStyle name="Normal 28 3 2 3 2 3 3" xfId="9111" xr:uid="{00000000-0005-0000-0000-000097230000}"/>
    <cellStyle name="Normal 28 3 2 3 2 3 3 3" xfId="24212" xr:uid="{00000000-0005-0000-0000-0000945E0000}"/>
    <cellStyle name="Normal 28 3 2 3 2 3 5" xfId="19199" xr:uid="{00000000-0005-0000-0000-0000FF4A0000}"/>
    <cellStyle name="Normal 28 3 2 3 2 4" xfId="5750" xr:uid="{00000000-0005-0000-0000-000076160000}"/>
    <cellStyle name="Normal 28 3 2 3 2 4 2" xfId="15802" xr:uid="{00000000-0005-0000-0000-0000BA3D0000}"/>
    <cellStyle name="Normal 28 3 2 3 2 4 2 3" xfId="30900" xr:uid="{00000000-0005-0000-0000-0000B4780000}"/>
    <cellStyle name="Normal 28 3 2 3 2 4 3" xfId="10782" xr:uid="{00000000-0005-0000-0000-00001E2A0000}"/>
    <cellStyle name="Normal 28 3 2 3 2 4 3 3" xfId="25883" xr:uid="{00000000-0005-0000-0000-00001B650000}"/>
    <cellStyle name="Normal 28 3 2 3 2 4 5" xfId="20870" xr:uid="{00000000-0005-0000-0000-000086510000}"/>
    <cellStyle name="Normal 28 3 2 3 2 5" xfId="12460" xr:uid="{00000000-0005-0000-0000-0000AC300000}"/>
    <cellStyle name="Normal 28 3 2 3 2 5 3" xfId="27558" xr:uid="{00000000-0005-0000-0000-0000A66B0000}"/>
    <cellStyle name="Normal 28 3 2 3 2 6" xfId="7439" xr:uid="{00000000-0005-0000-0000-00000F1D0000}"/>
    <cellStyle name="Normal 28 3 2 3 2 6 3" xfId="22541" xr:uid="{00000000-0005-0000-0000-00000D580000}"/>
    <cellStyle name="Normal 28 3 2 3 2 8" xfId="17528" xr:uid="{00000000-0005-0000-0000-000078440000}"/>
    <cellStyle name="Normal 28 3 2 3 3" xfId="2786" xr:uid="{00000000-0005-0000-0000-0000E20A0000}"/>
    <cellStyle name="Normal 28 3 2 3 3 2" xfId="4476" xr:uid="{00000000-0005-0000-0000-00007C110000}"/>
    <cellStyle name="Normal 28 3 2 3 3 2 2" xfId="14549" xr:uid="{00000000-0005-0000-0000-0000D5380000}"/>
    <cellStyle name="Normal 28 3 2 3 3 2 2 3" xfId="29647" xr:uid="{00000000-0005-0000-0000-0000CF730000}"/>
    <cellStyle name="Normal 28 3 2 3 3 2 3" xfId="9529" xr:uid="{00000000-0005-0000-0000-000039250000}"/>
    <cellStyle name="Normal 28 3 2 3 3 2 3 3" xfId="24630" xr:uid="{00000000-0005-0000-0000-000036600000}"/>
    <cellStyle name="Normal 28 3 2 3 3 2 5" xfId="19617" xr:uid="{00000000-0005-0000-0000-0000A14C0000}"/>
    <cellStyle name="Normal 28 3 2 3 3 3" xfId="6168" xr:uid="{00000000-0005-0000-0000-000018180000}"/>
    <cellStyle name="Normal 28 3 2 3 3 3 2" xfId="16220" xr:uid="{00000000-0005-0000-0000-00005C3F0000}"/>
    <cellStyle name="Normal 28 3 2 3 3 3 3" xfId="11200" xr:uid="{00000000-0005-0000-0000-0000C02B0000}"/>
    <cellStyle name="Normal 28 3 2 3 3 3 3 3" xfId="26301" xr:uid="{00000000-0005-0000-0000-0000BD660000}"/>
    <cellStyle name="Normal 28 3 2 3 3 3 5" xfId="21288" xr:uid="{00000000-0005-0000-0000-000028530000}"/>
    <cellStyle name="Normal 28 3 2 3 3 4" xfId="12878" xr:uid="{00000000-0005-0000-0000-00004E320000}"/>
    <cellStyle name="Normal 28 3 2 3 3 4 3" xfId="27976" xr:uid="{00000000-0005-0000-0000-0000486D0000}"/>
    <cellStyle name="Normal 28 3 2 3 3 5" xfId="7857" xr:uid="{00000000-0005-0000-0000-0000B11E0000}"/>
    <cellStyle name="Normal 28 3 2 3 3 5 3" xfId="22959" xr:uid="{00000000-0005-0000-0000-0000AF590000}"/>
    <cellStyle name="Normal 28 3 2 3 3 7" xfId="17946" xr:uid="{00000000-0005-0000-0000-00001A460000}"/>
    <cellStyle name="Normal 28 3 2 3 4" xfId="3639" xr:uid="{00000000-0005-0000-0000-0000370E0000}"/>
    <cellStyle name="Normal 28 3 2 3 4 2" xfId="13713" xr:uid="{00000000-0005-0000-0000-000091350000}"/>
    <cellStyle name="Normal 28 3 2 3 4 2 3" xfId="28811" xr:uid="{00000000-0005-0000-0000-00008B700000}"/>
    <cellStyle name="Normal 28 3 2 3 4 3" xfId="8693" xr:uid="{00000000-0005-0000-0000-0000F5210000}"/>
    <cellStyle name="Normal 28 3 2 3 4 3 3" xfId="23794" xr:uid="{00000000-0005-0000-0000-0000F25C0000}"/>
    <cellStyle name="Normal 28 3 2 3 4 5" xfId="18781" xr:uid="{00000000-0005-0000-0000-00005D490000}"/>
    <cellStyle name="Normal 28 3 2 3 5" xfId="5332" xr:uid="{00000000-0005-0000-0000-0000D4140000}"/>
    <cellStyle name="Normal 28 3 2 3 5 2" xfId="15384" xr:uid="{00000000-0005-0000-0000-0000183C0000}"/>
    <cellStyle name="Normal 28 3 2 3 5 2 3" xfId="30482" xr:uid="{00000000-0005-0000-0000-000012770000}"/>
    <cellStyle name="Normal 28 3 2 3 5 3" xfId="10364" xr:uid="{00000000-0005-0000-0000-00007C280000}"/>
    <cellStyle name="Normal 28 3 2 3 5 3 3" xfId="25465" xr:uid="{00000000-0005-0000-0000-000079630000}"/>
    <cellStyle name="Normal 28 3 2 3 5 5" xfId="20452" xr:uid="{00000000-0005-0000-0000-0000E44F0000}"/>
    <cellStyle name="Normal 28 3 2 3 6" xfId="12042" xr:uid="{00000000-0005-0000-0000-00000A2F0000}"/>
    <cellStyle name="Normal 28 3 2 3 6 3" xfId="27140" xr:uid="{00000000-0005-0000-0000-0000046A0000}"/>
    <cellStyle name="Normal 28 3 2 3 7" xfId="7021" xr:uid="{00000000-0005-0000-0000-00006D1B0000}"/>
    <cellStyle name="Normal 28 3 2 3 7 3" xfId="22123" xr:uid="{00000000-0005-0000-0000-00006B560000}"/>
    <cellStyle name="Normal 28 3 2 3 9" xfId="17110" xr:uid="{00000000-0005-0000-0000-0000D6420000}"/>
    <cellStyle name="Normal 28 3 2 4" xfId="2157" xr:uid="{00000000-0005-0000-0000-00006D080000}"/>
    <cellStyle name="Normal 28 3 2 4 2" xfId="2996" xr:uid="{00000000-0005-0000-0000-0000B40B0000}"/>
    <cellStyle name="Normal 28 3 2 4 2 2" xfId="4686" xr:uid="{00000000-0005-0000-0000-00004E120000}"/>
    <cellStyle name="Normal 28 3 2 4 2 2 2" xfId="14759" xr:uid="{00000000-0005-0000-0000-0000A7390000}"/>
    <cellStyle name="Normal 28 3 2 4 2 2 2 3" xfId="29857" xr:uid="{00000000-0005-0000-0000-0000A1740000}"/>
    <cellStyle name="Normal 28 3 2 4 2 2 3" xfId="9739" xr:uid="{00000000-0005-0000-0000-00000B260000}"/>
    <cellStyle name="Normal 28 3 2 4 2 2 3 3" xfId="24840" xr:uid="{00000000-0005-0000-0000-000008610000}"/>
    <cellStyle name="Normal 28 3 2 4 2 2 5" xfId="19827" xr:uid="{00000000-0005-0000-0000-0000734D0000}"/>
    <cellStyle name="Normal 28 3 2 4 2 3" xfId="6378" xr:uid="{00000000-0005-0000-0000-0000EA180000}"/>
    <cellStyle name="Normal 28 3 2 4 2 3 2" xfId="16430" xr:uid="{00000000-0005-0000-0000-00002E400000}"/>
    <cellStyle name="Normal 28 3 2 4 2 3 3" xfId="11410" xr:uid="{00000000-0005-0000-0000-0000922C0000}"/>
    <cellStyle name="Normal 28 3 2 4 2 3 3 3" xfId="26511" xr:uid="{00000000-0005-0000-0000-00008F670000}"/>
    <cellStyle name="Normal 28 3 2 4 2 3 5" xfId="21498" xr:uid="{00000000-0005-0000-0000-0000FA530000}"/>
    <cellStyle name="Normal 28 3 2 4 2 4" xfId="13088" xr:uid="{00000000-0005-0000-0000-000020330000}"/>
    <cellStyle name="Normal 28 3 2 4 2 4 3" xfId="28186" xr:uid="{00000000-0005-0000-0000-00001A6E0000}"/>
    <cellStyle name="Normal 28 3 2 4 2 5" xfId="8067" xr:uid="{00000000-0005-0000-0000-0000831F0000}"/>
    <cellStyle name="Normal 28 3 2 4 2 5 3" xfId="23169" xr:uid="{00000000-0005-0000-0000-0000815A0000}"/>
    <cellStyle name="Normal 28 3 2 4 2 7" xfId="18156" xr:uid="{00000000-0005-0000-0000-0000EC460000}"/>
    <cellStyle name="Normal 28 3 2 4 3" xfId="3849" xr:uid="{00000000-0005-0000-0000-0000090F0000}"/>
    <cellStyle name="Normal 28 3 2 4 3 2" xfId="13923" xr:uid="{00000000-0005-0000-0000-000063360000}"/>
    <cellStyle name="Normal 28 3 2 4 3 2 3" xfId="29021" xr:uid="{00000000-0005-0000-0000-00005D710000}"/>
    <cellStyle name="Normal 28 3 2 4 3 3" xfId="8903" xr:uid="{00000000-0005-0000-0000-0000C7220000}"/>
    <cellStyle name="Normal 28 3 2 4 3 3 3" xfId="24004" xr:uid="{00000000-0005-0000-0000-0000C45D0000}"/>
    <cellStyle name="Normal 28 3 2 4 3 5" xfId="18991" xr:uid="{00000000-0005-0000-0000-00002F4A0000}"/>
    <cellStyle name="Normal 28 3 2 4 4" xfId="5542" xr:uid="{00000000-0005-0000-0000-0000A6150000}"/>
    <cellStyle name="Normal 28 3 2 4 4 2" xfId="15594" xr:uid="{00000000-0005-0000-0000-0000EA3C0000}"/>
    <cellStyle name="Normal 28 3 2 4 4 2 3" xfId="30692" xr:uid="{00000000-0005-0000-0000-0000E4770000}"/>
    <cellStyle name="Normal 28 3 2 4 4 3" xfId="10574" xr:uid="{00000000-0005-0000-0000-00004E290000}"/>
    <cellStyle name="Normal 28 3 2 4 4 3 3" xfId="25675" xr:uid="{00000000-0005-0000-0000-00004B640000}"/>
    <cellStyle name="Normal 28 3 2 4 4 5" xfId="20662" xr:uid="{00000000-0005-0000-0000-0000B6500000}"/>
    <cellStyle name="Normal 28 3 2 4 5" xfId="12252" xr:uid="{00000000-0005-0000-0000-0000DC2F0000}"/>
    <cellStyle name="Normal 28 3 2 4 5 3" xfId="27350" xr:uid="{00000000-0005-0000-0000-0000D66A0000}"/>
    <cellStyle name="Normal 28 3 2 4 6" xfId="7231" xr:uid="{00000000-0005-0000-0000-00003F1C0000}"/>
    <cellStyle name="Normal 28 3 2 4 6 3" xfId="22333" xr:uid="{00000000-0005-0000-0000-00003D570000}"/>
    <cellStyle name="Normal 28 3 2 4 8" xfId="17320" xr:uid="{00000000-0005-0000-0000-0000A8430000}"/>
    <cellStyle name="Normal 28 3 2 5" xfId="2578" xr:uid="{00000000-0005-0000-0000-0000120A0000}"/>
    <cellStyle name="Normal 28 3 2 5 2" xfId="4268" xr:uid="{00000000-0005-0000-0000-0000AC100000}"/>
    <cellStyle name="Normal 28 3 2 5 2 2" xfId="14341" xr:uid="{00000000-0005-0000-0000-000005380000}"/>
    <cellStyle name="Normal 28 3 2 5 2 2 3" xfId="29439" xr:uid="{00000000-0005-0000-0000-0000FF720000}"/>
    <cellStyle name="Normal 28 3 2 5 2 3" xfId="9321" xr:uid="{00000000-0005-0000-0000-000069240000}"/>
    <cellStyle name="Normal 28 3 2 5 2 3 3" xfId="24422" xr:uid="{00000000-0005-0000-0000-0000665F0000}"/>
    <cellStyle name="Normal 28 3 2 5 2 5" xfId="19409" xr:uid="{00000000-0005-0000-0000-0000D14B0000}"/>
    <cellStyle name="Normal 28 3 2 5 3" xfId="5960" xr:uid="{00000000-0005-0000-0000-000048170000}"/>
    <cellStyle name="Normal 28 3 2 5 3 2" xfId="16012" xr:uid="{00000000-0005-0000-0000-00008C3E0000}"/>
    <cellStyle name="Normal 28 3 2 5 3 3" xfId="10992" xr:uid="{00000000-0005-0000-0000-0000F02A0000}"/>
    <cellStyle name="Normal 28 3 2 5 3 3 3" xfId="26093" xr:uid="{00000000-0005-0000-0000-0000ED650000}"/>
    <cellStyle name="Normal 28 3 2 5 3 5" xfId="21080" xr:uid="{00000000-0005-0000-0000-000058520000}"/>
    <cellStyle name="Normal 28 3 2 5 4" xfId="12670" xr:uid="{00000000-0005-0000-0000-00007E310000}"/>
    <cellStyle name="Normal 28 3 2 5 4 3" xfId="27768" xr:uid="{00000000-0005-0000-0000-0000786C0000}"/>
    <cellStyle name="Normal 28 3 2 5 5" xfId="7649" xr:uid="{00000000-0005-0000-0000-0000E11D0000}"/>
    <cellStyle name="Normal 28 3 2 5 5 3" xfId="22751" xr:uid="{00000000-0005-0000-0000-0000DF580000}"/>
    <cellStyle name="Normal 28 3 2 5 7" xfId="17738" xr:uid="{00000000-0005-0000-0000-00004A450000}"/>
    <cellStyle name="Normal 28 3 2 6" xfId="3431" xr:uid="{00000000-0005-0000-0000-0000670D0000}"/>
    <cellStyle name="Normal 28 3 2 6 2" xfId="13505" xr:uid="{00000000-0005-0000-0000-0000C1340000}"/>
    <cellStyle name="Normal 28 3 2 6 2 3" xfId="28603" xr:uid="{00000000-0005-0000-0000-0000BB6F0000}"/>
    <cellStyle name="Normal 28 3 2 6 3" xfId="8485" xr:uid="{00000000-0005-0000-0000-000025210000}"/>
    <cellStyle name="Normal 28 3 2 6 3 3" xfId="23586" xr:uid="{00000000-0005-0000-0000-0000225C0000}"/>
    <cellStyle name="Normal 28 3 2 6 5" xfId="18573" xr:uid="{00000000-0005-0000-0000-00008D480000}"/>
    <cellStyle name="Normal 28 3 2 7" xfId="5124" xr:uid="{00000000-0005-0000-0000-000004140000}"/>
    <cellStyle name="Normal 28 3 2 7 2" xfId="15176" xr:uid="{00000000-0005-0000-0000-0000483B0000}"/>
    <cellStyle name="Normal 28 3 2 7 2 3" xfId="30274" xr:uid="{00000000-0005-0000-0000-000042760000}"/>
    <cellStyle name="Normal 28 3 2 7 3" xfId="10156" xr:uid="{00000000-0005-0000-0000-0000AC270000}"/>
    <cellStyle name="Normal 28 3 2 7 3 3" xfId="25257" xr:uid="{00000000-0005-0000-0000-0000A9620000}"/>
    <cellStyle name="Normal 28 3 2 7 5" xfId="20244" xr:uid="{00000000-0005-0000-0000-0000144F0000}"/>
    <cellStyle name="Normal 28 3 2 8" xfId="11834" xr:uid="{00000000-0005-0000-0000-00003A2E0000}"/>
    <cellStyle name="Normal 28 3 2 8 3" xfId="26932" xr:uid="{00000000-0005-0000-0000-000034690000}"/>
    <cellStyle name="Normal 28 3 2 9" xfId="6813" xr:uid="{00000000-0005-0000-0000-00009D1A0000}"/>
    <cellStyle name="Normal 28 3 2 9 3" xfId="21915" xr:uid="{00000000-0005-0000-0000-00009B550000}"/>
    <cellStyle name="Normal 28 3 3" xfId="1777" xr:uid="{00000000-0005-0000-0000-0000F1060000}"/>
    <cellStyle name="Normal 28 3 3 10" xfId="16954" xr:uid="{00000000-0005-0000-0000-00003A420000}"/>
    <cellStyle name="Normal 28 3 3 2" xfId="1996" xr:uid="{00000000-0005-0000-0000-0000CC070000}"/>
    <cellStyle name="Normal 28 3 3 2 2" xfId="2417" xr:uid="{00000000-0005-0000-0000-000071090000}"/>
    <cellStyle name="Normal 28 3 3 2 2 2" xfId="3256" xr:uid="{00000000-0005-0000-0000-0000B80C0000}"/>
    <cellStyle name="Normal 28 3 3 2 2 2 2" xfId="4946" xr:uid="{00000000-0005-0000-0000-000052130000}"/>
    <cellStyle name="Normal 28 3 3 2 2 2 2 2" xfId="15019" xr:uid="{00000000-0005-0000-0000-0000AB3A0000}"/>
    <cellStyle name="Normal 28 3 3 2 2 2 2 2 3" xfId="30117" xr:uid="{00000000-0005-0000-0000-0000A5750000}"/>
    <cellStyle name="Normal 28 3 3 2 2 2 2 3" xfId="9999" xr:uid="{00000000-0005-0000-0000-00000F270000}"/>
    <cellStyle name="Normal 28 3 3 2 2 2 2 3 3" xfId="25100" xr:uid="{00000000-0005-0000-0000-00000C620000}"/>
    <cellStyle name="Normal 28 3 3 2 2 2 2 5" xfId="20087" xr:uid="{00000000-0005-0000-0000-0000774E0000}"/>
    <cellStyle name="Normal 28 3 3 2 2 2 3" xfId="6638" xr:uid="{00000000-0005-0000-0000-0000EE190000}"/>
    <cellStyle name="Normal 28 3 3 2 2 2 3 2" xfId="16690" xr:uid="{00000000-0005-0000-0000-000032410000}"/>
    <cellStyle name="Normal 28 3 3 2 2 2 3 3" xfId="11670" xr:uid="{00000000-0005-0000-0000-0000962D0000}"/>
    <cellStyle name="Normal 28 3 3 2 2 2 3 3 3" xfId="26771" xr:uid="{00000000-0005-0000-0000-000093680000}"/>
    <cellStyle name="Normal 28 3 3 2 2 2 3 5" xfId="21758" xr:uid="{00000000-0005-0000-0000-0000FE540000}"/>
    <cellStyle name="Normal 28 3 3 2 2 2 4" xfId="13348" xr:uid="{00000000-0005-0000-0000-000024340000}"/>
    <cellStyle name="Normal 28 3 3 2 2 2 4 3" xfId="28446" xr:uid="{00000000-0005-0000-0000-00001E6F0000}"/>
    <cellStyle name="Normal 28 3 3 2 2 2 5" xfId="8327" xr:uid="{00000000-0005-0000-0000-000087200000}"/>
    <cellStyle name="Normal 28 3 3 2 2 2 5 3" xfId="23429" xr:uid="{00000000-0005-0000-0000-0000855B0000}"/>
    <cellStyle name="Normal 28 3 3 2 2 2 7" xfId="18416" xr:uid="{00000000-0005-0000-0000-0000F0470000}"/>
    <cellStyle name="Normal 28 3 3 2 2 3" xfId="4109" xr:uid="{00000000-0005-0000-0000-00000D100000}"/>
    <cellStyle name="Normal 28 3 3 2 2 3 2" xfId="14183" xr:uid="{00000000-0005-0000-0000-000067370000}"/>
    <cellStyle name="Normal 28 3 3 2 2 3 2 3" xfId="29281" xr:uid="{00000000-0005-0000-0000-000061720000}"/>
    <cellStyle name="Normal 28 3 3 2 2 3 3" xfId="9163" xr:uid="{00000000-0005-0000-0000-0000CB230000}"/>
    <cellStyle name="Normal 28 3 3 2 2 3 3 3" xfId="24264" xr:uid="{00000000-0005-0000-0000-0000C85E0000}"/>
    <cellStyle name="Normal 28 3 3 2 2 3 5" xfId="19251" xr:uid="{00000000-0005-0000-0000-0000334B0000}"/>
    <cellStyle name="Normal 28 3 3 2 2 4" xfId="5802" xr:uid="{00000000-0005-0000-0000-0000AA160000}"/>
    <cellStyle name="Normal 28 3 3 2 2 4 2" xfId="15854" xr:uid="{00000000-0005-0000-0000-0000EE3D0000}"/>
    <cellStyle name="Normal 28 3 3 2 2 4 3" xfId="10834" xr:uid="{00000000-0005-0000-0000-0000522A0000}"/>
    <cellStyle name="Normal 28 3 3 2 2 4 3 3" xfId="25935" xr:uid="{00000000-0005-0000-0000-00004F650000}"/>
    <cellStyle name="Normal 28 3 3 2 2 4 5" xfId="20922" xr:uid="{00000000-0005-0000-0000-0000BA510000}"/>
    <cellStyle name="Normal 28 3 3 2 2 5" xfId="12512" xr:uid="{00000000-0005-0000-0000-0000E0300000}"/>
    <cellStyle name="Normal 28 3 3 2 2 5 3" xfId="27610" xr:uid="{00000000-0005-0000-0000-0000DA6B0000}"/>
    <cellStyle name="Normal 28 3 3 2 2 6" xfId="7491" xr:uid="{00000000-0005-0000-0000-0000431D0000}"/>
    <cellStyle name="Normal 28 3 3 2 2 6 3" xfId="22593" xr:uid="{00000000-0005-0000-0000-000041580000}"/>
    <cellStyle name="Normal 28 3 3 2 2 8" xfId="17580" xr:uid="{00000000-0005-0000-0000-0000AC440000}"/>
    <cellStyle name="Normal 28 3 3 2 3" xfId="2838" xr:uid="{00000000-0005-0000-0000-0000160B0000}"/>
    <cellStyle name="Normal 28 3 3 2 3 2" xfId="4528" xr:uid="{00000000-0005-0000-0000-0000B0110000}"/>
    <cellStyle name="Normal 28 3 3 2 3 2 2" xfId="14601" xr:uid="{00000000-0005-0000-0000-000009390000}"/>
    <cellStyle name="Normal 28 3 3 2 3 2 2 3" xfId="29699" xr:uid="{00000000-0005-0000-0000-000003740000}"/>
    <cellStyle name="Normal 28 3 3 2 3 2 3" xfId="9581" xr:uid="{00000000-0005-0000-0000-00006D250000}"/>
    <cellStyle name="Normal 28 3 3 2 3 2 3 3" xfId="24682" xr:uid="{00000000-0005-0000-0000-00006A600000}"/>
    <cellStyle name="Normal 28 3 3 2 3 2 5" xfId="19669" xr:uid="{00000000-0005-0000-0000-0000D54C0000}"/>
    <cellStyle name="Normal 28 3 3 2 3 3" xfId="6220" xr:uid="{00000000-0005-0000-0000-00004C180000}"/>
    <cellStyle name="Normal 28 3 3 2 3 3 2" xfId="16272" xr:uid="{00000000-0005-0000-0000-0000903F0000}"/>
    <cellStyle name="Normal 28 3 3 2 3 3 3" xfId="11252" xr:uid="{00000000-0005-0000-0000-0000F42B0000}"/>
    <cellStyle name="Normal 28 3 3 2 3 3 3 3" xfId="26353" xr:uid="{00000000-0005-0000-0000-0000F1660000}"/>
    <cellStyle name="Normal 28 3 3 2 3 3 5" xfId="21340" xr:uid="{00000000-0005-0000-0000-00005C530000}"/>
    <cellStyle name="Normal 28 3 3 2 3 4" xfId="12930" xr:uid="{00000000-0005-0000-0000-000082320000}"/>
    <cellStyle name="Normal 28 3 3 2 3 4 3" xfId="28028" xr:uid="{00000000-0005-0000-0000-00007C6D0000}"/>
    <cellStyle name="Normal 28 3 3 2 3 5" xfId="7909" xr:uid="{00000000-0005-0000-0000-0000E51E0000}"/>
    <cellStyle name="Normal 28 3 3 2 3 5 3" xfId="23011" xr:uid="{00000000-0005-0000-0000-0000E3590000}"/>
    <cellStyle name="Normal 28 3 3 2 3 7" xfId="17998" xr:uid="{00000000-0005-0000-0000-00004E460000}"/>
    <cellStyle name="Normal 28 3 3 2 4" xfId="3691" xr:uid="{00000000-0005-0000-0000-00006B0E0000}"/>
    <cellStyle name="Normal 28 3 3 2 4 2" xfId="13765" xr:uid="{00000000-0005-0000-0000-0000C5350000}"/>
    <cellStyle name="Normal 28 3 3 2 4 2 3" xfId="28863" xr:uid="{00000000-0005-0000-0000-0000BF700000}"/>
    <cellStyle name="Normal 28 3 3 2 4 3" xfId="8745" xr:uid="{00000000-0005-0000-0000-000029220000}"/>
    <cellStyle name="Normal 28 3 3 2 4 3 3" xfId="23846" xr:uid="{00000000-0005-0000-0000-0000265D0000}"/>
    <cellStyle name="Normal 28 3 3 2 4 5" xfId="18833" xr:uid="{00000000-0005-0000-0000-000091490000}"/>
    <cellStyle name="Normal 28 3 3 2 5" xfId="5384" xr:uid="{00000000-0005-0000-0000-000008150000}"/>
    <cellStyle name="Normal 28 3 3 2 5 2" xfId="15436" xr:uid="{00000000-0005-0000-0000-00004C3C0000}"/>
    <cellStyle name="Normal 28 3 3 2 5 2 3" xfId="30534" xr:uid="{00000000-0005-0000-0000-000046770000}"/>
    <cellStyle name="Normal 28 3 3 2 5 3" xfId="10416" xr:uid="{00000000-0005-0000-0000-0000B0280000}"/>
    <cellStyle name="Normal 28 3 3 2 5 3 3" xfId="25517" xr:uid="{00000000-0005-0000-0000-0000AD630000}"/>
    <cellStyle name="Normal 28 3 3 2 5 5" xfId="20504" xr:uid="{00000000-0005-0000-0000-000018500000}"/>
    <cellStyle name="Normal 28 3 3 2 6" xfId="12094" xr:uid="{00000000-0005-0000-0000-00003E2F0000}"/>
    <cellStyle name="Normal 28 3 3 2 6 3" xfId="27192" xr:uid="{00000000-0005-0000-0000-0000386A0000}"/>
    <cellStyle name="Normal 28 3 3 2 7" xfId="7073" xr:uid="{00000000-0005-0000-0000-0000A11B0000}"/>
    <cellStyle name="Normal 28 3 3 2 7 3" xfId="22175" xr:uid="{00000000-0005-0000-0000-00009F560000}"/>
    <cellStyle name="Normal 28 3 3 2 9" xfId="17162" xr:uid="{00000000-0005-0000-0000-00000A430000}"/>
    <cellStyle name="Normal 28 3 3 3" xfId="2209" xr:uid="{00000000-0005-0000-0000-0000A1080000}"/>
    <cellStyle name="Normal 28 3 3 3 2" xfId="3048" xr:uid="{00000000-0005-0000-0000-0000E80B0000}"/>
    <cellStyle name="Normal 28 3 3 3 2 2" xfId="4738" xr:uid="{00000000-0005-0000-0000-000082120000}"/>
    <cellStyle name="Normal 28 3 3 3 2 2 2" xfId="14811" xr:uid="{00000000-0005-0000-0000-0000DB390000}"/>
    <cellStyle name="Normal 28 3 3 3 2 2 2 3" xfId="29909" xr:uid="{00000000-0005-0000-0000-0000D5740000}"/>
    <cellStyle name="Normal 28 3 3 3 2 2 3" xfId="9791" xr:uid="{00000000-0005-0000-0000-00003F260000}"/>
    <cellStyle name="Normal 28 3 3 3 2 2 3 3" xfId="24892" xr:uid="{00000000-0005-0000-0000-00003C610000}"/>
    <cellStyle name="Normal 28 3 3 3 2 2 5" xfId="19879" xr:uid="{00000000-0005-0000-0000-0000A74D0000}"/>
    <cellStyle name="Normal 28 3 3 3 2 3" xfId="6430" xr:uid="{00000000-0005-0000-0000-00001E190000}"/>
    <cellStyle name="Normal 28 3 3 3 2 3 2" xfId="16482" xr:uid="{00000000-0005-0000-0000-000062400000}"/>
    <cellStyle name="Normal 28 3 3 3 2 3 3" xfId="11462" xr:uid="{00000000-0005-0000-0000-0000C62C0000}"/>
    <cellStyle name="Normal 28 3 3 3 2 3 3 3" xfId="26563" xr:uid="{00000000-0005-0000-0000-0000C3670000}"/>
    <cellStyle name="Normal 28 3 3 3 2 3 5" xfId="21550" xr:uid="{00000000-0005-0000-0000-00002E540000}"/>
    <cellStyle name="Normal 28 3 3 3 2 4" xfId="13140" xr:uid="{00000000-0005-0000-0000-000054330000}"/>
    <cellStyle name="Normal 28 3 3 3 2 4 3" xfId="28238" xr:uid="{00000000-0005-0000-0000-00004E6E0000}"/>
    <cellStyle name="Normal 28 3 3 3 2 5" xfId="8119" xr:uid="{00000000-0005-0000-0000-0000B71F0000}"/>
    <cellStyle name="Normal 28 3 3 3 2 5 3" xfId="23221" xr:uid="{00000000-0005-0000-0000-0000B55A0000}"/>
    <cellStyle name="Normal 28 3 3 3 2 7" xfId="18208" xr:uid="{00000000-0005-0000-0000-000020470000}"/>
    <cellStyle name="Normal 28 3 3 3 3" xfId="3901" xr:uid="{00000000-0005-0000-0000-00003D0F0000}"/>
    <cellStyle name="Normal 28 3 3 3 3 2" xfId="13975" xr:uid="{00000000-0005-0000-0000-000097360000}"/>
    <cellStyle name="Normal 28 3 3 3 3 2 3" xfId="29073" xr:uid="{00000000-0005-0000-0000-000091710000}"/>
    <cellStyle name="Normal 28 3 3 3 3 3" xfId="8955" xr:uid="{00000000-0005-0000-0000-0000FB220000}"/>
    <cellStyle name="Normal 28 3 3 3 3 3 3" xfId="24056" xr:uid="{00000000-0005-0000-0000-0000F85D0000}"/>
    <cellStyle name="Normal 28 3 3 3 3 5" xfId="19043" xr:uid="{00000000-0005-0000-0000-0000634A0000}"/>
    <cellStyle name="Normal 28 3 3 3 4" xfId="5594" xr:uid="{00000000-0005-0000-0000-0000DA150000}"/>
    <cellStyle name="Normal 28 3 3 3 4 2" xfId="15646" xr:uid="{00000000-0005-0000-0000-00001E3D0000}"/>
    <cellStyle name="Normal 28 3 3 3 4 2 3" xfId="30744" xr:uid="{00000000-0005-0000-0000-000018780000}"/>
    <cellStyle name="Normal 28 3 3 3 4 3" xfId="10626" xr:uid="{00000000-0005-0000-0000-000082290000}"/>
    <cellStyle name="Normal 28 3 3 3 4 3 3" xfId="25727" xr:uid="{00000000-0005-0000-0000-00007F640000}"/>
    <cellStyle name="Normal 28 3 3 3 4 5" xfId="20714" xr:uid="{00000000-0005-0000-0000-0000EA500000}"/>
    <cellStyle name="Normal 28 3 3 3 5" xfId="12304" xr:uid="{00000000-0005-0000-0000-000010300000}"/>
    <cellStyle name="Normal 28 3 3 3 5 3" xfId="27402" xr:uid="{00000000-0005-0000-0000-00000A6B0000}"/>
    <cellStyle name="Normal 28 3 3 3 6" xfId="7283" xr:uid="{00000000-0005-0000-0000-0000731C0000}"/>
    <cellStyle name="Normal 28 3 3 3 6 3" xfId="22385" xr:uid="{00000000-0005-0000-0000-000071570000}"/>
    <cellStyle name="Normal 28 3 3 3 8" xfId="17372" xr:uid="{00000000-0005-0000-0000-0000DC430000}"/>
    <cellStyle name="Normal 28 3 3 4" xfId="2630" xr:uid="{00000000-0005-0000-0000-0000460A0000}"/>
    <cellStyle name="Normal 28 3 3 4 2" xfId="4320" xr:uid="{00000000-0005-0000-0000-0000E0100000}"/>
    <cellStyle name="Normal 28 3 3 4 2 2" xfId="14393" xr:uid="{00000000-0005-0000-0000-000039380000}"/>
    <cellStyle name="Normal 28 3 3 4 2 2 3" xfId="29491" xr:uid="{00000000-0005-0000-0000-000033730000}"/>
    <cellStyle name="Normal 28 3 3 4 2 3" xfId="9373" xr:uid="{00000000-0005-0000-0000-00009D240000}"/>
    <cellStyle name="Normal 28 3 3 4 2 3 3" xfId="24474" xr:uid="{00000000-0005-0000-0000-00009A5F0000}"/>
    <cellStyle name="Normal 28 3 3 4 2 5" xfId="19461" xr:uid="{00000000-0005-0000-0000-0000054C0000}"/>
    <cellStyle name="Normal 28 3 3 4 3" xfId="6012" xr:uid="{00000000-0005-0000-0000-00007C170000}"/>
    <cellStyle name="Normal 28 3 3 4 3 2" xfId="16064" xr:uid="{00000000-0005-0000-0000-0000C03E0000}"/>
    <cellStyle name="Normal 28 3 3 4 3 3" xfId="11044" xr:uid="{00000000-0005-0000-0000-0000242B0000}"/>
    <cellStyle name="Normal 28 3 3 4 3 3 3" xfId="26145" xr:uid="{00000000-0005-0000-0000-000021660000}"/>
    <cellStyle name="Normal 28 3 3 4 3 5" xfId="21132" xr:uid="{00000000-0005-0000-0000-00008C520000}"/>
    <cellStyle name="Normal 28 3 3 4 4" xfId="12722" xr:uid="{00000000-0005-0000-0000-0000B2310000}"/>
    <cellStyle name="Normal 28 3 3 4 4 3" xfId="27820" xr:uid="{00000000-0005-0000-0000-0000AC6C0000}"/>
    <cellStyle name="Normal 28 3 3 4 5" xfId="7701" xr:uid="{00000000-0005-0000-0000-0000151E0000}"/>
    <cellStyle name="Normal 28 3 3 4 5 3" xfId="22803" xr:uid="{00000000-0005-0000-0000-000013590000}"/>
    <cellStyle name="Normal 28 3 3 4 7" xfId="17790" xr:uid="{00000000-0005-0000-0000-00007E450000}"/>
    <cellStyle name="Normal 28 3 3 5" xfId="3483" xr:uid="{00000000-0005-0000-0000-00009B0D0000}"/>
    <cellStyle name="Normal 28 3 3 5 2" xfId="13557" xr:uid="{00000000-0005-0000-0000-0000F5340000}"/>
    <cellStyle name="Normal 28 3 3 5 2 3" xfId="28655" xr:uid="{00000000-0005-0000-0000-0000EF6F0000}"/>
    <cellStyle name="Normal 28 3 3 5 3" xfId="8537" xr:uid="{00000000-0005-0000-0000-000059210000}"/>
    <cellStyle name="Normal 28 3 3 5 3 3" xfId="23638" xr:uid="{00000000-0005-0000-0000-0000565C0000}"/>
    <cellStyle name="Normal 28 3 3 5 5" xfId="18625" xr:uid="{00000000-0005-0000-0000-0000C1480000}"/>
    <cellStyle name="Normal 28 3 3 6" xfId="5176" xr:uid="{00000000-0005-0000-0000-000038140000}"/>
    <cellStyle name="Normal 28 3 3 6 2" xfId="15228" xr:uid="{00000000-0005-0000-0000-00007C3B0000}"/>
    <cellStyle name="Normal 28 3 3 6 2 3" xfId="30326" xr:uid="{00000000-0005-0000-0000-000076760000}"/>
    <cellStyle name="Normal 28 3 3 6 3" xfId="10208" xr:uid="{00000000-0005-0000-0000-0000E0270000}"/>
    <cellStyle name="Normal 28 3 3 6 3 3" xfId="25309" xr:uid="{00000000-0005-0000-0000-0000DD620000}"/>
    <cellStyle name="Normal 28 3 3 6 5" xfId="20296" xr:uid="{00000000-0005-0000-0000-0000484F0000}"/>
    <cellStyle name="Normal 28 3 3 7" xfId="11886" xr:uid="{00000000-0005-0000-0000-00006E2E0000}"/>
    <cellStyle name="Normal 28 3 3 7 3" xfId="26984" xr:uid="{00000000-0005-0000-0000-000068690000}"/>
    <cellStyle name="Normal 28 3 3 8" xfId="6865" xr:uid="{00000000-0005-0000-0000-0000D11A0000}"/>
    <cellStyle name="Normal 28 3 3 8 3" xfId="21967" xr:uid="{00000000-0005-0000-0000-0000CF550000}"/>
    <cellStyle name="Normal 28 3 4" xfId="1890" xr:uid="{00000000-0005-0000-0000-000062070000}"/>
    <cellStyle name="Normal 28 3 4 2" xfId="2313" xr:uid="{00000000-0005-0000-0000-000009090000}"/>
    <cellStyle name="Normal 28 3 4 2 2" xfId="3152" xr:uid="{00000000-0005-0000-0000-0000500C0000}"/>
    <cellStyle name="Normal 28 3 4 2 2 2" xfId="4842" xr:uid="{00000000-0005-0000-0000-0000EA120000}"/>
    <cellStyle name="Normal 28 3 4 2 2 2 2" xfId="14915" xr:uid="{00000000-0005-0000-0000-0000433A0000}"/>
    <cellStyle name="Normal 28 3 4 2 2 2 2 3" xfId="30013" xr:uid="{00000000-0005-0000-0000-00003D750000}"/>
    <cellStyle name="Normal 28 3 4 2 2 2 3" xfId="9895" xr:uid="{00000000-0005-0000-0000-0000A7260000}"/>
    <cellStyle name="Normal 28 3 4 2 2 2 3 3" xfId="24996" xr:uid="{00000000-0005-0000-0000-0000A4610000}"/>
    <cellStyle name="Normal 28 3 4 2 2 2 5" xfId="19983" xr:uid="{00000000-0005-0000-0000-00000F4E0000}"/>
    <cellStyle name="Normal 28 3 4 2 2 3" xfId="6534" xr:uid="{00000000-0005-0000-0000-000086190000}"/>
    <cellStyle name="Normal 28 3 4 2 2 3 2" xfId="16586" xr:uid="{00000000-0005-0000-0000-0000CA400000}"/>
    <cellStyle name="Normal 28 3 4 2 2 3 3" xfId="11566" xr:uid="{00000000-0005-0000-0000-00002E2D0000}"/>
    <cellStyle name="Normal 28 3 4 2 2 3 3 3" xfId="26667" xr:uid="{00000000-0005-0000-0000-00002B680000}"/>
    <cellStyle name="Normal 28 3 4 2 2 3 5" xfId="21654" xr:uid="{00000000-0005-0000-0000-000096540000}"/>
    <cellStyle name="Normal 28 3 4 2 2 4" xfId="13244" xr:uid="{00000000-0005-0000-0000-0000BC330000}"/>
    <cellStyle name="Normal 28 3 4 2 2 4 3" xfId="28342" xr:uid="{00000000-0005-0000-0000-0000B66E0000}"/>
    <cellStyle name="Normal 28 3 4 2 2 5" xfId="8223" xr:uid="{00000000-0005-0000-0000-00001F200000}"/>
    <cellStyle name="Normal 28 3 4 2 2 5 3" xfId="23325" xr:uid="{00000000-0005-0000-0000-00001D5B0000}"/>
    <cellStyle name="Normal 28 3 4 2 2 7" xfId="18312" xr:uid="{00000000-0005-0000-0000-000088470000}"/>
    <cellStyle name="Normal 28 3 4 2 3" xfId="4005" xr:uid="{00000000-0005-0000-0000-0000A50F0000}"/>
    <cellStyle name="Normal 28 3 4 2 3 2" xfId="14079" xr:uid="{00000000-0005-0000-0000-0000FF360000}"/>
    <cellStyle name="Normal 28 3 4 2 3 2 3" xfId="29177" xr:uid="{00000000-0005-0000-0000-0000F9710000}"/>
    <cellStyle name="Normal 28 3 4 2 3 3" xfId="9059" xr:uid="{00000000-0005-0000-0000-000063230000}"/>
    <cellStyle name="Normal 28 3 4 2 3 3 3" xfId="24160" xr:uid="{00000000-0005-0000-0000-0000605E0000}"/>
    <cellStyle name="Normal 28 3 4 2 3 5" xfId="19147" xr:uid="{00000000-0005-0000-0000-0000CB4A0000}"/>
    <cellStyle name="Normal 28 3 4 2 4" xfId="5698" xr:uid="{00000000-0005-0000-0000-000042160000}"/>
    <cellStyle name="Normal 28 3 4 2 4 2" xfId="15750" xr:uid="{00000000-0005-0000-0000-0000863D0000}"/>
    <cellStyle name="Normal 28 3 4 2 4 2 3" xfId="30848" xr:uid="{00000000-0005-0000-0000-000080780000}"/>
    <cellStyle name="Normal 28 3 4 2 4 3" xfId="10730" xr:uid="{00000000-0005-0000-0000-0000EA290000}"/>
    <cellStyle name="Normal 28 3 4 2 4 3 3" xfId="25831" xr:uid="{00000000-0005-0000-0000-0000E7640000}"/>
    <cellStyle name="Normal 28 3 4 2 4 5" xfId="20818" xr:uid="{00000000-0005-0000-0000-000052510000}"/>
    <cellStyle name="Normal 28 3 4 2 5" xfId="12408" xr:uid="{00000000-0005-0000-0000-000078300000}"/>
    <cellStyle name="Normal 28 3 4 2 5 3" xfId="27506" xr:uid="{00000000-0005-0000-0000-0000726B0000}"/>
    <cellStyle name="Normal 28 3 4 2 6" xfId="7387" xr:uid="{00000000-0005-0000-0000-0000DB1C0000}"/>
    <cellStyle name="Normal 28 3 4 2 6 3" xfId="22489" xr:uid="{00000000-0005-0000-0000-0000D9570000}"/>
    <cellStyle name="Normal 28 3 4 2 8" xfId="17476" xr:uid="{00000000-0005-0000-0000-000044440000}"/>
    <cellStyle name="Normal 28 3 4 3" xfId="2734" xr:uid="{00000000-0005-0000-0000-0000AE0A0000}"/>
    <cellStyle name="Normal 28 3 4 3 2" xfId="4424" xr:uid="{00000000-0005-0000-0000-000048110000}"/>
    <cellStyle name="Normal 28 3 4 3 2 2" xfId="14497" xr:uid="{00000000-0005-0000-0000-0000A1380000}"/>
    <cellStyle name="Normal 28 3 4 3 2 2 3" xfId="29595" xr:uid="{00000000-0005-0000-0000-00009B730000}"/>
    <cellStyle name="Normal 28 3 4 3 2 3" xfId="9477" xr:uid="{00000000-0005-0000-0000-000005250000}"/>
    <cellStyle name="Normal 28 3 4 3 2 3 3" xfId="24578" xr:uid="{00000000-0005-0000-0000-000002600000}"/>
    <cellStyle name="Normal 28 3 4 3 2 5" xfId="19565" xr:uid="{00000000-0005-0000-0000-00006D4C0000}"/>
    <cellStyle name="Normal 28 3 4 3 3" xfId="6116" xr:uid="{00000000-0005-0000-0000-0000E4170000}"/>
    <cellStyle name="Normal 28 3 4 3 3 2" xfId="16168" xr:uid="{00000000-0005-0000-0000-0000283F0000}"/>
    <cellStyle name="Normal 28 3 4 3 3 3" xfId="11148" xr:uid="{00000000-0005-0000-0000-00008C2B0000}"/>
    <cellStyle name="Normal 28 3 4 3 3 3 3" xfId="26249" xr:uid="{00000000-0005-0000-0000-000089660000}"/>
    <cellStyle name="Normal 28 3 4 3 3 5" xfId="21236" xr:uid="{00000000-0005-0000-0000-0000F4520000}"/>
    <cellStyle name="Normal 28 3 4 3 4" xfId="12826" xr:uid="{00000000-0005-0000-0000-00001A320000}"/>
    <cellStyle name="Normal 28 3 4 3 4 3" xfId="27924" xr:uid="{00000000-0005-0000-0000-0000146D0000}"/>
    <cellStyle name="Normal 28 3 4 3 5" xfId="7805" xr:uid="{00000000-0005-0000-0000-00007D1E0000}"/>
    <cellStyle name="Normal 28 3 4 3 5 3" xfId="22907" xr:uid="{00000000-0005-0000-0000-00007B590000}"/>
    <cellStyle name="Normal 28 3 4 3 7" xfId="17894" xr:uid="{00000000-0005-0000-0000-0000E6450000}"/>
    <cellStyle name="Normal 28 3 4 4" xfId="3587" xr:uid="{00000000-0005-0000-0000-0000030E0000}"/>
    <cellStyle name="Normal 28 3 4 4 2" xfId="13661" xr:uid="{00000000-0005-0000-0000-00005D350000}"/>
    <cellStyle name="Normal 28 3 4 4 2 3" xfId="28759" xr:uid="{00000000-0005-0000-0000-000057700000}"/>
    <cellStyle name="Normal 28 3 4 4 3" xfId="8641" xr:uid="{00000000-0005-0000-0000-0000C1210000}"/>
    <cellStyle name="Normal 28 3 4 4 3 3" xfId="23742" xr:uid="{00000000-0005-0000-0000-0000BE5C0000}"/>
    <cellStyle name="Normal 28 3 4 4 5" xfId="18729" xr:uid="{00000000-0005-0000-0000-000029490000}"/>
    <cellStyle name="Normal 28 3 4 5" xfId="5280" xr:uid="{00000000-0005-0000-0000-0000A0140000}"/>
    <cellStyle name="Normal 28 3 4 5 2" xfId="15332" xr:uid="{00000000-0005-0000-0000-0000E43B0000}"/>
    <cellStyle name="Normal 28 3 4 5 2 3" xfId="30430" xr:uid="{00000000-0005-0000-0000-0000DE760000}"/>
    <cellStyle name="Normal 28 3 4 5 3" xfId="10312" xr:uid="{00000000-0005-0000-0000-000048280000}"/>
    <cellStyle name="Normal 28 3 4 5 3 3" xfId="25413" xr:uid="{00000000-0005-0000-0000-000045630000}"/>
    <cellStyle name="Normal 28 3 4 5 5" xfId="20400" xr:uid="{00000000-0005-0000-0000-0000B04F0000}"/>
    <cellStyle name="Normal 28 3 4 6" xfId="11990" xr:uid="{00000000-0005-0000-0000-0000D62E0000}"/>
    <cellStyle name="Normal 28 3 4 6 3" xfId="27088" xr:uid="{00000000-0005-0000-0000-0000D0690000}"/>
    <cellStyle name="Normal 28 3 4 7" xfId="6969" xr:uid="{00000000-0005-0000-0000-0000391B0000}"/>
    <cellStyle name="Normal 28 3 4 7 3" xfId="22071" xr:uid="{00000000-0005-0000-0000-000037560000}"/>
    <cellStyle name="Normal 28 3 4 9" xfId="17058" xr:uid="{00000000-0005-0000-0000-0000A2420000}"/>
    <cellStyle name="Normal 28 3 5" xfId="2103" xr:uid="{00000000-0005-0000-0000-000037080000}"/>
    <cellStyle name="Normal 28 3 5 2" xfId="2944" xr:uid="{00000000-0005-0000-0000-0000800B0000}"/>
    <cellStyle name="Normal 28 3 5 2 2" xfId="4634" xr:uid="{00000000-0005-0000-0000-00001A120000}"/>
    <cellStyle name="Normal 28 3 5 2 2 2" xfId="14707" xr:uid="{00000000-0005-0000-0000-000073390000}"/>
    <cellStyle name="Normal 28 3 5 2 2 2 3" xfId="29805" xr:uid="{00000000-0005-0000-0000-00006D740000}"/>
    <cellStyle name="Normal 28 3 5 2 2 3" xfId="9687" xr:uid="{00000000-0005-0000-0000-0000D7250000}"/>
    <cellStyle name="Normal 28 3 5 2 2 3 3" xfId="24788" xr:uid="{00000000-0005-0000-0000-0000D4600000}"/>
    <cellStyle name="Normal 28 3 5 2 2 5" xfId="19775" xr:uid="{00000000-0005-0000-0000-00003F4D0000}"/>
    <cellStyle name="Normal 28 3 5 2 3" xfId="6326" xr:uid="{00000000-0005-0000-0000-0000B6180000}"/>
    <cellStyle name="Normal 28 3 5 2 3 2" xfId="16378" xr:uid="{00000000-0005-0000-0000-0000FA3F0000}"/>
    <cellStyle name="Normal 28 3 5 2 3 3" xfId="11358" xr:uid="{00000000-0005-0000-0000-00005E2C0000}"/>
    <cellStyle name="Normal 28 3 5 2 3 3 3" xfId="26459" xr:uid="{00000000-0005-0000-0000-00005B670000}"/>
    <cellStyle name="Normal 28 3 5 2 3 5" xfId="21446" xr:uid="{00000000-0005-0000-0000-0000C6530000}"/>
    <cellStyle name="Normal 28 3 5 2 4" xfId="13036" xr:uid="{00000000-0005-0000-0000-0000EC320000}"/>
    <cellStyle name="Normal 28 3 5 2 4 3" xfId="28134" xr:uid="{00000000-0005-0000-0000-0000E66D0000}"/>
    <cellStyle name="Normal 28 3 5 2 5" xfId="8015" xr:uid="{00000000-0005-0000-0000-00004F1F0000}"/>
    <cellStyle name="Normal 28 3 5 2 5 3" xfId="23117" xr:uid="{00000000-0005-0000-0000-00004D5A0000}"/>
    <cellStyle name="Normal 28 3 5 2 7" xfId="18104" xr:uid="{00000000-0005-0000-0000-0000B8460000}"/>
    <cellStyle name="Normal 28 3 5 3" xfId="3797" xr:uid="{00000000-0005-0000-0000-0000D50E0000}"/>
    <cellStyle name="Normal 28 3 5 3 2" xfId="13871" xr:uid="{00000000-0005-0000-0000-00002F360000}"/>
    <cellStyle name="Normal 28 3 5 3 2 3" xfId="28969" xr:uid="{00000000-0005-0000-0000-000029710000}"/>
    <cellStyle name="Normal 28 3 5 3 3" xfId="8851" xr:uid="{00000000-0005-0000-0000-000093220000}"/>
    <cellStyle name="Normal 28 3 5 3 3 3" xfId="23952" xr:uid="{00000000-0005-0000-0000-0000905D0000}"/>
    <cellStyle name="Normal 28 3 5 3 5" xfId="18939" xr:uid="{00000000-0005-0000-0000-0000FB490000}"/>
    <cellStyle name="Normal 28 3 5 4" xfId="5490" xr:uid="{00000000-0005-0000-0000-000072150000}"/>
    <cellStyle name="Normal 28 3 5 4 2" xfId="15542" xr:uid="{00000000-0005-0000-0000-0000B63C0000}"/>
    <cellStyle name="Normal 28 3 5 4 2 3" xfId="30640" xr:uid="{00000000-0005-0000-0000-0000B0770000}"/>
    <cellStyle name="Normal 28 3 5 4 3" xfId="10522" xr:uid="{00000000-0005-0000-0000-00001A290000}"/>
    <cellStyle name="Normal 28 3 5 4 3 3" xfId="25623" xr:uid="{00000000-0005-0000-0000-000017640000}"/>
    <cellStyle name="Normal 28 3 5 4 5" xfId="20610" xr:uid="{00000000-0005-0000-0000-000082500000}"/>
    <cellStyle name="Normal 28 3 5 5" xfId="12200" xr:uid="{00000000-0005-0000-0000-0000A82F0000}"/>
    <cellStyle name="Normal 28 3 5 5 3" xfId="27298" xr:uid="{00000000-0005-0000-0000-0000A26A0000}"/>
    <cellStyle name="Normal 28 3 5 6" xfId="7179" xr:uid="{00000000-0005-0000-0000-00000B1C0000}"/>
    <cellStyle name="Normal 28 3 5 6 3" xfId="22281" xr:uid="{00000000-0005-0000-0000-000009570000}"/>
    <cellStyle name="Normal 28 3 5 8" xfId="17268" xr:uid="{00000000-0005-0000-0000-000074430000}"/>
    <cellStyle name="Normal 28 3 6" xfId="2524" xr:uid="{00000000-0005-0000-0000-0000DC090000}"/>
    <cellStyle name="Normal 28 3 6 2" xfId="4216" xr:uid="{00000000-0005-0000-0000-000078100000}"/>
    <cellStyle name="Normal 28 3 6 2 2" xfId="14289" xr:uid="{00000000-0005-0000-0000-0000D1370000}"/>
    <cellStyle name="Normal 28 3 6 2 2 3" xfId="29387" xr:uid="{00000000-0005-0000-0000-0000CB720000}"/>
    <cellStyle name="Normal 28 3 6 2 3" xfId="9269" xr:uid="{00000000-0005-0000-0000-000035240000}"/>
    <cellStyle name="Normal 28 3 6 2 3 3" xfId="24370" xr:uid="{00000000-0005-0000-0000-0000325F0000}"/>
    <cellStyle name="Normal 28 3 6 2 5" xfId="19357" xr:uid="{00000000-0005-0000-0000-00009D4B0000}"/>
    <cellStyle name="Normal 28 3 6 3" xfId="5908" xr:uid="{00000000-0005-0000-0000-000014170000}"/>
    <cellStyle name="Normal 28 3 6 3 2" xfId="15960" xr:uid="{00000000-0005-0000-0000-0000583E0000}"/>
    <cellStyle name="Normal 28 3 6 3 3" xfId="10940" xr:uid="{00000000-0005-0000-0000-0000BC2A0000}"/>
    <cellStyle name="Normal 28 3 6 3 3 3" xfId="26041" xr:uid="{00000000-0005-0000-0000-0000B9650000}"/>
    <cellStyle name="Normal 28 3 6 3 5" xfId="21028" xr:uid="{00000000-0005-0000-0000-000024520000}"/>
    <cellStyle name="Normal 28 3 6 4" xfId="12618" xr:uid="{00000000-0005-0000-0000-00004A310000}"/>
    <cellStyle name="Normal 28 3 6 4 3" xfId="27716" xr:uid="{00000000-0005-0000-0000-0000446C0000}"/>
    <cellStyle name="Normal 28 3 6 5" xfId="7597" xr:uid="{00000000-0005-0000-0000-0000AD1D0000}"/>
    <cellStyle name="Normal 28 3 6 5 3" xfId="22699" xr:uid="{00000000-0005-0000-0000-0000AB580000}"/>
    <cellStyle name="Normal 28 3 6 7" xfId="17686" xr:uid="{00000000-0005-0000-0000-000016450000}"/>
    <cellStyle name="Normal 28 3 7" xfId="3375" xr:uid="{00000000-0005-0000-0000-00002F0D0000}"/>
    <cellStyle name="Normal 28 3 7 2" xfId="13453" xr:uid="{00000000-0005-0000-0000-00008D340000}"/>
    <cellStyle name="Normal 28 3 7 2 3" xfId="28551" xr:uid="{00000000-0005-0000-0000-0000876F0000}"/>
    <cellStyle name="Normal 28 3 7 3" xfId="8433" xr:uid="{00000000-0005-0000-0000-0000F1200000}"/>
    <cellStyle name="Normal 28 3 7 3 3" xfId="23534" xr:uid="{00000000-0005-0000-0000-0000EE5B0000}"/>
    <cellStyle name="Normal 28 3 7 5" xfId="18521" xr:uid="{00000000-0005-0000-0000-000059480000}"/>
    <cellStyle name="Normal 28 3 8" xfId="5069" xr:uid="{00000000-0005-0000-0000-0000CD130000}"/>
    <cellStyle name="Normal 28 3 8 2" xfId="15124" xr:uid="{00000000-0005-0000-0000-0000143B0000}"/>
    <cellStyle name="Normal 28 3 8 2 3" xfId="30222" xr:uid="{00000000-0005-0000-0000-00000E760000}"/>
    <cellStyle name="Normal 28 3 8 3" xfId="10104" xr:uid="{00000000-0005-0000-0000-000078270000}"/>
    <cellStyle name="Normal 28 3 8 3 3" xfId="25205" xr:uid="{00000000-0005-0000-0000-000075620000}"/>
    <cellStyle name="Normal 28 3 8 5" xfId="20192" xr:uid="{00000000-0005-0000-0000-0000E04E0000}"/>
    <cellStyle name="Normal 28 3 9" xfId="11780" xr:uid="{00000000-0005-0000-0000-0000042E0000}"/>
    <cellStyle name="Normal 28 3 9 3" xfId="26880" xr:uid="{00000000-0005-0000-0000-000000690000}"/>
    <cellStyle name="Normal 28_Sheet2" xfId="1048" xr:uid="{00000000-0005-0000-0000-000018040000}"/>
    <cellStyle name="Normal 29" xfId="950" xr:uid="{00000000-0005-0000-0000-0000B6030000}"/>
    <cellStyle name="Normal 29 2" xfId="951" xr:uid="{00000000-0005-0000-0000-0000B7030000}"/>
    <cellStyle name="Normal 29 2 3" xfId="328" xr:uid="{00000000-0005-0000-0000-000048010000}"/>
    <cellStyle name="Normal 29 2 3 2" xfId="330" xr:uid="{00000000-0005-0000-0000-00004A010000}"/>
    <cellStyle name="Normal 29_Sheet2" xfId="1047" xr:uid="{00000000-0005-0000-0000-000017040000}"/>
    <cellStyle name="Normal 3" xfId="128" xr:uid="{00000000-0005-0000-0000-000080000000}"/>
    <cellStyle name="Normal 3 2" xfId="129" xr:uid="{00000000-0005-0000-0000-000081000000}"/>
    <cellStyle name="Normal 3 2 2" xfId="779" xr:uid="{00000000-0005-0000-0000-00000B030000}"/>
    <cellStyle name="Normal 3 2 2 10" xfId="6760" xr:uid="{00000000-0005-0000-0000-0000681A0000}"/>
    <cellStyle name="Normal 3 2 2 10 3" xfId="21864" xr:uid="{00000000-0005-0000-0000-000068550000}"/>
    <cellStyle name="Normal 3 2 2 12" xfId="16849" xr:uid="{00000000-0005-0000-0000-0000D1410000}"/>
    <cellStyle name="Normal 3 2 2 13" xfId="1431" xr:uid="{00000000-0005-0000-0000-000097050000}"/>
    <cellStyle name="Normal 3 2 2 2" xfId="1724" xr:uid="{00000000-0005-0000-0000-0000BC060000}"/>
    <cellStyle name="Normal 3 2 2 2 11" xfId="16903" xr:uid="{00000000-0005-0000-0000-000007420000}"/>
    <cellStyle name="Normal 3 2 2 2 2" xfId="1832" xr:uid="{00000000-0005-0000-0000-000028070000}"/>
    <cellStyle name="Normal 3 2 2 2 2 10" xfId="17007" xr:uid="{00000000-0005-0000-0000-00006F420000}"/>
    <cellStyle name="Normal 3 2 2 2 2 2" xfId="2049" xr:uid="{00000000-0005-0000-0000-000001080000}"/>
    <cellStyle name="Normal 3 2 2 2 2 2 2" xfId="2470" xr:uid="{00000000-0005-0000-0000-0000A6090000}"/>
    <cellStyle name="Normal 3 2 2 2 2 2 2 2" xfId="3309" xr:uid="{00000000-0005-0000-0000-0000ED0C0000}"/>
    <cellStyle name="Normal 3 2 2 2 2 2 2 2 2" xfId="4999" xr:uid="{00000000-0005-0000-0000-000087130000}"/>
    <cellStyle name="Normal 3 2 2 2 2 2 2 2 2 2" xfId="15072" xr:uid="{00000000-0005-0000-0000-0000E03A0000}"/>
    <cellStyle name="Normal 3 2 2 2 2 2 2 2 2 2 3" xfId="30170" xr:uid="{00000000-0005-0000-0000-0000DA750000}"/>
    <cellStyle name="Normal 3 2 2 2 2 2 2 2 2 3" xfId="10052" xr:uid="{00000000-0005-0000-0000-000044270000}"/>
    <cellStyle name="Normal 3 2 2 2 2 2 2 2 2 3 3" xfId="25153" xr:uid="{00000000-0005-0000-0000-000041620000}"/>
    <cellStyle name="Normal 3 2 2 2 2 2 2 2 2 5" xfId="20140" xr:uid="{00000000-0005-0000-0000-0000AC4E0000}"/>
    <cellStyle name="Normal 3 2 2 2 2 2 2 2 3" xfId="6691" xr:uid="{00000000-0005-0000-0000-0000231A0000}"/>
    <cellStyle name="Normal 3 2 2 2 2 2 2 2 3 2" xfId="16743" xr:uid="{00000000-0005-0000-0000-000067410000}"/>
    <cellStyle name="Normal 3 2 2 2 2 2 2 2 3 3" xfId="11723" xr:uid="{00000000-0005-0000-0000-0000CB2D0000}"/>
    <cellStyle name="Normal 3 2 2 2 2 2 2 2 3 3 3" xfId="26824" xr:uid="{00000000-0005-0000-0000-0000C8680000}"/>
    <cellStyle name="Normal 3 2 2 2 2 2 2 2 3 5" xfId="21811" xr:uid="{00000000-0005-0000-0000-000033550000}"/>
    <cellStyle name="Normal 3 2 2 2 2 2 2 2 4" xfId="13401" xr:uid="{00000000-0005-0000-0000-000059340000}"/>
    <cellStyle name="Normal 3 2 2 2 2 2 2 2 4 3" xfId="28499" xr:uid="{00000000-0005-0000-0000-0000536F0000}"/>
    <cellStyle name="Normal 3 2 2 2 2 2 2 2 5" xfId="8380" xr:uid="{00000000-0005-0000-0000-0000BC200000}"/>
    <cellStyle name="Normal 3 2 2 2 2 2 2 2 5 3" xfId="23482" xr:uid="{00000000-0005-0000-0000-0000BA5B0000}"/>
    <cellStyle name="Normal 3 2 2 2 2 2 2 2 7" xfId="18469" xr:uid="{00000000-0005-0000-0000-000025480000}"/>
    <cellStyle name="Normal 3 2 2 2 2 2 2 3" xfId="4162" xr:uid="{00000000-0005-0000-0000-000042100000}"/>
    <cellStyle name="Normal 3 2 2 2 2 2 2 3 2" xfId="14236" xr:uid="{00000000-0005-0000-0000-00009C370000}"/>
    <cellStyle name="Normal 3 2 2 2 2 2 2 3 2 3" xfId="29334" xr:uid="{00000000-0005-0000-0000-000096720000}"/>
    <cellStyle name="Normal 3 2 2 2 2 2 2 3 3" xfId="9216" xr:uid="{00000000-0005-0000-0000-000000240000}"/>
    <cellStyle name="Normal 3 2 2 2 2 2 2 3 3 3" xfId="24317" xr:uid="{00000000-0005-0000-0000-0000FD5E0000}"/>
    <cellStyle name="Normal 3 2 2 2 2 2 2 3 5" xfId="19304" xr:uid="{00000000-0005-0000-0000-0000684B0000}"/>
    <cellStyle name="Normal 3 2 2 2 2 2 2 4" xfId="5855" xr:uid="{00000000-0005-0000-0000-0000DF160000}"/>
    <cellStyle name="Normal 3 2 2 2 2 2 2 4 2" xfId="15907" xr:uid="{00000000-0005-0000-0000-0000233E0000}"/>
    <cellStyle name="Normal 3 2 2 2 2 2 2 4 3" xfId="10887" xr:uid="{00000000-0005-0000-0000-0000872A0000}"/>
    <cellStyle name="Normal 3 2 2 2 2 2 2 4 3 3" xfId="25988" xr:uid="{00000000-0005-0000-0000-000084650000}"/>
    <cellStyle name="Normal 3 2 2 2 2 2 2 4 5" xfId="20975" xr:uid="{00000000-0005-0000-0000-0000EF510000}"/>
    <cellStyle name="Normal 3 2 2 2 2 2 2 5" xfId="12565" xr:uid="{00000000-0005-0000-0000-000015310000}"/>
    <cellStyle name="Normal 3 2 2 2 2 2 2 5 3" xfId="27663" xr:uid="{00000000-0005-0000-0000-00000F6C0000}"/>
    <cellStyle name="Normal 3 2 2 2 2 2 2 6" xfId="7544" xr:uid="{00000000-0005-0000-0000-0000781D0000}"/>
    <cellStyle name="Normal 3 2 2 2 2 2 2 6 3" xfId="22646" xr:uid="{00000000-0005-0000-0000-000076580000}"/>
    <cellStyle name="Normal 3 2 2 2 2 2 2 8" xfId="17633" xr:uid="{00000000-0005-0000-0000-0000E1440000}"/>
    <cellStyle name="Normal 3 2 2 2 2 2 3" xfId="2891" xr:uid="{00000000-0005-0000-0000-00004B0B0000}"/>
    <cellStyle name="Normal 3 2 2 2 2 2 3 2" xfId="4581" xr:uid="{00000000-0005-0000-0000-0000E5110000}"/>
    <cellStyle name="Normal 3 2 2 2 2 2 3 2 2" xfId="14654" xr:uid="{00000000-0005-0000-0000-00003E390000}"/>
    <cellStyle name="Normal 3 2 2 2 2 2 3 2 2 3" xfId="29752" xr:uid="{00000000-0005-0000-0000-000038740000}"/>
    <cellStyle name="Normal 3 2 2 2 2 2 3 2 3" xfId="9634" xr:uid="{00000000-0005-0000-0000-0000A2250000}"/>
    <cellStyle name="Normal 3 2 2 2 2 2 3 2 3 3" xfId="24735" xr:uid="{00000000-0005-0000-0000-00009F600000}"/>
    <cellStyle name="Normal 3 2 2 2 2 2 3 2 5" xfId="19722" xr:uid="{00000000-0005-0000-0000-00000A4D0000}"/>
    <cellStyle name="Normal 3 2 2 2 2 2 3 3" xfId="6273" xr:uid="{00000000-0005-0000-0000-000081180000}"/>
    <cellStyle name="Normal 3 2 2 2 2 2 3 3 2" xfId="16325" xr:uid="{00000000-0005-0000-0000-0000C53F0000}"/>
    <cellStyle name="Normal 3 2 2 2 2 2 3 3 3" xfId="11305" xr:uid="{00000000-0005-0000-0000-0000292C0000}"/>
    <cellStyle name="Normal 3 2 2 2 2 2 3 3 3 3" xfId="26406" xr:uid="{00000000-0005-0000-0000-000026670000}"/>
    <cellStyle name="Normal 3 2 2 2 2 2 3 3 5" xfId="21393" xr:uid="{00000000-0005-0000-0000-000091530000}"/>
    <cellStyle name="Normal 3 2 2 2 2 2 3 4" xfId="12983" xr:uid="{00000000-0005-0000-0000-0000B7320000}"/>
    <cellStyle name="Normal 3 2 2 2 2 2 3 4 3" xfId="28081" xr:uid="{00000000-0005-0000-0000-0000B16D0000}"/>
    <cellStyle name="Normal 3 2 2 2 2 2 3 5" xfId="7962" xr:uid="{00000000-0005-0000-0000-00001A1F0000}"/>
    <cellStyle name="Normal 3 2 2 2 2 2 3 5 3" xfId="23064" xr:uid="{00000000-0005-0000-0000-0000185A0000}"/>
    <cellStyle name="Normal 3 2 2 2 2 2 3 7" xfId="18051" xr:uid="{00000000-0005-0000-0000-000083460000}"/>
    <cellStyle name="Normal 3 2 2 2 2 2 4" xfId="3744" xr:uid="{00000000-0005-0000-0000-0000A00E0000}"/>
    <cellStyle name="Normal 3 2 2 2 2 2 4 2" xfId="13818" xr:uid="{00000000-0005-0000-0000-0000FA350000}"/>
    <cellStyle name="Normal 3 2 2 2 2 2 4 2 3" xfId="28916" xr:uid="{00000000-0005-0000-0000-0000F4700000}"/>
    <cellStyle name="Normal 3 2 2 2 2 2 4 3" xfId="8798" xr:uid="{00000000-0005-0000-0000-00005E220000}"/>
    <cellStyle name="Normal 3 2 2 2 2 2 4 3 3" xfId="23899" xr:uid="{00000000-0005-0000-0000-00005B5D0000}"/>
    <cellStyle name="Normal 3 2 2 2 2 2 4 5" xfId="18886" xr:uid="{00000000-0005-0000-0000-0000C6490000}"/>
    <cellStyle name="Normal 3 2 2 2 2 2 5" xfId="5437" xr:uid="{00000000-0005-0000-0000-00003D150000}"/>
    <cellStyle name="Normal 3 2 2 2 2 2 5 2" xfId="15489" xr:uid="{00000000-0005-0000-0000-0000813C0000}"/>
    <cellStyle name="Normal 3 2 2 2 2 2 5 2 3" xfId="30587" xr:uid="{00000000-0005-0000-0000-00007B770000}"/>
    <cellStyle name="Normal 3 2 2 2 2 2 5 3" xfId="10469" xr:uid="{00000000-0005-0000-0000-0000E5280000}"/>
    <cellStyle name="Normal 3 2 2 2 2 2 5 3 3" xfId="25570" xr:uid="{00000000-0005-0000-0000-0000E2630000}"/>
    <cellStyle name="Normal 3 2 2 2 2 2 5 5" xfId="20557" xr:uid="{00000000-0005-0000-0000-00004D500000}"/>
    <cellStyle name="Normal 3 2 2 2 2 2 6" xfId="12147" xr:uid="{00000000-0005-0000-0000-0000732F0000}"/>
    <cellStyle name="Normal 3 2 2 2 2 2 6 3" xfId="27245" xr:uid="{00000000-0005-0000-0000-00006D6A0000}"/>
    <cellStyle name="Normal 3 2 2 2 2 2 7" xfId="7126" xr:uid="{00000000-0005-0000-0000-0000D61B0000}"/>
    <cellStyle name="Normal 3 2 2 2 2 2 7 3" xfId="22228" xr:uid="{00000000-0005-0000-0000-0000D4560000}"/>
    <cellStyle name="Normal 3 2 2 2 2 2 9" xfId="17215" xr:uid="{00000000-0005-0000-0000-00003F430000}"/>
    <cellStyle name="Normal 3 2 2 2 2 3" xfId="2262" xr:uid="{00000000-0005-0000-0000-0000D6080000}"/>
    <cellStyle name="Normal 3 2 2 2 2 3 2" xfId="3101" xr:uid="{00000000-0005-0000-0000-00001D0C0000}"/>
    <cellStyle name="Normal 3 2 2 2 2 3 2 2" xfId="4791" xr:uid="{00000000-0005-0000-0000-0000B7120000}"/>
    <cellStyle name="Normal 3 2 2 2 2 3 2 2 2" xfId="14864" xr:uid="{00000000-0005-0000-0000-0000103A0000}"/>
    <cellStyle name="Normal 3 2 2 2 2 3 2 2 2 3" xfId="29962" xr:uid="{00000000-0005-0000-0000-00000A750000}"/>
    <cellStyle name="Normal 3 2 2 2 2 3 2 2 3" xfId="9844" xr:uid="{00000000-0005-0000-0000-000074260000}"/>
    <cellStyle name="Normal 3 2 2 2 2 3 2 2 3 3" xfId="24945" xr:uid="{00000000-0005-0000-0000-000071610000}"/>
    <cellStyle name="Normal 3 2 2 2 2 3 2 2 5" xfId="19932" xr:uid="{00000000-0005-0000-0000-0000DC4D0000}"/>
    <cellStyle name="Normal 3 2 2 2 2 3 2 3" xfId="6483" xr:uid="{00000000-0005-0000-0000-000053190000}"/>
    <cellStyle name="Normal 3 2 2 2 2 3 2 3 2" xfId="16535" xr:uid="{00000000-0005-0000-0000-000097400000}"/>
    <cellStyle name="Normal 3 2 2 2 2 3 2 3 3" xfId="11515" xr:uid="{00000000-0005-0000-0000-0000FB2C0000}"/>
    <cellStyle name="Normal 3 2 2 2 2 3 2 3 3 3" xfId="26616" xr:uid="{00000000-0005-0000-0000-0000F8670000}"/>
    <cellStyle name="Normal 3 2 2 2 2 3 2 3 5" xfId="21603" xr:uid="{00000000-0005-0000-0000-000063540000}"/>
    <cellStyle name="Normal 3 2 2 2 2 3 2 4" xfId="13193" xr:uid="{00000000-0005-0000-0000-000089330000}"/>
    <cellStyle name="Normal 3 2 2 2 2 3 2 4 3" xfId="28291" xr:uid="{00000000-0005-0000-0000-0000836E0000}"/>
    <cellStyle name="Normal 3 2 2 2 2 3 2 5" xfId="8172" xr:uid="{00000000-0005-0000-0000-0000EC1F0000}"/>
    <cellStyle name="Normal 3 2 2 2 2 3 2 5 3" xfId="23274" xr:uid="{00000000-0005-0000-0000-0000EA5A0000}"/>
    <cellStyle name="Normal 3 2 2 2 2 3 2 7" xfId="18261" xr:uid="{00000000-0005-0000-0000-000055470000}"/>
    <cellStyle name="Normal 3 2 2 2 2 3 3" xfId="3954" xr:uid="{00000000-0005-0000-0000-0000720F0000}"/>
    <cellStyle name="Normal 3 2 2 2 2 3 3 2" xfId="14028" xr:uid="{00000000-0005-0000-0000-0000CC360000}"/>
    <cellStyle name="Normal 3 2 2 2 2 3 3 2 3" xfId="29126" xr:uid="{00000000-0005-0000-0000-0000C6710000}"/>
    <cellStyle name="Normal 3 2 2 2 2 3 3 3" xfId="9008" xr:uid="{00000000-0005-0000-0000-000030230000}"/>
    <cellStyle name="Normal 3 2 2 2 2 3 3 3 3" xfId="24109" xr:uid="{00000000-0005-0000-0000-00002D5E0000}"/>
    <cellStyle name="Normal 3 2 2 2 2 3 3 5" xfId="19096" xr:uid="{00000000-0005-0000-0000-0000984A0000}"/>
    <cellStyle name="Normal 3 2 2 2 2 3 4" xfId="5647" xr:uid="{00000000-0005-0000-0000-00000F160000}"/>
    <cellStyle name="Normal 3 2 2 2 2 3 4 2" xfId="15699" xr:uid="{00000000-0005-0000-0000-0000533D0000}"/>
    <cellStyle name="Normal 3 2 2 2 2 3 4 2 3" xfId="30797" xr:uid="{00000000-0005-0000-0000-00004D780000}"/>
    <cellStyle name="Normal 3 2 2 2 2 3 4 3" xfId="10679" xr:uid="{00000000-0005-0000-0000-0000B7290000}"/>
    <cellStyle name="Normal 3 2 2 2 2 3 4 3 3" xfId="25780" xr:uid="{00000000-0005-0000-0000-0000B4640000}"/>
    <cellStyle name="Normal 3 2 2 2 2 3 4 5" xfId="20767" xr:uid="{00000000-0005-0000-0000-00001F510000}"/>
    <cellStyle name="Normal 3 2 2 2 2 3 5" xfId="12357" xr:uid="{00000000-0005-0000-0000-000045300000}"/>
    <cellStyle name="Normal 3 2 2 2 2 3 5 3" xfId="27455" xr:uid="{00000000-0005-0000-0000-00003F6B0000}"/>
    <cellStyle name="Normal 3 2 2 2 2 3 6" xfId="7336" xr:uid="{00000000-0005-0000-0000-0000A81C0000}"/>
    <cellStyle name="Normal 3 2 2 2 2 3 6 3" xfId="22438" xr:uid="{00000000-0005-0000-0000-0000A6570000}"/>
    <cellStyle name="Normal 3 2 2 2 2 3 8" xfId="17425" xr:uid="{00000000-0005-0000-0000-000011440000}"/>
    <cellStyle name="Normal 3 2 2 2 2 4" xfId="2683" xr:uid="{00000000-0005-0000-0000-00007B0A0000}"/>
    <cellStyle name="Normal 3 2 2 2 2 4 2" xfId="4373" xr:uid="{00000000-0005-0000-0000-000015110000}"/>
    <cellStyle name="Normal 3 2 2 2 2 4 2 2" xfId="14446" xr:uid="{00000000-0005-0000-0000-00006E380000}"/>
    <cellStyle name="Normal 3 2 2 2 2 4 2 2 3" xfId="29544" xr:uid="{00000000-0005-0000-0000-000068730000}"/>
    <cellStyle name="Normal 3 2 2 2 2 4 2 3" xfId="9426" xr:uid="{00000000-0005-0000-0000-0000D2240000}"/>
    <cellStyle name="Normal 3 2 2 2 2 4 2 3 3" xfId="24527" xr:uid="{00000000-0005-0000-0000-0000CF5F0000}"/>
    <cellStyle name="Normal 3 2 2 2 2 4 2 5" xfId="19514" xr:uid="{00000000-0005-0000-0000-00003A4C0000}"/>
    <cellStyle name="Normal 3 2 2 2 2 4 3" xfId="6065" xr:uid="{00000000-0005-0000-0000-0000B1170000}"/>
    <cellStyle name="Normal 3 2 2 2 2 4 3 2" xfId="16117" xr:uid="{00000000-0005-0000-0000-0000F53E0000}"/>
    <cellStyle name="Normal 3 2 2 2 2 4 3 3" xfId="11097" xr:uid="{00000000-0005-0000-0000-0000592B0000}"/>
    <cellStyle name="Normal 3 2 2 2 2 4 3 3 3" xfId="26198" xr:uid="{00000000-0005-0000-0000-000056660000}"/>
    <cellStyle name="Normal 3 2 2 2 2 4 3 5" xfId="21185" xr:uid="{00000000-0005-0000-0000-0000C1520000}"/>
    <cellStyle name="Normal 3 2 2 2 2 4 4" xfId="12775" xr:uid="{00000000-0005-0000-0000-0000E7310000}"/>
    <cellStyle name="Normal 3 2 2 2 2 4 4 3" xfId="27873" xr:uid="{00000000-0005-0000-0000-0000E16C0000}"/>
    <cellStyle name="Normal 3 2 2 2 2 4 5" xfId="7754" xr:uid="{00000000-0005-0000-0000-00004A1E0000}"/>
    <cellStyle name="Normal 3 2 2 2 2 4 5 3" xfId="22856" xr:uid="{00000000-0005-0000-0000-000048590000}"/>
    <cellStyle name="Normal 3 2 2 2 2 4 7" xfId="17843" xr:uid="{00000000-0005-0000-0000-0000B3450000}"/>
    <cellStyle name="Normal 3 2 2 2 2 5" xfId="3536" xr:uid="{00000000-0005-0000-0000-0000D00D0000}"/>
    <cellStyle name="Normal 3 2 2 2 2 5 2" xfId="13610" xr:uid="{00000000-0005-0000-0000-00002A350000}"/>
    <cellStyle name="Normal 3 2 2 2 2 5 2 3" xfId="28708" xr:uid="{00000000-0005-0000-0000-000024700000}"/>
    <cellStyle name="Normal 3 2 2 2 2 5 3" xfId="8590" xr:uid="{00000000-0005-0000-0000-00008E210000}"/>
    <cellStyle name="Normal 3 2 2 2 2 5 3 3" xfId="23691" xr:uid="{00000000-0005-0000-0000-00008B5C0000}"/>
    <cellStyle name="Normal 3 2 2 2 2 5 5" xfId="18678" xr:uid="{00000000-0005-0000-0000-0000F6480000}"/>
    <cellStyle name="Normal 3 2 2 2 2 6" xfId="5229" xr:uid="{00000000-0005-0000-0000-00006D140000}"/>
    <cellStyle name="Normal 3 2 2 2 2 6 2" xfId="15281" xr:uid="{00000000-0005-0000-0000-0000B13B0000}"/>
    <cellStyle name="Normal 3 2 2 2 2 6 2 3" xfId="30379" xr:uid="{00000000-0005-0000-0000-0000AB760000}"/>
    <cellStyle name="Normal 3 2 2 2 2 6 3" xfId="10261" xr:uid="{00000000-0005-0000-0000-000015280000}"/>
    <cellStyle name="Normal 3 2 2 2 2 6 3 3" xfId="25362" xr:uid="{00000000-0005-0000-0000-000012630000}"/>
    <cellStyle name="Normal 3 2 2 2 2 6 5" xfId="20349" xr:uid="{00000000-0005-0000-0000-00007D4F0000}"/>
    <cellStyle name="Normal 3 2 2 2 2 7" xfId="11939" xr:uid="{00000000-0005-0000-0000-0000A32E0000}"/>
    <cellStyle name="Normal 3 2 2 2 2 7 3" xfId="27037" xr:uid="{00000000-0005-0000-0000-00009D690000}"/>
    <cellStyle name="Normal 3 2 2 2 2 8" xfId="6918" xr:uid="{00000000-0005-0000-0000-0000061B0000}"/>
    <cellStyle name="Normal 3 2 2 2 2 8 3" xfId="22020" xr:uid="{00000000-0005-0000-0000-000004560000}"/>
    <cellStyle name="Normal 3 2 2 2 3" xfId="1945" xr:uid="{00000000-0005-0000-0000-000099070000}"/>
    <cellStyle name="Normal 3 2 2 2 3 2" xfId="2366" xr:uid="{00000000-0005-0000-0000-00003E090000}"/>
    <cellStyle name="Normal 3 2 2 2 3 2 2" xfId="3205" xr:uid="{00000000-0005-0000-0000-0000850C0000}"/>
    <cellStyle name="Normal 3 2 2 2 3 2 2 2" xfId="4895" xr:uid="{00000000-0005-0000-0000-00001F130000}"/>
    <cellStyle name="Normal 3 2 2 2 3 2 2 2 2" xfId="14968" xr:uid="{00000000-0005-0000-0000-0000783A0000}"/>
    <cellStyle name="Normal 3 2 2 2 3 2 2 2 2 3" xfId="30066" xr:uid="{00000000-0005-0000-0000-000072750000}"/>
    <cellStyle name="Normal 3 2 2 2 3 2 2 2 3" xfId="9948" xr:uid="{00000000-0005-0000-0000-0000DC260000}"/>
    <cellStyle name="Normal 3 2 2 2 3 2 2 2 3 3" xfId="25049" xr:uid="{00000000-0005-0000-0000-0000D9610000}"/>
    <cellStyle name="Normal 3 2 2 2 3 2 2 2 5" xfId="20036" xr:uid="{00000000-0005-0000-0000-0000444E0000}"/>
    <cellStyle name="Normal 3 2 2 2 3 2 2 3" xfId="6587" xr:uid="{00000000-0005-0000-0000-0000BB190000}"/>
    <cellStyle name="Normal 3 2 2 2 3 2 2 3 2" xfId="16639" xr:uid="{00000000-0005-0000-0000-0000FF400000}"/>
    <cellStyle name="Normal 3 2 2 2 3 2 2 3 3" xfId="11619" xr:uid="{00000000-0005-0000-0000-0000632D0000}"/>
    <cellStyle name="Normal 3 2 2 2 3 2 2 3 3 3" xfId="26720" xr:uid="{00000000-0005-0000-0000-000060680000}"/>
    <cellStyle name="Normal 3 2 2 2 3 2 2 3 5" xfId="21707" xr:uid="{00000000-0005-0000-0000-0000CB540000}"/>
    <cellStyle name="Normal 3 2 2 2 3 2 2 4" xfId="13297" xr:uid="{00000000-0005-0000-0000-0000F1330000}"/>
    <cellStyle name="Normal 3 2 2 2 3 2 2 4 3" xfId="28395" xr:uid="{00000000-0005-0000-0000-0000EB6E0000}"/>
    <cellStyle name="Normal 3 2 2 2 3 2 2 5" xfId="8276" xr:uid="{00000000-0005-0000-0000-000054200000}"/>
    <cellStyle name="Normal 3 2 2 2 3 2 2 5 3" xfId="23378" xr:uid="{00000000-0005-0000-0000-0000525B0000}"/>
    <cellStyle name="Normal 3 2 2 2 3 2 2 7" xfId="18365" xr:uid="{00000000-0005-0000-0000-0000BD470000}"/>
    <cellStyle name="Normal 3 2 2 2 3 2 3" xfId="4058" xr:uid="{00000000-0005-0000-0000-0000DA0F0000}"/>
    <cellStyle name="Normal 3 2 2 2 3 2 3 2" xfId="14132" xr:uid="{00000000-0005-0000-0000-000034370000}"/>
    <cellStyle name="Normal 3 2 2 2 3 2 3 2 3" xfId="29230" xr:uid="{00000000-0005-0000-0000-00002E720000}"/>
    <cellStyle name="Normal 3 2 2 2 3 2 3 3" xfId="9112" xr:uid="{00000000-0005-0000-0000-000098230000}"/>
    <cellStyle name="Normal 3 2 2 2 3 2 3 3 3" xfId="24213" xr:uid="{00000000-0005-0000-0000-0000955E0000}"/>
    <cellStyle name="Normal 3 2 2 2 3 2 3 5" xfId="19200" xr:uid="{00000000-0005-0000-0000-0000004B0000}"/>
    <cellStyle name="Normal 3 2 2 2 3 2 4" xfId="5751" xr:uid="{00000000-0005-0000-0000-000077160000}"/>
    <cellStyle name="Normal 3 2 2 2 3 2 4 2" xfId="15803" xr:uid="{00000000-0005-0000-0000-0000BB3D0000}"/>
    <cellStyle name="Normal 3 2 2 2 3 2 4 2 3" xfId="30901" xr:uid="{00000000-0005-0000-0000-0000B5780000}"/>
    <cellStyle name="Normal 3 2 2 2 3 2 4 3" xfId="10783" xr:uid="{00000000-0005-0000-0000-00001F2A0000}"/>
    <cellStyle name="Normal 3 2 2 2 3 2 4 3 3" xfId="25884" xr:uid="{00000000-0005-0000-0000-00001C650000}"/>
    <cellStyle name="Normal 3 2 2 2 3 2 4 5" xfId="20871" xr:uid="{00000000-0005-0000-0000-000087510000}"/>
    <cellStyle name="Normal 3 2 2 2 3 2 5" xfId="12461" xr:uid="{00000000-0005-0000-0000-0000AD300000}"/>
    <cellStyle name="Normal 3 2 2 2 3 2 5 3" xfId="27559" xr:uid="{00000000-0005-0000-0000-0000A76B0000}"/>
    <cellStyle name="Normal 3 2 2 2 3 2 6" xfId="7440" xr:uid="{00000000-0005-0000-0000-0000101D0000}"/>
    <cellStyle name="Normal 3 2 2 2 3 2 6 3" xfId="22542" xr:uid="{00000000-0005-0000-0000-00000E580000}"/>
    <cellStyle name="Normal 3 2 2 2 3 2 8" xfId="17529" xr:uid="{00000000-0005-0000-0000-000079440000}"/>
    <cellStyle name="Normal 3 2 2 2 3 3" xfId="2787" xr:uid="{00000000-0005-0000-0000-0000E30A0000}"/>
    <cellStyle name="Normal 3 2 2 2 3 3 2" xfId="4477" xr:uid="{00000000-0005-0000-0000-00007D110000}"/>
    <cellStyle name="Normal 3 2 2 2 3 3 2 2" xfId="14550" xr:uid="{00000000-0005-0000-0000-0000D6380000}"/>
    <cellStyle name="Normal 3 2 2 2 3 3 2 2 3" xfId="29648" xr:uid="{00000000-0005-0000-0000-0000D0730000}"/>
    <cellStyle name="Normal 3 2 2 2 3 3 2 3" xfId="9530" xr:uid="{00000000-0005-0000-0000-00003A250000}"/>
    <cellStyle name="Normal 3 2 2 2 3 3 2 3 3" xfId="24631" xr:uid="{00000000-0005-0000-0000-000037600000}"/>
    <cellStyle name="Normal 3 2 2 2 3 3 2 5" xfId="19618" xr:uid="{00000000-0005-0000-0000-0000A24C0000}"/>
    <cellStyle name="Normal 3 2 2 2 3 3 3" xfId="6169" xr:uid="{00000000-0005-0000-0000-000019180000}"/>
    <cellStyle name="Normal 3 2 2 2 3 3 3 2" xfId="16221" xr:uid="{00000000-0005-0000-0000-00005D3F0000}"/>
    <cellStyle name="Normal 3 2 2 2 3 3 3 3" xfId="11201" xr:uid="{00000000-0005-0000-0000-0000C12B0000}"/>
    <cellStyle name="Normal 3 2 2 2 3 3 3 3 3" xfId="26302" xr:uid="{00000000-0005-0000-0000-0000BE660000}"/>
    <cellStyle name="Normal 3 2 2 2 3 3 3 5" xfId="21289" xr:uid="{00000000-0005-0000-0000-000029530000}"/>
    <cellStyle name="Normal 3 2 2 2 3 3 4" xfId="12879" xr:uid="{00000000-0005-0000-0000-00004F320000}"/>
    <cellStyle name="Normal 3 2 2 2 3 3 4 3" xfId="27977" xr:uid="{00000000-0005-0000-0000-0000496D0000}"/>
    <cellStyle name="Normal 3 2 2 2 3 3 5" xfId="7858" xr:uid="{00000000-0005-0000-0000-0000B21E0000}"/>
    <cellStyle name="Normal 3 2 2 2 3 3 5 3" xfId="22960" xr:uid="{00000000-0005-0000-0000-0000B0590000}"/>
    <cellStyle name="Normal 3 2 2 2 3 3 7" xfId="17947" xr:uid="{00000000-0005-0000-0000-00001B460000}"/>
    <cellStyle name="Normal 3 2 2 2 3 4" xfId="3640" xr:uid="{00000000-0005-0000-0000-0000380E0000}"/>
    <cellStyle name="Normal 3 2 2 2 3 4 2" xfId="13714" xr:uid="{00000000-0005-0000-0000-000092350000}"/>
    <cellStyle name="Normal 3 2 2 2 3 4 2 3" xfId="28812" xr:uid="{00000000-0005-0000-0000-00008C700000}"/>
    <cellStyle name="Normal 3 2 2 2 3 4 3" xfId="8694" xr:uid="{00000000-0005-0000-0000-0000F6210000}"/>
    <cellStyle name="Normal 3 2 2 2 3 4 3 3" xfId="23795" xr:uid="{00000000-0005-0000-0000-0000F35C0000}"/>
    <cellStyle name="Normal 3 2 2 2 3 4 5" xfId="18782" xr:uid="{00000000-0005-0000-0000-00005E490000}"/>
    <cellStyle name="Normal 3 2 2 2 3 5" xfId="5333" xr:uid="{00000000-0005-0000-0000-0000D5140000}"/>
    <cellStyle name="Normal 3 2 2 2 3 5 2" xfId="15385" xr:uid="{00000000-0005-0000-0000-0000193C0000}"/>
    <cellStyle name="Normal 3 2 2 2 3 5 2 3" xfId="30483" xr:uid="{00000000-0005-0000-0000-000013770000}"/>
    <cellStyle name="Normal 3 2 2 2 3 5 3" xfId="10365" xr:uid="{00000000-0005-0000-0000-00007D280000}"/>
    <cellStyle name="Normal 3 2 2 2 3 5 3 3" xfId="25466" xr:uid="{00000000-0005-0000-0000-00007A630000}"/>
    <cellStyle name="Normal 3 2 2 2 3 5 5" xfId="20453" xr:uid="{00000000-0005-0000-0000-0000E54F0000}"/>
    <cellStyle name="Normal 3 2 2 2 3 6" xfId="12043" xr:uid="{00000000-0005-0000-0000-00000B2F0000}"/>
    <cellStyle name="Normal 3 2 2 2 3 6 3" xfId="27141" xr:uid="{00000000-0005-0000-0000-0000056A0000}"/>
    <cellStyle name="Normal 3 2 2 2 3 7" xfId="7022" xr:uid="{00000000-0005-0000-0000-00006E1B0000}"/>
    <cellStyle name="Normal 3 2 2 2 3 7 3" xfId="22124" xr:uid="{00000000-0005-0000-0000-00006C560000}"/>
    <cellStyle name="Normal 3 2 2 2 3 9" xfId="17111" xr:uid="{00000000-0005-0000-0000-0000D7420000}"/>
    <cellStyle name="Normal 3 2 2 2 4" xfId="2158" xr:uid="{00000000-0005-0000-0000-00006E080000}"/>
    <cellStyle name="Normal 3 2 2 2 4 2" xfId="2997" xr:uid="{00000000-0005-0000-0000-0000B50B0000}"/>
    <cellStyle name="Normal 3 2 2 2 4 2 2" xfId="4687" xr:uid="{00000000-0005-0000-0000-00004F120000}"/>
    <cellStyle name="Normal 3 2 2 2 4 2 2 2" xfId="14760" xr:uid="{00000000-0005-0000-0000-0000A8390000}"/>
    <cellStyle name="Normal 3 2 2 2 4 2 2 2 3" xfId="29858" xr:uid="{00000000-0005-0000-0000-0000A2740000}"/>
    <cellStyle name="Normal 3 2 2 2 4 2 2 3" xfId="9740" xr:uid="{00000000-0005-0000-0000-00000C260000}"/>
    <cellStyle name="Normal 3 2 2 2 4 2 2 3 3" xfId="24841" xr:uid="{00000000-0005-0000-0000-000009610000}"/>
    <cellStyle name="Normal 3 2 2 2 4 2 2 5" xfId="19828" xr:uid="{00000000-0005-0000-0000-0000744D0000}"/>
    <cellStyle name="Normal 3 2 2 2 4 2 3" xfId="6379" xr:uid="{00000000-0005-0000-0000-0000EB180000}"/>
    <cellStyle name="Normal 3 2 2 2 4 2 3 2" xfId="16431" xr:uid="{00000000-0005-0000-0000-00002F400000}"/>
    <cellStyle name="Normal 3 2 2 2 4 2 3 3" xfId="11411" xr:uid="{00000000-0005-0000-0000-0000932C0000}"/>
    <cellStyle name="Normal 3 2 2 2 4 2 3 3 3" xfId="26512" xr:uid="{00000000-0005-0000-0000-000090670000}"/>
    <cellStyle name="Normal 3 2 2 2 4 2 3 5" xfId="21499" xr:uid="{00000000-0005-0000-0000-0000FB530000}"/>
    <cellStyle name="Normal 3 2 2 2 4 2 4" xfId="13089" xr:uid="{00000000-0005-0000-0000-000021330000}"/>
    <cellStyle name="Normal 3 2 2 2 4 2 4 3" xfId="28187" xr:uid="{00000000-0005-0000-0000-00001B6E0000}"/>
    <cellStyle name="Normal 3 2 2 2 4 2 5" xfId="8068" xr:uid="{00000000-0005-0000-0000-0000841F0000}"/>
    <cellStyle name="Normal 3 2 2 2 4 2 5 3" xfId="23170" xr:uid="{00000000-0005-0000-0000-0000825A0000}"/>
    <cellStyle name="Normal 3 2 2 2 4 2 7" xfId="18157" xr:uid="{00000000-0005-0000-0000-0000ED460000}"/>
    <cellStyle name="Normal 3 2 2 2 4 3" xfId="3850" xr:uid="{00000000-0005-0000-0000-00000A0F0000}"/>
    <cellStyle name="Normal 3 2 2 2 4 3 2" xfId="13924" xr:uid="{00000000-0005-0000-0000-000064360000}"/>
    <cellStyle name="Normal 3 2 2 2 4 3 2 3" xfId="29022" xr:uid="{00000000-0005-0000-0000-00005E710000}"/>
    <cellStyle name="Normal 3 2 2 2 4 3 3" xfId="8904" xr:uid="{00000000-0005-0000-0000-0000C8220000}"/>
    <cellStyle name="Normal 3 2 2 2 4 3 3 3" xfId="24005" xr:uid="{00000000-0005-0000-0000-0000C55D0000}"/>
    <cellStyle name="Normal 3 2 2 2 4 3 5" xfId="18992" xr:uid="{00000000-0005-0000-0000-0000304A0000}"/>
    <cellStyle name="Normal 3 2 2 2 4 4" xfId="5543" xr:uid="{00000000-0005-0000-0000-0000A7150000}"/>
    <cellStyle name="Normal 3 2 2 2 4 4 2" xfId="15595" xr:uid="{00000000-0005-0000-0000-0000EB3C0000}"/>
    <cellStyle name="Normal 3 2 2 2 4 4 2 3" xfId="30693" xr:uid="{00000000-0005-0000-0000-0000E5770000}"/>
    <cellStyle name="Normal 3 2 2 2 4 4 3" xfId="10575" xr:uid="{00000000-0005-0000-0000-00004F290000}"/>
    <cellStyle name="Normal 3 2 2 2 4 4 3 3" xfId="25676" xr:uid="{00000000-0005-0000-0000-00004C640000}"/>
    <cellStyle name="Normal 3 2 2 2 4 4 5" xfId="20663" xr:uid="{00000000-0005-0000-0000-0000B7500000}"/>
    <cellStyle name="Normal 3 2 2 2 4 5" xfId="12253" xr:uid="{00000000-0005-0000-0000-0000DD2F0000}"/>
    <cellStyle name="Normal 3 2 2 2 4 5 3" xfId="27351" xr:uid="{00000000-0005-0000-0000-0000D76A0000}"/>
    <cellStyle name="Normal 3 2 2 2 4 6" xfId="7232" xr:uid="{00000000-0005-0000-0000-0000401C0000}"/>
    <cellStyle name="Normal 3 2 2 2 4 6 3" xfId="22334" xr:uid="{00000000-0005-0000-0000-00003E570000}"/>
    <cellStyle name="Normal 3 2 2 2 4 8" xfId="17321" xr:uid="{00000000-0005-0000-0000-0000A9430000}"/>
    <cellStyle name="Normal 3 2 2 2 5" xfId="2579" xr:uid="{00000000-0005-0000-0000-0000130A0000}"/>
    <cellStyle name="Normal 3 2 2 2 5 2" xfId="4269" xr:uid="{00000000-0005-0000-0000-0000AD100000}"/>
    <cellStyle name="Normal 3 2 2 2 5 2 2" xfId="14342" xr:uid="{00000000-0005-0000-0000-000006380000}"/>
    <cellStyle name="Normal 3 2 2 2 5 2 2 3" xfId="29440" xr:uid="{00000000-0005-0000-0000-000000730000}"/>
    <cellStyle name="Normal 3 2 2 2 5 2 3" xfId="9322" xr:uid="{00000000-0005-0000-0000-00006A240000}"/>
    <cellStyle name="Normal 3 2 2 2 5 2 3 3" xfId="24423" xr:uid="{00000000-0005-0000-0000-0000675F0000}"/>
    <cellStyle name="Normal 3 2 2 2 5 2 5" xfId="19410" xr:uid="{00000000-0005-0000-0000-0000D24B0000}"/>
    <cellStyle name="Normal 3 2 2 2 5 3" xfId="5961" xr:uid="{00000000-0005-0000-0000-000049170000}"/>
    <cellStyle name="Normal 3 2 2 2 5 3 2" xfId="16013" xr:uid="{00000000-0005-0000-0000-00008D3E0000}"/>
    <cellStyle name="Normal 3 2 2 2 5 3 3" xfId="10993" xr:uid="{00000000-0005-0000-0000-0000F12A0000}"/>
    <cellStyle name="Normal 3 2 2 2 5 3 3 3" xfId="26094" xr:uid="{00000000-0005-0000-0000-0000EE650000}"/>
    <cellStyle name="Normal 3 2 2 2 5 3 5" xfId="21081" xr:uid="{00000000-0005-0000-0000-000059520000}"/>
    <cellStyle name="Normal 3 2 2 2 5 4" xfId="12671" xr:uid="{00000000-0005-0000-0000-00007F310000}"/>
    <cellStyle name="Normal 3 2 2 2 5 4 3" xfId="27769" xr:uid="{00000000-0005-0000-0000-0000796C0000}"/>
    <cellStyle name="Normal 3 2 2 2 5 5" xfId="7650" xr:uid="{00000000-0005-0000-0000-0000E21D0000}"/>
    <cellStyle name="Normal 3 2 2 2 5 5 3" xfId="22752" xr:uid="{00000000-0005-0000-0000-0000E0580000}"/>
    <cellStyle name="Normal 3 2 2 2 5 7" xfId="17739" xr:uid="{00000000-0005-0000-0000-00004B450000}"/>
    <cellStyle name="Normal 3 2 2 2 6" xfId="3432" xr:uid="{00000000-0005-0000-0000-0000680D0000}"/>
    <cellStyle name="Normal 3 2 2 2 6 2" xfId="13506" xr:uid="{00000000-0005-0000-0000-0000C2340000}"/>
    <cellStyle name="Normal 3 2 2 2 6 2 3" xfId="28604" xr:uid="{00000000-0005-0000-0000-0000BC6F0000}"/>
    <cellStyle name="Normal 3 2 2 2 6 3" xfId="8486" xr:uid="{00000000-0005-0000-0000-000026210000}"/>
    <cellStyle name="Normal 3 2 2 2 6 3 3" xfId="23587" xr:uid="{00000000-0005-0000-0000-0000235C0000}"/>
    <cellStyle name="Normal 3 2 2 2 6 5" xfId="18574" xr:uid="{00000000-0005-0000-0000-00008E480000}"/>
    <cellStyle name="Normal 3 2 2 2 7" xfId="5125" xr:uid="{00000000-0005-0000-0000-000005140000}"/>
    <cellStyle name="Normal 3 2 2 2 7 2" xfId="15177" xr:uid="{00000000-0005-0000-0000-0000493B0000}"/>
    <cellStyle name="Normal 3 2 2 2 7 2 3" xfId="30275" xr:uid="{00000000-0005-0000-0000-000043760000}"/>
    <cellStyle name="Normal 3 2 2 2 7 3" xfId="10157" xr:uid="{00000000-0005-0000-0000-0000AD270000}"/>
    <cellStyle name="Normal 3 2 2 2 7 3 3" xfId="25258" xr:uid="{00000000-0005-0000-0000-0000AA620000}"/>
    <cellStyle name="Normal 3 2 2 2 7 5" xfId="20245" xr:uid="{00000000-0005-0000-0000-0000154F0000}"/>
    <cellStyle name="Normal 3 2 2 2 8" xfId="11835" xr:uid="{00000000-0005-0000-0000-00003B2E0000}"/>
    <cellStyle name="Normal 3 2 2 2 8 3" xfId="26933" xr:uid="{00000000-0005-0000-0000-000035690000}"/>
    <cellStyle name="Normal 3 2 2 2 9" xfId="6814" xr:uid="{00000000-0005-0000-0000-00009E1A0000}"/>
    <cellStyle name="Normal 3 2 2 2 9 3" xfId="21916" xr:uid="{00000000-0005-0000-0000-00009C550000}"/>
    <cellStyle name="Normal 3 2 2 3" xfId="1778" xr:uid="{00000000-0005-0000-0000-0000F2060000}"/>
    <cellStyle name="Normal 3 2 2 3 10" xfId="16955" xr:uid="{00000000-0005-0000-0000-00003B420000}"/>
    <cellStyle name="Normal 3 2 2 3 2" xfId="1997" xr:uid="{00000000-0005-0000-0000-0000CD070000}"/>
    <cellStyle name="Normal 3 2 2 3 2 2" xfId="2418" xr:uid="{00000000-0005-0000-0000-000072090000}"/>
    <cellStyle name="Normal 3 2 2 3 2 2 2" xfId="3257" xr:uid="{00000000-0005-0000-0000-0000B90C0000}"/>
    <cellStyle name="Normal 3 2 2 3 2 2 2 2" xfId="4947" xr:uid="{00000000-0005-0000-0000-000053130000}"/>
    <cellStyle name="Normal 3 2 2 3 2 2 2 2 2" xfId="15020" xr:uid="{00000000-0005-0000-0000-0000AC3A0000}"/>
    <cellStyle name="Normal 3 2 2 3 2 2 2 2 2 3" xfId="30118" xr:uid="{00000000-0005-0000-0000-0000A6750000}"/>
    <cellStyle name="Normal 3 2 2 3 2 2 2 2 3" xfId="10000" xr:uid="{00000000-0005-0000-0000-000010270000}"/>
    <cellStyle name="Normal 3 2 2 3 2 2 2 2 3 3" xfId="25101" xr:uid="{00000000-0005-0000-0000-00000D620000}"/>
    <cellStyle name="Normal 3 2 2 3 2 2 2 2 5" xfId="20088" xr:uid="{00000000-0005-0000-0000-0000784E0000}"/>
    <cellStyle name="Normal 3 2 2 3 2 2 2 3" xfId="6639" xr:uid="{00000000-0005-0000-0000-0000EF190000}"/>
    <cellStyle name="Normal 3 2 2 3 2 2 2 3 2" xfId="16691" xr:uid="{00000000-0005-0000-0000-000033410000}"/>
    <cellStyle name="Normal 3 2 2 3 2 2 2 3 3" xfId="11671" xr:uid="{00000000-0005-0000-0000-0000972D0000}"/>
    <cellStyle name="Normal 3 2 2 3 2 2 2 3 3 3" xfId="26772" xr:uid="{00000000-0005-0000-0000-000094680000}"/>
    <cellStyle name="Normal 3 2 2 3 2 2 2 3 5" xfId="21759" xr:uid="{00000000-0005-0000-0000-0000FF540000}"/>
    <cellStyle name="Normal 3 2 2 3 2 2 2 4" xfId="13349" xr:uid="{00000000-0005-0000-0000-000025340000}"/>
    <cellStyle name="Normal 3 2 2 3 2 2 2 4 3" xfId="28447" xr:uid="{00000000-0005-0000-0000-00001F6F0000}"/>
    <cellStyle name="Normal 3 2 2 3 2 2 2 5" xfId="8328" xr:uid="{00000000-0005-0000-0000-000088200000}"/>
    <cellStyle name="Normal 3 2 2 3 2 2 2 5 3" xfId="23430" xr:uid="{00000000-0005-0000-0000-0000865B0000}"/>
    <cellStyle name="Normal 3 2 2 3 2 2 2 7" xfId="18417" xr:uid="{00000000-0005-0000-0000-0000F1470000}"/>
    <cellStyle name="Normal 3 2 2 3 2 2 3" xfId="4110" xr:uid="{00000000-0005-0000-0000-00000E100000}"/>
    <cellStyle name="Normal 3 2 2 3 2 2 3 2" xfId="14184" xr:uid="{00000000-0005-0000-0000-000068370000}"/>
    <cellStyle name="Normal 3 2 2 3 2 2 3 2 3" xfId="29282" xr:uid="{00000000-0005-0000-0000-000062720000}"/>
    <cellStyle name="Normal 3 2 2 3 2 2 3 3" xfId="9164" xr:uid="{00000000-0005-0000-0000-0000CC230000}"/>
    <cellStyle name="Normal 3 2 2 3 2 2 3 3 3" xfId="24265" xr:uid="{00000000-0005-0000-0000-0000C95E0000}"/>
    <cellStyle name="Normal 3 2 2 3 2 2 3 5" xfId="19252" xr:uid="{00000000-0005-0000-0000-0000344B0000}"/>
    <cellStyle name="Normal 3 2 2 3 2 2 4" xfId="5803" xr:uid="{00000000-0005-0000-0000-0000AB160000}"/>
    <cellStyle name="Normal 3 2 2 3 2 2 4 2" xfId="15855" xr:uid="{00000000-0005-0000-0000-0000EF3D0000}"/>
    <cellStyle name="Normal 3 2 2 3 2 2 4 3" xfId="10835" xr:uid="{00000000-0005-0000-0000-0000532A0000}"/>
    <cellStyle name="Normal 3 2 2 3 2 2 4 3 3" xfId="25936" xr:uid="{00000000-0005-0000-0000-000050650000}"/>
    <cellStyle name="Normal 3 2 2 3 2 2 4 5" xfId="20923" xr:uid="{00000000-0005-0000-0000-0000BB510000}"/>
    <cellStyle name="Normal 3 2 2 3 2 2 5" xfId="12513" xr:uid="{00000000-0005-0000-0000-0000E1300000}"/>
    <cellStyle name="Normal 3 2 2 3 2 2 5 3" xfId="27611" xr:uid="{00000000-0005-0000-0000-0000DB6B0000}"/>
    <cellStyle name="Normal 3 2 2 3 2 2 6" xfId="7492" xr:uid="{00000000-0005-0000-0000-0000441D0000}"/>
    <cellStyle name="Normal 3 2 2 3 2 2 6 3" xfId="22594" xr:uid="{00000000-0005-0000-0000-000042580000}"/>
    <cellStyle name="Normal 3 2 2 3 2 2 8" xfId="17581" xr:uid="{00000000-0005-0000-0000-0000AD440000}"/>
    <cellStyle name="Normal 3 2 2 3 2 3" xfId="2839" xr:uid="{00000000-0005-0000-0000-0000170B0000}"/>
    <cellStyle name="Normal 3 2 2 3 2 3 2" xfId="4529" xr:uid="{00000000-0005-0000-0000-0000B1110000}"/>
    <cellStyle name="Normal 3 2 2 3 2 3 2 2" xfId="14602" xr:uid="{00000000-0005-0000-0000-00000A390000}"/>
    <cellStyle name="Normal 3 2 2 3 2 3 2 2 3" xfId="29700" xr:uid="{00000000-0005-0000-0000-000004740000}"/>
    <cellStyle name="Normal 3 2 2 3 2 3 2 3" xfId="9582" xr:uid="{00000000-0005-0000-0000-00006E250000}"/>
    <cellStyle name="Normal 3 2 2 3 2 3 2 3 3" xfId="24683" xr:uid="{00000000-0005-0000-0000-00006B600000}"/>
    <cellStyle name="Normal 3 2 2 3 2 3 2 5" xfId="19670" xr:uid="{00000000-0005-0000-0000-0000D64C0000}"/>
    <cellStyle name="Normal 3 2 2 3 2 3 3" xfId="6221" xr:uid="{00000000-0005-0000-0000-00004D180000}"/>
    <cellStyle name="Normal 3 2 2 3 2 3 3 2" xfId="16273" xr:uid="{00000000-0005-0000-0000-0000913F0000}"/>
    <cellStyle name="Normal 3 2 2 3 2 3 3 3" xfId="11253" xr:uid="{00000000-0005-0000-0000-0000F52B0000}"/>
    <cellStyle name="Normal 3 2 2 3 2 3 3 3 3" xfId="26354" xr:uid="{00000000-0005-0000-0000-0000F2660000}"/>
    <cellStyle name="Normal 3 2 2 3 2 3 3 5" xfId="21341" xr:uid="{00000000-0005-0000-0000-00005D530000}"/>
    <cellStyle name="Normal 3 2 2 3 2 3 4" xfId="12931" xr:uid="{00000000-0005-0000-0000-000083320000}"/>
    <cellStyle name="Normal 3 2 2 3 2 3 4 3" xfId="28029" xr:uid="{00000000-0005-0000-0000-00007D6D0000}"/>
    <cellStyle name="Normal 3 2 2 3 2 3 5" xfId="7910" xr:uid="{00000000-0005-0000-0000-0000E61E0000}"/>
    <cellStyle name="Normal 3 2 2 3 2 3 5 3" xfId="23012" xr:uid="{00000000-0005-0000-0000-0000E4590000}"/>
    <cellStyle name="Normal 3 2 2 3 2 3 7" xfId="17999" xr:uid="{00000000-0005-0000-0000-00004F460000}"/>
    <cellStyle name="Normal 3 2 2 3 2 4" xfId="3692" xr:uid="{00000000-0005-0000-0000-00006C0E0000}"/>
    <cellStyle name="Normal 3 2 2 3 2 4 2" xfId="13766" xr:uid="{00000000-0005-0000-0000-0000C6350000}"/>
    <cellStyle name="Normal 3 2 2 3 2 4 2 3" xfId="28864" xr:uid="{00000000-0005-0000-0000-0000C0700000}"/>
    <cellStyle name="Normal 3 2 2 3 2 4 3" xfId="8746" xr:uid="{00000000-0005-0000-0000-00002A220000}"/>
    <cellStyle name="Normal 3 2 2 3 2 4 3 3" xfId="23847" xr:uid="{00000000-0005-0000-0000-0000275D0000}"/>
    <cellStyle name="Normal 3 2 2 3 2 4 5" xfId="18834" xr:uid="{00000000-0005-0000-0000-000092490000}"/>
    <cellStyle name="Normal 3 2 2 3 2 5" xfId="5385" xr:uid="{00000000-0005-0000-0000-000009150000}"/>
    <cellStyle name="Normal 3 2 2 3 2 5 2" xfId="15437" xr:uid="{00000000-0005-0000-0000-00004D3C0000}"/>
    <cellStyle name="Normal 3 2 2 3 2 5 2 3" xfId="30535" xr:uid="{00000000-0005-0000-0000-000047770000}"/>
    <cellStyle name="Normal 3 2 2 3 2 5 3" xfId="10417" xr:uid="{00000000-0005-0000-0000-0000B1280000}"/>
    <cellStyle name="Normal 3 2 2 3 2 5 3 3" xfId="25518" xr:uid="{00000000-0005-0000-0000-0000AE630000}"/>
    <cellStyle name="Normal 3 2 2 3 2 5 5" xfId="20505" xr:uid="{00000000-0005-0000-0000-000019500000}"/>
    <cellStyle name="Normal 3 2 2 3 2 6" xfId="12095" xr:uid="{00000000-0005-0000-0000-00003F2F0000}"/>
    <cellStyle name="Normal 3 2 2 3 2 6 3" xfId="27193" xr:uid="{00000000-0005-0000-0000-0000396A0000}"/>
    <cellStyle name="Normal 3 2 2 3 2 7" xfId="7074" xr:uid="{00000000-0005-0000-0000-0000A21B0000}"/>
    <cellStyle name="Normal 3 2 2 3 2 7 3" xfId="22176" xr:uid="{00000000-0005-0000-0000-0000A0560000}"/>
    <cellStyle name="Normal 3 2 2 3 2 9" xfId="17163" xr:uid="{00000000-0005-0000-0000-00000B430000}"/>
    <cellStyle name="Normal 3 2 2 3 3" xfId="2210" xr:uid="{00000000-0005-0000-0000-0000A2080000}"/>
    <cellStyle name="Normal 3 2 2 3 3 2" xfId="3049" xr:uid="{00000000-0005-0000-0000-0000E90B0000}"/>
    <cellStyle name="Normal 3 2 2 3 3 2 2" xfId="4739" xr:uid="{00000000-0005-0000-0000-000083120000}"/>
    <cellStyle name="Normal 3 2 2 3 3 2 2 2" xfId="14812" xr:uid="{00000000-0005-0000-0000-0000DC390000}"/>
    <cellStyle name="Normal 3 2 2 3 3 2 2 2 3" xfId="29910" xr:uid="{00000000-0005-0000-0000-0000D6740000}"/>
    <cellStyle name="Normal 3 2 2 3 3 2 2 3" xfId="9792" xr:uid="{00000000-0005-0000-0000-000040260000}"/>
    <cellStyle name="Normal 3 2 2 3 3 2 2 3 3" xfId="24893" xr:uid="{00000000-0005-0000-0000-00003D610000}"/>
    <cellStyle name="Normal 3 2 2 3 3 2 2 5" xfId="19880" xr:uid="{00000000-0005-0000-0000-0000A84D0000}"/>
    <cellStyle name="Normal 3 2 2 3 3 2 3" xfId="6431" xr:uid="{00000000-0005-0000-0000-00001F190000}"/>
    <cellStyle name="Normal 3 2 2 3 3 2 3 2" xfId="16483" xr:uid="{00000000-0005-0000-0000-000063400000}"/>
    <cellStyle name="Normal 3 2 2 3 3 2 3 3" xfId="11463" xr:uid="{00000000-0005-0000-0000-0000C72C0000}"/>
    <cellStyle name="Normal 3 2 2 3 3 2 3 3 3" xfId="26564" xr:uid="{00000000-0005-0000-0000-0000C4670000}"/>
    <cellStyle name="Normal 3 2 2 3 3 2 3 5" xfId="21551" xr:uid="{00000000-0005-0000-0000-00002F540000}"/>
    <cellStyle name="Normal 3 2 2 3 3 2 4" xfId="13141" xr:uid="{00000000-0005-0000-0000-000055330000}"/>
    <cellStyle name="Normal 3 2 2 3 3 2 4 3" xfId="28239" xr:uid="{00000000-0005-0000-0000-00004F6E0000}"/>
    <cellStyle name="Normal 3 2 2 3 3 2 5" xfId="8120" xr:uid="{00000000-0005-0000-0000-0000B81F0000}"/>
    <cellStyle name="Normal 3 2 2 3 3 2 5 3" xfId="23222" xr:uid="{00000000-0005-0000-0000-0000B65A0000}"/>
    <cellStyle name="Normal 3 2 2 3 3 2 7" xfId="18209" xr:uid="{00000000-0005-0000-0000-000021470000}"/>
    <cellStyle name="Normal 3 2 2 3 3 3" xfId="3902" xr:uid="{00000000-0005-0000-0000-00003E0F0000}"/>
    <cellStyle name="Normal 3 2 2 3 3 3 2" xfId="13976" xr:uid="{00000000-0005-0000-0000-000098360000}"/>
    <cellStyle name="Normal 3 2 2 3 3 3 2 3" xfId="29074" xr:uid="{00000000-0005-0000-0000-000092710000}"/>
    <cellStyle name="Normal 3 2 2 3 3 3 3" xfId="8956" xr:uid="{00000000-0005-0000-0000-0000FC220000}"/>
    <cellStyle name="Normal 3 2 2 3 3 3 3 3" xfId="24057" xr:uid="{00000000-0005-0000-0000-0000F95D0000}"/>
    <cellStyle name="Normal 3 2 2 3 3 3 5" xfId="19044" xr:uid="{00000000-0005-0000-0000-0000644A0000}"/>
    <cellStyle name="Normal 3 2 2 3 3 4" xfId="5595" xr:uid="{00000000-0005-0000-0000-0000DB150000}"/>
    <cellStyle name="Normal 3 2 2 3 3 4 2" xfId="15647" xr:uid="{00000000-0005-0000-0000-00001F3D0000}"/>
    <cellStyle name="Normal 3 2 2 3 3 4 2 3" xfId="30745" xr:uid="{00000000-0005-0000-0000-000019780000}"/>
    <cellStyle name="Normal 3 2 2 3 3 4 3" xfId="10627" xr:uid="{00000000-0005-0000-0000-000083290000}"/>
    <cellStyle name="Normal 3 2 2 3 3 4 3 3" xfId="25728" xr:uid="{00000000-0005-0000-0000-000080640000}"/>
    <cellStyle name="Normal 3 2 2 3 3 4 5" xfId="20715" xr:uid="{00000000-0005-0000-0000-0000EB500000}"/>
    <cellStyle name="Normal 3 2 2 3 3 5" xfId="12305" xr:uid="{00000000-0005-0000-0000-000011300000}"/>
    <cellStyle name="Normal 3 2 2 3 3 5 3" xfId="27403" xr:uid="{00000000-0005-0000-0000-00000B6B0000}"/>
    <cellStyle name="Normal 3 2 2 3 3 6" xfId="7284" xr:uid="{00000000-0005-0000-0000-0000741C0000}"/>
    <cellStyle name="Normal 3 2 2 3 3 6 3" xfId="22386" xr:uid="{00000000-0005-0000-0000-000072570000}"/>
    <cellStyle name="Normal 3 2 2 3 3 8" xfId="17373" xr:uid="{00000000-0005-0000-0000-0000DD430000}"/>
    <cellStyle name="Normal 3 2 2 3 4" xfId="2631" xr:uid="{00000000-0005-0000-0000-0000470A0000}"/>
    <cellStyle name="Normal 3 2 2 3 4 2" xfId="4321" xr:uid="{00000000-0005-0000-0000-0000E1100000}"/>
    <cellStyle name="Normal 3 2 2 3 4 2 2" xfId="14394" xr:uid="{00000000-0005-0000-0000-00003A380000}"/>
    <cellStyle name="Normal 3 2 2 3 4 2 2 3" xfId="29492" xr:uid="{00000000-0005-0000-0000-000034730000}"/>
    <cellStyle name="Normal 3 2 2 3 4 2 3" xfId="9374" xr:uid="{00000000-0005-0000-0000-00009E240000}"/>
    <cellStyle name="Normal 3 2 2 3 4 2 3 3" xfId="24475" xr:uid="{00000000-0005-0000-0000-00009B5F0000}"/>
    <cellStyle name="Normal 3 2 2 3 4 2 5" xfId="19462" xr:uid="{00000000-0005-0000-0000-0000064C0000}"/>
    <cellStyle name="Normal 3 2 2 3 4 3" xfId="6013" xr:uid="{00000000-0005-0000-0000-00007D170000}"/>
    <cellStyle name="Normal 3 2 2 3 4 3 2" xfId="16065" xr:uid="{00000000-0005-0000-0000-0000C13E0000}"/>
    <cellStyle name="Normal 3 2 2 3 4 3 3" xfId="11045" xr:uid="{00000000-0005-0000-0000-0000252B0000}"/>
    <cellStyle name="Normal 3 2 2 3 4 3 3 3" xfId="26146" xr:uid="{00000000-0005-0000-0000-000022660000}"/>
    <cellStyle name="Normal 3 2 2 3 4 3 5" xfId="21133" xr:uid="{00000000-0005-0000-0000-00008D520000}"/>
    <cellStyle name="Normal 3 2 2 3 4 4" xfId="12723" xr:uid="{00000000-0005-0000-0000-0000B3310000}"/>
    <cellStyle name="Normal 3 2 2 3 4 4 3" xfId="27821" xr:uid="{00000000-0005-0000-0000-0000AD6C0000}"/>
    <cellStyle name="Normal 3 2 2 3 4 5" xfId="7702" xr:uid="{00000000-0005-0000-0000-0000161E0000}"/>
    <cellStyle name="Normal 3 2 2 3 4 5 3" xfId="22804" xr:uid="{00000000-0005-0000-0000-000014590000}"/>
    <cellStyle name="Normal 3 2 2 3 4 7" xfId="17791" xr:uid="{00000000-0005-0000-0000-00007F450000}"/>
    <cellStyle name="Normal 3 2 2 3 5" xfId="3484" xr:uid="{00000000-0005-0000-0000-00009C0D0000}"/>
    <cellStyle name="Normal 3 2 2 3 5 2" xfId="13558" xr:uid="{00000000-0005-0000-0000-0000F6340000}"/>
    <cellStyle name="Normal 3 2 2 3 5 2 3" xfId="28656" xr:uid="{00000000-0005-0000-0000-0000F06F0000}"/>
    <cellStyle name="Normal 3 2 2 3 5 3" xfId="8538" xr:uid="{00000000-0005-0000-0000-00005A210000}"/>
    <cellStyle name="Normal 3 2 2 3 5 3 3" xfId="23639" xr:uid="{00000000-0005-0000-0000-0000575C0000}"/>
    <cellStyle name="Normal 3 2 2 3 5 5" xfId="18626" xr:uid="{00000000-0005-0000-0000-0000C2480000}"/>
    <cellStyle name="Normal 3 2 2 3 6" xfId="5177" xr:uid="{00000000-0005-0000-0000-000039140000}"/>
    <cellStyle name="Normal 3 2 2 3 6 2" xfId="15229" xr:uid="{00000000-0005-0000-0000-00007D3B0000}"/>
    <cellStyle name="Normal 3 2 2 3 6 2 3" xfId="30327" xr:uid="{00000000-0005-0000-0000-000077760000}"/>
    <cellStyle name="Normal 3 2 2 3 6 3" xfId="10209" xr:uid="{00000000-0005-0000-0000-0000E1270000}"/>
    <cellStyle name="Normal 3 2 2 3 6 3 3" xfId="25310" xr:uid="{00000000-0005-0000-0000-0000DE620000}"/>
    <cellStyle name="Normal 3 2 2 3 6 5" xfId="20297" xr:uid="{00000000-0005-0000-0000-0000494F0000}"/>
    <cellStyle name="Normal 3 2 2 3 7" xfId="11887" xr:uid="{00000000-0005-0000-0000-00006F2E0000}"/>
    <cellStyle name="Normal 3 2 2 3 7 3" xfId="26985" xr:uid="{00000000-0005-0000-0000-000069690000}"/>
    <cellStyle name="Normal 3 2 2 3 8" xfId="6866" xr:uid="{00000000-0005-0000-0000-0000D21A0000}"/>
    <cellStyle name="Normal 3 2 2 3 8 3" xfId="21968" xr:uid="{00000000-0005-0000-0000-0000D0550000}"/>
    <cellStyle name="Normal 3 2 2 4" xfId="1891" xr:uid="{00000000-0005-0000-0000-000063070000}"/>
    <cellStyle name="Normal 3 2 2 4 2" xfId="2314" xr:uid="{00000000-0005-0000-0000-00000A090000}"/>
    <cellStyle name="Normal 3 2 2 4 2 2" xfId="3153" xr:uid="{00000000-0005-0000-0000-0000510C0000}"/>
    <cellStyle name="Normal 3 2 2 4 2 2 2" xfId="4843" xr:uid="{00000000-0005-0000-0000-0000EB120000}"/>
    <cellStyle name="Normal 3 2 2 4 2 2 2 2" xfId="14916" xr:uid="{00000000-0005-0000-0000-0000443A0000}"/>
    <cellStyle name="Normal 3 2 2 4 2 2 2 2 3" xfId="30014" xr:uid="{00000000-0005-0000-0000-00003E750000}"/>
    <cellStyle name="Normal 3 2 2 4 2 2 2 3" xfId="9896" xr:uid="{00000000-0005-0000-0000-0000A8260000}"/>
    <cellStyle name="Normal 3 2 2 4 2 2 2 3 3" xfId="24997" xr:uid="{00000000-0005-0000-0000-0000A5610000}"/>
    <cellStyle name="Normal 3 2 2 4 2 2 2 5" xfId="19984" xr:uid="{00000000-0005-0000-0000-0000104E0000}"/>
    <cellStyle name="Normal 3 2 2 4 2 2 3" xfId="6535" xr:uid="{00000000-0005-0000-0000-000087190000}"/>
    <cellStyle name="Normal 3 2 2 4 2 2 3 2" xfId="16587" xr:uid="{00000000-0005-0000-0000-0000CB400000}"/>
    <cellStyle name="Normal 3 2 2 4 2 2 3 3" xfId="11567" xr:uid="{00000000-0005-0000-0000-00002F2D0000}"/>
    <cellStyle name="Normal 3 2 2 4 2 2 3 3 3" xfId="26668" xr:uid="{00000000-0005-0000-0000-00002C680000}"/>
    <cellStyle name="Normal 3 2 2 4 2 2 3 5" xfId="21655" xr:uid="{00000000-0005-0000-0000-000097540000}"/>
    <cellStyle name="Normal 3 2 2 4 2 2 4" xfId="13245" xr:uid="{00000000-0005-0000-0000-0000BD330000}"/>
    <cellStyle name="Normal 3 2 2 4 2 2 4 3" xfId="28343" xr:uid="{00000000-0005-0000-0000-0000B76E0000}"/>
    <cellStyle name="Normal 3 2 2 4 2 2 5" xfId="8224" xr:uid="{00000000-0005-0000-0000-000020200000}"/>
    <cellStyle name="Normal 3 2 2 4 2 2 5 3" xfId="23326" xr:uid="{00000000-0005-0000-0000-00001E5B0000}"/>
    <cellStyle name="Normal 3 2 2 4 2 2 7" xfId="18313" xr:uid="{00000000-0005-0000-0000-000089470000}"/>
    <cellStyle name="Normal 3 2 2 4 2 3" xfId="4006" xr:uid="{00000000-0005-0000-0000-0000A60F0000}"/>
    <cellStyle name="Normal 3 2 2 4 2 3 2" xfId="14080" xr:uid="{00000000-0005-0000-0000-000000370000}"/>
    <cellStyle name="Normal 3 2 2 4 2 3 2 3" xfId="29178" xr:uid="{00000000-0005-0000-0000-0000FA710000}"/>
    <cellStyle name="Normal 3 2 2 4 2 3 3" xfId="9060" xr:uid="{00000000-0005-0000-0000-000064230000}"/>
    <cellStyle name="Normal 3 2 2 4 2 3 3 3" xfId="24161" xr:uid="{00000000-0005-0000-0000-0000615E0000}"/>
    <cellStyle name="Normal 3 2 2 4 2 3 5" xfId="19148" xr:uid="{00000000-0005-0000-0000-0000CC4A0000}"/>
    <cellStyle name="Normal 3 2 2 4 2 4" xfId="5699" xr:uid="{00000000-0005-0000-0000-000043160000}"/>
    <cellStyle name="Normal 3 2 2 4 2 4 2" xfId="15751" xr:uid="{00000000-0005-0000-0000-0000873D0000}"/>
    <cellStyle name="Normal 3 2 2 4 2 4 2 3" xfId="30849" xr:uid="{00000000-0005-0000-0000-000081780000}"/>
    <cellStyle name="Normal 3 2 2 4 2 4 3" xfId="10731" xr:uid="{00000000-0005-0000-0000-0000EB290000}"/>
    <cellStyle name="Normal 3 2 2 4 2 4 3 3" xfId="25832" xr:uid="{00000000-0005-0000-0000-0000E8640000}"/>
    <cellStyle name="Normal 3 2 2 4 2 4 5" xfId="20819" xr:uid="{00000000-0005-0000-0000-000053510000}"/>
    <cellStyle name="Normal 3 2 2 4 2 5" xfId="12409" xr:uid="{00000000-0005-0000-0000-000079300000}"/>
    <cellStyle name="Normal 3 2 2 4 2 5 3" xfId="27507" xr:uid="{00000000-0005-0000-0000-0000736B0000}"/>
    <cellStyle name="Normal 3 2 2 4 2 6" xfId="7388" xr:uid="{00000000-0005-0000-0000-0000DC1C0000}"/>
    <cellStyle name="Normal 3 2 2 4 2 6 3" xfId="22490" xr:uid="{00000000-0005-0000-0000-0000DA570000}"/>
    <cellStyle name="Normal 3 2 2 4 2 8" xfId="17477" xr:uid="{00000000-0005-0000-0000-000045440000}"/>
    <cellStyle name="Normal 3 2 2 4 3" xfId="2735" xr:uid="{00000000-0005-0000-0000-0000AF0A0000}"/>
    <cellStyle name="Normal 3 2 2 4 3 2" xfId="4425" xr:uid="{00000000-0005-0000-0000-000049110000}"/>
    <cellStyle name="Normal 3 2 2 4 3 2 2" xfId="14498" xr:uid="{00000000-0005-0000-0000-0000A2380000}"/>
    <cellStyle name="Normal 3 2 2 4 3 2 2 3" xfId="29596" xr:uid="{00000000-0005-0000-0000-00009C730000}"/>
    <cellStyle name="Normal 3 2 2 4 3 2 3" xfId="9478" xr:uid="{00000000-0005-0000-0000-000006250000}"/>
    <cellStyle name="Normal 3 2 2 4 3 2 3 3" xfId="24579" xr:uid="{00000000-0005-0000-0000-000003600000}"/>
    <cellStyle name="Normal 3 2 2 4 3 2 5" xfId="19566" xr:uid="{00000000-0005-0000-0000-00006E4C0000}"/>
    <cellStyle name="Normal 3 2 2 4 3 3" xfId="6117" xr:uid="{00000000-0005-0000-0000-0000E5170000}"/>
    <cellStyle name="Normal 3 2 2 4 3 3 2" xfId="16169" xr:uid="{00000000-0005-0000-0000-0000293F0000}"/>
    <cellStyle name="Normal 3 2 2 4 3 3 3" xfId="11149" xr:uid="{00000000-0005-0000-0000-00008D2B0000}"/>
    <cellStyle name="Normal 3 2 2 4 3 3 3 3" xfId="26250" xr:uid="{00000000-0005-0000-0000-00008A660000}"/>
    <cellStyle name="Normal 3 2 2 4 3 3 5" xfId="21237" xr:uid="{00000000-0005-0000-0000-0000F5520000}"/>
    <cellStyle name="Normal 3 2 2 4 3 4" xfId="12827" xr:uid="{00000000-0005-0000-0000-00001B320000}"/>
    <cellStyle name="Normal 3 2 2 4 3 4 3" xfId="27925" xr:uid="{00000000-0005-0000-0000-0000156D0000}"/>
    <cellStyle name="Normal 3 2 2 4 3 5" xfId="7806" xr:uid="{00000000-0005-0000-0000-00007E1E0000}"/>
    <cellStyle name="Normal 3 2 2 4 3 5 3" xfId="22908" xr:uid="{00000000-0005-0000-0000-00007C590000}"/>
    <cellStyle name="Normal 3 2 2 4 3 7" xfId="17895" xr:uid="{00000000-0005-0000-0000-0000E7450000}"/>
    <cellStyle name="Normal 3 2 2 4 4" xfId="3588" xr:uid="{00000000-0005-0000-0000-0000040E0000}"/>
    <cellStyle name="Normal 3 2 2 4 4 2" xfId="13662" xr:uid="{00000000-0005-0000-0000-00005E350000}"/>
    <cellStyle name="Normal 3 2 2 4 4 2 3" xfId="28760" xr:uid="{00000000-0005-0000-0000-000058700000}"/>
    <cellStyle name="Normal 3 2 2 4 4 3" xfId="8642" xr:uid="{00000000-0005-0000-0000-0000C2210000}"/>
    <cellStyle name="Normal 3 2 2 4 4 3 3" xfId="23743" xr:uid="{00000000-0005-0000-0000-0000BF5C0000}"/>
    <cellStyle name="Normal 3 2 2 4 4 5" xfId="18730" xr:uid="{00000000-0005-0000-0000-00002A490000}"/>
    <cellStyle name="Normal 3 2 2 4 5" xfId="5281" xr:uid="{00000000-0005-0000-0000-0000A1140000}"/>
    <cellStyle name="Normal 3 2 2 4 5 2" xfId="15333" xr:uid="{00000000-0005-0000-0000-0000E53B0000}"/>
    <cellStyle name="Normal 3 2 2 4 5 2 3" xfId="30431" xr:uid="{00000000-0005-0000-0000-0000DF760000}"/>
    <cellStyle name="Normal 3 2 2 4 5 3" xfId="10313" xr:uid="{00000000-0005-0000-0000-000049280000}"/>
    <cellStyle name="Normal 3 2 2 4 5 3 3" xfId="25414" xr:uid="{00000000-0005-0000-0000-000046630000}"/>
    <cellStyle name="Normal 3 2 2 4 5 5" xfId="20401" xr:uid="{00000000-0005-0000-0000-0000B14F0000}"/>
    <cellStyle name="Normal 3 2 2 4 6" xfId="11991" xr:uid="{00000000-0005-0000-0000-0000D72E0000}"/>
    <cellStyle name="Normal 3 2 2 4 6 3" xfId="27089" xr:uid="{00000000-0005-0000-0000-0000D1690000}"/>
    <cellStyle name="Normal 3 2 2 4 7" xfId="6970" xr:uid="{00000000-0005-0000-0000-00003A1B0000}"/>
    <cellStyle name="Normal 3 2 2 4 7 3" xfId="22072" xr:uid="{00000000-0005-0000-0000-000038560000}"/>
    <cellStyle name="Normal 3 2 2 4 9" xfId="17059" xr:uid="{00000000-0005-0000-0000-0000A3420000}"/>
    <cellStyle name="Normal 3 2 2 5" xfId="2104" xr:uid="{00000000-0005-0000-0000-000038080000}"/>
    <cellStyle name="Normal 3 2 2 5 2" xfId="2945" xr:uid="{00000000-0005-0000-0000-0000810B0000}"/>
    <cellStyle name="Normal 3 2 2 5 2 2" xfId="4635" xr:uid="{00000000-0005-0000-0000-00001B120000}"/>
    <cellStyle name="Normal 3 2 2 5 2 2 2" xfId="14708" xr:uid="{00000000-0005-0000-0000-000074390000}"/>
    <cellStyle name="Normal 3 2 2 5 2 2 2 3" xfId="29806" xr:uid="{00000000-0005-0000-0000-00006E740000}"/>
    <cellStyle name="Normal 3 2 2 5 2 2 3" xfId="9688" xr:uid="{00000000-0005-0000-0000-0000D8250000}"/>
    <cellStyle name="Normal 3 2 2 5 2 2 3 3" xfId="24789" xr:uid="{00000000-0005-0000-0000-0000D5600000}"/>
    <cellStyle name="Normal 3 2 2 5 2 2 5" xfId="19776" xr:uid="{00000000-0005-0000-0000-0000404D0000}"/>
    <cellStyle name="Normal 3 2 2 5 2 3" xfId="6327" xr:uid="{00000000-0005-0000-0000-0000B7180000}"/>
    <cellStyle name="Normal 3 2 2 5 2 3 2" xfId="16379" xr:uid="{00000000-0005-0000-0000-0000FB3F0000}"/>
    <cellStyle name="Normal 3 2 2 5 2 3 3" xfId="11359" xr:uid="{00000000-0005-0000-0000-00005F2C0000}"/>
    <cellStyle name="Normal 3 2 2 5 2 3 3 3" xfId="26460" xr:uid="{00000000-0005-0000-0000-00005C670000}"/>
    <cellStyle name="Normal 3 2 2 5 2 3 5" xfId="21447" xr:uid="{00000000-0005-0000-0000-0000C7530000}"/>
    <cellStyle name="Normal 3 2 2 5 2 4" xfId="13037" xr:uid="{00000000-0005-0000-0000-0000ED320000}"/>
    <cellStyle name="Normal 3 2 2 5 2 4 3" xfId="28135" xr:uid="{00000000-0005-0000-0000-0000E76D0000}"/>
    <cellStyle name="Normal 3 2 2 5 2 5" xfId="8016" xr:uid="{00000000-0005-0000-0000-0000501F0000}"/>
    <cellStyle name="Normal 3 2 2 5 2 5 3" xfId="23118" xr:uid="{00000000-0005-0000-0000-00004E5A0000}"/>
    <cellStyle name="Normal 3 2 2 5 2 7" xfId="18105" xr:uid="{00000000-0005-0000-0000-0000B9460000}"/>
    <cellStyle name="Normal 3 2 2 5 3" xfId="3798" xr:uid="{00000000-0005-0000-0000-0000D60E0000}"/>
    <cellStyle name="Normal 3 2 2 5 3 2" xfId="13872" xr:uid="{00000000-0005-0000-0000-000030360000}"/>
    <cellStyle name="Normal 3 2 2 5 3 2 3" xfId="28970" xr:uid="{00000000-0005-0000-0000-00002A710000}"/>
    <cellStyle name="Normal 3 2 2 5 3 3" xfId="8852" xr:uid="{00000000-0005-0000-0000-000094220000}"/>
    <cellStyle name="Normal 3 2 2 5 3 3 3" xfId="23953" xr:uid="{00000000-0005-0000-0000-0000915D0000}"/>
    <cellStyle name="Normal 3 2 2 5 3 5" xfId="18940" xr:uid="{00000000-0005-0000-0000-0000FC490000}"/>
    <cellStyle name="Normal 3 2 2 5 4" xfId="5491" xr:uid="{00000000-0005-0000-0000-000073150000}"/>
    <cellStyle name="Normal 3 2 2 5 4 2" xfId="15543" xr:uid="{00000000-0005-0000-0000-0000B73C0000}"/>
    <cellStyle name="Normal 3 2 2 5 4 2 3" xfId="30641" xr:uid="{00000000-0005-0000-0000-0000B1770000}"/>
    <cellStyle name="Normal 3 2 2 5 4 3" xfId="10523" xr:uid="{00000000-0005-0000-0000-00001B290000}"/>
    <cellStyle name="Normal 3 2 2 5 4 3 3" xfId="25624" xr:uid="{00000000-0005-0000-0000-000018640000}"/>
    <cellStyle name="Normal 3 2 2 5 4 5" xfId="20611" xr:uid="{00000000-0005-0000-0000-000083500000}"/>
    <cellStyle name="Normal 3 2 2 5 5" xfId="12201" xr:uid="{00000000-0005-0000-0000-0000A92F0000}"/>
    <cellStyle name="Normal 3 2 2 5 5 3" xfId="27299" xr:uid="{00000000-0005-0000-0000-0000A36A0000}"/>
    <cellStyle name="Normal 3 2 2 5 6" xfId="7180" xr:uid="{00000000-0005-0000-0000-00000C1C0000}"/>
    <cellStyle name="Normal 3 2 2 5 6 3" xfId="22282" xr:uid="{00000000-0005-0000-0000-00000A570000}"/>
    <cellStyle name="Normal 3 2 2 5 8" xfId="17269" xr:uid="{00000000-0005-0000-0000-000075430000}"/>
    <cellStyle name="Normal 3 2 2 6" xfId="2525" xr:uid="{00000000-0005-0000-0000-0000DD090000}"/>
    <cellStyle name="Normal 3 2 2 6 2" xfId="4217" xr:uid="{00000000-0005-0000-0000-000079100000}"/>
    <cellStyle name="Normal 3 2 2 6 2 2" xfId="14290" xr:uid="{00000000-0005-0000-0000-0000D2370000}"/>
    <cellStyle name="Normal 3 2 2 6 2 2 3" xfId="29388" xr:uid="{00000000-0005-0000-0000-0000CC720000}"/>
    <cellStyle name="Normal 3 2 2 6 2 3" xfId="9270" xr:uid="{00000000-0005-0000-0000-000036240000}"/>
    <cellStyle name="Normal 3 2 2 6 2 3 3" xfId="24371" xr:uid="{00000000-0005-0000-0000-0000335F0000}"/>
    <cellStyle name="Normal 3 2 2 6 2 5" xfId="19358" xr:uid="{00000000-0005-0000-0000-00009E4B0000}"/>
    <cellStyle name="Normal 3 2 2 6 3" xfId="5909" xr:uid="{00000000-0005-0000-0000-000015170000}"/>
    <cellStyle name="Normal 3 2 2 6 3 2" xfId="15961" xr:uid="{00000000-0005-0000-0000-0000593E0000}"/>
    <cellStyle name="Normal 3 2 2 6 3 3" xfId="10941" xr:uid="{00000000-0005-0000-0000-0000BD2A0000}"/>
    <cellStyle name="Normal 3 2 2 6 3 3 3" xfId="26042" xr:uid="{00000000-0005-0000-0000-0000BA650000}"/>
    <cellStyle name="Normal 3 2 2 6 3 5" xfId="21029" xr:uid="{00000000-0005-0000-0000-000025520000}"/>
    <cellStyle name="Normal 3 2 2 6 4" xfId="12619" xr:uid="{00000000-0005-0000-0000-00004B310000}"/>
    <cellStyle name="Normal 3 2 2 6 4 3" xfId="27717" xr:uid="{00000000-0005-0000-0000-0000456C0000}"/>
    <cellStyle name="Normal 3 2 2 6 5" xfId="7598" xr:uid="{00000000-0005-0000-0000-0000AE1D0000}"/>
    <cellStyle name="Normal 3 2 2 6 5 3" xfId="22700" xr:uid="{00000000-0005-0000-0000-0000AC580000}"/>
    <cellStyle name="Normal 3 2 2 6 7" xfId="17687" xr:uid="{00000000-0005-0000-0000-000017450000}"/>
    <cellStyle name="Normal 3 2 2 7" xfId="3376" xr:uid="{00000000-0005-0000-0000-0000300D0000}"/>
    <cellStyle name="Normal 3 2 2 7 2" xfId="13454" xr:uid="{00000000-0005-0000-0000-00008E340000}"/>
    <cellStyle name="Normal 3 2 2 7 2 3" xfId="28552" xr:uid="{00000000-0005-0000-0000-0000886F0000}"/>
    <cellStyle name="Normal 3 2 2 7 3" xfId="8434" xr:uid="{00000000-0005-0000-0000-0000F2200000}"/>
    <cellStyle name="Normal 3 2 2 7 3 3" xfId="23535" xr:uid="{00000000-0005-0000-0000-0000EF5B0000}"/>
    <cellStyle name="Normal 3 2 2 7 5" xfId="18522" xr:uid="{00000000-0005-0000-0000-00005A480000}"/>
    <cellStyle name="Normal 3 2 2 8" xfId="5070" xr:uid="{00000000-0005-0000-0000-0000CE130000}"/>
    <cellStyle name="Normal 3 2 2 8 2" xfId="15125" xr:uid="{00000000-0005-0000-0000-0000153B0000}"/>
    <cellStyle name="Normal 3 2 2 8 2 3" xfId="30223" xr:uid="{00000000-0005-0000-0000-00000F760000}"/>
    <cellStyle name="Normal 3 2 2 8 3" xfId="10105" xr:uid="{00000000-0005-0000-0000-000079270000}"/>
    <cellStyle name="Normal 3 2 2 8 3 3" xfId="25206" xr:uid="{00000000-0005-0000-0000-000076620000}"/>
    <cellStyle name="Normal 3 2 2 8 5" xfId="20193" xr:uid="{00000000-0005-0000-0000-0000E14E0000}"/>
    <cellStyle name="Normal 3 2 2 9" xfId="11781" xr:uid="{00000000-0005-0000-0000-0000052E0000}"/>
    <cellStyle name="Normal 3 2 2 9 3" xfId="26881" xr:uid="{00000000-0005-0000-0000-000001690000}"/>
    <cellStyle name="Normal 3 2 3" xfId="618" xr:uid="{00000000-0005-0000-0000-00006A020000}"/>
    <cellStyle name="Normal 3 2 5" xfId="953" xr:uid="{00000000-0005-0000-0000-0000B9030000}"/>
    <cellStyle name="Normal 3 3" xfId="514" xr:uid="{00000000-0005-0000-0000-000002020000}"/>
    <cellStyle name="Normal 3 3 10" xfId="6761" xr:uid="{00000000-0005-0000-0000-0000691A0000}"/>
    <cellStyle name="Normal 3 3 10 3" xfId="21865" xr:uid="{00000000-0005-0000-0000-000069550000}"/>
    <cellStyle name="Normal 3 3 12" xfId="16850" xr:uid="{00000000-0005-0000-0000-0000D2410000}"/>
    <cellStyle name="Normal 3 3 14" xfId="1432" xr:uid="{00000000-0005-0000-0000-000098050000}"/>
    <cellStyle name="Normal 3 3 2" xfId="1725" xr:uid="{00000000-0005-0000-0000-0000BD060000}"/>
    <cellStyle name="Normal 3 3 2 11" xfId="16904" xr:uid="{00000000-0005-0000-0000-000008420000}"/>
    <cellStyle name="Normal 3 3 2 2" xfId="1833" xr:uid="{00000000-0005-0000-0000-000029070000}"/>
    <cellStyle name="Normal 3 3 2 2 10" xfId="17008" xr:uid="{00000000-0005-0000-0000-000070420000}"/>
    <cellStyle name="Normal 3 3 2 2 2" xfId="2050" xr:uid="{00000000-0005-0000-0000-000002080000}"/>
    <cellStyle name="Normal 3 3 2 2 2 2" xfId="2471" xr:uid="{00000000-0005-0000-0000-0000A7090000}"/>
    <cellStyle name="Normal 3 3 2 2 2 2 2" xfId="3310" xr:uid="{00000000-0005-0000-0000-0000EE0C0000}"/>
    <cellStyle name="Normal 3 3 2 2 2 2 2 2" xfId="5000" xr:uid="{00000000-0005-0000-0000-000088130000}"/>
    <cellStyle name="Normal 3 3 2 2 2 2 2 2 2" xfId="15073" xr:uid="{00000000-0005-0000-0000-0000E13A0000}"/>
    <cellStyle name="Normal 3 3 2 2 2 2 2 2 2 3" xfId="30171" xr:uid="{00000000-0005-0000-0000-0000DB750000}"/>
    <cellStyle name="Normal 3 3 2 2 2 2 2 2 3" xfId="10053" xr:uid="{00000000-0005-0000-0000-000045270000}"/>
    <cellStyle name="Normal 3 3 2 2 2 2 2 2 3 3" xfId="25154" xr:uid="{00000000-0005-0000-0000-000042620000}"/>
    <cellStyle name="Normal 3 3 2 2 2 2 2 2 5" xfId="20141" xr:uid="{00000000-0005-0000-0000-0000AD4E0000}"/>
    <cellStyle name="Normal 3 3 2 2 2 2 2 3" xfId="6692" xr:uid="{00000000-0005-0000-0000-0000241A0000}"/>
    <cellStyle name="Normal 3 3 2 2 2 2 2 3 2" xfId="16744" xr:uid="{00000000-0005-0000-0000-000068410000}"/>
    <cellStyle name="Normal 3 3 2 2 2 2 2 3 3" xfId="11724" xr:uid="{00000000-0005-0000-0000-0000CC2D0000}"/>
    <cellStyle name="Normal 3 3 2 2 2 2 2 3 3 3" xfId="26825" xr:uid="{00000000-0005-0000-0000-0000C9680000}"/>
    <cellStyle name="Normal 3 3 2 2 2 2 2 3 5" xfId="21812" xr:uid="{00000000-0005-0000-0000-000034550000}"/>
    <cellStyle name="Normal 3 3 2 2 2 2 2 4" xfId="13402" xr:uid="{00000000-0005-0000-0000-00005A340000}"/>
    <cellStyle name="Normal 3 3 2 2 2 2 2 4 3" xfId="28500" xr:uid="{00000000-0005-0000-0000-0000546F0000}"/>
    <cellStyle name="Normal 3 3 2 2 2 2 2 5" xfId="8381" xr:uid="{00000000-0005-0000-0000-0000BD200000}"/>
    <cellStyle name="Normal 3 3 2 2 2 2 2 5 3" xfId="23483" xr:uid="{00000000-0005-0000-0000-0000BB5B0000}"/>
    <cellStyle name="Normal 3 3 2 2 2 2 2 7" xfId="18470" xr:uid="{00000000-0005-0000-0000-000026480000}"/>
    <cellStyle name="Normal 3 3 2 2 2 2 3" xfId="4163" xr:uid="{00000000-0005-0000-0000-000043100000}"/>
    <cellStyle name="Normal 3 3 2 2 2 2 3 2" xfId="14237" xr:uid="{00000000-0005-0000-0000-00009D370000}"/>
    <cellStyle name="Normal 3 3 2 2 2 2 3 2 3" xfId="29335" xr:uid="{00000000-0005-0000-0000-000097720000}"/>
    <cellStyle name="Normal 3 3 2 2 2 2 3 3" xfId="9217" xr:uid="{00000000-0005-0000-0000-000001240000}"/>
    <cellStyle name="Normal 3 3 2 2 2 2 3 3 3" xfId="24318" xr:uid="{00000000-0005-0000-0000-0000FE5E0000}"/>
    <cellStyle name="Normal 3 3 2 2 2 2 3 5" xfId="19305" xr:uid="{00000000-0005-0000-0000-0000694B0000}"/>
    <cellStyle name="Normal 3 3 2 2 2 2 4" xfId="5856" xr:uid="{00000000-0005-0000-0000-0000E0160000}"/>
    <cellStyle name="Normal 3 3 2 2 2 2 4 2" xfId="15908" xr:uid="{00000000-0005-0000-0000-0000243E0000}"/>
    <cellStyle name="Normal 3 3 2 2 2 2 4 3" xfId="10888" xr:uid="{00000000-0005-0000-0000-0000882A0000}"/>
    <cellStyle name="Normal 3 3 2 2 2 2 4 3 3" xfId="25989" xr:uid="{00000000-0005-0000-0000-000085650000}"/>
    <cellStyle name="Normal 3 3 2 2 2 2 4 5" xfId="20976" xr:uid="{00000000-0005-0000-0000-0000F0510000}"/>
    <cellStyle name="Normal 3 3 2 2 2 2 5" xfId="12566" xr:uid="{00000000-0005-0000-0000-000016310000}"/>
    <cellStyle name="Normal 3 3 2 2 2 2 5 3" xfId="27664" xr:uid="{00000000-0005-0000-0000-0000106C0000}"/>
    <cellStyle name="Normal 3 3 2 2 2 2 6" xfId="7545" xr:uid="{00000000-0005-0000-0000-0000791D0000}"/>
    <cellStyle name="Normal 3 3 2 2 2 2 6 3" xfId="22647" xr:uid="{00000000-0005-0000-0000-000077580000}"/>
    <cellStyle name="Normal 3 3 2 2 2 2 8" xfId="17634" xr:uid="{00000000-0005-0000-0000-0000E2440000}"/>
    <cellStyle name="Normal 3 3 2 2 2 3" xfId="2892" xr:uid="{00000000-0005-0000-0000-00004C0B0000}"/>
    <cellStyle name="Normal 3 3 2 2 2 3 2" xfId="4582" xr:uid="{00000000-0005-0000-0000-0000E6110000}"/>
    <cellStyle name="Normal 3 3 2 2 2 3 2 2" xfId="14655" xr:uid="{00000000-0005-0000-0000-00003F390000}"/>
    <cellStyle name="Normal 3 3 2 2 2 3 2 2 3" xfId="29753" xr:uid="{00000000-0005-0000-0000-000039740000}"/>
    <cellStyle name="Normal 3 3 2 2 2 3 2 3" xfId="9635" xr:uid="{00000000-0005-0000-0000-0000A3250000}"/>
    <cellStyle name="Normal 3 3 2 2 2 3 2 3 3" xfId="24736" xr:uid="{00000000-0005-0000-0000-0000A0600000}"/>
    <cellStyle name="Normal 3 3 2 2 2 3 2 5" xfId="19723" xr:uid="{00000000-0005-0000-0000-00000B4D0000}"/>
    <cellStyle name="Normal 3 3 2 2 2 3 3" xfId="6274" xr:uid="{00000000-0005-0000-0000-000082180000}"/>
    <cellStyle name="Normal 3 3 2 2 2 3 3 2" xfId="16326" xr:uid="{00000000-0005-0000-0000-0000C63F0000}"/>
    <cellStyle name="Normal 3 3 2 2 2 3 3 3" xfId="11306" xr:uid="{00000000-0005-0000-0000-00002A2C0000}"/>
    <cellStyle name="Normal 3 3 2 2 2 3 3 3 3" xfId="26407" xr:uid="{00000000-0005-0000-0000-000027670000}"/>
    <cellStyle name="Normal 3 3 2 2 2 3 3 5" xfId="21394" xr:uid="{00000000-0005-0000-0000-000092530000}"/>
    <cellStyle name="Normal 3 3 2 2 2 3 4" xfId="12984" xr:uid="{00000000-0005-0000-0000-0000B8320000}"/>
    <cellStyle name="Normal 3 3 2 2 2 3 4 3" xfId="28082" xr:uid="{00000000-0005-0000-0000-0000B26D0000}"/>
    <cellStyle name="Normal 3 3 2 2 2 3 5" xfId="7963" xr:uid="{00000000-0005-0000-0000-00001B1F0000}"/>
    <cellStyle name="Normal 3 3 2 2 2 3 5 3" xfId="23065" xr:uid="{00000000-0005-0000-0000-0000195A0000}"/>
    <cellStyle name="Normal 3 3 2 2 2 3 7" xfId="18052" xr:uid="{00000000-0005-0000-0000-000084460000}"/>
    <cellStyle name="Normal 3 3 2 2 2 4" xfId="3745" xr:uid="{00000000-0005-0000-0000-0000A10E0000}"/>
    <cellStyle name="Normal 3 3 2 2 2 4 2" xfId="13819" xr:uid="{00000000-0005-0000-0000-0000FB350000}"/>
    <cellStyle name="Normal 3 3 2 2 2 4 2 3" xfId="28917" xr:uid="{00000000-0005-0000-0000-0000F5700000}"/>
    <cellStyle name="Normal 3 3 2 2 2 4 3" xfId="8799" xr:uid="{00000000-0005-0000-0000-00005F220000}"/>
    <cellStyle name="Normal 3 3 2 2 2 4 3 3" xfId="23900" xr:uid="{00000000-0005-0000-0000-00005C5D0000}"/>
    <cellStyle name="Normal 3 3 2 2 2 4 5" xfId="18887" xr:uid="{00000000-0005-0000-0000-0000C7490000}"/>
    <cellStyle name="Normal 3 3 2 2 2 5" xfId="5438" xr:uid="{00000000-0005-0000-0000-00003E150000}"/>
    <cellStyle name="Normal 3 3 2 2 2 5 2" xfId="15490" xr:uid="{00000000-0005-0000-0000-0000823C0000}"/>
    <cellStyle name="Normal 3 3 2 2 2 5 2 3" xfId="30588" xr:uid="{00000000-0005-0000-0000-00007C770000}"/>
    <cellStyle name="Normal 3 3 2 2 2 5 3" xfId="10470" xr:uid="{00000000-0005-0000-0000-0000E6280000}"/>
    <cellStyle name="Normal 3 3 2 2 2 5 3 3" xfId="25571" xr:uid="{00000000-0005-0000-0000-0000E3630000}"/>
    <cellStyle name="Normal 3 3 2 2 2 5 5" xfId="20558" xr:uid="{00000000-0005-0000-0000-00004E500000}"/>
    <cellStyle name="Normal 3 3 2 2 2 6" xfId="12148" xr:uid="{00000000-0005-0000-0000-0000742F0000}"/>
    <cellStyle name="Normal 3 3 2 2 2 6 3" xfId="27246" xr:uid="{00000000-0005-0000-0000-00006E6A0000}"/>
    <cellStyle name="Normal 3 3 2 2 2 7" xfId="7127" xr:uid="{00000000-0005-0000-0000-0000D71B0000}"/>
    <cellStyle name="Normal 3 3 2 2 2 7 3" xfId="22229" xr:uid="{00000000-0005-0000-0000-0000D5560000}"/>
    <cellStyle name="Normal 3 3 2 2 2 9" xfId="17216" xr:uid="{00000000-0005-0000-0000-000040430000}"/>
    <cellStyle name="Normal 3 3 2 2 3" xfId="2263" xr:uid="{00000000-0005-0000-0000-0000D7080000}"/>
    <cellStyle name="Normal 3 3 2 2 3 2" xfId="3102" xr:uid="{00000000-0005-0000-0000-00001E0C0000}"/>
    <cellStyle name="Normal 3 3 2 2 3 2 2" xfId="4792" xr:uid="{00000000-0005-0000-0000-0000B8120000}"/>
    <cellStyle name="Normal 3 3 2 2 3 2 2 2" xfId="14865" xr:uid="{00000000-0005-0000-0000-0000113A0000}"/>
    <cellStyle name="Normal 3 3 2 2 3 2 2 2 3" xfId="29963" xr:uid="{00000000-0005-0000-0000-00000B750000}"/>
    <cellStyle name="Normal 3 3 2 2 3 2 2 3" xfId="9845" xr:uid="{00000000-0005-0000-0000-000075260000}"/>
    <cellStyle name="Normal 3 3 2 2 3 2 2 3 3" xfId="24946" xr:uid="{00000000-0005-0000-0000-000072610000}"/>
    <cellStyle name="Normal 3 3 2 2 3 2 2 5" xfId="19933" xr:uid="{00000000-0005-0000-0000-0000DD4D0000}"/>
    <cellStyle name="Normal 3 3 2 2 3 2 3" xfId="6484" xr:uid="{00000000-0005-0000-0000-000054190000}"/>
    <cellStyle name="Normal 3 3 2 2 3 2 3 2" xfId="16536" xr:uid="{00000000-0005-0000-0000-000098400000}"/>
    <cellStyle name="Normal 3 3 2 2 3 2 3 3" xfId="11516" xr:uid="{00000000-0005-0000-0000-0000FC2C0000}"/>
    <cellStyle name="Normal 3 3 2 2 3 2 3 3 3" xfId="26617" xr:uid="{00000000-0005-0000-0000-0000F9670000}"/>
    <cellStyle name="Normal 3 3 2 2 3 2 3 5" xfId="21604" xr:uid="{00000000-0005-0000-0000-000064540000}"/>
    <cellStyle name="Normal 3 3 2 2 3 2 4" xfId="13194" xr:uid="{00000000-0005-0000-0000-00008A330000}"/>
    <cellStyle name="Normal 3 3 2 2 3 2 4 3" xfId="28292" xr:uid="{00000000-0005-0000-0000-0000846E0000}"/>
    <cellStyle name="Normal 3 3 2 2 3 2 5" xfId="8173" xr:uid="{00000000-0005-0000-0000-0000ED1F0000}"/>
    <cellStyle name="Normal 3 3 2 2 3 2 5 3" xfId="23275" xr:uid="{00000000-0005-0000-0000-0000EB5A0000}"/>
    <cellStyle name="Normal 3 3 2 2 3 2 7" xfId="18262" xr:uid="{00000000-0005-0000-0000-000056470000}"/>
    <cellStyle name="Normal 3 3 2 2 3 3" xfId="3955" xr:uid="{00000000-0005-0000-0000-0000730F0000}"/>
    <cellStyle name="Normal 3 3 2 2 3 3 2" xfId="14029" xr:uid="{00000000-0005-0000-0000-0000CD360000}"/>
    <cellStyle name="Normal 3 3 2 2 3 3 2 3" xfId="29127" xr:uid="{00000000-0005-0000-0000-0000C7710000}"/>
    <cellStyle name="Normal 3 3 2 2 3 3 3" xfId="9009" xr:uid="{00000000-0005-0000-0000-000031230000}"/>
    <cellStyle name="Normal 3 3 2 2 3 3 3 3" xfId="24110" xr:uid="{00000000-0005-0000-0000-00002E5E0000}"/>
    <cellStyle name="Normal 3 3 2 2 3 3 5" xfId="19097" xr:uid="{00000000-0005-0000-0000-0000994A0000}"/>
    <cellStyle name="Normal 3 3 2 2 3 4" xfId="5648" xr:uid="{00000000-0005-0000-0000-000010160000}"/>
    <cellStyle name="Normal 3 3 2 2 3 4 2" xfId="15700" xr:uid="{00000000-0005-0000-0000-0000543D0000}"/>
    <cellStyle name="Normal 3 3 2 2 3 4 2 3" xfId="30798" xr:uid="{00000000-0005-0000-0000-00004E780000}"/>
    <cellStyle name="Normal 3 3 2 2 3 4 3" xfId="10680" xr:uid="{00000000-0005-0000-0000-0000B8290000}"/>
    <cellStyle name="Normal 3 3 2 2 3 4 3 3" xfId="25781" xr:uid="{00000000-0005-0000-0000-0000B5640000}"/>
    <cellStyle name="Normal 3 3 2 2 3 4 5" xfId="20768" xr:uid="{00000000-0005-0000-0000-000020510000}"/>
    <cellStyle name="Normal 3 3 2 2 3 5" xfId="12358" xr:uid="{00000000-0005-0000-0000-000046300000}"/>
    <cellStyle name="Normal 3 3 2 2 3 5 3" xfId="27456" xr:uid="{00000000-0005-0000-0000-0000406B0000}"/>
    <cellStyle name="Normal 3 3 2 2 3 6" xfId="7337" xr:uid="{00000000-0005-0000-0000-0000A91C0000}"/>
    <cellStyle name="Normal 3 3 2 2 3 6 3" xfId="22439" xr:uid="{00000000-0005-0000-0000-0000A7570000}"/>
    <cellStyle name="Normal 3 3 2 2 3 8" xfId="17426" xr:uid="{00000000-0005-0000-0000-000012440000}"/>
    <cellStyle name="Normal 3 3 2 2 4" xfId="2684" xr:uid="{00000000-0005-0000-0000-00007C0A0000}"/>
    <cellStyle name="Normal 3 3 2 2 4 2" xfId="4374" xr:uid="{00000000-0005-0000-0000-000016110000}"/>
    <cellStyle name="Normal 3 3 2 2 4 2 2" xfId="14447" xr:uid="{00000000-0005-0000-0000-00006F380000}"/>
    <cellStyle name="Normal 3 3 2 2 4 2 2 3" xfId="29545" xr:uid="{00000000-0005-0000-0000-000069730000}"/>
    <cellStyle name="Normal 3 3 2 2 4 2 3" xfId="9427" xr:uid="{00000000-0005-0000-0000-0000D3240000}"/>
    <cellStyle name="Normal 3 3 2 2 4 2 3 3" xfId="24528" xr:uid="{00000000-0005-0000-0000-0000D05F0000}"/>
    <cellStyle name="Normal 3 3 2 2 4 2 5" xfId="19515" xr:uid="{00000000-0005-0000-0000-00003B4C0000}"/>
    <cellStyle name="Normal 3 3 2 2 4 3" xfId="6066" xr:uid="{00000000-0005-0000-0000-0000B2170000}"/>
    <cellStyle name="Normal 3 3 2 2 4 3 2" xfId="16118" xr:uid="{00000000-0005-0000-0000-0000F63E0000}"/>
    <cellStyle name="Normal 3 3 2 2 4 3 3" xfId="11098" xr:uid="{00000000-0005-0000-0000-00005A2B0000}"/>
    <cellStyle name="Normal 3 3 2 2 4 3 3 3" xfId="26199" xr:uid="{00000000-0005-0000-0000-000057660000}"/>
    <cellStyle name="Normal 3 3 2 2 4 3 5" xfId="21186" xr:uid="{00000000-0005-0000-0000-0000C2520000}"/>
    <cellStyle name="Normal 3 3 2 2 4 4" xfId="12776" xr:uid="{00000000-0005-0000-0000-0000E8310000}"/>
    <cellStyle name="Normal 3 3 2 2 4 4 3" xfId="27874" xr:uid="{00000000-0005-0000-0000-0000E26C0000}"/>
    <cellStyle name="Normal 3 3 2 2 4 5" xfId="7755" xr:uid="{00000000-0005-0000-0000-00004B1E0000}"/>
    <cellStyle name="Normal 3 3 2 2 4 5 3" xfId="22857" xr:uid="{00000000-0005-0000-0000-000049590000}"/>
    <cellStyle name="Normal 3 3 2 2 4 7" xfId="17844" xr:uid="{00000000-0005-0000-0000-0000B4450000}"/>
    <cellStyle name="Normal 3 3 2 2 5" xfId="3537" xr:uid="{00000000-0005-0000-0000-0000D10D0000}"/>
    <cellStyle name="Normal 3 3 2 2 5 2" xfId="13611" xr:uid="{00000000-0005-0000-0000-00002B350000}"/>
    <cellStyle name="Normal 3 3 2 2 5 2 3" xfId="28709" xr:uid="{00000000-0005-0000-0000-000025700000}"/>
    <cellStyle name="Normal 3 3 2 2 5 3" xfId="8591" xr:uid="{00000000-0005-0000-0000-00008F210000}"/>
    <cellStyle name="Normal 3 3 2 2 5 3 3" xfId="23692" xr:uid="{00000000-0005-0000-0000-00008C5C0000}"/>
    <cellStyle name="Normal 3 3 2 2 5 5" xfId="18679" xr:uid="{00000000-0005-0000-0000-0000F7480000}"/>
    <cellStyle name="Normal 3 3 2 2 6" xfId="5230" xr:uid="{00000000-0005-0000-0000-00006E140000}"/>
    <cellStyle name="Normal 3 3 2 2 6 2" xfId="15282" xr:uid="{00000000-0005-0000-0000-0000B23B0000}"/>
    <cellStyle name="Normal 3 3 2 2 6 2 3" xfId="30380" xr:uid="{00000000-0005-0000-0000-0000AC760000}"/>
    <cellStyle name="Normal 3 3 2 2 6 3" xfId="10262" xr:uid="{00000000-0005-0000-0000-000016280000}"/>
    <cellStyle name="Normal 3 3 2 2 6 3 3" xfId="25363" xr:uid="{00000000-0005-0000-0000-000013630000}"/>
    <cellStyle name="Normal 3 3 2 2 6 5" xfId="20350" xr:uid="{00000000-0005-0000-0000-00007E4F0000}"/>
    <cellStyle name="Normal 3 3 2 2 7" xfId="11940" xr:uid="{00000000-0005-0000-0000-0000A42E0000}"/>
    <cellStyle name="Normal 3 3 2 2 7 3" xfId="27038" xr:uid="{00000000-0005-0000-0000-00009E690000}"/>
    <cellStyle name="Normal 3 3 2 2 8" xfId="6919" xr:uid="{00000000-0005-0000-0000-0000071B0000}"/>
    <cellStyle name="Normal 3 3 2 2 8 3" xfId="22021" xr:uid="{00000000-0005-0000-0000-000005560000}"/>
    <cellStyle name="Normal 3 3 2 3" xfId="1946" xr:uid="{00000000-0005-0000-0000-00009A070000}"/>
    <cellStyle name="Normal 3 3 2 3 2" xfId="2367" xr:uid="{00000000-0005-0000-0000-00003F090000}"/>
    <cellStyle name="Normal 3 3 2 3 2 2" xfId="3206" xr:uid="{00000000-0005-0000-0000-0000860C0000}"/>
    <cellStyle name="Normal 3 3 2 3 2 2 2" xfId="4896" xr:uid="{00000000-0005-0000-0000-000020130000}"/>
    <cellStyle name="Normal 3 3 2 3 2 2 2 2" xfId="14969" xr:uid="{00000000-0005-0000-0000-0000793A0000}"/>
    <cellStyle name="Normal 3 3 2 3 2 2 2 2 3" xfId="30067" xr:uid="{00000000-0005-0000-0000-000073750000}"/>
    <cellStyle name="Normal 3 3 2 3 2 2 2 3" xfId="9949" xr:uid="{00000000-0005-0000-0000-0000DD260000}"/>
    <cellStyle name="Normal 3 3 2 3 2 2 2 3 3" xfId="25050" xr:uid="{00000000-0005-0000-0000-0000DA610000}"/>
    <cellStyle name="Normal 3 3 2 3 2 2 2 5" xfId="20037" xr:uid="{00000000-0005-0000-0000-0000454E0000}"/>
    <cellStyle name="Normal 3 3 2 3 2 2 3" xfId="6588" xr:uid="{00000000-0005-0000-0000-0000BC190000}"/>
    <cellStyle name="Normal 3 3 2 3 2 2 3 2" xfId="16640" xr:uid="{00000000-0005-0000-0000-000000410000}"/>
    <cellStyle name="Normal 3 3 2 3 2 2 3 3" xfId="11620" xr:uid="{00000000-0005-0000-0000-0000642D0000}"/>
    <cellStyle name="Normal 3 3 2 3 2 2 3 3 3" xfId="26721" xr:uid="{00000000-0005-0000-0000-000061680000}"/>
    <cellStyle name="Normal 3 3 2 3 2 2 3 5" xfId="21708" xr:uid="{00000000-0005-0000-0000-0000CC540000}"/>
    <cellStyle name="Normal 3 3 2 3 2 2 4" xfId="13298" xr:uid="{00000000-0005-0000-0000-0000F2330000}"/>
    <cellStyle name="Normal 3 3 2 3 2 2 4 3" xfId="28396" xr:uid="{00000000-0005-0000-0000-0000EC6E0000}"/>
    <cellStyle name="Normal 3 3 2 3 2 2 5" xfId="8277" xr:uid="{00000000-0005-0000-0000-000055200000}"/>
    <cellStyle name="Normal 3 3 2 3 2 2 5 3" xfId="23379" xr:uid="{00000000-0005-0000-0000-0000535B0000}"/>
    <cellStyle name="Normal 3 3 2 3 2 2 7" xfId="18366" xr:uid="{00000000-0005-0000-0000-0000BE470000}"/>
    <cellStyle name="Normal 3 3 2 3 2 3" xfId="4059" xr:uid="{00000000-0005-0000-0000-0000DB0F0000}"/>
    <cellStyle name="Normal 3 3 2 3 2 3 2" xfId="14133" xr:uid="{00000000-0005-0000-0000-000035370000}"/>
    <cellStyle name="Normal 3 3 2 3 2 3 2 3" xfId="29231" xr:uid="{00000000-0005-0000-0000-00002F720000}"/>
    <cellStyle name="Normal 3 3 2 3 2 3 3" xfId="9113" xr:uid="{00000000-0005-0000-0000-000099230000}"/>
    <cellStyle name="Normal 3 3 2 3 2 3 3 3" xfId="24214" xr:uid="{00000000-0005-0000-0000-0000965E0000}"/>
    <cellStyle name="Normal 3 3 2 3 2 3 5" xfId="19201" xr:uid="{00000000-0005-0000-0000-0000014B0000}"/>
    <cellStyle name="Normal 3 3 2 3 2 4" xfId="5752" xr:uid="{00000000-0005-0000-0000-000078160000}"/>
    <cellStyle name="Normal 3 3 2 3 2 4 2" xfId="15804" xr:uid="{00000000-0005-0000-0000-0000BC3D0000}"/>
    <cellStyle name="Normal 3 3 2 3 2 4 2 3" xfId="30902" xr:uid="{00000000-0005-0000-0000-0000B6780000}"/>
    <cellStyle name="Normal 3 3 2 3 2 4 3" xfId="10784" xr:uid="{00000000-0005-0000-0000-0000202A0000}"/>
    <cellStyle name="Normal 3 3 2 3 2 4 3 3" xfId="25885" xr:uid="{00000000-0005-0000-0000-00001D650000}"/>
    <cellStyle name="Normal 3 3 2 3 2 4 5" xfId="20872" xr:uid="{00000000-0005-0000-0000-000088510000}"/>
    <cellStyle name="Normal 3 3 2 3 2 5" xfId="12462" xr:uid="{00000000-0005-0000-0000-0000AE300000}"/>
    <cellStyle name="Normal 3 3 2 3 2 5 3" xfId="27560" xr:uid="{00000000-0005-0000-0000-0000A86B0000}"/>
    <cellStyle name="Normal 3 3 2 3 2 6" xfId="7441" xr:uid="{00000000-0005-0000-0000-0000111D0000}"/>
    <cellStyle name="Normal 3 3 2 3 2 6 3" xfId="22543" xr:uid="{00000000-0005-0000-0000-00000F580000}"/>
    <cellStyle name="Normal 3 3 2 3 2 8" xfId="17530" xr:uid="{00000000-0005-0000-0000-00007A440000}"/>
    <cellStyle name="Normal 3 3 2 3 3" xfId="2788" xr:uid="{00000000-0005-0000-0000-0000E40A0000}"/>
    <cellStyle name="Normal 3 3 2 3 3 2" xfId="4478" xr:uid="{00000000-0005-0000-0000-00007E110000}"/>
    <cellStyle name="Normal 3 3 2 3 3 2 2" xfId="14551" xr:uid="{00000000-0005-0000-0000-0000D7380000}"/>
    <cellStyle name="Normal 3 3 2 3 3 2 2 3" xfId="29649" xr:uid="{00000000-0005-0000-0000-0000D1730000}"/>
    <cellStyle name="Normal 3 3 2 3 3 2 3" xfId="9531" xr:uid="{00000000-0005-0000-0000-00003B250000}"/>
    <cellStyle name="Normal 3 3 2 3 3 2 3 3" xfId="24632" xr:uid="{00000000-0005-0000-0000-000038600000}"/>
    <cellStyle name="Normal 3 3 2 3 3 2 5" xfId="19619" xr:uid="{00000000-0005-0000-0000-0000A34C0000}"/>
    <cellStyle name="Normal 3 3 2 3 3 3" xfId="6170" xr:uid="{00000000-0005-0000-0000-00001A180000}"/>
    <cellStyle name="Normal 3 3 2 3 3 3 2" xfId="16222" xr:uid="{00000000-0005-0000-0000-00005E3F0000}"/>
    <cellStyle name="Normal 3 3 2 3 3 3 3" xfId="11202" xr:uid="{00000000-0005-0000-0000-0000C22B0000}"/>
    <cellStyle name="Normal 3 3 2 3 3 3 3 3" xfId="26303" xr:uid="{00000000-0005-0000-0000-0000BF660000}"/>
    <cellStyle name="Normal 3 3 2 3 3 3 5" xfId="21290" xr:uid="{00000000-0005-0000-0000-00002A530000}"/>
    <cellStyle name="Normal 3 3 2 3 3 4" xfId="12880" xr:uid="{00000000-0005-0000-0000-000050320000}"/>
    <cellStyle name="Normal 3 3 2 3 3 4 3" xfId="27978" xr:uid="{00000000-0005-0000-0000-00004A6D0000}"/>
    <cellStyle name="Normal 3 3 2 3 3 5" xfId="7859" xr:uid="{00000000-0005-0000-0000-0000B31E0000}"/>
    <cellStyle name="Normal 3 3 2 3 3 5 3" xfId="22961" xr:uid="{00000000-0005-0000-0000-0000B1590000}"/>
    <cellStyle name="Normal 3 3 2 3 3 7" xfId="17948" xr:uid="{00000000-0005-0000-0000-00001C460000}"/>
    <cellStyle name="Normal 3 3 2 3 4" xfId="3641" xr:uid="{00000000-0005-0000-0000-0000390E0000}"/>
    <cellStyle name="Normal 3 3 2 3 4 2" xfId="13715" xr:uid="{00000000-0005-0000-0000-000093350000}"/>
    <cellStyle name="Normal 3 3 2 3 4 2 3" xfId="28813" xr:uid="{00000000-0005-0000-0000-00008D700000}"/>
    <cellStyle name="Normal 3 3 2 3 4 3" xfId="8695" xr:uid="{00000000-0005-0000-0000-0000F7210000}"/>
    <cellStyle name="Normal 3 3 2 3 4 3 3" xfId="23796" xr:uid="{00000000-0005-0000-0000-0000F45C0000}"/>
    <cellStyle name="Normal 3 3 2 3 4 5" xfId="18783" xr:uid="{00000000-0005-0000-0000-00005F490000}"/>
    <cellStyle name="Normal 3 3 2 3 5" xfId="5334" xr:uid="{00000000-0005-0000-0000-0000D6140000}"/>
    <cellStyle name="Normal 3 3 2 3 5 2" xfId="15386" xr:uid="{00000000-0005-0000-0000-00001A3C0000}"/>
    <cellStyle name="Normal 3 3 2 3 5 2 3" xfId="30484" xr:uid="{00000000-0005-0000-0000-000014770000}"/>
    <cellStyle name="Normal 3 3 2 3 5 3" xfId="10366" xr:uid="{00000000-0005-0000-0000-00007E280000}"/>
    <cellStyle name="Normal 3 3 2 3 5 3 3" xfId="25467" xr:uid="{00000000-0005-0000-0000-00007B630000}"/>
    <cellStyle name="Normal 3 3 2 3 5 5" xfId="20454" xr:uid="{00000000-0005-0000-0000-0000E64F0000}"/>
    <cellStyle name="Normal 3 3 2 3 6" xfId="12044" xr:uid="{00000000-0005-0000-0000-00000C2F0000}"/>
    <cellStyle name="Normal 3 3 2 3 6 3" xfId="27142" xr:uid="{00000000-0005-0000-0000-0000066A0000}"/>
    <cellStyle name="Normal 3 3 2 3 7" xfId="7023" xr:uid="{00000000-0005-0000-0000-00006F1B0000}"/>
    <cellStyle name="Normal 3 3 2 3 7 3" xfId="22125" xr:uid="{00000000-0005-0000-0000-00006D560000}"/>
    <cellStyle name="Normal 3 3 2 3 9" xfId="17112" xr:uid="{00000000-0005-0000-0000-0000D8420000}"/>
    <cellStyle name="Normal 3 3 2 4" xfId="2159" xr:uid="{00000000-0005-0000-0000-00006F080000}"/>
    <cellStyle name="Normal 3 3 2 4 2" xfId="2998" xr:uid="{00000000-0005-0000-0000-0000B60B0000}"/>
    <cellStyle name="Normal 3 3 2 4 2 2" xfId="4688" xr:uid="{00000000-0005-0000-0000-000050120000}"/>
    <cellStyle name="Normal 3 3 2 4 2 2 2" xfId="14761" xr:uid="{00000000-0005-0000-0000-0000A9390000}"/>
    <cellStyle name="Normal 3 3 2 4 2 2 2 3" xfId="29859" xr:uid="{00000000-0005-0000-0000-0000A3740000}"/>
    <cellStyle name="Normal 3 3 2 4 2 2 3" xfId="9741" xr:uid="{00000000-0005-0000-0000-00000D260000}"/>
    <cellStyle name="Normal 3 3 2 4 2 2 3 3" xfId="24842" xr:uid="{00000000-0005-0000-0000-00000A610000}"/>
    <cellStyle name="Normal 3 3 2 4 2 2 5" xfId="19829" xr:uid="{00000000-0005-0000-0000-0000754D0000}"/>
    <cellStyle name="Normal 3 3 2 4 2 3" xfId="6380" xr:uid="{00000000-0005-0000-0000-0000EC180000}"/>
    <cellStyle name="Normal 3 3 2 4 2 3 2" xfId="16432" xr:uid="{00000000-0005-0000-0000-000030400000}"/>
    <cellStyle name="Normal 3 3 2 4 2 3 3" xfId="11412" xr:uid="{00000000-0005-0000-0000-0000942C0000}"/>
    <cellStyle name="Normal 3 3 2 4 2 3 3 3" xfId="26513" xr:uid="{00000000-0005-0000-0000-000091670000}"/>
    <cellStyle name="Normal 3 3 2 4 2 3 5" xfId="21500" xr:uid="{00000000-0005-0000-0000-0000FC530000}"/>
    <cellStyle name="Normal 3 3 2 4 2 4" xfId="13090" xr:uid="{00000000-0005-0000-0000-000022330000}"/>
    <cellStyle name="Normal 3 3 2 4 2 4 3" xfId="28188" xr:uid="{00000000-0005-0000-0000-00001C6E0000}"/>
    <cellStyle name="Normal 3 3 2 4 2 5" xfId="8069" xr:uid="{00000000-0005-0000-0000-0000851F0000}"/>
    <cellStyle name="Normal 3 3 2 4 2 5 3" xfId="23171" xr:uid="{00000000-0005-0000-0000-0000835A0000}"/>
    <cellStyle name="Normal 3 3 2 4 2 7" xfId="18158" xr:uid="{00000000-0005-0000-0000-0000EE460000}"/>
    <cellStyle name="Normal 3 3 2 4 3" xfId="3851" xr:uid="{00000000-0005-0000-0000-00000B0F0000}"/>
    <cellStyle name="Normal 3 3 2 4 3 2" xfId="13925" xr:uid="{00000000-0005-0000-0000-000065360000}"/>
    <cellStyle name="Normal 3 3 2 4 3 2 3" xfId="29023" xr:uid="{00000000-0005-0000-0000-00005F710000}"/>
    <cellStyle name="Normal 3 3 2 4 3 3" xfId="8905" xr:uid="{00000000-0005-0000-0000-0000C9220000}"/>
    <cellStyle name="Normal 3 3 2 4 3 3 3" xfId="24006" xr:uid="{00000000-0005-0000-0000-0000C65D0000}"/>
    <cellStyle name="Normal 3 3 2 4 3 5" xfId="18993" xr:uid="{00000000-0005-0000-0000-0000314A0000}"/>
    <cellStyle name="Normal 3 3 2 4 4" xfId="5544" xr:uid="{00000000-0005-0000-0000-0000A8150000}"/>
    <cellStyle name="Normal 3 3 2 4 4 2" xfId="15596" xr:uid="{00000000-0005-0000-0000-0000EC3C0000}"/>
    <cellStyle name="Normal 3 3 2 4 4 2 3" xfId="30694" xr:uid="{00000000-0005-0000-0000-0000E6770000}"/>
    <cellStyle name="Normal 3 3 2 4 4 3" xfId="10576" xr:uid="{00000000-0005-0000-0000-000050290000}"/>
    <cellStyle name="Normal 3 3 2 4 4 3 3" xfId="25677" xr:uid="{00000000-0005-0000-0000-00004D640000}"/>
    <cellStyle name="Normal 3 3 2 4 4 5" xfId="20664" xr:uid="{00000000-0005-0000-0000-0000B8500000}"/>
    <cellStyle name="Normal 3 3 2 4 5" xfId="12254" xr:uid="{00000000-0005-0000-0000-0000DE2F0000}"/>
    <cellStyle name="Normal 3 3 2 4 5 3" xfId="27352" xr:uid="{00000000-0005-0000-0000-0000D86A0000}"/>
    <cellStyle name="Normal 3 3 2 4 6" xfId="7233" xr:uid="{00000000-0005-0000-0000-0000411C0000}"/>
    <cellStyle name="Normal 3 3 2 4 6 3" xfId="22335" xr:uid="{00000000-0005-0000-0000-00003F570000}"/>
    <cellStyle name="Normal 3 3 2 4 8" xfId="17322" xr:uid="{00000000-0005-0000-0000-0000AA430000}"/>
    <cellStyle name="Normal 3 3 2 5" xfId="2580" xr:uid="{00000000-0005-0000-0000-0000140A0000}"/>
    <cellStyle name="Normal 3 3 2 5 2" xfId="4270" xr:uid="{00000000-0005-0000-0000-0000AE100000}"/>
    <cellStyle name="Normal 3 3 2 5 2 2" xfId="14343" xr:uid="{00000000-0005-0000-0000-000007380000}"/>
    <cellStyle name="Normal 3 3 2 5 2 2 3" xfId="29441" xr:uid="{00000000-0005-0000-0000-000001730000}"/>
    <cellStyle name="Normal 3 3 2 5 2 3" xfId="9323" xr:uid="{00000000-0005-0000-0000-00006B240000}"/>
    <cellStyle name="Normal 3 3 2 5 2 3 3" xfId="24424" xr:uid="{00000000-0005-0000-0000-0000685F0000}"/>
    <cellStyle name="Normal 3 3 2 5 2 5" xfId="19411" xr:uid="{00000000-0005-0000-0000-0000D34B0000}"/>
    <cellStyle name="Normal 3 3 2 5 3" xfId="5962" xr:uid="{00000000-0005-0000-0000-00004A170000}"/>
    <cellStyle name="Normal 3 3 2 5 3 2" xfId="16014" xr:uid="{00000000-0005-0000-0000-00008E3E0000}"/>
    <cellStyle name="Normal 3 3 2 5 3 3" xfId="10994" xr:uid="{00000000-0005-0000-0000-0000F22A0000}"/>
    <cellStyle name="Normal 3 3 2 5 3 3 3" xfId="26095" xr:uid="{00000000-0005-0000-0000-0000EF650000}"/>
    <cellStyle name="Normal 3 3 2 5 3 5" xfId="21082" xr:uid="{00000000-0005-0000-0000-00005A520000}"/>
    <cellStyle name="Normal 3 3 2 5 4" xfId="12672" xr:uid="{00000000-0005-0000-0000-000080310000}"/>
    <cellStyle name="Normal 3 3 2 5 4 3" xfId="27770" xr:uid="{00000000-0005-0000-0000-00007A6C0000}"/>
    <cellStyle name="Normal 3 3 2 5 5" xfId="7651" xr:uid="{00000000-0005-0000-0000-0000E31D0000}"/>
    <cellStyle name="Normal 3 3 2 5 5 3" xfId="22753" xr:uid="{00000000-0005-0000-0000-0000E1580000}"/>
    <cellStyle name="Normal 3 3 2 5 7" xfId="17740" xr:uid="{00000000-0005-0000-0000-00004C450000}"/>
    <cellStyle name="Normal 3 3 2 6" xfId="3433" xr:uid="{00000000-0005-0000-0000-0000690D0000}"/>
    <cellStyle name="Normal 3 3 2 6 2" xfId="13507" xr:uid="{00000000-0005-0000-0000-0000C3340000}"/>
    <cellStyle name="Normal 3 3 2 6 2 3" xfId="28605" xr:uid="{00000000-0005-0000-0000-0000BD6F0000}"/>
    <cellStyle name="Normal 3 3 2 6 3" xfId="8487" xr:uid="{00000000-0005-0000-0000-000027210000}"/>
    <cellStyle name="Normal 3 3 2 6 3 3" xfId="23588" xr:uid="{00000000-0005-0000-0000-0000245C0000}"/>
    <cellStyle name="Normal 3 3 2 6 5" xfId="18575" xr:uid="{00000000-0005-0000-0000-00008F480000}"/>
    <cellStyle name="Normal 3 3 2 7" xfId="5126" xr:uid="{00000000-0005-0000-0000-000006140000}"/>
    <cellStyle name="Normal 3 3 2 7 2" xfId="15178" xr:uid="{00000000-0005-0000-0000-00004A3B0000}"/>
    <cellStyle name="Normal 3 3 2 7 2 3" xfId="30276" xr:uid="{00000000-0005-0000-0000-000044760000}"/>
    <cellStyle name="Normal 3 3 2 7 3" xfId="10158" xr:uid="{00000000-0005-0000-0000-0000AE270000}"/>
    <cellStyle name="Normal 3 3 2 7 3 3" xfId="25259" xr:uid="{00000000-0005-0000-0000-0000AB620000}"/>
    <cellStyle name="Normal 3 3 2 7 5" xfId="20246" xr:uid="{00000000-0005-0000-0000-0000164F0000}"/>
    <cellStyle name="Normal 3 3 2 8" xfId="11836" xr:uid="{00000000-0005-0000-0000-00003C2E0000}"/>
    <cellStyle name="Normal 3 3 2 8 3" xfId="26934" xr:uid="{00000000-0005-0000-0000-000036690000}"/>
    <cellStyle name="Normal 3 3 2 9" xfId="6815" xr:uid="{00000000-0005-0000-0000-00009F1A0000}"/>
    <cellStyle name="Normal 3 3 2 9 3" xfId="21917" xr:uid="{00000000-0005-0000-0000-00009D550000}"/>
    <cellStyle name="Normal 3 3 3" xfId="1779" xr:uid="{00000000-0005-0000-0000-0000F3060000}"/>
    <cellStyle name="Normal 3 3 3 10" xfId="16956" xr:uid="{00000000-0005-0000-0000-00003C420000}"/>
    <cellStyle name="Normal 3 3 3 2" xfId="1998" xr:uid="{00000000-0005-0000-0000-0000CE070000}"/>
    <cellStyle name="Normal 3 3 3 2 2" xfId="2419" xr:uid="{00000000-0005-0000-0000-000073090000}"/>
    <cellStyle name="Normal 3 3 3 2 2 2" xfId="3258" xr:uid="{00000000-0005-0000-0000-0000BA0C0000}"/>
    <cellStyle name="Normal 3 3 3 2 2 2 2" xfId="4948" xr:uid="{00000000-0005-0000-0000-000054130000}"/>
    <cellStyle name="Normal 3 3 3 2 2 2 2 2" xfId="15021" xr:uid="{00000000-0005-0000-0000-0000AD3A0000}"/>
    <cellStyle name="Normal 3 3 3 2 2 2 2 2 3" xfId="30119" xr:uid="{00000000-0005-0000-0000-0000A7750000}"/>
    <cellStyle name="Normal 3 3 3 2 2 2 2 3" xfId="10001" xr:uid="{00000000-0005-0000-0000-000011270000}"/>
    <cellStyle name="Normal 3 3 3 2 2 2 2 3 3" xfId="25102" xr:uid="{00000000-0005-0000-0000-00000E620000}"/>
    <cellStyle name="Normal 3 3 3 2 2 2 2 5" xfId="20089" xr:uid="{00000000-0005-0000-0000-0000794E0000}"/>
    <cellStyle name="Normal 3 3 3 2 2 2 3" xfId="6640" xr:uid="{00000000-0005-0000-0000-0000F0190000}"/>
    <cellStyle name="Normal 3 3 3 2 2 2 3 2" xfId="16692" xr:uid="{00000000-0005-0000-0000-000034410000}"/>
    <cellStyle name="Normal 3 3 3 2 2 2 3 3" xfId="11672" xr:uid="{00000000-0005-0000-0000-0000982D0000}"/>
    <cellStyle name="Normal 3 3 3 2 2 2 3 3 3" xfId="26773" xr:uid="{00000000-0005-0000-0000-000095680000}"/>
    <cellStyle name="Normal 3 3 3 2 2 2 3 5" xfId="21760" xr:uid="{00000000-0005-0000-0000-000000550000}"/>
    <cellStyle name="Normal 3 3 3 2 2 2 4" xfId="13350" xr:uid="{00000000-0005-0000-0000-000026340000}"/>
    <cellStyle name="Normal 3 3 3 2 2 2 4 3" xfId="28448" xr:uid="{00000000-0005-0000-0000-0000206F0000}"/>
    <cellStyle name="Normal 3 3 3 2 2 2 5" xfId="8329" xr:uid="{00000000-0005-0000-0000-000089200000}"/>
    <cellStyle name="Normal 3 3 3 2 2 2 5 3" xfId="23431" xr:uid="{00000000-0005-0000-0000-0000875B0000}"/>
    <cellStyle name="Normal 3 3 3 2 2 2 7" xfId="18418" xr:uid="{00000000-0005-0000-0000-0000F2470000}"/>
    <cellStyle name="Normal 3 3 3 2 2 3" xfId="4111" xr:uid="{00000000-0005-0000-0000-00000F100000}"/>
    <cellStyle name="Normal 3 3 3 2 2 3 2" xfId="14185" xr:uid="{00000000-0005-0000-0000-000069370000}"/>
    <cellStyle name="Normal 3 3 3 2 2 3 2 3" xfId="29283" xr:uid="{00000000-0005-0000-0000-000063720000}"/>
    <cellStyle name="Normal 3 3 3 2 2 3 3" xfId="9165" xr:uid="{00000000-0005-0000-0000-0000CD230000}"/>
    <cellStyle name="Normal 3 3 3 2 2 3 3 3" xfId="24266" xr:uid="{00000000-0005-0000-0000-0000CA5E0000}"/>
    <cellStyle name="Normal 3 3 3 2 2 3 5" xfId="19253" xr:uid="{00000000-0005-0000-0000-0000354B0000}"/>
    <cellStyle name="Normal 3 3 3 2 2 4" xfId="5804" xr:uid="{00000000-0005-0000-0000-0000AC160000}"/>
    <cellStyle name="Normal 3 3 3 2 2 4 2" xfId="15856" xr:uid="{00000000-0005-0000-0000-0000F03D0000}"/>
    <cellStyle name="Normal 3 3 3 2 2 4 3" xfId="10836" xr:uid="{00000000-0005-0000-0000-0000542A0000}"/>
    <cellStyle name="Normal 3 3 3 2 2 4 3 3" xfId="25937" xr:uid="{00000000-0005-0000-0000-000051650000}"/>
    <cellStyle name="Normal 3 3 3 2 2 4 5" xfId="20924" xr:uid="{00000000-0005-0000-0000-0000BC510000}"/>
    <cellStyle name="Normal 3 3 3 2 2 5" xfId="12514" xr:uid="{00000000-0005-0000-0000-0000E2300000}"/>
    <cellStyle name="Normal 3 3 3 2 2 5 3" xfId="27612" xr:uid="{00000000-0005-0000-0000-0000DC6B0000}"/>
    <cellStyle name="Normal 3 3 3 2 2 6" xfId="7493" xr:uid="{00000000-0005-0000-0000-0000451D0000}"/>
    <cellStyle name="Normal 3 3 3 2 2 6 3" xfId="22595" xr:uid="{00000000-0005-0000-0000-000043580000}"/>
    <cellStyle name="Normal 3 3 3 2 2 8" xfId="17582" xr:uid="{00000000-0005-0000-0000-0000AE440000}"/>
    <cellStyle name="Normal 3 3 3 2 3" xfId="2840" xr:uid="{00000000-0005-0000-0000-0000180B0000}"/>
    <cellStyle name="Normal 3 3 3 2 3 2" xfId="4530" xr:uid="{00000000-0005-0000-0000-0000B2110000}"/>
    <cellStyle name="Normal 3 3 3 2 3 2 2" xfId="14603" xr:uid="{00000000-0005-0000-0000-00000B390000}"/>
    <cellStyle name="Normal 3 3 3 2 3 2 2 3" xfId="29701" xr:uid="{00000000-0005-0000-0000-000005740000}"/>
    <cellStyle name="Normal 3 3 3 2 3 2 3" xfId="9583" xr:uid="{00000000-0005-0000-0000-00006F250000}"/>
    <cellStyle name="Normal 3 3 3 2 3 2 3 3" xfId="24684" xr:uid="{00000000-0005-0000-0000-00006C600000}"/>
    <cellStyle name="Normal 3 3 3 2 3 2 5" xfId="19671" xr:uid="{00000000-0005-0000-0000-0000D74C0000}"/>
    <cellStyle name="Normal 3 3 3 2 3 3" xfId="6222" xr:uid="{00000000-0005-0000-0000-00004E180000}"/>
    <cellStyle name="Normal 3 3 3 2 3 3 2" xfId="16274" xr:uid="{00000000-0005-0000-0000-0000923F0000}"/>
    <cellStyle name="Normal 3 3 3 2 3 3 3" xfId="11254" xr:uid="{00000000-0005-0000-0000-0000F62B0000}"/>
    <cellStyle name="Normal 3 3 3 2 3 3 3 3" xfId="26355" xr:uid="{00000000-0005-0000-0000-0000F3660000}"/>
    <cellStyle name="Normal 3 3 3 2 3 3 5" xfId="21342" xr:uid="{00000000-0005-0000-0000-00005E530000}"/>
    <cellStyle name="Normal 3 3 3 2 3 4" xfId="12932" xr:uid="{00000000-0005-0000-0000-000084320000}"/>
    <cellStyle name="Normal 3 3 3 2 3 4 3" xfId="28030" xr:uid="{00000000-0005-0000-0000-00007E6D0000}"/>
    <cellStyle name="Normal 3 3 3 2 3 5" xfId="7911" xr:uid="{00000000-0005-0000-0000-0000E71E0000}"/>
    <cellStyle name="Normal 3 3 3 2 3 5 3" xfId="23013" xr:uid="{00000000-0005-0000-0000-0000E5590000}"/>
    <cellStyle name="Normal 3 3 3 2 3 7" xfId="18000" xr:uid="{00000000-0005-0000-0000-000050460000}"/>
    <cellStyle name="Normal 3 3 3 2 4" xfId="3693" xr:uid="{00000000-0005-0000-0000-00006D0E0000}"/>
    <cellStyle name="Normal 3 3 3 2 4 2" xfId="13767" xr:uid="{00000000-0005-0000-0000-0000C7350000}"/>
    <cellStyle name="Normal 3 3 3 2 4 2 3" xfId="28865" xr:uid="{00000000-0005-0000-0000-0000C1700000}"/>
    <cellStyle name="Normal 3 3 3 2 4 3" xfId="8747" xr:uid="{00000000-0005-0000-0000-00002B220000}"/>
    <cellStyle name="Normal 3 3 3 2 4 3 3" xfId="23848" xr:uid="{00000000-0005-0000-0000-0000285D0000}"/>
    <cellStyle name="Normal 3 3 3 2 4 5" xfId="18835" xr:uid="{00000000-0005-0000-0000-000093490000}"/>
    <cellStyle name="Normal 3 3 3 2 5" xfId="5386" xr:uid="{00000000-0005-0000-0000-00000A150000}"/>
    <cellStyle name="Normal 3 3 3 2 5 2" xfId="15438" xr:uid="{00000000-0005-0000-0000-00004E3C0000}"/>
    <cellStyle name="Normal 3 3 3 2 5 2 3" xfId="30536" xr:uid="{00000000-0005-0000-0000-000048770000}"/>
    <cellStyle name="Normal 3 3 3 2 5 3" xfId="10418" xr:uid="{00000000-0005-0000-0000-0000B2280000}"/>
    <cellStyle name="Normal 3 3 3 2 5 3 3" xfId="25519" xr:uid="{00000000-0005-0000-0000-0000AF630000}"/>
    <cellStyle name="Normal 3 3 3 2 5 5" xfId="20506" xr:uid="{00000000-0005-0000-0000-00001A500000}"/>
    <cellStyle name="Normal 3 3 3 2 6" xfId="12096" xr:uid="{00000000-0005-0000-0000-0000402F0000}"/>
    <cellStyle name="Normal 3 3 3 2 6 3" xfId="27194" xr:uid="{00000000-0005-0000-0000-00003A6A0000}"/>
    <cellStyle name="Normal 3 3 3 2 7" xfId="7075" xr:uid="{00000000-0005-0000-0000-0000A31B0000}"/>
    <cellStyle name="Normal 3 3 3 2 7 3" xfId="22177" xr:uid="{00000000-0005-0000-0000-0000A1560000}"/>
    <cellStyle name="Normal 3 3 3 2 9" xfId="17164" xr:uid="{00000000-0005-0000-0000-00000C430000}"/>
    <cellStyle name="Normal 3 3 3 3" xfId="2211" xr:uid="{00000000-0005-0000-0000-0000A3080000}"/>
    <cellStyle name="Normal 3 3 3 3 2" xfId="3050" xr:uid="{00000000-0005-0000-0000-0000EA0B0000}"/>
    <cellStyle name="Normal 3 3 3 3 2 2" xfId="4740" xr:uid="{00000000-0005-0000-0000-000084120000}"/>
    <cellStyle name="Normal 3 3 3 3 2 2 2" xfId="14813" xr:uid="{00000000-0005-0000-0000-0000DD390000}"/>
    <cellStyle name="Normal 3 3 3 3 2 2 2 3" xfId="29911" xr:uid="{00000000-0005-0000-0000-0000D7740000}"/>
    <cellStyle name="Normal 3 3 3 3 2 2 3" xfId="9793" xr:uid="{00000000-0005-0000-0000-000041260000}"/>
    <cellStyle name="Normal 3 3 3 3 2 2 3 3" xfId="24894" xr:uid="{00000000-0005-0000-0000-00003E610000}"/>
    <cellStyle name="Normal 3 3 3 3 2 2 5" xfId="19881" xr:uid="{00000000-0005-0000-0000-0000A94D0000}"/>
    <cellStyle name="Normal 3 3 3 3 2 3" xfId="6432" xr:uid="{00000000-0005-0000-0000-000020190000}"/>
    <cellStyle name="Normal 3 3 3 3 2 3 2" xfId="16484" xr:uid="{00000000-0005-0000-0000-000064400000}"/>
    <cellStyle name="Normal 3 3 3 3 2 3 3" xfId="11464" xr:uid="{00000000-0005-0000-0000-0000C82C0000}"/>
    <cellStyle name="Normal 3 3 3 3 2 3 3 3" xfId="26565" xr:uid="{00000000-0005-0000-0000-0000C5670000}"/>
    <cellStyle name="Normal 3 3 3 3 2 3 5" xfId="21552" xr:uid="{00000000-0005-0000-0000-000030540000}"/>
    <cellStyle name="Normal 3 3 3 3 2 4" xfId="13142" xr:uid="{00000000-0005-0000-0000-000056330000}"/>
    <cellStyle name="Normal 3 3 3 3 2 4 3" xfId="28240" xr:uid="{00000000-0005-0000-0000-0000506E0000}"/>
    <cellStyle name="Normal 3 3 3 3 2 5" xfId="8121" xr:uid="{00000000-0005-0000-0000-0000B91F0000}"/>
    <cellStyle name="Normal 3 3 3 3 2 5 3" xfId="23223" xr:uid="{00000000-0005-0000-0000-0000B75A0000}"/>
    <cellStyle name="Normal 3 3 3 3 2 7" xfId="18210" xr:uid="{00000000-0005-0000-0000-000022470000}"/>
    <cellStyle name="Normal 3 3 3 3 3" xfId="3903" xr:uid="{00000000-0005-0000-0000-00003F0F0000}"/>
    <cellStyle name="Normal 3 3 3 3 3 2" xfId="13977" xr:uid="{00000000-0005-0000-0000-000099360000}"/>
    <cellStyle name="Normal 3 3 3 3 3 2 3" xfId="29075" xr:uid="{00000000-0005-0000-0000-000093710000}"/>
    <cellStyle name="Normal 3 3 3 3 3 3" xfId="8957" xr:uid="{00000000-0005-0000-0000-0000FD220000}"/>
    <cellStyle name="Normal 3 3 3 3 3 3 3" xfId="24058" xr:uid="{00000000-0005-0000-0000-0000FA5D0000}"/>
    <cellStyle name="Normal 3 3 3 3 3 5" xfId="19045" xr:uid="{00000000-0005-0000-0000-0000654A0000}"/>
    <cellStyle name="Normal 3 3 3 3 4" xfId="5596" xr:uid="{00000000-0005-0000-0000-0000DC150000}"/>
    <cellStyle name="Normal 3 3 3 3 4 2" xfId="15648" xr:uid="{00000000-0005-0000-0000-0000203D0000}"/>
    <cellStyle name="Normal 3 3 3 3 4 2 3" xfId="30746" xr:uid="{00000000-0005-0000-0000-00001A780000}"/>
    <cellStyle name="Normal 3 3 3 3 4 3" xfId="10628" xr:uid="{00000000-0005-0000-0000-000084290000}"/>
    <cellStyle name="Normal 3 3 3 3 4 3 3" xfId="25729" xr:uid="{00000000-0005-0000-0000-000081640000}"/>
    <cellStyle name="Normal 3 3 3 3 4 5" xfId="20716" xr:uid="{00000000-0005-0000-0000-0000EC500000}"/>
    <cellStyle name="Normal 3 3 3 3 5" xfId="12306" xr:uid="{00000000-0005-0000-0000-000012300000}"/>
    <cellStyle name="Normal 3 3 3 3 5 3" xfId="27404" xr:uid="{00000000-0005-0000-0000-00000C6B0000}"/>
    <cellStyle name="Normal 3 3 3 3 6" xfId="7285" xr:uid="{00000000-0005-0000-0000-0000751C0000}"/>
    <cellStyle name="Normal 3 3 3 3 6 3" xfId="22387" xr:uid="{00000000-0005-0000-0000-000073570000}"/>
    <cellStyle name="Normal 3 3 3 3 8" xfId="17374" xr:uid="{00000000-0005-0000-0000-0000DE430000}"/>
    <cellStyle name="Normal 3 3 3 4" xfId="2632" xr:uid="{00000000-0005-0000-0000-0000480A0000}"/>
    <cellStyle name="Normal 3 3 3 4 2" xfId="4322" xr:uid="{00000000-0005-0000-0000-0000E2100000}"/>
    <cellStyle name="Normal 3 3 3 4 2 2" xfId="14395" xr:uid="{00000000-0005-0000-0000-00003B380000}"/>
    <cellStyle name="Normal 3 3 3 4 2 2 3" xfId="29493" xr:uid="{00000000-0005-0000-0000-000035730000}"/>
    <cellStyle name="Normal 3 3 3 4 2 3" xfId="9375" xr:uid="{00000000-0005-0000-0000-00009F240000}"/>
    <cellStyle name="Normal 3 3 3 4 2 3 3" xfId="24476" xr:uid="{00000000-0005-0000-0000-00009C5F0000}"/>
    <cellStyle name="Normal 3 3 3 4 2 5" xfId="19463" xr:uid="{00000000-0005-0000-0000-0000074C0000}"/>
    <cellStyle name="Normal 3 3 3 4 3" xfId="6014" xr:uid="{00000000-0005-0000-0000-00007E170000}"/>
    <cellStyle name="Normal 3 3 3 4 3 2" xfId="16066" xr:uid="{00000000-0005-0000-0000-0000C23E0000}"/>
    <cellStyle name="Normal 3 3 3 4 3 3" xfId="11046" xr:uid="{00000000-0005-0000-0000-0000262B0000}"/>
    <cellStyle name="Normal 3 3 3 4 3 3 3" xfId="26147" xr:uid="{00000000-0005-0000-0000-000023660000}"/>
    <cellStyle name="Normal 3 3 3 4 3 5" xfId="21134" xr:uid="{00000000-0005-0000-0000-00008E520000}"/>
    <cellStyle name="Normal 3 3 3 4 4" xfId="12724" xr:uid="{00000000-0005-0000-0000-0000B4310000}"/>
    <cellStyle name="Normal 3 3 3 4 4 3" xfId="27822" xr:uid="{00000000-0005-0000-0000-0000AE6C0000}"/>
    <cellStyle name="Normal 3 3 3 4 5" xfId="7703" xr:uid="{00000000-0005-0000-0000-0000171E0000}"/>
    <cellStyle name="Normal 3 3 3 4 5 3" xfId="22805" xr:uid="{00000000-0005-0000-0000-000015590000}"/>
    <cellStyle name="Normal 3 3 3 4 7" xfId="17792" xr:uid="{00000000-0005-0000-0000-000080450000}"/>
    <cellStyle name="Normal 3 3 3 5" xfId="3485" xr:uid="{00000000-0005-0000-0000-00009D0D0000}"/>
    <cellStyle name="Normal 3 3 3 5 2" xfId="13559" xr:uid="{00000000-0005-0000-0000-0000F7340000}"/>
    <cellStyle name="Normal 3 3 3 5 2 3" xfId="28657" xr:uid="{00000000-0005-0000-0000-0000F16F0000}"/>
    <cellStyle name="Normal 3 3 3 5 3" xfId="8539" xr:uid="{00000000-0005-0000-0000-00005B210000}"/>
    <cellStyle name="Normal 3 3 3 5 3 3" xfId="23640" xr:uid="{00000000-0005-0000-0000-0000585C0000}"/>
    <cellStyle name="Normal 3 3 3 5 5" xfId="18627" xr:uid="{00000000-0005-0000-0000-0000C3480000}"/>
    <cellStyle name="Normal 3 3 3 6" xfId="5178" xr:uid="{00000000-0005-0000-0000-00003A140000}"/>
    <cellStyle name="Normal 3 3 3 6 2" xfId="15230" xr:uid="{00000000-0005-0000-0000-00007E3B0000}"/>
    <cellStyle name="Normal 3 3 3 6 2 3" xfId="30328" xr:uid="{00000000-0005-0000-0000-000078760000}"/>
    <cellStyle name="Normal 3 3 3 6 3" xfId="10210" xr:uid="{00000000-0005-0000-0000-0000E2270000}"/>
    <cellStyle name="Normal 3 3 3 6 3 3" xfId="25311" xr:uid="{00000000-0005-0000-0000-0000DF620000}"/>
    <cellStyle name="Normal 3 3 3 6 5" xfId="20298" xr:uid="{00000000-0005-0000-0000-00004A4F0000}"/>
    <cellStyle name="Normal 3 3 3 7" xfId="11888" xr:uid="{00000000-0005-0000-0000-0000702E0000}"/>
    <cellStyle name="Normal 3 3 3 7 3" xfId="26986" xr:uid="{00000000-0005-0000-0000-00006A690000}"/>
    <cellStyle name="Normal 3 3 3 8" xfId="6867" xr:uid="{00000000-0005-0000-0000-0000D31A0000}"/>
    <cellStyle name="Normal 3 3 3 8 3" xfId="21969" xr:uid="{00000000-0005-0000-0000-0000D1550000}"/>
    <cellStyle name="Normal 3 3 4" xfId="1892" xr:uid="{00000000-0005-0000-0000-000064070000}"/>
    <cellStyle name="Normal 3 3 4 2" xfId="2315" xr:uid="{00000000-0005-0000-0000-00000B090000}"/>
    <cellStyle name="Normal 3 3 4 2 2" xfId="3154" xr:uid="{00000000-0005-0000-0000-0000520C0000}"/>
    <cellStyle name="Normal 3 3 4 2 2 2" xfId="4844" xr:uid="{00000000-0005-0000-0000-0000EC120000}"/>
    <cellStyle name="Normal 3 3 4 2 2 2 2" xfId="14917" xr:uid="{00000000-0005-0000-0000-0000453A0000}"/>
    <cellStyle name="Normal 3 3 4 2 2 2 2 3" xfId="30015" xr:uid="{00000000-0005-0000-0000-00003F750000}"/>
    <cellStyle name="Normal 3 3 4 2 2 2 3" xfId="9897" xr:uid="{00000000-0005-0000-0000-0000A9260000}"/>
    <cellStyle name="Normal 3 3 4 2 2 2 3 3" xfId="24998" xr:uid="{00000000-0005-0000-0000-0000A6610000}"/>
    <cellStyle name="Normal 3 3 4 2 2 2 5" xfId="19985" xr:uid="{00000000-0005-0000-0000-0000114E0000}"/>
    <cellStyle name="Normal 3 3 4 2 2 3" xfId="6536" xr:uid="{00000000-0005-0000-0000-000088190000}"/>
    <cellStyle name="Normal 3 3 4 2 2 3 2" xfId="16588" xr:uid="{00000000-0005-0000-0000-0000CC400000}"/>
    <cellStyle name="Normal 3 3 4 2 2 3 3" xfId="11568" xr:uid="{00000000-0005-0000-0000-0000302D0000}"/>
    <cellStyle name="Normal 3 3 4 2 2 3 3 3" xfId="26669" xr:uid="{00000000-0005-0000-0000-00002D680000}"/>
    <cellStyle name="Normal 3 3 4 2 2 3 5" xfId="21656" xr:uid="{00000000-0005-0000-0000-000098540000}"/>
    <cellStyle name="Normal 3 3 4 2 2 4" xfId="13246" xr:uid="{00000000-0005-0000-0000-0000BE330000}"/>
    <cellStyle name="Normal 3 3 4 2 2 4 3" xfId="28344" xr:uid="{00000000-0005-0000-0000-0000B86E0000}"/>
    <cellStyle name="Normal 3 3 4 2 2 5" xfId="8225" xr:uid="{00000000-0005-0000-0000-000021200000}"/>
    <cellStyle name="Normal 3 3 4 2 2 5 3" xfId="23327" xr:uid="{00000000-0005-0000-0000-00001F5B0000}"/>
    <cellStyle name="Normal 3 3 4 2 2 7" xfId="18314" xr:uid="{00000000-0005-0000-0000-00008A470000}"/>
    <cellStyle name="Normal 3 3 4 2 3" xfId="4007" xr:uid="{00000000-0005-0000-0000-0000A70F0000}"/>
    <cellStyle name="Normal 3 3 4 2 3 2" xfId="14081" xr:uid="{00000000-0005-0000-0000-000001370000}"/>
    <cellStyle name="Normal 3 3 4 2 3 2 3" xfId="29179" xr:uid="{00000000-0005-0000-0000-0000FB710000}"/>
    <cellStyle name="Normal 3 3 4 2 3 3" xfId="9061" xr:uid="{00000000-0005-0000-0000-000065230000}"/>
    <cellStyle name="Normal 3 3 4 2 3 3 3" xfId="24162" xr:uid="{00000000-0005-0000-0000-0000625E0000}"/>
    <cellStyle name="Normal 3 3 4 2 3 5" xfId="19149" xr:uid="{00000000-0005-0000-0000-0000CD4A0000}"/>
    <cellStyle name="Normal 3 3 4 2 4" xfId="5700" xr:uid="{00000000-0005-0000-0000-000044160000}"/>
    <cellStyle name="Normal 3 3 4 2 4 2" xfId="15752" xr:uid="{00000000-0005-0000-0000-0000883D0000}"/>
    <cellStyle name="Normal 3 3 4 2 4 2 3" xfId="30850" xr:uid="{00000000-0005-0000-0000-000082780000}"/>
    <cellStyle name="Normal 3 3 4 2 4 3" xfId="10732" xr:uid="{00000000-0005-0000-0000-0000EC290000}"/>
    <cellStyle name="Normal 3 3 4 2 4 3 3" xfId="25833" xr:uid="{00000000-0005-0000-0000-0000E9640000}"/>
    <cellStyle name="Normal 3 3 4 2 4 5" xfId="20820" xr:uid="{00000000-0005-0000-0000-000054510000}"/>
    <cellStyle name="Normal 3 3 4 2 5" xfId="12410" xr:uid="{00000000-0005-0000-0000-00007A300000}"/>
    <cellStyle name="Normal 3 3 4 2 5 3" xfId="27508" xr:uid="{00000000-0005-0000-0000-0000746B0000}"/>
    <cellStyle name="Normal 3 3 4 2 6" xfId="7389" xr:uid="{00000000-0005-0000-0000-0000DD1C0000}"/>
    <cellStyle name="Normal 3 3 4 2 6 3" xfId="22491" xr:uid="{00000000-0005-0000-0000-0000DB570000}"/>
    <cellStyle name="Normal 3 3 4 2 8" xfId="17478" xr:uid="{00000000-0005-0000-0000-000046440000}"/>
    <cellStyle name="Normal 3 3 4 3" xfId="2736" xr:uid="{00000000-0005-0000-0000-0000B00A0000}"/>
    <cellStyle name="Normal 3 3 4 3 2" xfId="4426" xr:uid="{00000000-0005-0000-0000-00004A110000}"/>
    <cellStyle name="Normal 3 3 4 3 2 2" xfId="14499" xr:uid="{00000000-0005-0000-0000-0000A3380000}"/>
    <cellStyle name="Normal 3 3 4 3 2 2 3" xfId="29597" xr:uid="{00000000-0005-0000-0000-00009D730000}"/>
    <cellStyle name="Normal 3 3 4 3 2 3" xfId="9479" xr:uid="{00000000-0005-0000-0000-000007250000}"/>
    <cellStyle name="Normal 3 3 4 3 2 3 3" xfId="24580" xr:uid="{00000000-0005-0000-0000-000004600000}"/>
    <cellStyle name="Normal 3 3 4 3 2 5" xfId="19567" xr:uid="{00000000-0005-0000-0000-00006F4C0000}"/>
    <cellStyle name="Normal 3 3 4 3 3" xfId="6118" xr:uid="{00000000-0005-0000-0000-0000E6170000}"/>
    <cellStyle name="Normal 3 3 4 3 3 2" xfId="16170" xr:uid="{00000000-0005-0000-0000-00002A3F0000}"/>
    <cellStyle name="Normal 3 3 4 3 3 3" xfId="11150" xr:uid="{00000000-0005-0000-0000-00008E2B0000}"/>
    <cellStyle name="Normal 3 3 4 3 3 3 3" xfId="26251" xr:uid="{00000000-0005-0000-0000-00008B660000}"/>
    <cellStyle name="Normal 3 3 4 3 3 5" xfId="21238" xr:uid="{00000000-0005-0000-0000-0000F6520000}"/>
    <cellStyle name="Normal 3 3 4 3 4" xfId="12828" xr:uid="{00000000-0005-0000-0000-00001C320000}"/>
    <cellStyle name="Normal 3 3 4 3 4 3" xfId="27926" xr:uid="{00000000-0005-0000-0000-0000166D0000}"/>
    <cellStyle name="Normal 3 3 4 3 5" xfId="7807" xr:uid="{00000000-0005-0000-0000-00007F1E0000}"/>
    <cellStyle name="Normal 3 3 4 3 5 3" xfId="22909" xr:uid="{00000000-0005-0000-0000-00007D590000}"/>
    <cellStyle name="Normal 3 3 4 3 7" xfId="17896" xr:uid="{00000000-0005-0000-0000-0000E8450000}"/>
    <cellStyle name="Normal 3 3 4 4" xfId="3589" xr:uid="{00000000-0005-0000-0000-0000050E0000}"/>
    <cellStyle name="Normal 3 3 4 4 2" xfId="13663" xr:uid="{00000000-0005-0000-0000-00005F350000}"/>
    <cellStyle name="Normal 3 3 4 4 2 3" xfId="28761" xr:uid="{00000000-0005-0000-0000-000059700000}"/>
    <cellStyle name="Normal 3 3 4 4 3" xfId="8643" xr:uid="{00000000-0005-0000-0000-0000C3210000}"/>
    <cellStyle name="Normal 3 3 4 4 3 3" xfId="23744" xr:uid="{00000000-0005-0000-0000-0000C05C0000}"/>
    <cellStyle name="Normal 3 3 4 4 5" xfId="18731" xr:uid="{00000000-0005-0000-0000-00002B490000}"/>
    <cellStyle name="Normal 3 3 4 5" xfId="5282" xr:uid="{00000000-0005-0000-0000-0000A2140000}"/>
    <cellStyle name="Normal 3 3 4 5 2" xfId="15334" xr:uid="{00000000-0005-0000-0000-0000E63B0000}"/>
    <cellStyle name="Normal 3 3 4 5 2 3" xfId="30432" xr:uid="{00000000-0005-0000-0000-0000E0760000}"/>
    <cellStyle name="Normal 3 3 4 5 3" xfId="10314" xr:uid="{00000000-0005-0000-0000-00004A280000}"/>
    <cellStyle name="Normal 3 3 4 5 3 3" xfId="25415" xr:uid="{00000000-0005-0000-0000-000047630000}"/>
    <cellStyle name="Normal 3 3 4 5 5" xfId="20402" xr:uid="{00000000-0005-0000-0000-0000B24F0000}"/>
    <cellStyle name="Normal 3 3 4 6" xfId="11992" xr:uid="{00000000-0005-0000-0000-0000D82E0000}"/>
    <cellStyle name="Normal 3 3 4 6 3" xfId="27090" xr:uid="{00000000-0005-0000-0000-0000D2690000}"/>
    <cellStyle name="Normal 3 3 4 7" xfId="6971" xr:uid="{00000000-0005-0000-0000-00003B1B0000}"/>
    <cellStyle name="Normal 3 3 4 7 3" xfId="22073" xr:uid="{00000000-0005-0000-0000-000039560000}"/>
    <cellStyle name="Normal 3 3 4 9" xfId="17060" xr:uid="{00000000-0005-0000-0000-0000A4420000}"/>
    <cellStyle name="Normal 3 3 5" xfId="2105" xr:uid="{00000000-0005-0000-0000-000039080000}"/>
    <cellStyle name="Normal 3 3 5 2" xfId="2946" xr:uid="{00000000-0005-0000-0000-0000820B0000}"/>
    <cellStyle name="Normal 3 3 5 2 2" xfId="4636" xr:uid="{00000000-0005-0000-0000-00001C120000}"/>
    <cellStyle name="Normal 3 3 5 2 2 2" xfId="14709" xr:uid="{00000000-0005-0000-0000-000075390000}"/>
    <cellStyle name="Normal 3 3 5 2 2 2 3" xfId="29807" xr:uid="{00000000-0005-0000-0000-00006F740000}"/>
    <cellStyle name="Normal 3 3 5 2 2 3" xfId="9689" xr:uid="{00000000-0005-0000-0000-0000D9250000}"/>
    <cellStyle name="Normal 3 3 5 2 2 3 3" xfId="24790" xr:uid="{00000000-0005-0000-0000-0000D6600000}"/>
    <cellStyle name="Normal 3 3 5 2 2 5" xfId="19777" xr:uid="{00000000-0005-0000-0000-0000414D0000}"/>
    <cellStyle name="Normal 3 3 5 2 3" xfId="6328" xr:uid="{00000000-0005-0000-0000-0000B8180000}"/>
    <cellStyle name="Normal 3 3 5 2 3 2" xfId="16380" xr:uid="{00000000-0005-0000-0000-0000FC3F0000}"/>
    <cellStyle name="Normal 3 3 5 2 3 3" xfId="11360" xr:uid="{00000000-0005-0000-0000-0000602C0000}"/>
    <cellStyle name="Normal 3 3 5 2 3 3 3" xfId="26461" xr:uid="{00000000-0005-0000-0000-00005D670000}"/>
    <cellStyle name="Normal 3 3 5 2 3 5" xfId="21448" xr:uid="{00000000-0005-0000-0000-0000C8530000}"/>
    <cellStyle name="Normal 3 3 5 2 4" xfId="13038" xr:uid="{00000000-0005-0000-0000-0000EE320000}"/>
    <cellStyle name="Normal 3 3 5 2 4 3" xfId="28136" xr:uid="{00000000-0005-0000-0000-0000E86D0000}"/>
    <cellStyle name="Normal 3 3 5 2 5" xfId="8017" xr:uid="{00000000-0005-0000-0000-0000511F0000}"/>
    <cellStyle name="Normal 3 3 5 2 5 3" xfId="23119" xr:uid="{00000000-0005-0000-0000-00004F5A0000}"/>
    <cellStyle name="Normal 3 3 5 2 7" xfId="18106" xr:uid="{00000000-0005-0000-0000-0000BA460000}"/>
    <cellStyle name="Normal 3 3 5 3" xfId="3799" xr:uid="{00000000-0005-0000-0000-0000D70E0000}"/>
    <cellStyle name="Normal 3 3 5 3 2" xfId="13873" xr:uid="{00000000-0005-0000-0000-000031360000}"/>
    <cellStyle name="Normal 3 3 5 3 2 3" xfId="28971" xr:uid="{00000000-0005-0000-0000-00002B710000}"/>
    <cellStyle name="Normal 3 3 5 3 3" xfId="8853" xr:uid="{00000000-0005-0000-0000-000095220000}"/>
    <cellStyle name="Normal 3 3 5 3 3 3" xfId="23954" xr:uid="{00000000-0005-0000-0000-0000925D0000}"/>
    <cellStyle name="Normal 3 3 5 3 5" xfId="18941" xr:uid="{00000000-0005-0000-0000-0000FD490000}"/>
    <cellStyle name="Normal 3 3 5 4" xfId="5492" xr:uid="{00000000-0005-0000-0000-000074150000}"/>
    <cellStyle name="Normal 3 3 5 4 2" xfId="15544" xr:uid="{00000000-0005-0000-0000-0000B83C0000}"/>
    <cellStyle name="Normal 3 3 5 4 2 3" xfId="30642" xr:uid="{00000000-0005-0000-0000-0000B2770000}"/>
    <cellStyle name="Normal 3 3 5 4 3" xfId="10524" xr:uid="{00000000-0005-0000-0000-00001C290000}"/>
    <cellStyle name="Normal 3 3 5 4 3 3" xfId="25625" xr:uid="{00000000-0005-0000-0000-000019640000}"/>
    <cellStyle name="Normal 3 3 5 4 5" xfId="20612" xr:uid="{00000000-0005-0000-0000-000084500000}"/>
    <cellStyle name="Normal 3 3 5 5" xfId="12202" xr:uid="{00000000-0005-0000-0000-0000AA2F0000}"/>
    <cellStyle name="Normal 3 3 5 5 3" xfId="27300" xr:uid="{00000000-0005-0000-0000-0000A46A0000}"/>
    <cellStyle name="Normal 3 3 5 6" xfId="7181" xr:uid="{00000000-0005-0000-0000-00000D1C0000}"/>
    <cellStyle name="Normal 3 3 5 6 3" xfId="22283" xr:uid="{00000000-0005-0000-0000-00000B570000}"/>
    <cellStyle name="Normal 3 3 5 8" xfId="17270" xr:uid="{00000000-0005-0000-0000-000076430000}"/>
    <cellStyle name="Normal 3 3 6" xfId="2526" xr:uid="{00000000-0005-0000-0000-0000DE090000}"/>
    <cellStyle name="Normal 3 3 6 2" xfId="4218" xr:uid="{00000000-0005-0000-0000-00007A100000}"/>
    <cellStyle name="Normal 3 3 6 2 2" xfId="14291" xr:uid="{00000000-0005-0000-0000-0000D3370000}"/>
    <cellStyle name="Normal 3 3 6 2 2 3" xfId="29389" xr:uid="{00000000-0005-0000-0000-0000CD720000}"/>
    <cellStyle name="Normal 3 3 6 2 3" xfId="9271" xr:uid="{00000000-0005-0000-0000-000037240000}"/>
    <cellStyle name="Normal 3 3 6 2 3 3" xfId="24372" xr:uid="{00000000-0005-0000-0000-0000345F0000}"/>
    <cellStyle name="Normal 3 3 6 2 5" xfId="19359" xr:uid="{00000000-0005-0000-0000-00009F4B0000}"/>
    <cellStyle name="Normal 3 3 6 3" xfId="5910" xr:uid="{00000000-0005-0000-0000-000016170000}"/>
    <cellStyle name="Normal 3 3 6 3 2" xfId="15962" xr:uid="{00000000-0005-0000-0000-00005A3E0000}"/>
    <cellStyle name="Normal 3 3 6 3 3" xfId="10942" xr:uid="{00000000-0005-0000-0000-0000BE2A0000}"/>
    <cellStyle name="Normal 3 3 6 3 3 3" xfId="26043" xr:uid="{00000000-0005-0000-0000-0000BB650000}"/>
    <cellStyle name="Normal 3 3 6 3 5" xfId="21030" xr:uid="{00000000-0005-0000-0000-000026520000}"/>
    <cellStyle name="Normal 3 3 6 4" xfId="12620" xr:uid="{00000000-0005-0000-0000-00004C310000}"/>
    <cellStyle name="Normal 3 3 6 4 3" xfId="27718" xr:uid="{00000000-0005-0000-0000-0000466C0000}"/>
    <cellStyle name="Normal 3 3 6 5" xfId="7599" xr:uid="{00000000-0005-0000-0000-0000AF1D0000}"/>
    <cellStyle name="Normal 3 3 6 5 3" xfId="22701" xr:uid="{00000000-0005-0000-0000-0000AD580000}"/>
    <cellStyle name="Normal 3 3 6 7" xfId="17688" xr:uid="{00000000-0005-0000-0000-000018450000}"/>
    <cellStyle name="Normal 3 3 7" xfId="3377" xr:uid="{00000000-0005-0000-0000-0000310D0000}"/>
    <cellStyle name="Normal 3 3 7 2" xfId="13455" xr:uid="{00000000-0005-0000-0000-00008F340000}"/>
    <cellStyle name="Normal 3 3 7 2 3" xfId="28553" xr:uid="{00000000-0005-0000-0000-0000896F0000}"/>
    <cellStyle name="Normal 3 3 7 3" xfId="8435" xr:uid="{00000000-0005-0000-0000-0000F3200000}"/>
    <cellStyle name="Normal 3 3 7 3 3" xfId="23536" xr:uid="{00000000-0005-0000-0000-0000F05B0000}"/>
    <cellStyle name="Normal 3 3 7 5" xfId="18523" xr:uid="{00000000-0005-0000-0000-00005B480000}"/>
    <cellStyle name="Normal 3 3 8" xfId="5071" xr:uid="{00000000-0005-0000-0000-0000CF130000}"/>
    <cellStyle name="Normal 3 3 8 2" xfId="15126" xr:uid="{00000000-0005-0000-0000-0000163B0000}"/>
    <cellStyle name="Normal 3 3 8 2 3" xfId="30224" xr:uid="{00000000-0005-0000-0000-000010760000}"/>
    <cellStyle name="Normal 3 3 8 3" xfId="10106" xr:uid="{00000000-0005-0000-0000-00007A270000}"/>
    <cellStyle name="Normal 3 3 8 3 3" xfId="25207" xr:uid="{00000000-0005-0000-0000-000077620000}"/>
    <cellStyle name="Normal 3 3 8 5" xfId="20194" xr:uid="{00000000-0005-0000-0000-0000E24E0000}"/>
    <cellStyle name="Normal 3 3 9" xfId="11782" xr:uid="{00000000-0005-0000-0000-0000062E0000}"/>
    <cellStyle name="Normal 3 3 9 3" xfId="26882" xr:uid="{00000000-0005-0000-0000-000002690000}"/>
    <cellStyle name="Normal 3 4" xfId="1109" xr:uid="{00000000-0005-0000-0000-000055040000}"/>
    <cellStyle name="Normal 3 6" xfId="952" xr:uid="{00000000-0005-0000-0000-0000B8030000}"/>
    <cellStyle name="Normal 3 7" xfId="411" xr:uid="{00000000-0005-0000-0000-00009B010000}"/>
    <cellStyle name="Normal 30" xfId="954" xr:uid="{00000000-0005-0000-0000-0000BA030000}"/>
    <cellStyle name="Normal 30 2" xfId="955" xr:uid="{00000000-0005-0000-0000-0000BB030000}"/>
    <cellStyle name="Normal 30 3" xfId="1433" xr:uid="{00000000-0005-0000-0000-000099050000}"/>
    <cellStyle name="Normal 30 3 10" xfId="6762" xr:uid="{00000000-0005-0000-0000-00006A1A0000}"/>
    <cellStyle name="Normal 30 3 10 3" xfId="21866" xr:uid="{00000000-0005-0000-0000-00006A550000}"/>
    <cellStyle name="Normal 30 3 12" xfId="16851" xr:uid="{00000000-0005-0000-0000-0000D3410000}"/>
    <cellStyle name="Normal 30 3 2" xfId="1726" xr:uid="{00000000-0005-0000-0000-0000BE060000}"/>
    <cellStyle name="Normal 30 3 2 11" xfId="16905" xr:uid="{00000000-0005-0000-0000-000009420000}"/>
    <cellStyle name="Normal 30 3 2 2" xfId="1834" xr:uid="{00000000-0005-0000-0000-00002A070000}"/>
    <cellStyle name="Normal 30 3 2 2 10" xfId="17009" xr:uid="{00000000-0005-0000-0000-000071420000}"/>
    <cellStyle name="Normal 30 3 2 2 2" xfId="2051" xr:uid="{00000000-0005-0000-0000-000003080000}"/>
    <cellStyle name="Normal 30 3 2 2 2 2" xfId="2472" xr:uid="{00000000-0005-0000-0000-0000A8090000}"/>
    <cellStyle name="Normal 30 3 2 2 2 2 2" xfId="3311" xr:uid="{00000000-0005-0000-0000-0000EF0C0000}"/>
    <cellStyle name="Normal 30 3 2 2 2 2 2 2" xfId="5001" xr:uid="{00000000-0005-0000-0000-000089130000}"/>
    <cellStyle name="Normal 30 3 2 2 2 2 2 2 2" xfId="15074" xr:uid="{00000000-0005-0000-0000-0000E23A0000}"/>
    <cellStyle name="Normal 30 3 2 2 2 2 2 2 2 3" xfId="30172" xr:uid="{00000000-0005-0000-0000-0000DC750000}"/>
    <cellStyle name="Normal 30 3 2 2 2 2 2 2 3" xfId="10054" xr:uid="{00000000-0005-0000-0000-000046270000}"/>
    <cellStyle name="Normal 30 3 2 2 2 2 2 2 3 3" xfId="25155" xr:uid="{00000000-0005-0000-0000-000043620000}"/>
    <cellStyle name="Normal 30 3 2 2 2 2 2 2 5" xfId="20142" xr:uid="{00000000-0005-0000-0000-0000AE4E0000}"/>
    <cellStyle name="Normal 30 3 2 2 2 2 2 3" xfId="6693" xr:uid="{00000000-0005-0000-0000-0000251A0000}"/>
    <cellStyle name="Normal 30 3 2 2 2 2 2 3 2" xfId="16745" xr:uid="{00000000-0005-0000-0000-000069410000}"/>
    <cellStyle name="Normal 30 3 2 2 2 2 2 3 3" xfId="11725" xr:uid="{00000000-0005-0000-0000-0000CD2D0000}"/>
    <cellStyle name="Normal 30 3 2 2 2 2 2 3 3 3" xfId="26826" xr:uid="{00000000-0005-0000-0000-0000CA680000}"/>
    <cellStyle name="Normal 30 3 2 2 2 2 2 3 5" xfId="21813" xr:uid="{00000000-0005-0000-0000-000035550000}"/>
    <cellStyle name="Normal 30 3 2 2 2 2 2 4" xfId="13403" xr:uid="{00000000-0005-0000-0000-00005B340000}"/>
    <cellStyle name="Normal 30 3 2 2 2 2 2 4 3" xfId="28501" xr:uid="{00000000-0005-0000-0000-0000556F0000}"/>
    <cellStyle name="Normal 30 3 2 2 2 2 2 5" xfId="8382" xr:uid="{00000000-0005-0000-0000-0000BE200000}"/>
    <cellStyle name="Normal 30 3 2 2 2 2 2 5 3" xfId="23484" xr:uid="{00000000-0005-0000-0000-0000BC5B0000}"/>
    <cellStyle name="Normal 30 3 2 2 2 2 2 7" xfId="18471" xr:uid="{00000000-0005-0000-0000-000027480000}"/>
    <cellStyle name="Normal 30 3 2 2 2 2 3" xfId="4164" xr:uid="{00000000-0005-0000-0000-000044100000}"/>
    <cellStyle name="Normal 30 3 2 2 2 2 3 2" xfId="14238" xr:uid="{00000000-0005-0000-0000-00009E370000}"/>
    <cellStyle name="Normal 30 3 2 2 2 2 3 2 3" xfId="29336" xr:uid="{00000000-0005-0000-0000-000098720000}"/>
    <cellStyle name="Normal 30 3 2 2 2 2 3 3" xfId="9218" xr:uid="{00000000-0005-0000-0000-000002240000}"/>
    <cellStyle name="Normal 30 3 2 2 2 2 3 3 3" xfId="24319" xr:uid="{00000000-0005-0000-0000-0000FF5E0000}"/>
    <cellStyle name="Normal 30 3 2 2 2 2 3 5" xfId="19306" xr:uid="{00000000-0005-0000-0000-00006A4B0000}"/>
    <cellStyle name="Normal 30 3 2 2 2 2 4" xfId="5857" xr:uid="{00000000-0005-0000-0000-0000E1160000}"/>
    <cellStyle name="Normal 30 3 2 2 2 2 4 2" xfId="15909" xr:uid="{00000000-0005-0000-0000-0000253E0000}"/>
    <cellStyle name="Normal 30 3 2 2 2 2 4 3" xfId="10889" xr:uid="{00000000-0005-0000-0000-0000892A0000}"/>
    <cellStyle name="Normal 30 3 2 2 2 2 4 3 3" xfId="25990" xr:uid="{00000000-0005-0000-0000-000086650000}"/>
    <cellStyle name="Normal 30 3 2 2 2 2 4 5" xfId="20977" xr:uid="{00000000-0005-0000-0000-0000F1510000}"/>
    <cellStyle name="Normal 30 3 2 2 2 2 5" xfId="12567" xr:uid="{00000000-0005-0000-0000-000017310000}"/>
    <cellStyle name="Normal 30 3 2 2 2 2 5 3" xfId="27665" xr:uid="{00000000-0005-0000-0000-0000116C0000}"/>
    <cellStyle name="Normal 30 3 2 2 2 2 6" xfId="7546" xr:uid="{00000000-0005-0000-0000-00007A1D0000}"/>
    <cellStyle name="Normal 30 3 2 2 2 2 6 3" xfId="22648" xr:uid="{00000000-0005-0000-0000-000078580000}"/>
    <cellStyle name="Normal 30 3 2 2 2 2 8" xfId="17635" xr:uid="{00000000-0005-0000-0000-0000E3440000}"/>
    <cellStyle name="Normal 30 3 2 2 2 3" xfId="2893" xr:uid="{00000000-0005-0000-0000-00004D0B0000}"/>
    <cellStyle name="Normal 30 3 2 2 2 3 2" xfId="4583" xr:uid="{00000000-0005-0000-0000-0000E7110000}"/>
    <cellStyle name="Normal 30 3 2 2 2 3 2 2" xfId="14656" xr:uid="{00000000-0005-0000-0000-000040390000}"/>
    <cellStyle name="Normal 30 3 2 2 2 3 2 2 3" xfId="29754" xr:uid="{00000000-0005-0000-0000-00003A740000}"/>
    <cellStyle name="Normal 30 3 2 2 2 3 2 3" xfId="9636" xr:uid="{00000000-0005-0000-0000-0000A4250000}"/>
    <cellStyle name="Normal 30 3 2 2 2 3 2 3 3" xfId="24737" xr:uid="{00000000-0005-0000-0000-0000A1600000}"/>
    <cellStyle name="Normal 30 3 2 2 2 3 2 5" xfId="19724" xr:uid="{00000000-0005-0000-0000-00000C4D0000}"/>
    <cellStyle name="Normal 30 3 2 2 2 3 3" xfId="6275" xr:uid="{00000000-0005-0000-0000-000083180000}"/>
    <cellStyle name="Normal 30 3 2 2 2 3 3 2" xfId="16327" xr:uid="{00000000-0005-0000-0000-0000C73F0000}"/>
    <cellStyle name="Normal 30 3 2 2 2 3 3 3" xfId="11307" xr:uid="{00000000-0005-0000-0000-00002B2C0000}"/>
    <cellStyle name="Normal 30 3 2 2 2 3 3 3 3" xfId="26408" xr:uid="{00000000-0005-0000-0000-000028670000}"/>
    <cellStyle name="Normal 30 3 2 2 2 3 3 5" xfId="21395" xr:uid="{00000000-0005-0000-0000-000093530000}"/>
    <cellStyle name="Normal 30 3 2 2 2 3 4" xfId="12985" xr:uid="{00000000-0005-0000-0000-0000B9320000}"/>
    <cellStyle name="Normal 30 3 2 2 2 3 4 3" xfId="28083" xr:uid="{00000000-0005-0000-0000-0000B36D0000}"/>
    <cellStyle name="Normal 30 3 2 2 2 3 5" xfId="7964" xr:uid="{00000000-0005-0000-0000-00001C1F0000}"/>
    <cellStyle name="Normal 30 3 2 2 2 3 5 3" xfId="23066" xr:uid="{00000000-0005-0000-0000-00001A5A0000}"/>
    <cellStyle name="Normal 30 3 2 2 2 3 7" xfId="18053" xr:uid="{00000000-0005-0000-0000-000085460000}"/>
    <cellStyle name="Normal 30 3 2 2 2 4" xfId="3746" xr:uid="{00000000-0005-0000-0000-0000A20E0000}"/>
    <cellStyle name="Normal 30 3 2 2 2 4 2" xfId="13820" xr:uid="{00000000-0005-0000-0000-0000FC350000}"/>
    <cellStyle name="Normal 30 3 2 2 2 4 2 3" xfId="28918" xr:uid="{00000000-0005-0000-0000-0000F6700000}"/>
    <cellStyle name="Normal 30 3 2 2 2 4 3" xfId="8800" xr:uid="{00000000-0005-0000-0000-000060220000}"/>
    <cellStyle name="Normal 30 3 2 2 2 4 3 3" xfId="23901" xr:uid="{00000000-0005-0000-0000-00005D5D0000}"/>
    <cellStyle name="Normal 30 3 2 2 2 4 5" xfId="18888" xr:uid="{00000000-0005-0000-0000-0000C8490000}"/>
    <cellStyle name="Normal 30 3 2 2 2 5" xfId="5439" xr:uid="{00000000-0005-0000-0000-00003F150000}"/>
    <cellStyle name="Normal 30 3 2 2 2 5 2" xfId="15491" xr:uid="{00000000-0005-0000-0000-0000833C0000}"/>
    <cellStyle name="Normal 30 3 2 2 2 5 2 3" xfId="30589" xr:uid="{00000000-0005-0000-0000-00007D770000}"/>
    <cellStyle name="Normal 30 3 2 2 2 5 3" xfId="10471" xr:uid="{00000000-0005-0000-0000-0000E7280000}"/>
    <cellStyle name="Normal 30 3 2 2 2 5 3 3" xfId="25572" xr:uid="{00000000-0005-0000-0000-0000E4630000}"/>
    <cellStyle name="Normal 30 3 2 2 2 5 5" xfId="20559" xr:uid="{00000000-0005-0000-0000-00004F500000}"/>
    <cellStyle name="Normal 30 3 2 2 2 6" xfId="12149" xr:uid="{00000000-0005-0000-0000-0000752F0000}"/>
    <cellStyle name="Normal 30 3 2 2 2 6 3" xfId="27247" xr:uid="{00000000-0005-0000-0000-00006F6A0000}"/>
    <cellStyle name="Normal 30 3 2 2 2 7" xfId="7128" xr:uid="{00000000-0005-0000-0000-0000D81B0000}"/>
    <cellStyle name="Normal 30 3 2 2 2 7 3" xfId="22230" xr:uid="{00000000-0005-0000-0000-0000D6560000}"/>
    <cellStyle name="Normal 30 3 2 2 2 9" xfId="17217" xr:uid="{00000000-0005-0000-0000-000041430000}"/>
    <cellStyle name="Normal 30 3 2 2 3" xfId="2264" xr:uid="{00000000-0005-0000-0000-0000D8080000}"/>
    <cellStyle name="Normal 30 3 2 2 3 2" xfId="3103" xr:uid="{00000000-0005-0000-0000-00001F0C0000}"/>
    <cellStyle name="Normal 30 3 2 2 3 2 2" xfId="4793" xr:uid="{00000000-0005-0000-0000-0000B9120000}"/>
    <cellStyle name="Normal 30 3 2 2 3 2 2 2" xfId="14866" xr:uid="{00000000-0005-0000-0000-0000123A0000}"/>
    <cellStyle name="Normal 30 3 2 2 3 2 2 2 3" xfId="29964" xr:uid="{00000000-0005-0000-0000-00000C750000}"/>
    <cellStyle name="Normal 30 3 2 2 3 2 2 3" xfId="9846" xr:uid="{00000000-0005-0000-0000-000076260000}"/>
    <cellStyle name="Normal 30 3 2 2 3 2 2 3 3" xfId="24947" xr:uid="{00000000-0005-0000-0000-000073610000}"/>
    <cellStyle name="Normal 30 3 2 2 3 2 2 5" xfId="19934" xr:uid="{00000000-0005-0000-0000-0000DE4D0000}"/>
    <cellStyle name="Normal 30 3 2 2 3 2 3" xfId="6485" xr:uid="{00000000-0005-0000-0000-000055190000}"/>
    <cellStyle name="Normal 30 3 2 2 3 2 3 2" xfId="16537" xr:uid="{00000000-0005-0000-0000-000099400000}"/>
    <cellStyle name="Normal 30 3 2 2 3 2 3 3" xfId="11517" xr:uid="{00000000-0005-0000-0000-0000FD2C0000}"/>
    <cellStyle name="Normal 30 3 2 2 3 2 3 3 3" xfId="26618" xr:uid="{00000000-0005-0000-0000-0000FA670000}"/>
    <cellStyle name="Normal 30 3 2 2 3 2 3 5" xfId="21605" xr:uid="{00000000-0005-0000-0000-000065540000}"/>
    <cellStyle name="Normal 30 3 2 2 3 2 4" xfId="13195" xr:uid="{00000000-0005-0000-0000-00008B330000}"/>
    <cellStyle name="Normal 30 3 2 2 3 2 4 3" xfId="28293" xr:uid="{00000000-0005-0000-0000-0000856E0000}"/>
    <cellStyle name="Normal 30 3 2 2 3 2 5" xfId="8174" xr:uid="{00000000-0005-0000-0000-0000EE1F0000}"/>
    <cellStyle name="Normal 30 3 2 2 3 2 5 3" xfId="23276" xr:uid="{00000000-0005-0000-0000-0000EC5A0000}"/>
    <cellStyle name="Normal 30 3 2 2 3 2 7" xfId="18263" xr:uid="{00000000-0005-0000-0000-000057470000}"/>
    <cellStyle name="Normal 30 3 2 2 3 3" xfId="3956" xr:uid="{00000000-0005-0000-0000-0000740F0000}"/>
    <cellStyle name="Normal 30 3 2 2 3 3 2" xfId="14030" xr:uid="{00000000-0005-0000-0000-0000CE360000}"/>
    <cellStyle name="Normal 30 3 2 2 3 3 2 3" xfId="29128" xr:uid="{00000000-0005-0000-0000-0000C8710000}"/>
    <cellStyle name="Normal 30 3 2 2 3 3 3" xfId="9010" xr:uid="{00000000-0005-0000-0000-000032230000}"/>
    <cellStyle name="Normal 30 3 2 2 3 3 3 3" xfId="24111" xr:uid="{00000000-0005-0000-0000-00002F5E0000}"/>
    <cellStyle name="Normal 30 3 2 2 3 3 5" xfId="19098" xr:uid="{00000000-0005-0000-0000-00009A4A0000}"/>
    <cellStyle name="Normal 30 3 2 2 3 4" xfId="5649" xr:uid="{00000000-0005-0000-0000-000011160000}"/>
    <cellStyle name="Normal 30 3 2 2 3 4 2" xfId="15701" xr:uid="{00000000-0005-0000-0000-0000553D0000}"/>
    <cellStyle name="Normal 30 3 2 2 3 4 2 3" xfId="30799" xr:uid="{00000000-0005-0000-0000-00004F780000}"/>
    <cellStyle name="Normal 30 3 2 2 3 4 3" xfId="10681" xr:uid="{00000000-0005-0000-0000-0000B9290000}"/>
    <cellStyle name="Normal 30 3 2 2 3 4 3 3" xfId="25782" xr:uid="{00000000-0005-0000-0000-0000B6640000}"/>
    <cellStyle name="Normal 30 3 2 2 3 4 5" xfId="20769" xr:uid="{00000000-0005-0000-0000-000021510000}"/>
    <cellStyle name="Normal 30 3 2 2 3 5" xfId="12359" xr:uid="{00000000-0005-0000-0000-000047300000}"/>
    <cellStyle name="Normal 30 3 2 2 3 5 3" xfId="27457" xr:uid="{00000000-0005-0000-0000-0000416B0000}"/>
    <cellStyle name="Normal 30 3 2 2 3 6" xfId="7338" xr:uid="{00000000-0005-0000-0000-0000AA1C0000}"/>
    <cellStyle name="Normal 30 3 2 2 3 6 3" xfId="22440" xr:uid="{00000000-0005-0000-0000-0000A8570000}"/>
    <cellStyle name="Normal 30 3 2 2 3 8" xfId="17427" xr:uid="{00000000-0005-0000-0000-000013440000}"/>
    <cellStyle name="Normal 30 3 2 2 4" xfId="2685" xr:uid="{00000000-0005-0000-0000-00007D0A0000}"/>
    <cellStyle name="Normal 30 3 2 2 4 2" xfId="4375" xr:uid="{00000000-0005-0000-0000-000017110000}"/>
    <cellStyle name="Normal 30 3 2 2 4 2 2" xfId="14448" xr:uid="{00000000-0005-0000-0000-000070380000}"/>
    <cellStyle name="Normal 30 3 2 2 4 2 2 3" xfId="29546" xr:uid="{00000000-0005-0000-0000-00006A730000}"/>
    <cellStyle name="Normal 30 3 2 2 4 2 3" xfId="9428" xr:uid="{00000000-0005-0000-0000-0000D4240000}"/>
    <cellStyle name="Normal 30 3 2 2 4 2 3 3" xfId="24529" xr:uid="{00000000-0005-0000-0000-0000D15F0000}"/>
    <cellStyle name="Normal 30 3 2 2 4 2 5" xfId="19516" xr:uid="{00000000-0005-0000-0000-00003C4C0000}"/>
    <cellStyle name="Normal 30 3 2 2 4 3" xfId="6067" xr:uid="{00000000-0005-0000-0000-0000B3170000}"/>
    <cellStyle name="Normal 30 3 2 2 4 3 2" xfId="16119" xr:uid="{00000000-0005-0000-0000-0000F73E0000}"/>
    <cellStyle name="Normal 30 3 2 2 4 3 3" xfId="11099" xr:uid="{00000000-0005-0000-0000-00005B2B0000}"/>
    <cellStyle name="Normal 30 3 2 2 4 3 3 3" xfId="26200" xr:uid="{00000000-0005-0000-0000-000058660000}"/>
    <cellStyle name="Normal 30 3 2 2 4 3 5" xfId="21187" xr:uid="{00000000-0005-0000-0000-0000C3520000}"/>
    <cellStyle name="Normal 30 3 2 2 4 4" xfId="12777" xr:uid="{00000000-0005-0000-0000-0000E9310000}"/>
    <cellStyle name="Normal 30 3 2 2 4 4 3" xfId="27875" xr:uid="{00000000-0005-0000-0000-0000E36C0000}"/>
    <cellStyle name="Normal 30 3 2 2 4 5" xfId="7756" xr:uid="{00000000-0005-0000-0000-00004C1E0000}"/>
    <cellStyle name="Normal 30 3 2 2 4 5 3" xfId="22858" xr:uid="{00000000-0005-0000-0000-00004A590000}"/>
    <cellStyle name="Normal 30 3 2 2 4 7" xfId="17845" xr:uid="{00000000-0005-0000-0000-0000B5450000}"/>
    <cellStyle name="Normal 30 3 2 2 5" xfId="3538" xr:uid="{00000000-0005-0000-0000-0000D20D0000}"/>
    <cellStyle name="Normal 30 3 2 2 5 2" xfId="13612" xr:uid="{00000000-0005-0000-0000-00002C350000}"/>
    <cellStyle name="Normal 30 3 2 2 5 2 3" xfId="28710" xr:uid="{00000000-0005-0000-0000-000026700000}"/>
    <cellStyle name="Normal 30 3 2 2 5 3" xfId="8592" xr:uid="{00000000-0005-0000-0000-000090210000}"/>
    <cellStyle name="Normal 30 3 2 2 5 3 3" xfId="23693" xr:uid="{00000000-0005-0000-0000-00008D5C0000}"/>
    <cellStyle name="Normal 30 3 2 2 5 5" xfId="18680" xr:uid="{00000000-0005-0000-0000-0000F8480000}"/>
    <cellStyle name="Normal 30 3 2 2 6" xfId="5231" xr:uid="{00000000-0005-0000-0000-00006F140000}"/>
    <cellStyle name="Normal 30 3 2 2 6 2" xfId="15283" xr:uid="{00000000-0005-0000-0000-0000B33B0000}"/>
    <cellStyle name="Normal 30 3 2 2 6 2 3" xfId="30381" xr:uid="{00000000-0005-0000-0000-0000AD760000}"/>
    <cellStyle name="Normal 30 3 2 2 6 3" xfId="10263" xr:uid="{00000000-0005-0000-0000-000017280000}"/>
    <cellStyle name="Normal 30 3 2 2 6 3 3" xfId="25364" xr:uid="{00000000-0005-0000-0000-000014630000}"/>
    <cellStyle name="Normal 30 3 2 2 6 5" xfId="20351" xr:uid="{00000000-0005-0000-0000-00007F4F0000}"/>
    <cellStyle name="Normal 30 3 2 2 7" xfId="11941" xr:uid="{00000000-0005-0000-0000-0000A52E0000}"/>
    <cellStyle name="Normal 30 3 2 2 7 3" xfId="27039" xr:uid="{00000000-0005-0000-0000-00009F690000}"/>
    <cellStyle name="Normal 30 3 2 2 8" xfId="6920" xr:uid="{00000000-0005-0000-0000-0000081B0000}"/>
    <cellStyle name="Normal 30 3 2 2 8 3" xfId="22022" xr:uid="{00000000-0005-0000-0000-000006560000}"/>
    <cellStyle name="Normal 30 3 2 3" xfId="1947" xr:uid="{00000000-0005-0000-0000-00009B070000}"/>
    <cellStyle name="Normal 30 3 2 3 2" xfId="2368" xr:uid="{00000000-0005-0000-0000-000040090000}"/>
    <cellStyle name="Normal 30 3 2 3 2 2" xfId="3207" xr:uid="{00000000-0005-0000-0000-0000870C0000}"/>
    <cellStyle name="Normal 30 3 2 3 2 2 2" xfId="4897" xr:uid="{00000000-0005-0000-0000-000021130000}"/>
    <cellStyle name="Normal 30 3 2 3 2 2 2 2" xfId="14970" xr:uid="{00000000-0005-0000-0000-00007A3A0000}"/>
    <cellStyle name="Normal 30 3 2 3 2 2 2 2 3" xfId="30068" xr:uid="{00000000-0005-0000-0000-000074750000}"/>
    <cellStyle name="Normal 30 3 2 3 2 2 2 3" xfId="9950" xr:uid="{00000000-0005-0000-0000-0000DE260000}"/>
    <cellStyle name="Normal 30 3 2 3 2 2 2 3 3" xfId="25051" xr:uid="{00000000-0005-0000-0000-0000DB610000}"/>
    <cellStyle name="Normal 30 3 2 3 2 2 2 5" xfId="20038" xr:uid="{00000000-0005-0000-0000-0000464E0000}"/>
    <cellStyle name="Normal 30 3 2 3 2 2 3" xfId="6589" xr:uid="{00000000-0005-0000-0000-0000BD190000}"/>
    <cellStyle name="Normal 30 3 2 3 2 2 3 2" xfId="16641" xr:uid="{00000000-0005-0000-0000-000001410000}"/>
    <cellStyle name="Normal 30 3 2 3 2 2 3 3" xfId="11621" xr:uid="{00000000-0005-0000-0000-0000652D0000}"/>
    <cellStyle name="Normal 30 3 2 3 2 2 3 3 3" xfId="26722" xr:uid="{00000000-0005-0000-0000-000062680000}"/>
    <cellStyle name="Normal 30 3 2 3 2 2 3 5" xfId="21709" xr:uid="{00000000-0005-0000-0000-0000CD540000}"/>
    <cellStyle name="Normal 30 3 2 3 2 2 4" xfId="13299" xr:uid="{00000000-0005-0000-0000-0000F3330000}"/>
    <cellStyle name="Normal 30 3 2 3 2 2 4 3" xfId="28397" xr:uid="{00000000-0005-0000-0000-0000ED6E0000}"/>
    <cellStyle name="Normal 30 3 2 3 2 2 5" xfId="8278" xr:uid="{00000000-0005-0000-0000-000056200000}"/>
    <cellStyle name="Normal 30 3 2 3 2 2 5 3" xfId="23380" xr:uid="{00000000-0005-0000-0000-0000545B0000}"/>
    <cellStyle name="Normal 30 3 2 3 2 2 7" xfId="18367" xr:uid="{00000000-0005-0000-0000-0000BF470000}"/>
    <cellStyle name="Normal 30 3 2 3 2 3" xfId="4060" xr:uid="{00000000-0005-0000-0000-0000DC0F0000}"/>
    <cellStyle name="Normal 30 3 2 3 2 3 2" xfId="14134" xr:uid="{00000000-0005-0000-0000-000036370000}"/>
    <cellStyle name="Normal 30 3 2 3 2 3 2 3" xfId="29232" xr:uid="{00000000-0005-0000-0000-000030720000}"/>
    <cellStyle name="Normal 30 3 2 3 2 3 3" xfId="9114" xr:uid="{00000000-0005-0000-0000-00009A230000}"/>
    <cellStyle name="Normal 30 3 2 3 2 3 3 3" xfId="24215" xr:uid="{00000000-0005-0000-0000-0000975E0000}"/>
    <cellStyle name="Normal 30 3 2 3 2 3 5" xfId="19202" xr:uid="{00000000-0005-0000-0000-0000024B0000}"/>
    <cellStyle name="Normal 30 3 2 3 2 4" xfId="5753" xr:uid="{00000000-0005-0000-0000-000079160000}"/>
    <cellStyle name="Normal 30 3 2 3 2 4 2" xfId="15805" xr:uid="{00000000-0005-0000-0000-0000BD3D0000}"/>
    <cellStyle name="Normal 30 3 2 3 2 4 2 3" xfId="30903" xr:uid="{00000000-0005-0000-0000-0000B7780000}"/>
    <cellStyle name="Normal 30 3 2 3 2 4 3" xfId="10785" xr:uid="{00000000-0005-0000-0000-0000212A0000}"/>
    <cellStyle name="Normal 30 3 2 3 2 4 3 3" xfId="25886" xr:uid="{00000000-0005-0000-0000-00001E650000}"/>
    <cellStyle name="Normal 30 3 2 3 2 4 5" xfId="20873" xr:uid="{00000000-0005-0000-0000-000089510000}"/>
    <cellStyle name="Normal 30 3 2 3 2 5" xfId="12463" xr:uid="{00000000-0005-0000-0000-0000AF300000}"/>
    <cellStyle name="Normal 30 3 2 3 2 5 3" xfId="27561" xr:uid="{00000000-0005-0000-0000-0000A96B0000}"/>
    <cellStyle name="Normal 30 3 2 3 2 6" xfId="7442" xr:uid="{00000000-0005-0000-0000-0000121D0000}"/>
    <cellStyle name="Normal 30 3 2 3 2 6 3" xfId="22544" xr:uid="{00000000-0005-0000-0000-000010580000}"/>
    <cellStyle name="Normal 30 3 2 3 2 8" xfId="17531" xr:uid="{00000000-0005-0000-0000-00007B440000}"/>
    <cellStyle name="Normal 30 3 2 3 3" xfId="2789" xr:uid="{00000000-0005-0000-0000-0000E50A0000}"/>
    <cellStyle name="Normal 30 3 2 3 3 2" xfId="4479" xr:uid="{00000000-0005-0000-0000-00007F110000}"/>
    <cellStyle name="Normal 30 3 2 3 3 2 2" xfId="14552" xr:uid="{00000000-0005-0000-0000-0000D8380000}"/>
    <cellStyle name="Normal 30 3 2 3 3 2 2 3" xfId="29650" xr:uid="{00000000-0005-0000-0000-0000D2730000}"/>
    <cellStyle name="Normal 30 3 2 3 3 2 3" xfId="9532" xr:uid="{00000000-0005-0000-0000-00003C250000}"/>
    <cellStyle name="Normal 30 3 2 3 3 2 3 3" xfId="24633" xr:uid="{00000000-0005-0000-0000-000039600000}"/>
    <cellStyle name="Normal 30 3 2 3 3 2 5" xfId="19620" xr:uid="{00000000-0005-0000-0000-0000A44C0000}"/>
    <cellStyle name="Normal 30 3 2 3 3 3" xfId="6171" xr:uid="{00000000-0005-0000-0000-00001B180000}"/>
    <cellStyle name="Normal 30 3 2 3 3 3 2" xfId="16223" xr:uid="{00000000-0005-0000-0000-00005F3F0000}"/>
    <cellStyle name="Normal 30 3 2 3 3 3 3" xfId="11203" xr:uid="{00000000-0005-0000-0000-0000C32B0000}"/>
    <cellStyle name="Normal 30 3 2 3 3 3 3 3" xfId="26304" xr:uid="{00000000-0005-0000-0000-0000C0660000}"/>
    <cellStyle name="Normal 30 3 2 3 3 3 5" xfId="21291" xr:uid="{00000000-0005-0000-0000-00002B530000}"/>
    <cellStyle name="Normal 30 3 2 3 3 4" xfId="12881" xr:uid="{00000000-0005-0000-0000-000051320000}"/>
    <cellStyle name="Normal 30 3 2 3 3 4 3" xfId="27979" xr:uid="{00000000-0005-0000-0000-00004B6D0000}"/>
    <cellStyle name="Normal 30 3 2 3 3 5" xfId="7860" xr:uid="{00000000-0005-0000-0000-0000B41E0000}"/>
    <cellStyle name="Normal 30 3 2 3 3 5 3" xfId="22962" xr:uid="{00000000-0005-0000-0000-0000B2590000}"/>
    <cellStyle name="Normal 30 3 2 3 3 7" xfId="17949" xr:uid="{00000000-0005-0000-0000-00001D460000}"/>
    <cellStyle name="Normal 30 3 2 3 4" xfId="3642" xr:uid="{00000000-0005-0000-0000-00003A0E0000}"/>
    <cellStyle name="Normal 30 3 2 3 4 2" xfId="13716" xr:uid="{00000000-0005-0000-0000-000094350000}"/>
    <cellStyle name="Normal 30 3 2 3 4 2 3" xfId="28814" xr:uid="{00000000-0005-0000-0000-00008E700000}"/>
    <cellStyle name="Normal 30 3 2 3 4 3" xfId="8696" xr:uid="{00000000-0005-0000-0000-0000F8210000}"/>
    <cellStyle name="Normal 30 3 2 3 4 3 3" xfId="23797" xr:uid="{00000000-0005-0000-0000-0000F55C0000}"/>
    <cellStyle name="Normal 30 3 2 3 4 5" xfId="18784" xr:uid="{00000000-0005-0000-0000-000060490000}"/>
    <cellStyle name="Normal 30 3 2 3 5" xfId="5335" xr:uid="{00000000-0005-0000-0000-0000D7140000}"/>
    <cellStyle name="Normal 30 3 2 3 5 2" xfId="15387" xr:uid="{00000000-0005-0000-0000-00001B3C0000}"/>
    <cellStyle name="Normal 30 3 2 3 5 2 3" xfId="30485" xr:uid="{00000000-0005-0000-0000-000015770000}"/>
    <cellStyle name="Normal 30 3 2 3 5 3" xfId="10367" xr:uid="{00000000-0005-0000-0000-00007F280000}"/>
    <cellStyle name="Normal 30 3 2 3 5 3 3" xfId="25468" xr:uid="{00000000-0005-0000-0000-00007C630000}"/>
    <cellStyle name="Normal 30 3 2 3 5 5" xfId="20455" xr:uid="{00000000-0005-0000-0000-0000E74F0000}"/>
    <cellStyle name="Normal 30 3 2 3 6" xfId="12045" xr:uid="{00000000-0005-0000-0000-00000D2F0000}"/>
    <cellStyle name="Normal 30 3 2 3 6 3" xfId="27143" xr:uid="{00000000-0005-0000-0000-0000076A0000}"/>
    <cellStyle name="Normal 30 3 2 3 7" xfId="7024" xr:uid="{00000000-0005-0000-0000-0000701B0000}"/>
    <cellStyle name="Normal 30 3 2 3 7 3" xfId="22126" xr:uid="{00000000-0005-0000-0000-00006E560000}"/>
    <cellStyle name="Normal 30 3 2 3 9" xfId="17113" xr:uid="{00000000-0005-0000-0000-0000D9420000}"/>
    <cellStyle name="Normal 30 3 2 4" xfId="2160" xr:uid="{00000000-0005-0000-0000-000070080000}"/>
    <cellStyle name="Normal 30 3 2 4 2" xfId="2999" xr:uid="{00000000-0005-0000-0000-0000B70B0000}"/>
    <cellStyle name="Normal 30 3 2 4 2 2" xfId="4689" xr:uid="{00000000-0005-0000-0000-000051120000}"/>
    <cellStyle name="Normal 30 3 2 4 2 2 2" xfId="14762" xr:uid="{00000000-0005-0000-0000-0000AA390000}"/>
    <cellStyle name="Normal 30 3 2 4 2 2 2 3" xfId="29860" xr:uid="{00000000-0005-0000-0000-0000A4740000}"/>
    <cellStyle name="Normal 30 3 2 4 2 2 3" xfId="9742" xr:uid="{00000000-0005-0000-0000-00000E260000}"/>
    <cellStyle name="Normal 30 3 2 4 2 2 3 3" xfId="24843" xr:uid="{00000000-0005-0000-0000-00000B610000}"/>
    <cellStyle name="Normal 30 3 2 4 2 2 5" xfId="19830" xr:uid="{00000000-0005-0000-0000-0000764D0000}"/>
    <cellStyle name="Normal 30 3 2 4 2 3" xfId="6381" xr:uid="{00000000-0005-0000-0000-0000ED180000}"/>
    <cellStyle name="Normal 30 3 2 4 2 3 2" xfId="16433" xr:uid="{00000000-0005-0000-0000-000031400000}"/>
    <cellStyle name="Normal 30 3 2 4 2 3 3" xfId="11413" xr:uid="{00000000-0005-0000-0000-0000952C0000}"/>
    <cellStyle name="Normal 30 3 2 4 2 3 3 3" xfId="26514" xr:uid="{00000000-0005-0000-0000-000092670000}"/>
    <cellStyle name="Normal 30 3 2 4 2 3 5" xfId="21501" xr:uid="{00000000-0005-0000-0000-0000FD530000}"/>
    <cellStyle name="Normal 30 3 2 4 2 4" xfId="13091" xr:uid="{00000000-0005-0000-0000-000023330000}"/>
    <cellStyle name="Normal 30 3 2 4 2 4 3" xfId="28189" xr:uid="{00000000-0005-0000-0000-00001D6E0000}"/>
    <cellStyle name="Normal 30 3 2 4 2 5" xfId="8070" xr:uid="{00000000-0005-0000-0000-0000861F0000}"/>
    <cellStyle name="Normal 30 3 2 4 2 5 3" xfId="23172" xr:uid="{00000000-0005-0000-0000-0000845A0000}"/>
    <cellStyle name="Normal 30 3 2 4 2 7" xfId="18159" xr:uid="{00000000-0005-0000-0000-0000EF460000}"/>
    <cellStyle name="Normal 30 3 2 4 3" xfId="3852" xr:uid="{00000000-0005-0000-0000-00000C0F0000}"/>
    <cellStyle name="Normal 30 3 2 4 3 2" xfId="13926" xr:uid="{00000000-0005-0000-0000-000066360000}"/>
    <cellStyle name="Normal 30 3 2 4 3 2 3" xfId="29024" xr:uid="{00000000-0005-0000-0000-000060710000}"/>
    <cellStyle name="Normal 30 3 2 4 3 3" xfId="8906" xr:uid="{00000000-0005-0000-0000-0000CA220000}"/>
    <cellStyle name="Normal 30 3 2 4 3 3 3" xfId="24007" xr:uid="{00000000-0005-0000-0000-0000C75D0000}"/>
    <cellStyle name="Normal 30 3 2 4 3 5" xfId="18994" xr:uid="{00000000-0005-0000-0000-0000324A0000}"/>
    <cellStyle name="Normal 30 3 2 4 4" xfId="5545" xr:uid="{00000000-0005-0000-0000-0000A9150000}"/>
    <cellStyle name="Normal 30 3 2 4 4 2" xfId="15597" xr:uid="{00000000-0005-0000-0000-0000ED3C0000}"/>
    <cellStyle name="Normal 30 3 2 4 4 2 3" xfId="30695" xr:uid="{00000000-0005-0000-0000-0000E7770000}"/>
    <cellStyle name="Normal 30 3 2 4 4 3" xfId="10577" xr:uid="{00000000-0005-0000-0000-000051290000}"/>
    <cellStyle name="Normal 30 3 2 4 4 3 3" xfId="25678" xr:uid="{00000000-0005-0000-0000-00004E640000}"/>
    <cellStyle name="Normal 30 3 2 4 4 5" xfId="20665" xr:uid="{00000000-0005-0000-0000-0000B9500000}"/>
    <cellStyle name="Normal 30 3 2 4 5" xfId="12255" xr:uid="{00000000-0005-0000-0000-0000DF2F0000}"/>
    <cellStyle name="Normal 30 3 2 4 5 3" xfId="27353" xr:uid="{00000000-0005-0000-0000-0000D96A0000}"/>
    <cellStyle name="Normal 30 3 2 4 6" xfId="7234" xr:uid="{00000000-0005-0000-0000-0000421C0000}"/>
    <cellStyle name="Normal 30 3 2 4 6 3" xfId="22336" xr:uid="{00000000-0005-0000-0000-000040570000}"/>
    <cellStyle name="Normal 30 3 2 4 8" xfId="17323" xr:uid="{00000000-0005-0000-0000-0000AB430000}"/>
    <cellStyle name="Normal 30 3 2 5" xfId="2581" xr:uid="{00000000-0005-0000-0000-0000150A0000}"/>
    <cellStyle name="Normal 30 3 2 5 2" xfId="4271" xr:uid="{00000000-0005-0000-0000-0000AF100000}"/>
    <cellStyle name="Normal 30 3 2 5 2 2" xfId="14344" xr:uid="{00000000-0005-0000-0000-000008380000}"/>
    <cellStyle name="Normal 30 3 2 5 2 2 3" xfId="29442" xr:uid="{00000000-0005-0000-0000-000002730000}"/>
    <cellStyle name="Normal 30 3 2 5 2 3" xfId="9324" xr:uid="{00000000-0005-0000-0000-00006C240000}"/>
    <cellStyle name="Normal 30 3 2 5 2 3 3" xfId="24425" xr:uid="{00000000-0005-0000-0000-0000695F0000}"/>
    <cellStyle name="Normal 30 3 2 5 2 5" xfId="19412" xr:uid="{00000000-0005-0000-0000-0000D44B0000}"/>
    <cellStyle name="Normal 30 3 2 5 3" xfId="5963" xr:uid="{00000000-0005-0000-0000-00004B170000}"/>
    <cellStyle name="Normal 30 3 2 5 3 2" xfId="16015" xr:uid="{00000000-0005-0000-0000-00008F3E0000}"/>
    <cellStyle name="Normal 30 3 2 5 3 3" xfId="10995" xr:uid="{00000000-0005-0000-0000-0000F32A0000}"/>
    <cellStyle name="Normal 30 3 2 5 3 3 3" xfId="26096" xr:uid="{00000000-0005-0000-0000-0000F0650000}"/>
    <cellStyle name="Normal 30 3 2 5 3 5" xfId="21083" xr:uid="{00000000-0005-0000-0000-00005B520000}"/>
    <cellStyle name="Normal 30 3 2 5 4" xfId="12673" xr:uid="{00000000-0005-0000-0000-000081310000}"/>
    <cellStyle name="Normal 30 3 2 5 4 3" xfId="27771" xr:uid="{00000000-0005-0000-0000-00007B6C0000}"/>
    <cellStyle name="Normal 30 3 2 5 5" xfId="7652" xr:uid="{00000000-0005-0000-0000-0000E41D0000}"/>
    <cellStyle name="Normal 30 3 2 5 5 3" xfId="22754" xr:uid="{00000000-0005-0000-0000-0000E2580000}"/>
    <cellStyle name="Normal 30 3 2 5 7" xfId="17741" xr:uid="{00000000-0005-0000-0000-00004D450000}"/>
    <cellStyle name="Normal 30 3 2 6" xfId="3434" xr:uid="{00000000-0005-0000-0000-00006A0D0000}"/>
    <cellStyle name="Normal 30 3 2 6 2" xfId="13508" xr:uid="{00000000-0005-0000-0000-0000C4340000}"/>
    <cellStyle name="Normal 30 3 2 6 2 3" xfId="28606" xr:uid="{00000000-0005-0000-0000-0000BE6F0000}"/>
    <cellStyle name="Normal 30 3 2 6 3" xfId="8488" xr:uid="{00000000-0005-0000-0000-000028210000}"/>
    <cellStyle name="Normal 30 3 2 6 3 3" xfId="23589" xr:uid="{00000000-0005-0000-0000-0000255C0000}"/>
    <cellStyle name="Normal 30 3 2 6 5" xfId="18576" xr:uid="{00000000-0005-0000-0000-000090480000}"/>
    <cellStyle name="Normal 30 3 2 7" xfId="5127" xr:uid="{00000000-0005-0000-0000-000007140000}"/>
    <cellStyle name="Normal 30 3 2 7 2" xfId="15179" xr:uid="{00000000-0005-0000-0000-00004B3B0000}"/>
    <cellStyle name="Normal 30 3 2 7 2 3" xfId="30277" xr:uid="{00000000-0005-0000-0000-000045760000}"/>
    <cellStyle name="Normal 30 3 2 7 3" xfId="10159" xr:uid="{00000000-0005-0000-0000-0000AF270000}"/>
    <cellStyle name="Normal 30 3 2 7 3 3" xfId="25260" xr:uid="{00000000-0005-0000-0000-0000AC620000}"/>
    <cellStyle name="Normal 30 3 2 7 5" xfId="20247" xr:uid="{00000000-0005-0000-0000-0000174F0000}"/>
    <cellStyle name="Normal 30 3 2 8" xfId="11837" xr:uid="{00000000-0005-0000-0000-00003D2E0000}"/>
    <cellStyle name="Normal 30 3 2 8 3" xfId="26935" xr:uid="{00000000-0005-0000-0000-000037690000}"/>
    <cellStyle name="Normal 30 3 2 9" xfId="6816" xr:uid="{00000000-0005-0000-0000-0000A01A0000}"/>
    <cellStyle name="Normal 30 3 2 9 3" xfId="21918" xr:uid="{00000000-0005-0000-0000-00009E550000}"/>
    <cellStyle name="Normal 30 3 3" xfId="1780" xr:uid="{00000000-0005-0000-0000-0000F4060000}"/>
    <cellStyle name="Normal 30 3 3 10" xfId="16957" xr:uid="{00000000-0005-0000-0000-00003D420000}"/>
    <cellStyle name="Normal 30 3 3 2" xfId="1999" xr:uid="{00000000-0005-0000-0000-0000CF070000}"/>
    <cellStyle name="Normal 30 3 3 2 2" xfId="2420" xr:uid="{00000000-0005-0000-0000-000074090000}"/>
    <cellStyle name="Normal 30 3 3 2 2 2" xfId="3259" xr:uid="{00000000-0005-0000-0000-0000BB0C0000}"/>
    <cellStyle name="Normal 30 3 3 2 2 2 2" xfId="4949" xr:uid="{00000000-0005-0000-0000-000055130000}"/>
    <cellStyle name="Normal 30 3 3 2 2 2 2 2" xfId="15022" xr:uid="{00000000-0005-0000-0000-0000AE3A0000}"/>
    <cellStyle name="Normal 30 3 3 2 2 2 2 2 3" xfId="30120" xr:uid="{00000000-0005-0000-0000-0000A8750000}"/>
    <cellStyle name="Normal 30 3 3 2 2 2 2 3" xfId="10002" xr:uid="{00000000-0005-0000-0000-000012270000}"/>
    <cellStyle name="Normal 30 3 3 2 2 2 2 3 3" xfId="25103" xr:uid="{00000000-0005-0000-0000-00000F620000}"/>
    <cellStyle name="Normal 30 3 3 2 2 2 2 5" xfId="20090" xr:uid="{00000000-0005-0000-0000-00007A4E0000}"/>
    <cellStyle name="Normal 30 3 3 2 2 2 3" xfId="6641" xr:uid="{00000000-0005-0000-0000-0000F1190000}"/>
    <cellStyle name="Normal 30 3 3 2 2 2 3 2" xfId="16693" xr:uid="{00000000-0005-0000-0000-000035410000}"/>
    <cellStyle name="Normal 30 3 3 2 2 2 3 3" xfId="11673" xr:uid="{00000000-0005-0000-0000-0000992D0000}"/>
    <cellStyle name="Normal 30 3 3 2 2 2 3 3 3" xfId="26774" xr:uid="{00000000-0005-0000-0000-000096680000}"/>
    <cellStyle name="Normal 30 3 3 2 2 2 3 5" xfId="21761" xr:uid="{00000000-0005-0000-0000-000001550000}"/>
    <cellStyle name="Normal 30 3 3 2 2 2 4" xfId="13351" xr:uid="{00000000-0005-0000-0000-000027340000}"/>
    <cellStyle name="Normal 30 3 3 2 2 2 4 3" xfId="28449" xr:uid="{00000000-0005-0000-0000-0000216F0000}"/>
    <cellStyle name="Normal 30 3 3 2 2 2 5" xfId="8330" xr:uid="{00000000-0005-0000-0000-00008A200000}"/>
    <cellStyle name="Normal 30 3 3 2 2 2 5 3" xfId="23432" xr:uid="{00000000-0005-0000-0000-0000885B0000}"/>
    <cellStyle name="Normal 30 3 3 2 2 2 7" xfId="18419" xr:uid="{00000000-0005-0000-0000-0000F3470000}"/>
    <cellStyle name="Normal 30 3 3 2 2 3" xfId="4112" xr:uid="{00000000-0005-0000-0000-000010100000}"/>
    <cellStyle name="Normal 30 3 3 2 2 3 2" xfId="14186" xr:uid="{00000000-0005-0000-0000-00006A370000}"/>
    <cellStyle name="Normal 30 3 3 2 2 3 2 3" xfId="29284" xr:uid="{00000000-0005-0000-0000-000064720000}"/>
    <cellStyle name="Normal 30 3 3 2 2 3 3" xfId="9166" xr:uid="{00000000-0005-0000-0000-0000CE230000}"/>
    <cellStyle name="Normal 30 3 3 2 2 3 3 3" xfId="24267" xr:uid="{00000000-0005-0000-0000-0000CB5E0000}"/>
    <cellStyle name="Normal 30 3 3 2 2 3 5" xfId="19254" xr:uid="{00000000-0005-0000-0000-0000364B0000}"/>
    <cellStyle name="Normal 30 3 3 2 2 4" xfId="5805" xr:uid="{00000000-0005-0000-0000-0000AD160000}"/>
    <cellStyle name="Normal 30 3 3 2 2 4 2" xfId="15857" xr:uid="{00000000-0005-0000-0000-0000F13D0000}"/>
    <cellStyle name="Normal 30 3 3 2 2 4 3" xfId="10837" xr:uid="{00000000-0005-0000-0000-0000552A0000}"/>
    <cellStyle name="Normal 30 3 3 2 2 4 3 3" xfId="25938" xr:uid="{00000000-0005-0000-0000-000052650000}"/>
    <cellStyle name="Normal 30 3 3 2 2 4 5" xfId="20925" xr:uid="{00000000-0005-0000-0000-0000BD510000}"/>
    <cellStyle name="Normal 30 3 3 2 2 5" xfId="12515" xr:uid="{00000000-0005-0000-0000-0000E3300000}"/>
    <cellStyle name="Normal 30 3 3 2 2 5 3" xfId="27613" xr:uid="{00000000-0005-0000-0000-0000DD6B0000}"/>
    <cellStyle name="Normal 30 3 3 2 2 6" xfId="7494" xr:uid="{00000000-0005-0000-0000-0000461D0000}"/>
    <cellStyle name="Normal 30 3 3 2 2 6 3" xfId="22596" xr:uid="{00000000-0005-0000-0000-000044580000}"/>
    <cellStyle name="Normal 30 3 3 2 2 8" xfId="17583" xr:uid="{00000000-0005-0000-0000-0000AF440000}"/>
    <cellStyle name="Normal 30 3 3 2 3" xfId="2841" xr:uid="{00000000-0005-0000-0000-0000190B0000}"/>
    <cellStyle name="Normal 30 3 3 2 3 2" xfId="4531" xr:uid="{00000000-0005-0000-0000-0000B3110000}"/>
    <cellStyle name="Normal 30 3 3 2 3 2 2" xfId="14604" xr:uid="{00000000-0005-0000-0000-00000C390000}"/>
    <cellStyle name="Normal 30 3 3 2 3 2 2 3" xfId="29702" xr:uid="{00000000-0005-0000-0000-000006740000}"/>
    <cellStyle name="Normal 30 3 3 2 3 2 3" xfId="9584" xr:uid="{00000000-0005-0000-0000-000070250000}"/>
    <cellStyle name="Normal 30 3 3 2 3 2 3 3" xfId="24685" xr:uid="{00000000-0005-0000-0000-00006D600000}"/>
    <cellStyle name="Normal 30 3 3 2 3 2 5" xfId="19672" xr:uid="{00000000-0005-0000-0000-0000D84C0000}"/>
    <cellStyle name="Normal 30 3 3 2 3 3" xfId="6223" xr:uid="{00000000-0005-0000-0000-00004F180000}"/>
    <cellStyle name="Normal 30 3 3 2 3 3 2" xfId="16275" xr:uid="{00000000-0005-0000-0000-0000933F0000}"/>
    <cellStyle name="Normal 30 3 3 2 3 3 3" xfId="11255" xr:uid="{00000000-0005-0000-0000-0000F72B0000}"/>
    <cellStyle name="Normal 30 3 3 2 3 3 3 3" xfId="26356" xr:uid="{00000000-0005-0000-0000-0000F4660000}"/>
    <cellStyle name="Normal 30 3 3 2 3 3 5" xfId="21343" xr:uid="{00000000-0005-0000-0000-00005F530000}"/>
    <cellStyle name="Normal 30 3 3 2 3 4" xfId="12933" xr:uid="{00000000-0005-0000-0000-000085320000}"/>
    <cellStyle name="Normal 30 3 3 2 3 4 3" xfId="28031" xr:uid="{00000000-0005-0000-0000-00007F6D0000}"/>
    <cellStyle name="Normal 30 3 3 2 3 5" xfId="7912" xr:uid="{00000000-0005-0000-0000-0000E81E0000}"/>
    <cellStyle name="Normal 30 3 3 2 3 5 3" xfId="23014" xr:uid="{00000000-0005-0000-0000-0000E6590000}"/>
    <cellStyle name="Normal 30 3 3 2 3 7" xfId="18001" xr:uid="{00000000-0005-0000-0000-000051460000}"/>
    <cellStyle name="Normal 30 3 3 2 4" xfId="3694" xr:uid="{00000000-0005-0000-0000-00006E0E0000}"/>
    <cellStyle name="Normal 30 3 3 2 4 2" xfId="13768" xr:uid="{00000000-0005-0000-0000-0000C8350000}"/>
    <cellStyle name="Normal 30 3 3 2 4 2 3" xfId="28866" xr:uid="{00000000-0005-0000-0000-0000C2700000}"/>
    <cellStyle name="Normal 30 3 3 2 4 3" xfId="8748" xr:uid="{00000000-0005-0000-0000-00002C220000}"/>
    <cellStyle name="Normal 30 3 3 2 4 3 3" xfId="23849" xr:uid="{00000000-0005-0000-0000-0000295D0000}"/>
    <cellStyle name="Normal 30 3 3 2 4 5" xfId="18836" xr:uid="{00000000-0005-0000-0000-000094490000}"/>
    <cellStyle name="Normal 30 3 3 2 5" xfId="5387" xr:uid="{00000000-0005-0000-0000-00000B150000}"/>
    <cellStyle name="Normal 30 3 3 2 5 2" xfId="15439" xr:uid="{00000000-0005-0000-0000-00004F3C0000}"/>
    <cellStyle name="Normal 30 3 3 2 5 2 3" xfId="30537" xr:uid="{00000000-0005-0000-0000-000049770000}"/>
    <cellStyle name="Normal 30 3 3 2 5 3" xfId="10419" xr:uid="{00000000-0005-0000-0000-0000B3280000}"/>
    <cellStyle name="Normal 30 3 3 2 5 3 3" xfId="25520" xr:uid="{00000000-0005-0000-0000-0000B0630000}"/>
    <cellStyle name="Normal 30 3 3 2 5 5" xfId="20507" xr:uid="{00000000-0005-0000-0000-00001B500000}"/>
    <cellStyle name="Normal 30 3 3 2 6" xfId="12097" xr:uid="{00000000-0005-0000-0000-0000412F0000}"/>
    <cellStyle name="Normal 30 3 3 2 6 3" xfId="27195" xr:uid="{00000000-0005-0000-0000-00003B6A0000}"/>
    <cellStyle name="Normal 30 3 3 2 7" xfId="7076" xr:uid="{00000000-0005-0000-0000-0000A41B0000}"/>
    <cellStyle name="Normal 30 3 3 2 7 3" xfId="22178" xr:uid="{00000000-0005-0000-0000-0000A2560000}"/>
    <cellStyle name="Normal 30 3 3 2 9" xfId="17165" xr:uid="{00000000-0005-0000-0000-00000D430000}"/>
    <cellStyle name="Normal 30 3 3 3" xfId="2212" xr:uid="{00000000-0005-0000-0000-0000A4080000}"/>
    <cellStyle name="Normal 30 3 3 3 2" xfId="3051" xr:uid="{00000000-0005-0000-0000-0000EB0B0000}"/>
    <cellStyle name="Normal 30 3 3 3 2 2" xfId="4741" xr:uid="{00000000-0005-0000-0000-000085120000}"/>
    <cellStyle name="Normal 30 3 3 3 2 2 2" xfId="14814" xr:uid="{00000000-0005-0000-0000-0000DE390000}"/>
    <cellStyle name="Normal 30 3 3 3 2 2 2 3" xfId="29912" xr:uid="{00000000-0005-0000-0000-0000D8740000}"/>
    <cellStyle name="Normal 30 3 3 3 2 2 3" xfId="9794" xr:uid="{00000000-0005-0000-0000-000042260000}"/>
    <cellStyle name="Normal 30 3 3 3 2 2 3 3" xfId="24895" xr:uid="{00000000-0005-0000-0000-00003F610000}"/>
    <cellStyle name="Normal 30 3 3 3 2 2 5" xfId="19882" xr:uid="{00000000-0005-0000-0000-0000AA4D0000}"/>
    <cellStyle name="Normal 30 3 3 3 2 3" xfId="6433" xr:uid="{00000000-0005-0000-0000-000021190000}"/>
    <cellStyle name="Normal 30 3 3 3 2 3 2" xfId="16485" xr:uid="{00000000-0005-0000-0000-000065400000}"/>
    <cellStyle name="Normal 30 3 3 3 2 3 3" xfId="11465" xr:uid="{00000000-0005-0000-0000-0000C92C0000}"/>
    <cellStyle name="Normal 30 3 3 3 2 3 3 3" xfId="26566" xr:uid="{00000000-0005-0000-0000-0000C6670000}"/>
    <cellStyle name="Normal 30 3 3 3 2 3 5" xfId="21553" xr:uid="{00000000-0005-0000-0000-000031540000}"/>
    <cellStyle name="Normal 30 3 3 3 2 4" xfId="13143" xr:uid="{00000000-0005-0000-0000-000057330000}"/>
    <cellStyle name="Normal 30 3 3 3 2 4 3" xfId="28241" xr:uid="{00000000-0005-0000-0000-0000516E0000}"/>
    <cellStyle name="Normal 30 3 3 3 2 5" xfId="8122" xr:uid="{00000000-0005-0000-0000-0000BA1F0000}"/>
    <cellStyle name="Normal 30 3 3 3 2 5 3" xfId="23224" xr:uid="{00000000-0005-0000-0000-0000B85A0000}"/>
    <cellStyle name="Normal 30 3 3 3 2 7" xfId="18211" xr:uid="{00000000-0005-0000-0000-000023470000}"/>
    <cellStyle name="Normal 30 3 3 3 3" xfId="3904" xr:uid="{00000000-0005-0000-0000-0000400F0000}"/>
    <cellStyle name="Normal 30 3 3 3 3 2" xfId="13978" xr:uid="{00000000-0005-0000-0000-00009A360000}"/>
    <cellStyle name="Normal 30 3 3 3 3 2 3" xfId="29076" xr:uid="{00000000-0005-0000-0000-000094710000}"/>
    <cellStyle name="Normal 30 3 3 3 3 3" xfId="8958" xr:uid="{00000000-0005-0000-0000-0000FE220000}"/>
    <cellStyle name="Normal 30 3 3 3 3 3 3" xfId="24059" xr:uid="{00000000-0005-0000-0000-0000FB5D0000}"/>
    <cellStyle name="Normal 30 3 3 3 3 5" xfId="19046" xr:uid="{00000000-0005-0000-0000-0000664A0000}"/>
    <cellStyle name="Normal 30 3 3 3 4" xfId="5597" xr:uid="{00000000-0005-0000-0000-0000DD150000}"/>
    <cellStyle name="Normal 30 3 3 3 4 2" xfId="15649" xr:uid="{00000000-0005-0000-0000-0000213D0000}"/>
    <cellStyle name="Normal 30 3 3 3 4 2 3" xfId="30747" xr:uid="{00000000-0005-0000-0000-00001B780000}"/>
    <cellStyle name="Normal 30 3 3 3 4 3" xfId="10629" xr:uid="{00000000-0005-0000-0000-000085290000}"/>
    <cellStyle name="Normal 30 3 3 3 4 3 3" xfId="25730" xr:uid="{00000000-0005-0000-0000-000082640000}"/>
    <cellStyle name="Normal 30 3 3 3 4 5" xfId="20717" xr:uid="{00000000-0005-0000-0000-0000ED500000}"/>
    <cellStyle name="Normal 30 3 3 3 5" xfId="12307" xr:uid="{00000000-0005-0000-0000-000013300000}"/>
    <cellStyle name="Normal 30 3 3 3 5 3" xfId="27405" xr:uid="{00000000-0005-0000-0000-00000D6B0000}"/>
    <cellStyle name="Normal 30 3 3 3 6" xfId="7286" xr:uid="{00000000-0005-0000-0000-0000761C0000}"/>
    <cellStyle name="Normal 30 3 3 3 6 3" xfId="22388" xr:uid="{00000000-0005-0000-0000-000074570000}"/>
    <cellStyle name="Normal 30 3 3 3 8" xfId="17375" xr:uid="{00000000-0005-0000-0000-0000DF430000}"/>
    <cellStyle name="Normal 30 3 3 4" xfId="2633" xr:uid="{00000000-0005-0000-0000-0000490A0000}"/>
    <cellStyle name="Normal 30 3 3 4 2" xfId="4323" xr:uid="{00000000-0005-0000-0000-0000E3100000}"/>
    <cellStyle name="Normal 30 3 3 4 2 2" xfId="14396" xr:uid="{00000000-0005-0000-0000-00003C380000}"/>
    <cellStyle name="Normal 30 3 3 4 2 2 3" xfId="29494" xr:uid="{00000000-0005-0000-0000-000036730000}"/>
    <cellStyle name="Normal 30 3 3 4 2 3" xfId="9376" xr:uid="{00000000-0005-0000-0000-0000A0240000}"/>
    <cellStyle name="Normal 30 3 3 4 2 3 3" xfId="24477" xr:uid="{00000000-0005-0000-0000-00009D5F0000}"/>
    <cellStyle name="Normal 30 3 3 4 2 5" xfId="19464" xr:uid="{00000000-0005-0000-0000-0000084C0000}"/>
    <cellStyle name="Normal 30 3 3 4 3" xfId="6015" xr:uid="{00000000-0005-0000-0000-00007F170000}"/>
    <cellStyle name="Normal 30 3 3 4 3 2" xfId="16067" xr:uid="{00000000-0005-0000-0000-0000C33E0000}"/>
    <cellStyle name="Normal 30 3 3 4 3 3" xfId="11047" xr:uid="{00000000-0005-0000-0000-0000272B0000}"/>
    <cellStyle name="Normal 30 3 3 4 3 3 3" xfId="26148" xr:uid="{00000000-0005-0000-0000-000024660000}"/>
    <cellStyle name="Normal 30 3 3 4 3 5" xfId="21135" xr:uid="{00000000-0005-0000-0000-00008F520000}"/>
    <cellStyle name="Normal 30 3 3 4 4" xfId="12725" xr:uid="{00000000-0005-0000-0000-0000B5310000}"/>
    <cellStyle name="Normal 30 3 3 4 4 3" xfId="27823" xr:uid="{00000000-0005-0000-0000-0000AF6C0000}"/>
    <cellStyle name="Normal 30 3 3 4 5" xfId="7704" xr:uid="{00000000-0005-0000-0000-0000181E0000}"/>
    <cellStyle name="Normal 30 3 3 4 5 3" xfId="22806" xr:uid="{00000000-0005-0000-0000-000016590000}"/>
    <cellStyle name="Normal 30 3 3 4 7" xfId="17793" xr:uid="{00000000-0005-0000-0000-000081450000}"/>
    <cellStyle name="Normal 30 3 3 5" xfId="3486" xr:uid="{00000000-0005-0000-0000-00009E0D0000}"/>
    <cellStyle name="Normal 30 3 3 5 2" xfId="13560" xr:uid="{00000000-0005-0000-0000-0000F8340000}"/>
    <cellStyle name="Normal 30 3 3 5 2 3" xfId="28658" xr:uid="{00000000-0005-0000-0000-0000F26F0000}"/>
    <cellStyle name="Normal 30 3 3 5 3" xfId="8540" xr:uid="{00000000-0005-0000-0000-00005C210000}"/>
    <cellStyle name="Normal 30 3 3 5 3 3" xfId="23641" xr:uid="{00000000-0005-0000-0000-0000595C0000}"/>
    <cellStyle name="Normal 30 3 3 5 5" xfId="18628" xr:uid="{00000000-0005-0000-0000-0000C4480000}"/>
    <cellStyle name="Normal 30 3 3 6" xfId="5179" xr:uid="{00000000-0005-0000-0000-00003B140000}"/>
    <cellStyle name="Normal 30 3 3 6 2" xfId="15231" xr:uid="{00000000-0005-0000-0000-00007F3B0000}"/>
    <cellStyle name="Normal 30 3 3 6 2 3" xfId="30329" xr:uid="{00000000-0005-0000-0000-000079760000}"/>
    <cellStyle name="Normal 30 3 3 6 3" xfId="10211" xr:uid="{00000000-0005-0000-0000-0000E3270000}"/>
    <cellStyle name="Normal 30 3 3 6 3 3" xfId="25312" xr:uid="{00000000-0005-0000-0000-0000E0620000}"/>
    <cellStyle name="Normal 30 3 3 6 5" xfId="20299" xr:uid="{00000000-0005-0000-0000-00004B4F0000}"/>
    <cellStyle name="Normal 30 3 3 7" xfId="11889" xr:uid="{00000000-0005-0000-0000-0000712E0000}"/>
    <cellStyle name="Normal 30 3 3 7 3" xfId="26987" xr:uid="{00000000-0005-0000-0000-00006B690000}"/>
    <cellStyle name="Normal 30 3 3 8" xfId="6868" xr:uid="{00000000-0005-0000-0000-0000D41A0000}"/>
    <cellStyle name="Normal 30 3 3 8 3" xfId="21970" xr:uid="{00000000-0005-0000-0000-0000D2550000}"/>
    <cellStyle name="Normal 30 3 4" xfId="1893" xr:uid="{00000000-0005-0000-0000-000065070000}"/>
    <cellStyle name="Normal 30 3 4 2" xfId="2316" xr:uid="{00000000-0005-0000-0000-00000C090000}"/>
    <cellStyle name="Normal 30 3 4 2 2" xfId="3155" xr:uid="{00000000-0005-0000-0000-0000530C0000}"/>
    <cellStyle name="Normal 30 3 4 2 2 2" xfId="4845" xr:uid="{00000000-0005-0000-0000-0000ED120000}"/>
    <cellStyle name="Normal 30 3 4 2 2 2 2" xfId="14918" xr:uid="{00000000-0005-0000-0000-0000463A0000}"/>
    <cellStyle name="Normal 30 3 4 2 2 2 2 3" xfId="30016" xr:uid="{00000000-0005-0000-0000-000040750000}"/>
    <cellStyle name="Normal 30 3 4 2 2 2 3" xfId="9898" xr:uid="{00000000-0005-0000-0000-0000AA260000}"/>
    <cellStyle name="Normal 30 3 4 2 2 2 3 3" xfId="24999" xr:uid="{00000000-0005-0000-0000-0000A7610000}"/>
    <cellStyle name="Normal 30 3 4 2 2 2 5" xfId="19986" xr:uid="{00000000-0005-0000-0000-0000124E0000}"/>
    <cellStyle name="Normal 30 3 4 2 2 3" xfId="6537" xr:uid="{00000000-0005-0000-0000-000089190000}"/>
    <cellStyle name="Normal 30 3 4 2 2 3 2" xfId="16589" xr:uid="{00000000-0005-0000-0000-0000CD400000}"/>
    <cellStyle name="Normal 30 3 4 2 2 3 3" xfId="11569" xr:uid="{00000000-0005-0000-0000-0000312D0000}"/>
    <cellStyle name="Normal 30 3 4 2 2 3 3 3" xfId="26670" xr:uid="{00000000-0005-0000-0000-00002E680000}"/>
    <cellStyle name="Normal 30 3 4 2 2 3 5" xfId="21657" xr:uid="{00000000-0005-0000-0000-000099540000}"/>
    <cellStyle name="Normal 30 3 4 2 2 4" xfId="13247" xr:uid="{00000000-0005-0000-0000-0000BF330000}"/>
    <cellStyle name="Normal 30 3 4 2 2 4 3" xfId="28345" xr:uid="{00000000-0005-0000-0000-0000B96E0000}"/>
    <cellStyle name="Normal 30 3 4 2 2 5" xfId="8226" xr:uid="{00000000-0005-0000-0000-000022200000}"/>
    <cellStyle name="Normal 30 3 4 2 2 5 3" xfId="23328" xr:uid="{00000000-0005-0000-0000-0000205B0000}"/>
    <cellStyle name="Normal 30 3 4 2 2 7" xfId="18315" xr:uid="{00000000-0005-0000-0000-00008B470000}"/>
    <cellStyle name="Normal 30 3 4 2 3" xfId="4008" xr:uid="{00000000-0005-0000-0000-0000A80F0000}"/>
    <cellStyle name="Normal 30 3 4 2 3 2" xfId="14082" xr:uid="{00000000-0005-0000-0000-000002370000}"/>
    <cellStyle name="Normal 30 3 4 2 3 2 3" xfId="29180" xr:uid="{00000000-0005-0000-0000-0000FC710000}"/>
    <cellStyle name="Normal 30 3 4 2 3 3" xfId="9062" xr:uid="{00000000-0005-0000-0000-000066230000}"/>
    <cellStyle name="Normal 30 3 4 2 3 3 3" xfId="24163" xr:uid="{00000000-0005-0000-0000-0000635E0000}"/>
    <cellStyle name="Normal 30 3 4 2 3 5" xfId="19150" xr:uid="{00000000-0005-0000-0000-0000CE4A0000}"/>
    <cellStyle name="Normal 30 3 4 2 4" xfId="5701" xr:uid="{00000000-0005-0000-0000-000045160000}"/>
    <cellStyle name="Normal 30 3 4 2 4 2" xfId="15753" xr:uid="{00000000-0005-0000-0000-0000893D0000}"/>
    <cellStyle name="Normal 30 3 4 2 4 2 3" xfId="30851" xr:uid="{00000000-0005-0000-0000-000083780000}"/>
    <cellStyle name="Normal 30 3 4 2 4 3" xfId="10733" xr:uid="{00000000-0005-0000-0000-0000ED290000}"/>
    <cellStyle name="Normal 30 3 4 2 4 3 3" xfId="25834" xr:uid="{00000000-0005-0000-0000-0000EA640000}"/>
    <cellStyle name="Normal 30 3 4 2 4 5" xfId="20821" xr:uid="{00000000-0005-0000-0000-000055510000}"/>
    <cellStyle name="Normal 30 3 4 2 5" xfId="12411" xr:uid="{00000000-0005-0000-0000-00007B300000}"/>
    <cellStyle name="Normal 30 3 4 2 5 3" xfId="27509" xr:uid="{00000000-0005-0000-0000-0000756B0000}"/>
    <cellStyle name="Normal 30 3 4 2 6" xfId="7390" xr:uid="{00000000-0005-0000-0000-0000DE1C0000}"/>
    <cellStyle name="Normal 30 3 4 2 6 3" xfId="22492" xr:uid="{00000000-0005-0000-0000-0000DC570000}"/>
    <cellStyle name="Normal 30 3 4 2 8" xfId="17479" xr:uid="{00000000-0005-0000-0000-000047440000}"/>
    <cellStyle name="Normal 30 3 4 3" xfId="2737" xr:uid="{00000000-0005-0000-0000-0000B10A0000}"/>
    <cellStyle name="Normal 30 3 4 3 2" xfId="4427" xr:uid="{00000000-0005-0000-0000-00004B110000}"/>
    <cellStyle name="Normal 30 3 4 3 2 2" xfId="14500" xr:uid="{00000000-0005-0000-0000-0000A4380000}"/>
    <cellStyle name="Normal 30 3 4 3 2 2 3" xfId="29598" xr:uid="{00000000-0005-0000-0000-00009E730000}"/>
    <cellStyle name="Normal 30 3 4 3 2 3" xfId="9480" xr:uid="{00000000-0005-0000-0000-000008250000}"/>
    <cellStyle name="Normal 30 3 4 3 2 3 3" xfId="24581" xr:uid="{00000000-0005-0000-0000-000005600000}"/>
    <cellStyle name="Normal 30 3 4 3 2 5" xfId="19568" xr:uid="{00000000-0005-0000-0000-0000704C0000}"/>
    <cellStyle name="Normal 30 3 4 3 3" xfId="6119" xr:uid="{00000000-0005-0000-0000-0000E7170000}"/>
    <cellStyle name="Normal 30 3 4 3 3 2" xfId="16171" xr:uid="{00000000-0005-0000-0000-00002B3F0000}"/>
    <cellStyle name="Normal 30 3 4 3 3 3" xfId="11151" xr:uid="{00000000-0005-0000-0000-00008F2B0000}"/>
    <cellStyle name="Normal 30 3 4 3 3 3 3" xfId="26252" xr:uid="{00000000-0005-0000-0000-00008C660000}"/>
    <cellStyle name="Normal 30 3 4 3 3 5" xfId="21239" xr:uid="{00000000-0005-0000-0000-0000F7520000}"/>
    <cellStyle name="Normal 30 3 4 3 4" xfId="12829" xr:uid="{00000000-0005-0000-0000-00001D320000}"/>
    <cellStyle name="Normal 30 3 4 3 4 3" xfId="27927" xr:uid="{00000000-0005-0000-0000-0000176D0000}"/>
    <cellStyle name="Normal 30 3 4 3 5" xfId="7808" xr:uid="{00000000-0005-0000-0000-0000801E0000}"/>
    <cellStyle name="Normal 30 3 4 3 5 3" xfId="22910" xr:uid="{00000000-0005-0000-0000-00007E590000}"/>
    <cellStyle name="Normal 30 3 4 3 7" xfId="17897" xr:uid="{00000000-0005-0000-0000-0000E9450000}"/>
    <cellStyle name="Normal 30 3 4 4" xfId="3590" xr:uid="{00000000-0005-0000-0000-0000060E0000}"/>
    <cellStyle name="Normal 30 3 4 4 2" xfId="13664" xr:uid="{00000000-0005-0000-0000-000060350000}"/>
    <cellStyle name="Normal 30 3 4 4 2 3" xfId="28762" xr:uid="{00000000-0005-0000-0000-00005A700000}"/>
    <cellStyle name="Normal 30 3 4 4 3" xfId="8644" xr:uid="{00000000-0005-0000-0000-0000C4210000}"/>
    <cellStyle name="Normal 30 3 4 4 3 3" xfId="23745" xr:uid="{00000000-0005-0000-0000-0000C15C0000}"/>
    <cellStyle name="Normal 30 3 4 4 5" xfId="18732" xr:uid="{00000000-0005-0000-0000-00002C490000}"/>
    <cellStyle name="Normal 30 3 4 5" xfId="5283" xr:uid="{00000000-0005-0000-0000-0000A3140000}"/>
    <cellStyle name="Normal 30 3 4 5 2" xfId="15335" xr:uid="{00000000-0005-0000-0000-0000E73B0000}"/>
    <cellStyle name="Normal 30 3 4 5 2 3" xfId="30433" xr:uid="{00000000-0005-0000-0000-0000E1760000}"/>
    <cellStyle name="Normal 30 3 4 5 3" xfId="10315" xr:uid="{00000000-0005-0000-0000-00004B280000}"/>
    <cellStyle name="Normal 30 3 4 5 3 3" xfId="25416" xr:uid="{00000000-0005-0000-0000-000048630000}"/>
    <cellStyle name="Normal 30 3 4 5 5" xfId="20403" xr:uid="{00000000-0005-0000-0000-0000B34F0000}"/>
    <cellStyle name="Normal 30 3 4 6" xfId="11993" xr:uid="{00000000-0005-0000-0000-0000D92E0000}"/>
    <cellStyle name="Normal 30 3 4 6 3" xfId="27091" xr:uid="{00000000-0005-0000-0000-0000D3690000}"/>
    <cellStyle name="Normal 30 3 4 7" xfId="6972" xr:uid="{00000000-0005-0000-0000-00003C1B0000}"/>
    <cellStyle name="Normal 30 3 4 7 3" xfId="22074" xr:uid="{00000000-0005-0000-0000-00003A560000}"/>
    <cellStyle name="Normal 30 3 4 9" xfId="17061" xr:uid="{00000000-0005-0000-0000-0000A5420000}"/>
    <cellStyle name="Normal 30 3 5" xfId="2106" xr:uid="{00000000-0005-0000-0000-00003A080000}"/>
    <cellStyle name="Normal 30 3 5 2" xfId="2947" xr:uid="{00000000-0005-0000-0000-0000830B0000}"/>
    <cellStyle name="Normal 30 3 5 2 2" xfId="4637" xr:uid="{00000000-0005-0000-0000-00001D120000}"/>
    <cellStyle name="Normal 30 3 5 2 2 2" xfId="14710" xr:uid="{00000000-0005-0000-0000-000076390000}"/>
    <cellStyle name="Normal 30 3 5 2 2 2 3" xfId="29808" xr:uid="{00000000-0005-0000-0000-000070740000}"/>
    <cellStyle name="Normal 30 3 5 2 2 3" xfId="9690" xr:uid="{00000000-0005-0000-0000-0000DA250000}"/>
    <cellStyle name="Normal 30 3 5 2 2 3 3" xfId="24791" xr:uid="{00000000-0005-0000-0000-0000D7600000}"/>
    <cellStyle name="Normal 30 3 5 2 2 5" xfId="19778" xr:uid="{00000000-0005-0000-0000-0000424D0000}"/>
    <cellStyle name="Normal 30 3 5 2 3" xfId="6329" xr:uid="{00000000-0005-0000-0000-0000B9180000}"/>
    <cellStyle name="Normal 30 3 5 2 3 2" xfId="16381" xr:uid="{00000000-0005-0000-0000-0000FD3F0000}"/>
    <cellStyle name="Normal 30 3 5 2 3 3" xfId="11361" xr:uid="{00000000-0005-0000-0000-0000612C0000}"/>
    <cellStyle name="Normal 30 3 5 2 3 3 3" xfId="26462" xr:uid="{00000000-0005-0000-0000-00005E670000}"/>
    <cellStyle name="Normal 30 3 5 2 3 5" xfId="21449" xr:uid="{00000000-0005-0000-0000-0000C9530000}"/>
    <cellStyle name="Normal 30 3 5 2 4" xfId="13039" xr:uid="{00000000-0005-0000-0000-0000EF320000}"/>
    <cellStyle name="Normal 30 3 5 2 4 3" xfId="28137" xr:uid="{00000000-0005-0000-0000-0000E96D0000}"/>
    <cellStyle name="Normal 30 3 5 2 5" xfId="8018" xr:uid="{00000000-0005-0000-0000-0000521F0000}"/>
    <cellStyle name="Normal 30 3 5 2 5 3" xfId="23120" xr:uid="{00000000-0005-0000-0000-0000505A0000}"/>
    <cellStyle name="Normal 30 3 5 2 7" xfId="18107" xr:uid="{00000000-0005-0000-0000-0000BB460000}"/>
    <cellStyle name="Normal 30 3 5 3" xfId="3800" xr:uid="{00000000-0005-0000-0000-0000D80E0000}"/>
    <cellStyle name="Normal 30 3 5 3 2" xfId="13874" xr:uid="{00000000-0005-0000-0000-000032360000}"/>
    <cellStyle name="Normal 30 3 5 3 2 3" xfId="28972" xr:uid="{00000000-0005-0000-0000-00002C710000}"/>
    <cellStyle name="Normal 30 3 5 3 3" xfId="8854" xr:uid="{00000000-0005-0000-0000-000096220000}"/>
    <cellStyle name="Normal 30 3 5 3 3 3" xfId="23955" xr:uid="{00000000-0005-0000-0000-0000935D0000}"/>
    <cellStyle name="Normal 30 3 5 3 5" xfId="18942" xr:uid="{00000000-0005-0000-0000-0000FE490000}"/>
    <cellStyle name="Normal 30 3 5 4" xfId="5493" xr:uid="{00000000-0005-0000-0000-000075150000}"/>
    <cellStyle name="Normal 30 3 5 4 2" xfId="15545" xr:uid="{00000000-0005-0000-0000-0000B93C0000}"/>
    <cellStyle name="Normal 30 3 5 4 2 3" xfId="30643" xr:uid="{00000000-0005-0000-0000-0000B3770000}"/>
    <cellStyle name="Normal 30 3 5 4 3" xfId="10525" xr:uid="{00000000-0005-0000-0000-00001D290000}"/>
    <cellStyle name="Normal 30 3 5 4 3 3" xfId="25626" xr:uid="{00000000-0005-0000-0000-00001A640000}"/>
    <cellStyle name="Normal 30 3 5 4 5" xfId="20613" xr:uid="{00000000-0005-0000-0000-000085500000}"/>
    <cellStyle name="Normal 30 3 5 5" xfId="12203" xr:uid="{00000000-0005-0000-0000-0000AB2F0000}"/>
    <cellStyle name="Normal 30 3 5 5 3" xfId="27301" xr:uid="{00000000-0005-0000-0000-0000A56A0000}"/>
    <cellStyle name="Normal 30 3 5 6" xfId="7182" xr:uid="{00000000-0005-0000-0000-00000E1C0000}"/>
    <cellStyle name="Normal 30 3 5 6 3" xfId="22284" xr:uid="{00000000-0005-0000-0000-00000C570000}"/>
    <cellStyle name="Normal 30 3 5 8" xfId="17271" xr:uid="{00000000-0005-0000-0000-000077430000}"/>
    <cellStyle name="Normal 30 3 6" xfId="2527" xr:uid="{00000000-0005-0000-0000-0000DF090000}"/>
    <cellStyle name="Normal 30 3 6 2" xfId="4219" xr:uid="{00000000-0005-0000-0000-00007B100000}"/>
    <cellStyle name="Normal 30 3 6 2 2" xfId="14292" xr:uid="{00000000-0005-0000-0000-0000D4370000}"/>
    <cellStyle name="Normal 30 3 6 2 2 3" xfId="29390" xr:uid="{00000000-0005-0000-0000-0000CE720000}"/>
    <cellStyle name="Normal 30 3 6 2 3" xfId="9272" xr:uid="{00000000-0005-0000-0000-000038240000}"/>
    <cellStyle name="Normal 30 3 6 2 3 3" xfId="24373" xr:uid="{00000000-0005-0000-0000-0000355F0000}"/>
    <cellStyle name="Normal 30 3 6 2 5" xfId="19360" xr:uid="{00000000-0005-0000-0000-0000A04B0000}"/>
    <cellStyle name="Normal 30 3 6 3" xfId="5911" xr:uid="{00000000-0005-0000-0000-000017170000}"/>
    <cellStyle name="Normal 30 3 6 3 2" xfId="15963" xr:uid="{00000000-0005-0000-0000-00005B3E0000}"/>
    <cellStyle name="Normal 30 3 6 3 3" xfId="10943" xr:uid="{00000000-0005-0000-0000-0000BF2A0000}"/>
    <cellStyle name="Normal 30 3 6 3 3 3" xfId="26044" xr:uid="{00000000-0005-0000-0000-0000BC650000}"/>
    <cellStyle name="Normal 30 3 6 3 5" xfId="21031" xr:uid="{00000000-0005-0000-0000-000027520000}"/>
    <cellStyle name="Normal 30 3 6 4" xfId="12621" xr:uid="{00000000-0005-0000-0000-00004D310000}"/>
    <cellStyle name="Normal 30 3 6 4 3" xfId="27719" xr:uid="{00000000-0005-0000-0000-0000476C0000}"/>
    <cellStyle name="Normal 30 3 6 5" xfId="7600" xr:uid="{00000000-0005-0000-0000-0000B01D0000}"/>
    <cellStyle name="Normal 30 3 6 5 3" xfId="22702" xr:uid="{00000000-0005-0000-0000-0000AE580000}"/>
    <cellStyle name="Normal 30 3 6 7" xfId="17689" xr:uid="{00000000-0005-0000-0000-000019450000}"/>
    <cellStyle name="Normal 30 3 7" xfId="3378" xr:uid="{00000000-0005-0000-0000-0000320D0000}"/>
    <cellStyle name="Normal 30 3 7 2" xfId="13456" xr:uid="{00000000-0005-0000-0000-000090340000}"/>
    <cellStyle name="Normal 30 3 7 2 3" xfId="28554" xr:uid="{00000000-0005-0000-0000-00008A6F0000}"/>
    <cellStyle name="Normal 30 3 7 3" xfId="8436" xr:uid="{00000000-0005-0000-0000-0000F4200000}"/>
    <cellStyle name="Normal 30 3 7 3 3" xfId="23537" xr:uid="{00000000-0005-0000-0000-0000F15B0000}"/>
    <cellStyle name="Normal 30 3 7 5" xfId="18524" xr:uid="{00000000-0005-0000-0000-00005C480000}"/>
    <cellStyle name="Normal 30 3 8" xfId="5072" xr:uid="{00000000-0005-0000-0000-0000D0130000}"/>
    <cellStyle name="Normal 30 3 8 2" xfId="15127" xr:uid="{00000000-0005-0000-0000-0000173B0000}"/>
    <cellStyle name="Normal 30 3 8 2 3" xfId="30225" xr:uid="{00000000-0005-0000-0000-000011760000}"/>
    <cellStyle name="Normal 30 3 8 3" xfId="10107" xr:uid="{00000000-0005-0000-0000-00007B270000}"/>
    <cellStyle name="Normal 30 3 8 3 3" xfId="25208" xr:uid="{00000000-0005-0000-0000-000078620000}"/>
    <cellStyle name="Normal 30 3 8 5" xfId="20195" xr:uid="{00000000-0005-0000-0000-0000E34E0000}"/>
    <cellStyle name="Normal 30 3 9" xfId="11783" xr:uid="{00000000-0005-0000-0000-0000072E0000}"/>
    <cellStyle name="Normal 30 3 9 3" xfId="26883" xr:uid="{00000000-0005-0000-0000-000003690000}"/>
    <cellStyle name="Normal 30_Sheet2" xfId="1046" xr:uid="{00000000-0005-0000-0000-000016040000}"/>
    <cellStyle name="Normal 31" xfId="956" xr:uid="{00000000-0005-0000-0000-0000BC030000}"/>
    <cellStyle name="Normal 32" xfId="957" xr:uid="{00000000-0005-0000-0000-0000BD030000}"/>
    <cellStyle name="Normal 33" xfId="958" xr:uid="{00000000-0005-0000-0000-0000BE030000}"/>
    <cellStyle name="Normal 34" xfId="959" xr:uid="{00000000-0005-0000-0000-0000BF030000}"/>
    <cellStyle name="Normal 35" xfId="960" xr:uid="{00000000-0005-0000-0000-0000C0030000}"/>
    <cellStyle name="Normal 35 2" xfId="1434" xr:uid="{00000000-0005-0000-0000-00009A050000}"/>
    <cellStyle name="Normal 36" xfId="961" xr:uid="{00000000-0005-0000-0000-0000C1030000}"/>
    <cellStyle name="Normal 36 2" xfId="1435" xr:uid="{00000000-0005-0000-0000-00009B050000}"/>
    <cellStyle name="Normal 37" xfId="962" xr:uid="{00000000-0005-0000-0000-0000C2030000}"/>
    <cellStyle name="Normal 37 2" xfId="1436" xr:uid="{00000000-0005-0000-0000-00009C050000}"/>
    <cellStyle name="Normal 38" xfId="963" xr:uid="{00000000-0005-0000-0000-0000C3030000}"/>
    <cellStyle name="Normal 38 2" xfId="1437" xr:uid="{00000000-0005-0000-0000-00009D050000}"/>
    <cellStyle name="Normal 39" xfId="964" xr:uid="{00000000-0005-0000-0000-0000C4030000}"/>
    <cellStyle name="Normal 39 2" xfId="1438" xr:uid="{00000000-0005-0000-0000-00009E050000}"/>
    <cellStyle name="Normal 4" xfId="130" xr:uid="{00000000-0005-0000-0000-000082000000}"/>
    <cellStyle name="Normal 4 2" xfId="333" xr:uid="{00000000-0005-0000-0000-00004D010000}"/>
    <cellStyle name="Normal 4 2 10" xfId="6763" xr:uid="{00000000-0005-0000-0000-00006B1A0000}"/>
    <cellStyle name="Normal 4 2 10 3" xfId="21867" xr:uid="{00000000-0005-0000-0000-00006B550000}"/>
    <cellStyle name="Normal 4 2 12" xfId="16852" xr:uid="{00000000-0005-0000-0000-0000D4410000}"/>
    <cellStyle name="Normal 4 2 13" xfId="1439" xr:uid="{00000000-0005-0000-0000-00009F050000}"/>
    <cellStyle name="Normal 4 2 2" xfId="1727" xr:uid="{00000000-0005-0000-0000-0000BF060000}"/>
    <cellStyle name="Normal 4 2 2 11" xfId="16906" xr:uid="{00000000-0005-0000-0000-00000A420000}"/>
    <cellStyle name="Normal 4 2 2 2" xfId="1835" xr:uid="{00000000-0005-0000-0000-00002B070000}"/>
    <cellStyle name="Normal 4 2 2 2 10" xfId="17010" xr:uid="{00000000-0005-0000-0000-000072420000}"/>
    <cellStyle name="Normal 4 2 2 2 2" xfId="2052" xr:uid="{00000000-0005-0000-0000-000004080000}"/>
    <cellStyle name="Normal 4 2 2 2 2 2" xfId="2473" xr:uid="{00000000-0005-0000-0000-0000A9090000}"/>
    <cellStyle name="Normal 4 2 2 2 2 2 2" xfId="3312" xr:uid="{00000000-0005-0000-0000-0000F00C0000}"/>
    <cellStyle name="Normal 4 2 2 2 2 2 2 2" xfId="5002" xr:uid="{00000000-0005-0000-0000-00008A130000}"/>
    <cellStyle name="Normal 4 2 2 2 2 2 2 2 2" xfId="15075" xr:uid="{00000000-0005-0000-0000-0000E33A0000}"/>
    <cellStyle name="Normal 4 2 2 2 2 2 2 2 2 3" xfId="30173" xr:uid="{00000000-0005-0000-0000-0000DD750000}"/>
    <cellStyle name="Normal 4 2 2 2 2 2 2 2 3" xfId="10055" xr:uid="{00000000-0005-0000-0000-000047270000}"/>
    <cellStyle name="Normal 4 2 2 2 2 2 2 2 3 3" xfId="25156" xr:uid="{00000000-0005-0000-0000-000044620000}"/>
    <cellStyle name="Normal 4 2 2 2 2 2 2 2 5" xfId="20143" xr:uid="{00000000-0005-0000-0000-0000AF4E0000}"/>
    <cellStyle name="Normal 4 2 2 2 2 2 2 3" xfId="6694" xr:uid="{00000000-0005-0000-0000-0000261A0000}"/>
    <cellStyle name="Normal 4 2 2 2 2 2 2 3 2" xfId="16746" xr:uid="{00000000-0005-0000-0000-00006A410000}"/>
    <cellStyle name="Normal 4 2 2 2 2 2 2 3 3" xfId="11726" xr:uid="{00000000-0005-0000-0000-0000CE2D0000}"/>
    <cellStyle name="Normal 4 2 2 2 2 2 2 3 3 3" xfId="26827" xr:uid="{00000000-0005-0000-0000-0000CB680000}"/>
    <cellStyle name="Normal 4 2 2 2 2 2 2 3 5" xfId="21814" xr:uid="{00000000-0005-0000-0000-000036550000}"/>
    <cellStyle name="Normal 4 2 2 2 2 2 2 4" xfId="13404" xr:uid="{00000000-0005-0000-0000-00005C340000}"/>
    <cellStyle name="Normal 4 2 2 2 2 2 2 4 3" xfId="28502" xr:uid="{00000000-0005-0000-0000-0000566F0000}"/>
    <cellStyle name="Normal 4 2 2 2 2 2 2 5" xfId="8383" xr:uid="{00000000-0005-0000-0000-0000BF200000}"/>
    <cellStyle name="Normal 4 2 2 2 2 2 2 5 3" xfId="23485" xr:uid="{00000000-0005-0000-0000-0000BD5B0000}"/>
    <cellStyle name="Normal 4 2 2 2 2 2 2 7" xfId="18472" xr:uid="{00000000-0005-0000-0000-000028480000}"/>
    <cellStyle name="Normal 4 2 2 2 2 2 3" xfId="4165" xr:uid="{00000000-0005-0000-0000-000045100000}"/>
    <cellStyle name="Normal 4 2 2 2 2 2 3 2" xfId="14239" xr:uid="{00000000-0005-0000-0000-00009F370000}"/>
    <cellStyle name="Normal 4 2 2 2 2 2 3 2 3" xfId="29337" xr:uid="{00000000-0005-0000-0000-000099720000}"/>
    <cellStyle name="Normal 4 2 2 2 2 2 3 3" xfId="9219" xr:uid="{00000000-0005-0000-0000-000003240000}"/>
    <cellStyle name="Normal 4 2 2 2 2 2 3 3 3" xfId="24320" xr:uid="{00000000-0005-0000-0000-0000005F0000}"/>
    <cellStyle name="Normal 4 2 2 2 2 2 3 5" xfId="19307" xr:uid="{00000000-0005-0000-0000-00006B4B0000}"/>
    <cellStyle name="Normal 4 2 2 2 2 2 4" xfId="5858" xr:uid="{00000000-0005-0000-0000-0000E2160000}"/>
    <cellStyle name="Normal 4 2 2 2 2 2 4 2" xfId="15910" xr:uid="{00000000-0005-0000-0000-0000263E0000}"/>
    <cellStyle name="Normal 4 2 2 2 2 2 4 3" xfId="10890" xr:uid="{00000000-0005-0000-0000-00008A2A0000}"/>
    <cellStyle name="Normal 4 2 2 2 2 2 4 3 3" xfId="25991" xr:uid="{00000000-0005-0000-0000-000087650000}"/>
    <cellStyle name="Normal 4 2 2 2 2 2 4 5" xfId="20978" xr:uid="{00000000-0005-0000-0000-0000F2510000}"/>
    <cellStyle name="Normal 4 2 2 2 2 2 5" xfId="12568" xr:uid="{00000000-0005-0000-0000-000018310000}"/>
    <cellStyle name="Normal 4 2 2 2 2 2 5 3" xfId="27666" xr:uid="{00000000-0005-0000-0000-0000126C0000}"/>
    <cellStyle name="Normal 4 2 2 2 2 2 6" xfId="7547" xr:uid="{00000000-0005-0000-0000-00007B1D0000}"/>
    <cellStyle name="Normal 4 2 2 2 2 2 6 3" xfId="22649" xr:uid="{00000000-0005-0000-0000-000079580000}"/>
    <cellStyle name="Normal 4 2 2 2 2 2 8" xfId="17636" xr:uid="{00000000-0005-0000-0000-0000E4440000}"/>
    <cellStyle name="Normal 4 2 2 2 2 3" xfId="2894" xr:uid="{00000000-0005-0000-0000-00004E0B0000}"/>
    <cellStyle name="Normal 4 2 2 2 2 3 2" xfId="4584" xr:uid="{00000000-0005-0000-0000-0000E8110000}"/>
    <cellStyle name="Normal 4 2 2 2 2 3 2 2" xfId="14657" xr:uid="{00000000-0005-0000-0000-000041390000}"/>
    <cellStyle name="Normal 4 2 2 2 2 3 2 2 3" xfId="29755" xr:uid="{00000000-0005-0000-0000-00003B740000}"/>
    <cellStyle name="Normal 4 2 2 2 2 3 2 3" xfId="9637" xr:uid="{00000000-0005-0000-0000-0000A5250000}"/>
    <cellStyle name="Normal 4 2 2 2 2 3 2 3 3" xfId="24738" xr:uid="{00000000-0005-0000-0000-0000A2600000}"/>
    <cellStyle name="Normal 4 2 2 2 2 3 2 5" xfId="19725" xr:uid="{00000000-0005-0000-0000-00000D4D0000}"/>
    <cellStyle name="Normal 4 2 2 2 2 3 3" xfId="6276" xr:uid="{00000000-0005-0000-0000-000084180000}"/>
    <cellStyle name="Normal 4 2 2 2 2 3 3 2" xfId="16328" xr:uid="{00000000-0005-0000-0000-0000C83F0000}"/>
    <cellStyle name="Normal 4 2 2 2 2 3 3 3" xfId="11308" xr:uid="{00000000-0005-0000-0000-00002C2C0000}"/>
    <cellStyle name="Normal 4 2 2 2 2 3 3 3 3" xfId="26409" xr:uid="{00000000-0005-0000-0000-000029670000}"/>
    <cellStyle name="Normal 4 2 2 2 2 3 3 5" xfId="21396" xr:uid="{00000000-0005-0000-0000-000094530000}"/>
    <cellStyle name="Normal 4 2 2 2 2 3 4" xfId="12986" xr:uid="{00000000-0005-0000-0000-0000BA320000}"/>
    <cellStyle name="Normal 4 2 2 2 2 3 4 3" xfId="28084" xr:uid="{00000000-0005-0000-0000-0000B46D0000}"/>
    <cellStyle name="Normal 4 2 2 2 2 3 5" xfId="7965" xr:uid="{00000000-0005-0000-0000-00001D1F0000}"/>
    <cellStyle name="Normal 4 2 2 2 2 3 5 3" xfId="23067" xr:uid="{00000000-0005-0000-0000-00001B5A0000}"/>
    <cellStyle name="Normal 4 2 2 2 2 3 7" xfId="18054" xr:uid="{00000000-0005-0000-0000-000086460000}"/>
    <cellStyle name="Normal 4 2 2 2 2 4" xfId="3747" xr:uid="{00000000-0005-0000-0000-0000A30E0000}"/>
    <cellStyle name="Normal 4 2 2 2 2 4 2" xfId="13821" xr:uid="{00000000-0005-0000-0000-0000FD350000}"/>
    <cellStyle name="Normal 4 2 2 2 2 4 2 3" xfId="28919" xr:uid="{00000000-0005-0000-0000-0000F7700000}"/>
    <cellStyle name="Normal 4 2 2 2 2 4 3" xfId="8801" xr:uid="{00000000-0005-0000-0000-000061220000}"/>
    <cellStyle name="Normal 4 2 2 2 2 4 3 3" xfId="23902" xr:uid="{00000000-0005-0000-0000-00005E5D0000}"/>
    <cellStyle name="Normal 4 2 2 2 2 4 5" xfId="18889" xr:uid="{00000000-0005-0000-0000-0000C9490000}"/>
    <cellStyle name="Normal 4 2 2 2 2 5" xfId="5440" xr:uid="{00000000-0005-0000-0000-000040150000}"/>
    <cellStyle name="Normal 4 2 2 2 2 5 2" xfId="15492" xr:uid="{00000000-0005-0000-0000-0000843C0000}"/>
    <cellStyle name="Normal 4 2 2 2 2 5 2 3" xfId="30590" xr:uid="{00000000-0005-0000-0000-00007E770000}"/>
    <cellStyle name="Normal 4 2 2 2 2 5 3" xfId="10472" xr:uid="{00000000-0005-0000-0000-0000E8280000}"/>
    <cellStyle name="Normal 4 2 2 2 2 5 3 3" xfId="25573" xr:uid="{00000000-0005-0000-0000-0000E5630000}"/>
    <cellStyle name="Normal 4 2 2 2 2 5 5" xfId="20560" xr:uid="{00000000-0005-0000-0000-000050500000}"/>
    <cellStyle name="Normal 4 2 2 2 2 6" xfId="12150" xr:uid="{00000000-0005-0000-0000-0000762F0000}"/>
    <cellStyle name="Normal 4 2 2 2 2 6 3" xfId="27248" xr:uid="{00000000-0005-0000-0000-0000706A0000}"/>
    <cellStyle name="Normal 4 2 2 2 2 7" xfId="7129" xr:uid="{00000000-0005-0000-0000-0000D91B0000}"/>
    <cellStyle name="Normal 4 2 2 2 2 7 3" xfId="22231" xr:uid="{00000000-0005-0000-0000-0000D7560000}"/>
    <cellStyle name="Normal 4 2 2 2 2 9" xfId="17218" xr:uid="{00000000-0005-0000-0000-000042430000}"/>
    <cellStyle name="Normal 4 2 2 2 3" xfId="2265" xr:uid="{00000000-0005-0000-0000-0000D9080000}"/>
    <cellStyle name="Normal 4 2 2 2 3 2" xfId="3104" xr:uid="{00000000-0005-0000-0000-0000200C0000}"/>
    <cellStyle name="Normal 4 2 2 2 3 2 2" xfId="4794" xr:uid="{00000000-0005-0000-0000-0000BA120000}"/>
    <cellStyle name="Normal 4 2 2 2 3 2 2 2" xfId="14867" xr:uid="{00000000-0005-0000-0000-0000133A0000}"/>
    <cellStyle name="Normal 4 2 2 2 3 2 2 2 3" xfId="29965" xr:uid="{00000000-0005-0000-0000-00000D750000}"/>
    <cellStyle name="Normal 4 2 2 2 3 2 2 3" xfId="9847" xr:uid="{00000000-0005-0000-0000-000077260000}"/>
    <cellStyle name="Normal 4 2 2 2 3 2 2 3 3" xfId="24948" xr:uid="{00000000-0005-0000-0000-000074610000}"/>
    <cellStyle name="Normal 4 2 2 2 3 2 2 5" xfId="19935" xr:uid="{00000000-0005-0000-0000-0000DF4D0000}"/>
    <cellStyle name="Normal 4 2 2 2 3 2 3" xfId="6486" xr:uid="{00000000-0005-0000-0000-000056190000}"/>
    <cellStyle name="Normal 4 2 2 2 3 2 3 2" xfId="16538" xr:uid="{00000000-0005-0000-0000-00009A400000}"/>
    <cellStyle name="Normal 4 2 2 2 3 2 3 3" xfId="11518" xr:uid="{00000000-0005-0000-0000-0000FE2C0000}"/>
    <cellStyle name="Normal 4 2 2 2 3 2 3 3 3" xfId="26619" xr:uid="{00000000-0005-0000-0000-0000FB670000}"/>
    <cellStyle name="Normal 4 2 2 2 3 2 3 5" xfId="21606" xr:uid="{00000000-0005-0000-0000-000066540000}"/>
    <cellStyle name="Normal 4 2 2 2 3 2 4" xfId="13196" xr:uid="{00000000-0005-0000-0000-00008C330000}"/>
    <cellStyle name="Normal 4 2 2 2 3 2 4 3" xfId="28294" xr:uid="{00000000-0005-0000-0000-0000866E0000}"/>
    <cellStyle name="Normal 4 2 2 2 3 2 5" xfId="8175" xr:uid="{00000000-0005-0000-0000-0000EF1F0000}"/>
    <cellStyle name="Normal 4 2 2 2 3 2 5 3" xfId="23277" xr:uid="{00000000-0005-0000-0000-0000ED5A0000}"/>
    <cellStyle name="Normal 4 2 2 2 3 2 7" xfId="18264" xr:uid="{00000000-0005-0000-0000-000058470000}"/>
    <cellStyle name="Normal 4 2 2 2 3 3" xfId="3957" xr:uid="{00000000-0005-0000-0000-0000750F0000}"/>
    <cellStyle name="Normal 4 2 2 2 3 3 2" xfId="14031" xr:uid="{00000000-0005-0000-0000-0000CF360000}"/>
    <cellStyle name="Normal 4 2 2 2 3 3 2 3" xfId="29129" xr:uid="{00000000-0005-0000-0000-0000C9710000}"/>
    <cellStyle name="Normal 4 2 2 2 3 3 3" xfId="9011" xr:uid="{00000000-0005-0000-0000-000033230000}"/>
    <cellStyle name="Normal 4 2 2 2 3 3 3 3" xfId="24112" xr:uid="{00000000-0005-0000-0000-0000305E0000}"/>
    <cellStyle name="Normal 4 2 2 2 3 3 5" xfId="19099" xr:uid="{00000000-0005-0000-0000-00009B4A0000}"/>
    <cellStyle name="Normal 4 2 2 2 3 4" xfId="5650" xr:uid="{00000000-0005-0000-0000-000012160000}"/>
    <cellStyle name="Normal 4 2 2 2 3 4 2" xfId="15702" xr:uid="{00000000-0005-0000-0000-0000563D0000}"/>
    <cellStyle name="Normal 4 2 2 2 3 4 2 3" xfId="30800" xr:uid="{00000000-0005-0000-0000-000050780000}"/>
    <cellStyle name="Normal 4 2 2 2 3 4 3" xfId="10682" xr:uid="{00000000-0005-0000-0000-0000BA290000}"/>
    <cellStyle name="Normal 4 2 2 2 3 4 3 3" xfId="25783" xr:uid="{00000000-0005-0000-0000-0000B7640000}"/>
    <cellStyle name="Normal 4 2 2 2 3 4 5" xfId="20770" xr:uid="{00000000-0005-0000-0000-000022510000}"/>
    <cellStyle name="Normal 4 2 2 2 3 5" xfId="12360" xr:uid="{00000000-0005-0000-0000-000048300000}"/>
    <cellStyle name="Normal 4 2 2 2 3 5 3" xfId="27458" xr:uid="{00000000-0005-0000-0000-0000426B0000}"/>
    <cellStyle name="Normal 4 2 2 2 3 6" xfId="7339" xr:uid="{00000000-0005-0000-0000-0000AB1C0000}"/>
    <cellStyle name="Normal 4 2 2 2 3 6 3" xfId="22441" xr:uid="{00000000-0005-0000-0000-0000A9570000}"/>
    <cellStyle name="Normal 4 2 2 2 3 8" xfId="17428" xr:uid="{00000000-0005-0000-0000-000014440000}"/>
    <cellStyle name="Normal 4 2 2 2 4" xfId="2686" xr:uid="{00000000-0005-0000-0000-00007E0A0000}"/>
    <cellStyle name="Normal 4 2 2 2 4 2" xfId="4376" xr:uid="{00000000-0005-0000-0000-000018110000}"/>
    <cellStyle name="Normal 4 2 2 2 4 2 2" xfId="14449" xr:uid="{00000000-0005-0000-0000-000071380000}"/>
    <cellStyle name="Normal 4 2 2 2 4 2 2 3" xfId="29547" xr:uid="{00000000-0005-0000-0000-00006B730000}"/>
    <cellStyle name="Normal 4 2 2 2 4 2 3" xfId="9429" xr:uid="{00000000-0005-0000-0000-0000D5240000}"/>
    <cellStyle name="Normal 4 2 2 2 4 2 3 3" xfId="24530" xr:uid="{00000000-0005-0000-0000-0000D25F0000}"/>
    <cellStyle name="Normal 4 2 2 2 4 2 5" xfId="19517" xr:uid="{00000000-0005-0000-0000-00003D4C0000}"/>
    <cellStyle name="Normal 4 2 2 2 4 3" xfId="6068" xr:uid="{00000000-0005-0000-0000-0000B4170000}"/>
    <cellStyle name="Normal 4 2 2 2 4 3 2" xfId="16120" xr:uid="{00000000-0005-0000-0000-0000F83E0000}"/>
    <cellStyle name="Normal 4 2 2 2 4 3 3" xfId="11100" xr:uid="{00000000-0005-0000-0000-00005C2B0000}"/>
    <cellStyle name="Normal 4 2 2 2 4 3 3 3" xfId="26201" xr:uid="{00000000-0005-0000-0000-000059660000}"/>
    <cellStyle name="Normal 4 2 2 2 4 3 5" xfId="21188" xr:uid="{00000000-0005-0000-0000-0000C4520000}"/>
    <cellStyle name="Normal 4 2 2 2 4 4" xfId="12778" xr:uid="{00000000-0005-0000-0000-0000EA310000}"/>
    <cellStyle name="Normal 4 2 2 2 4 4 3" xfId="27876" xr:uid="{00000000-0005-0000-0000-0000E46C0000}"/>
    <cellStyle name="Normal 4 2 2 2 4 5" xfId="7757" xr:uid="{00000000-0005-0000-0000-00004D1E0000}"/>
    <cellStyle name="Normal 4 2 2 2 4 5 3" xfId="22859" xr:uid="{00000000-0005-0000-0000-00004B590000}"/>
    <cellStyle name="Normal 4 2 2 2 4 7" xfId="17846" xr:uid="{00000000-0005-0000-0000-0000B6450000}"/>
    <cellStyle name="Normal 4 2 2 2 5" xfId="3539" xr:uid="{00000000-0005-0000-0000-0000D30D0000}"/>
    <cellStyle name="Normal 4 2 2 2 5 2" xfId="13613" xr:uid="{00000000-0005-0000-0000-00002D350000}"/>
    <cellStyle name="Normal 4 2 2 2 5 2 3" xfId="28711" xr:uid="{00000000-0005-0000-0000-000027700000}"/>
    <cellStyle name="Normal 4 2 2 2 5 3" xfId="8593" xr:uid="{00000000-0005-0000-0000-000091210000}"/>
    <cellStyle name="Normal 4 2 2 2 5 3 3" xfId="23694" xr:uid="{00000000-0005-0000-0000-00008E5C0000}"/>
    <cellStyle name="Normal 4 2 2 2 5 5" xfId="18681" xr:uid="{00000000-0005-0000-0000-0000F9480000}"/>
    <cellStyle name="Normal 4 2 2 2 6" xfId="5232" xr:uid="{00000000-0005-0000-0000-000070140000}"/>
    <cellStyle name="Normal 4 2 2 2 6 2" xfId="15284" xr:uid="{00000000-0005-0000-0000-0000B43B0000}"/>
    <cellStyle name="Normal 4 2 2 2 6 2 3" xfId="30382" xr:uid="{00000000-0005-0000-0000-0000AE760000}"/>
    <cellStyle name="Normal 4 2 2 2 6 3" xfId="10264" xr:uid="{00000000-0005-0000-0000-000018280000}"/>
    <cellStyle name="Normal 4 2 2 2 6 3 3" xfId="25365" xr:uid="{00000000-0005-0000-0000-000015630000}"/>
    <cellStyle name="Normal 4 2 2 2 6 5" xfId="20352" xr:uid="{00000000-0005-0000-0000-0000804F0000}"/>
    <cellStyle name="Normal 4 2 2 2 7" xfId="11942" xr:uid="{00000000-0005-0000-0000-0000A62E0000}"/>
    <cellStyle name="Normal 4 2 2 2 7 3" xfId="27040" xr:uid="{00000000-0005-0000-0000-0000A0690000}"/>
    <cellStyle name="Normal 4 2 2 2 8" xfId="6921" xr:uid="{00000000-0005-0000-0000-0000091B0000}"/>
    <cellStyle name="Normal 4 2 2 2 8 3" xfId="22023" xr:uid="{00000000-0005-0000-0000-000007560000}"/>
    <cellStyle name="Normal 4 2 2 3" xfId="1948" xr:uid="{00000000-0005-0000-0000-00009C070000}"/>
    <cellStyle name="Normal 4 2 2 3 2" xfId="2369" xr:uid="{00000000-0005-0000-0000-000041090000}"/>
    <cellStyle name="Normal 4 2 2 3 2 2" xfId="3208" xr:uid="{00000000-0005-0000-0000-0000880C0000}"/>
    <cellStyle name="Normal 4 2 2 3 2 2 2" xfId="4898" xr:uid="{00000000-0005-0000-0000-000022130000}"/>
    <cellStyle name="Normal 4 2 2 3 2 2 2 2" xfId="14971" xr:uid="{00000000-0005-0000-0000-00007B3A0000}"/>
    <cellStyle name="Normal 4 2 2 3 2 2 2 2 3" xfId="30069" xr:uid="{00000000-0005-0000-0000-000075750000}"/>
    <cellStyle name="Normal 4 2 2 3 2 2 2 3" xfId="9951" xr:uid="{00000000-0005-0000-0000-0000DF260000}"/>
    <cellStyle name="Normal 4 2 2 3 2 2 2 3 3" xfId="25052" xr:uid="{00000000-0005-0000-0000-0000DC610000}"/>
    <cellStyle name="Normal 4 2 2 3 2 2 2 5" xfId="20039" xr:uid="{00000000-0005-0000-0000-0000474E0000}"/>
    <cellStyle name="Normal 4 2 2 3 2 2 3" xfId="6590" xr:uid="{00000000-0005-0000-0000-0000BE190000}"/>
    <cellStyle name="Normal 4 2 2 3 2 2 3 2" xfId="16642" xr:uid="{00000000-0005-0000-0000-000002410000}"/>
    <cellStyle name="Normal 4 2 2 3 2 2 3 3" xfId="11622" xr:uid="{00000000-0005-0000-0000-0000662D0000}"/>
    <cellStyle name="Normal 4 2 2 3 2 2 3 3 3" xfId="26723" xr:uid="{00000000-0005-0000-0000-000063680000}"/>
    <cellStyle name="Normal 4 2 2 3 2 2 3 5" xfId="21710" xr:uid="{00000000-0005-0000-0000-0000CE540000}"/>
    <cellStyle name="Normal 4 2 2 3 2 2 4" xfId="13300" xr:uid="{00000000-0005-0000-0000-0000F4330000}"/>
    <cellStyle name="Normal 4 2 2 3 2 2 4 3" xfId="28398" xr:uid="{00000000-0005-0000-0000-0000EE6E0000}"/>
    <cellStyle name="Normal 4 2 2 3 2 2 5" xfId="8279" xr:uid="{00000000-0005-0000-0000-000057200000}"/>
    <cellStyle name="Normal 4 2 2 3 2 2 5 3" xfId="23381" xr:uid="{00000000-0005-0000-0000-0000555B0000}"/>
    <cellStyle name="Normal 4 2 2 3 2 2 7" xfId="18368" xr:uid="{00000000-0005-0000-0000-0000C0470000}"/>
    <cellStyle name="Normal 4 2 2 3 2 3" xfId="4061" xr:uid="{00000000-0005-0000-0000-0000DD0F0000}"/>
    <cellStyle name="Normal 4 2 2 3 2 3 2" xfId="14135" xr:uid="{00000000-0005-0000-0000-000037370000}"/>
    <cellStyle name="Normal 4 2 2 3 2 3 2 3" xfId="29233" xr:uid="{00000000-0005-0000-0000-000031720000}"/>
    <cellStyle name="Normal 4 2 2 3 2 3 3" xfId="9115" xr:uid="{00000000-0005-0000-0000-00009B230000}"/>
    <cellStyle name="Normal 4 2 2 3 2 3 3 3" xfId="24216" xr:uid="{00000000-0005-0000-0000-0000985E0000}"/>
    <cellStyle name="Normal 4 2 2 3 2 3 5" xfId="19203" xr:uid="{00000000-0005-0000-0000-0000034B0000}"/>
    <cellStyle name="Normal 4 2 2 3 2 4" xfId="5754" xr:uid="{00000000-0005-0000-0000-00007A160000}"/>
    <cellStyle name="Normal 4 2 2 3 2 4 2" xfId="15806" xr:uid="{00000000-0005-0000-0000-0000BE3D0000}"/>
    <cellStyle name="Normal 4 2 2 3 2 4 2 3" xfId="30904" xr:uid="{00000000-0005-0000-0000-0000B8780000}"/>
    <cellStyle name="Normal 4 2 2 3 2 4 3" xfId="10786" xr:uid="{00000000-0005-0000-0000-0000222A0000}"/>
    <cellStyle name="Normal 4 2 2 3 2 4 3 3" xfId="25887" xr:uid="{00000000-0005-0000-0000-00001F650000}"/>
    <cellStyle name="Normal 4 2 2 3 2 4 5" xfId="20874" xr:uid="{00000000-0005-0000-0000-00008A510000}"/>
    <cellStyle name="Normal 4 2 2 3 2 5" xfId="12464" xr:uid="{00000000-0005-0000-0000-0000B0300000}"/>
    <cellStyle name="Normal 4 2 2 3 2 5 3" xfId="27562" xr:uid="{00000000-0005-0000-0000-0000AA6B0000}"/>
    <cellStyle name="Normal 4 2 2 3 2 6" xfId="7443" xr:uid="{00000000-0005-0000-0000-0000131D0000}"/>
    <cellStyle name="Normal 4 2 2 3 2 6 3" xfId="22545" xr:uid="{00000000-0005-0000-0000-000011580000}"/>
    <cellStyle name="Normal 4 2 2 3 2 8" xfId="17532" xr:uid="{00000000-0005-0000-0000-00007C440000}"/>
    <cellStyle name="Normal 4 2 2 3 3" xfId="2790" xr:uid="{00000000-0005-0000-0000-0000E60A0000}"/>
    <cellStyle name="Normal 4 2 2 3 3 2" xfId="4480" xr:uid="{00000000-0005-0000-0000-000080110000}"/>
    <cellStyle name="Normal 4 2 2 3 3 2 2" xfId="14553" xr:uid="{00000000-0005-0000-0000-0000D9380000}"/>
    <cellStyle name="Normal 4 2 2 3 3 2 2 3" xfId="29651" xr:uid="{00000000-0005-0000-0000-0000D3730000}"/>
    <cellStyle name="Normal 4 2 2 3 3 2 3" xfId="9533" xr:uid="{00000000-0005-0000-0000-00003D250000}"/>
    <cellStyle name="Normal 4 2 2 3 3 2 3 3" xfId="24634" xr:uid="{00000000-0005-0000-0000-00003A600000}"/>
    <cellStyle name="Normal 4 2 2 3 3 2 5" xfId="19621" xr:uid="{00000000-0005-0000-0000-0000A54C0000}"/>
    <cellStyle name="Normal 4 2 2 3 3 3" xfId="6172" xr:uid="{00000000-0005-0000-0000-00001C180000}"/>
    <cellStyle name="Normal 4 2 2 3 3 3 2" xfId="16224" xr:uid="{00000000-0005-0000-0000-0000603F0000}"/>
    <cellStyle name="Normal 4 2 2 3 3 3 3" xfId="11204" xr:uid="{00000000-0005-0000-0000-0000C42B0000}"/>
    <cellStyle name="Normal 4 2 2 3 3 3 3 3" xfId="26305" xr:uid="{00000000-0005-0000-0000-0000C1660000}"/>
    <cellStyle name="Normal 4 2 2 3 3 3 5" xfId="21292" xr:uid="{00000000-0005-0000-0000-00002C530000}"/>
    <cellStyle name="Normal 4 2 2 3 3 4" xfId="12882" xr:uid="{00000000-0005-0000-0000-000052320000}"/>
    <cellStyle name="Normal 4 2 2 3 3 4 3" xfId="27980" xr:uid="{00000000-0005-0000-0000-00004C6D0000}"/>
    <cellStyle name="Normal 4 2 2 3 3 5" xfId="7861" xr:uid="{00000000-0005-0000-0000-0000B51E0000}"/>
    <cellStyle name="Normal 4 2 2 3 3 5 3" xfId="22963" xr:uid="{00000000-0005-0000-0000-0000B3590000}"/>
    <cellStyle name="Normal 4 2 2 3 3 7" xfId="17950" xr:uid="{00000000-0005-0000-0000-00001E460000}"/>
    <cellStyle name="Normal 4 2 2 3 4" xfId="3643" xr:uid="{00000000-0005-0000-0000-00003B0E0000}"/>
    <cellStyle name="Normal 4 2 2 3 4 2" xfId="13717" xr:uid="{00000000-0005-0000-0000-000095350000}"/>
    <cellStyle name="Normal 4 2 2 3 4 2 3" xfId="28815" xr:uid="{00000000-0005-0000-0000-00008F700000}"/>
    <cellStyle name="Normal 4 2 2 3 4 3" xfId="8697" xr:uid="{00000000-0005-0000-0000-0000F9210000}"/>
    <cellStyle name="Normal 4 2 2 3 4 3 3" xfId="23798" xr:uid="{00000000-0005-0000-0000-0000F65C0000}"/>
    <cellStyle name="Normal 4 2 2 3 4 5" xfId="18785" xr:uid="{00000000-0005-0000-0000-000061490000}"/>
    <cellStyle name="Normal 4 2 2 3 5" xfId="5336" xr:uid="{00000000-0005-0000-0000-0000D8140000}"/>
    <cellStyle name="Normal 4 2 2 3 5 2" xfId="15388" xr:uid="{00000000-0005-0000-0000-00001C3C0000}"/>
    <cellStyle name="Normal 4 2 2 3 5 2 3" xfId="30486" xr:uid="{00000000-0005-0000-0000-000016770000}"/>
    <cellStyle name="Normal 4 2 2 3 5 3" xfId="10368" xr:uid="{00000000-0005-0000-0000-000080280000}"/>
    <cellStyle name="Normal 4 2 2 3 5 3 3" xfId="25469" xr:uid="{00000000-0005-0000-0000-00007D630000}"/>
    <cellStyle name="Normal 4 2 2 3 5 5" xfId="20456" xr:uid="{00000000-0005-0000-0000-0000E84F0000}"/>
    <cellStyle name="Normal 4 2 2 3 6" xfId="12046" xr:uid="{00000000-0005-0000-0000-00000E2F0000}"/>
    <cellStyle name="Normal 4 2 2 3 6 3" xfId="27144" xr:uid="{00000000-0005-0000-0000-0000086A0000}"/>
    <cellStyle name="Normal 4 2 2 3 7" xfId="7025" xr:uid="{00000000-0005-0000-0000-0000711B0000}"/>
    <cellStyle name="Normal 4 2 2 3 7 3" xfId="22127" xr:uid="{00000000-0005-0000-0000-00006F560000}"/>
    <cellStyle name="Normal 4 2 2 3 9" xfId="17114" xr:uid="{00000000-0005-0000-0000-0000DA420000}"/>
    <cellStyle name="Normal 4 2 2 4" xfId="2161" xr:uid="{00000000-0005-0000-0000-000071080000}"/>
    <cellStyle name="Normal 4 2 2 4 2" xfId="3000" xr:uid="{00000000-0005-0000-0000-0000B80B0000}"/>
    <cellStyle name="Normal 4 2 2 4 2 2" xfId="4690" xr:uid="{00000000-0005-0000-0000-000052120000}"/>
    <cellStyle name="Normal 4 2 2 4 2 2 2" xfId="14763" xr:uid="{00000000-0005-0000-0000-0000AB390000}"/>
    <cellStyle name="Normal 4 2 2 4 2 2 2 3" xfId="29861" xr:uid="{00000000-0005-0000-0000-0000A5740000}"/>
    <cellStyle name="Normal 4 2 2 4 2 2 3" xfId="9743" xr:uid="{00000000-0005-0000-0000-00000F260000}"/>
    <cellStyle name="Normal 4 2 2 4 2 2 3 3" xfId="24844" xr:uid="{00000000-0005-0000-0000-00000C610000}"/>
    <cellStyle name="Normal 4 2 2 4 2 2 5" xfId="19831" xr:uid="{00000000-0005-0000-0000-0000774D0000}"/>
    <cellStyle name="Normal 4 2 2 4 2 3" xfId="6382" xr:uid="{00000000-0005-0000-0000-0000EE180000}"/>
    <cellStyle name="Normal 4 2 2 4 2 3 2" xfId="16434" xr:uid="{00000000-0005-0000-0000-000032400000}"/>
    <cellStyle name="Normal 4 2 2 4 2 3 3" xfId="11414" xr:uid="{00000000-0005-0000-0000-0000962C0000}"/>
    <cellStyle name="Normal 4 2 2 4 2 3 3 3" xfId="26515" xr:uid="{00000000-0005-0000-0000-000093670000}"/>
    <cellStyle name="Normal 4 2 2 4 2 3 5" xfId="21502" xr:uid="{00000000-0005-0000-0000-0000FE530000}"/>
    <cellStyle name="Normal 4 2 2 4 2 4" xfId="13092" xr:uid="{00000000-0005-0000-0000-000024330000}"/>
    <cellStyle name="Normal 4 2 2 4 2 4 3" xfId="28190" xr:uid="{00000000-0005-0000-0000-00001E6E0000}"/>
    <cellStyle name="Normal 4 2 2 4 2 5" xfId="8071" xr:uid="{00000000-0005-0000-0000-0000871F0000}"/>
    <cellStyle name="Normal 4 2 2 4 2 5 3" xfId="23173" xr:uid="{00000000-0005-0000-0000-0000855A0000}"/>
    <cellStyle name="Normal 4 2 2 4 2 7" xfId="18160" xr:uid="{00000000-0005-0000-0000-0000F0460000}"/>
    <cellStyle name="Normal 4 2 2 4 3" xfId="3853" xr:uid="{00000000-0005-0000-0000-00000D0F0000}"/>
    <cellStyle name="Normal 4 2 2 4 3 2" xfId="13927" xr:uid="{00000000-0005-0000-0000-000067360000}"/>
    <cellStyle name="Normal 4 2 2 4 3 2 3" xfId="29025" xr:uid="{00000000-0005-0000-0000-000061710000}"/>
    <cellStyle name="Normal 4 2 2 4 3 3" xfId="8907" xr:uid="{00000000-0005-0000-0000-0000CB220000}"/>
    <cellStyle name="Normal 4 2 2 4 3 3 3" xfId="24008" xr:uid="{00000000-0005-0000-0000-0000C85D0000}"/>
    <cellStyle name="Normal 4 2 2 4 3 5" xfId="18995" xr:uid="{00000000-0005-0000-0000-0000334A0000}"/>
    <cellStyle name="Normal 4 2 2 4 4" xfId="5546" xr:uid="{00000000-0005-0000-0000-0000AA150000}"/>
    <cellStyle name="Normal 4 2 2 4 4 2" xfId="15598" xr:uid="{00000000-0005-0000-0000-0000EE3C0000}"/>
    <cellStyle name="Normal 4 2 2 4 4 2 3" xfId="30696" xr:uid="{00000000-0005-0000-0000-0000E8770000}"/>
    <cellStyle name="Normal 4 2 2 4 4 3" xfId="10578" xr:uid="{00000000-0005-0000-0000-000052290000}"/>
    <cellStyle name="Normal 4 2 2 4 4 3 3" xfId="25679" xr:uid="{00000000-0005-0000-0000-00004F640000}"/>
    <cellStyle name="Normal 4 2 2 4 4 5" xfId="20666" xr:uid="{00000000-0005-0000-0000-0000BA500000}"/>
    <cellStyle name="Normal 4 2 2 4 5" xfId="12256" xr:uid="{00000000-0005-0000-0000-0000E02F0000}"/>
    <cellStyle name="Normal 4 2 2 4 5 3" xfId="27354" xr:uid="{00000000-0005-0000-0000-0000DA6A0000}"/>
    <cellStyle name="Normal 4 2 2 4 6" xfId="7235" xr:uid="{00000000-0005-0000-0000-0000431C0000}"/>
    <cellStyle name="Normal 4 2 2 4 6 3" xfId="22337" xr:uid="{00000000-0005-0000-0000-000041570000}"/>
    <cellStyle name="Normal 4 2 2 4 8" xfId="17324" xr:uid="{00000000-0005-0000-0000-0000AC430000}"/>
    <cellStyle name="Normal 4 2 2 5" xfId="2582" xr:uid="{00000000-0005-0000-0000-0000160A0000}"/>
    <cellStyle name="Normal 4 2 2 5 2" xfId="4272" xr:uid="{00000000-0005-0000-0000-0000B0100000}"/>
    <cellStyle name="Normal 4 2 2 5 2 2" xfId="14345" xr:uid="{00000000-0005-0000-0000-000009380000}"/>
    <cellStyle name="Normal 4 2 2 5 2 2 3" xfId="29443" xr:uid="{00000000-0005-0000-0000-000003730000}"/>
    <cellStyle name="Normal 4 2 2 5 2 3" xfId="9325" xr:uid="{00000000-0005-0000-0000-00006D240000}"/>
    <cellStyle name="Normal 4 2 2 5 2 3 3" xfId="24426" xr:uid="{00000000-0005-0000-0000-00006A5F0000}"/>
    <cellStyle name="Normal 4 2 2 5 2 5" xfId="19413" xr:uid="{00000000-0005-0000-0000-0000D54B0000}"/>
    <cellStyle name="Normal 4 2 2 5 3" xfId="5964" xr:uid="{00000000-0005-0000-0000-00004C170000}"/>
    <cellStyle name="Normal 4 2 2 5 3 2" xfId="16016" xr:uid="{00000000-0005-0000-0000-0000903E0000}"/>
    <cellStyle name="Normal 4 2 2 5 3 3" xfId="10996" xr:uid="{00000000-0005-0000-0000-0000F42A0000}"/>
    <cellStyle name="Normal 4 2 2 5 3 3 3" xfId="26097" xr:uid="{00000000-0005-0000-0000-0000F1650000}"/>
    <cellStyle name="Normal 4 2 2 5 3 5" xfId="21084" xr:uid="{00000000-0005-0000-0000-00005C520000}"/>
    <cellStyle name="Normal 4 2 2 5 4" xfId="12674" xr:uid="{00000000-0005-0000-0000-000082310000}"/>
    <cellStyle name="Normal 4 2 2 5 4 3" xfId="27772" xr:uid="{00000000-0005-0000-0000-00007C6C0000}"/>
    <cellStyle name="Normal 4 2 2 5 5" xfId="7653" xr:uid="{00000000-0005-0000-0000-0000E51D0000}"/>
    <cellStyle name="Normal 4 2 2 5 5 3" xfId="22755" xr:uid="{00000000-0005-0000-0000-0000E3580000}"/>
    <cellStyle name="Normal 4 2 2 5 7" xfId="17742" xr:uid="{00000000-0005-0000-0000-00004E450000}"/>
    <cellStyle name="Normal 4 2 2 6" xfId="3435" xr:uid="{00000000-0005-0000-0000-00006B0D0000}"/>
    <cellStyle name="Normal 4 2 2 6 2" xfId="13509" xr:uid="{00000000-0005-0000-0000-0000C5340000}"/>
    <cellStyle name="Normal 4 2 2 6 2 3" xfId="28607" xr:uid="{00000000-0005-0000-0000-0000BF6F0000}"/>
    <cellStyle name="Normal 4 2 2 6 3" xfId="8489" xr:uid="{00000000-0005-0000-0000-000029210000}"/>
    <cellStyle name="Normal 4 2 2 6 3 3" xfId="23590" xr:uid="{00000000-0005-0000-0000-0000265C0000}"/>
    <cellStyle name="Normal 4 2 2 6 5" xfId="18577" xr:uid="{00000000-0005-0000-0000-000091480000}"/>
    <cellStyle name="Normal 4 2 2 7" xfId="5128" xr:uid="{00000000-0005-0000-0000-000008140000}"/>
    <cellStyle name="Normal 4 2 2 7 2" xfId="15180" xr:uid="{00000000-0005-0000-0000-00004C3B0000}"/>
    <cellStyle name="Normal 4 2 2 7 2 3" xfId="30278" xr:uid="{00000000-0005-0000-0000-000046760000}"/>
    <cellStyle name="Normal 4 2 2 7 3" xfId="10160" xr:uid="{00000000-0005-0000-0000-0000B0270000}"/>
    <cellStyle name="Normal 4 2 2 7 3 3" xfId="25261" xr:uid="{00000000-0005-0000-0000-0000AD620000}"/>
    <cellStyle name="Normal 4 2 2 7 5" xfId="20248" xr:uid="{00000000-0005-0000-0000-0000184F0000}"/>
    <cellStyle name="Normal 4 2 2 8" xfId="11838" xr:uid="{00000000-0005-0000-0000-00003E2E0000}"/>
    <cellStyle name="Normal 4 2 2 8 3" xfId="26936" xr:uid="{00000000-0005-0000-0000-000038690000}"/>
    <cellStyle name="Normal 4 2 2 9" xfId="6817" xr:uid="{00000000-0005-0000-0000-0000A11A0000}"/>
    <cellStyle name="Normal 4 2 2 9 3" xfId="21919" xr:uid="{00000000-0005-0000-0000-00009F550000}"/>
    <cellStyle name="Normal 4 2 3" xfId="1781" xr:uid="{00000000-0005-0000-0000-0000F5060000}"/>
    <cellStyle name="Normal 4 2 3 10" xfId="16958" xr:uid="{00000000-0005-0000-0000-00003E420000}"/>
    <cellStyle name="Normal 4 2 3 2" xfId="2000" xr:uid="{00000000-0005-0000-0000-0000D0070000}"/>
    <cellStyle name="Normal 4 2 3 2 2" xfId="2421" xr:uid="{00000000-0005-0000-0000-000075090000}"/>
    <cellStyle name="Normal 4 2 3 2 2 2" xfId="3260" xr:uid="{00000000-0005-0000-0000-0000BC0C0000}"/>
    <cellStyle name="Normal 4 2 3 2 2 2 2" xfId="4950" xr:uid="{00000000-0005-0000-0000-000056130000}"/>
    <cellStyle name="Normal 4 2 3 2 2 2 2 2" xfId="15023" xr:uid="{00000000-0005-0000-0000-0000AF3A0000}"/>
    <cellStyle name="Normal 4 2 3 2 2 2 2 2 3" xfId="30121" xr:uid="{00000000-0005-0000-0000-0000A9750000}"/>
    <cellStyle name="Normal 4 2 3 2 2 2 2 3" xfId="10003" xr:uid="{00000000-0005-0000-0000-000013270000}"/>
    <cellStyle name="Normal 4 2 3 2 2 2 2 3 3" xfId="25104" xr:uid="{00000000-0005-0000-0000-000010620000}"/>
    <cellStyle name="Normal 4 2 3 2 2 2 2 5" xfId="20091" xr:uid="{00000000-0005-0000-0000-00007B4E0000}"/>
    <cellStyle name="Normal 4 2 3 2 2 2 3" xfId="6642" xr:uid="{00000000-0005-0000-0000-0000F2190000}"/>
    <cellStyle name="Normal 4 2 3 2 2 2 3 2" xfId="16694" xr:uid="{00000000-0005-0000-0000-000036410000}"/>
    <cellStyle name="Normal 4 2 3 2 2 2 3 3" xfId="11674" xr:uid="{00000000-0005-0000-0000-00009A2D0000}"/>
    <cellStyle name="Normal 4 2 3 2 2 2 3 3 3" xfId="26775" xr:uid="{00000000-0005-0000-0000-000097680000}"/>
    <cellStyle name="Normal 4 2 3 2 2 2 3 5" xfId="21762" xr:uid="{00000000-0005-0000-0000-000002550000}"/>
    <cellStyle name="Normal 4 2 3 2 2 2 4" xfId="13352" xr:uid="{00000000-0005-0000-0000-000028340000}"/>
    <cellStyle name="Normal 4 2 3 2 2 2 4 3" xfId="28450" xr:uid="{00000000-0005-0000-0000-0000226F0000}"/>
    <cellStyle name="Normal 4 2 3 2 2 2 5" xfId="8331" xr:uid="{00000000-0005-0000-0000-00008B200000}"/>
    <cellStyle name="Normal 4 2 3 2 2 2 5 3" xfId="23433" xr:uid="{00000000-0005-0000-0000-0000895B0000}"/>
    <cellStyle name="Normal 4 2 3 2 2 2 7" xfId="18420" xr:uid="{00000000-0005-0000-0000-0000F4470000}"/>
    <cellStyle name="Normal 4 2 3 2 2 3" xfId="4113" xr:uid="{00000000-0005-0000-0000-000011100000}"/>
    <cellStyle name="Normal 4 2 3 2 2 3 2" xfId="14187" xr:uid="{00000000-0005-0000-0000-00006B370000}"/>
    <cellStyle name="Normal 4 2 3 2 2 3 2 3" xfId="29285" xr:uid="{00000000-0005-0000-0000-000065720000}"/>
    <cellStyle name="Normal 4 2 3 2 2 3 3" xfId="9167" xr:uid="{00000000-0005-0000-0000-0000CF230000}"/>
    <cellStyle name="Normal 4 2 3 2 2 3 3 3" xfId="24268" xr:uid="{00000000-0005-0000-0000-0000CC5E0000}"/>
    <cellStyle name="Normal 4 2 3 2 2 3 5" xfId="19255" xr:uid="{00000000-0005-0000-0000-0000374B0000}"/>
    <cellStyle name="Normal 4 2 3 2 2 4" xfId="5806" xr:uid="{00000000-0005-0000-0000-0000AE160000}"/>
    <cellStyle name="Normal 4 2 3 2 2 4 2" xfId="15858" xr:uid="{00000000-0005-0000-0000-0000F23D0000}"/>
    <cellStyle name="Normal 4 2 3 2 2 4 3" xfId="10838" xr:uid="{00000000-0005-0000-0000-0000562A0000}"/>
    <cellStyle name="Normal 4 2 3 2 2 4 3 3" xfId="25939" xr:uid="{00000000-0005-0000-0000-000053650000}"/>
    <cellStyle name="Normal 4 2 3 2 2 4 5" xfId="20926" xr:uid="{00000000-0005-0000-0000-0000BE510000}"/>
    <cellStyle name="Normal 4 2 3 2 2 5" xfId="12516" xr:uid="{00000000-0005-0000-0000-0000E4300000}"/>
    <cellStyle name="Normal 4 2 3 2 2 5 3" xfId="27614" xr:uid="{00000000-0005-0000-0000-0000DE6B0000}"/>
    <cellStyle name="Normal 4 2 3 2 2 6" xfId="7495" xr:uid="{00000000-0005-0000-0000-0000471D0000}"/>
    <cellStyle name="Normal 4 2 3 2 2 6 3" xfId="22597" xr:uid="{00000000-0005-0000-0000-000045580000}"/>
    <cellStyle name="Normal 4 2 3 2 2 8" xfId="17584" xr:uid="{00000000-0005-0000-0000-0000B0440000}"/>
    <cellStyle name="Normal 4 2 3 2 3" xfId="2842" xr:uid="{00000000-0005-0000-0000-00001A0B0000}"/>
    <cellStyle name="Normal 4 2 3 2 3 2" xfId="4532" xr:uid="{00000000-0005-0000-0000-0000B4110000}"/>
    <cellStyle name="Normal 4 2 3 2 3 2 2" xfId="14605" xr:uid="{00000000-0005-0000-0000-00000D390000}"/>
    <cellStyle name="Normal 4 2 3 2 3 2 2 3" xfId="29703" xr:uid="{00000000-0005-0000-0000-000007740000}"/>
    <cellStyle name="Normal 4 2 3 2 3 2 3" xfId="9585" xr:uid="{00000000-0005-0000-0000-000071250000}"/>
    <cellStyle name="Normal 4 2 3 2 3 2 3 3" xfId="24686" xr:uid="{00000000-0005-0000-0000-00006E600000}"/>
    <cellStyle name="Normal 4 2 3 2 3 2 5" xfId="19673" xr:uid="{00000000-0005-0000-0000-0000D94C0000}"/>
    <cellStyle name="Normal 4 2 3 2 3 3" xfId="6224" xr:uid="{00000000-0005-0000-0000-000050180000}"/>
    <cellStyle name="Normal 4 2 3 2 3 3 2" xfId="16276" xr:uid="{00000000-0005-0000-0000-0000943F0000}"/>
    <cellStyle name="Normal 4 2 3 2 3 3 3" xfId="11256" xr:uid="{00000000-0005-0000-0000-0000F82B0000}"/>
    <cellStyle name="Normal 4 2 3 2 3 3 3 3" xfId="26357" xr:uid="{00000000-0005-0000-0000-0000F5660000}"/>
    <cellStyle name="Normal 4 2 3 2 3 3 5" xfId="21344" xr:uid="{00000000-0005-0000-0000-000060530000}"/>
    <cellStyle name="Normal 4 2 3 2 3 4" xfId="12934" xr:uid="{00000000-0005-0000-0000-000086320000}"/>
    <cellStyle name="Normal 4 2 3 2 3 4 3" xfId="28032" xr:uid="{00000000-0005-0000-0000-0000806D0000}"/>
    <cellStyle name="Normal 4 2 3 2 3 5" xfId="7913" xr:uid="{00000000-0005-0000-0000-0000E91E0000}"/>
    <cellStyle name="Normal 4 2 3 2 3 5 3" xfId="23015" xr:uid="{00000000-0005-0000-0000-0000E7590000}"/>
    <cellStyle name="Normal 4 2 3 2 3 7" xfId="18002" xr:uid="{00000000-0005-0000-0000-000052460000}"/>
    <cellStyle name="Normal 4 2 3 2 4" xfId="3695" xr:uid="{00000000-0005-0000-0000-00006F0E0000}"/>
    <cellStyle name="Normal 4 2 3 2 4 2" xfId="13769" xr:uid="{00000000-0005-0000-0000-0000C9350000}"/>
    <cellStyle name="Normal 4 2 3 2 4 2 3" xfId="28867" xr:uid="{00000000-0005-0000-0000-0000C3700000}"/>
    <cellStyle name="Normal 4 2 3 2 4 3" xfId="8749" xr:uid="{00000000-0005-0000-0000-00002D220000}"/>
    <cellStyle name="Normal 4 2 3 2 4 3 3" xfId="23850" xr:uid="{00000000-0005-0000-0000-00002A5D0000}"/>
    <cellStyle name="Normal 4 2 3 2 4 5" xfId="18837" xr:uid="{00000000-0005-0000-0000-000095490000}"/>
    <cellStyle name="Normal 4 2 3 2 5" xfId="5388" xr:uid="{00000000-0005-0000-0000-00000C150000}"/>
    <cellStyle name="Normal 4 2 3 2 5 2" xfId="15440" xr:uid="{00000000-0005-0000-0000-0000503C0000}"/>
    <cellStyle name="Normal 4 2 3 2 5 2 3" xfId="30538" xr:uid="{00000000-0005-0000-0000-00004A770000}"/>
    <cellStyle name="Normal 4 2 3 2 5 3" xfId="10420" xr:uid="{00000000-0005-0000-0000-0000B4280000}"/>
    <cellStyle name="Normal 4 2 3 2 5 3 3" xfId="25521" xr:uid="{00000000-0005-0000-0000-0000B1630000}"/>
    <cellStyle name="Normal 4 2 3 2 5 5" xfId="20508" xr:uid="{00000000-0005-0000-0000-00001C500000}"/>
    <cellStyle name="Normal 4 2 3 2 6" xfId="12098" xr:uid="{00000000-0005-0000-0000-0000422F0000}"/>
    <cellStyle name="Normal 4 2 3 2 6 3" xfId="27196" xr:uid="{00000000-0005-0000-0000-00003C6A0000}"/>
    <cellStyle name="Normal 4 2 3 2 7" xfId="7077" xr:uid="{00000000-0005-0000-0000-0000A51B0000}"/>
    <cellStyle name="Normal 4 2 3 2 7 3" xfId="22179" xr:uid="{00000000-0005-0000-0000-0000A3560000}"/>
    <cellStyle name="Normal 4 2 3 2 9" xfId="17166" xr:uid="{00000000-0005-0000-0000-00000E430000}"/>
    <cellStyle name="Normal 4 2 3 3" xfId="2213" xr:uid="{00000000-0005-0000-0000-0000A5080000}"/>
    <cellStyle name="Normal 4 2 3 3 2" xfId="3052" xr:uid="{00000000-0005-0000-0000-0000EC0B0000}"/>
    <cellStyle name="Normal 4 2 3 3 2 2" xfId="4742" xr:uid="{00000000-0005-0000-0000-000086120000}"/>
    <cellStyle name="Normal 4 2 3 3 2 2 2" xfId="14815" xr:uid="{00000000-0005-0000-0000-0000DF390000}"/>
    <cellStyle name="Normal 4 2 3 3 2 2 2 3" xfId="29913" xr:uid="{00000000-0005-0000-0000-0000D9740000}"/>
    <cellStyle name="Normal 4 2 3 3 2 2 3" xfId="9795" xr:uid="{00000000-0005-0000-0000-000043260000}"/>
    <cellStyle name="Normal 4 2 3 3 2 2 3 3" xfId="24896" xr:uid="{00000000-0005-0000-0000-000040610000}"/>
    <cellStyle name="Normal 4 2 3 3 2 2 5" xfId="19883" xr:uid="{00000000-0005-0000-0000-0000AB4D0000}"/>
    <cellStyle name="Normal 4 2 3 3 2 3" xfId="6434" xr:uid="{00000000-0005-0000-0000-000022190000}"/>
    <cellStyle name="Normal 4 2 3 3 2 3 2" xfId="16486" xr:uid="{00000000-0005-0000-0000-000066400000}"/>
    <cellStyle name="Normal 4 2 3 3 2 3 3" xfId="11466" xr:uid="{00000000-0005-0000-0000-0000CA2C0000}"/>
    <cellStyle name="Normal 4 2 3 3 2 3 3 3" xfId="26567" xr:uid="{00000000-0005-0000-0000-0000C7670000}"/>
    <cellStyle name="Normal 4 2 3 3 2 3 5" xfId="21554" xr:uid="{00000000-0005-0000-0000-000032540000}"/>
    <cellStyle name="Normal 4 2 3 3 2 4" xfId="13144" xr:uid="{00000000-0005-0000-0000-000058330000}"/>
    <cellStyle name="Normal 4 2 3 3 2 4 3" xfId="28242" xr:uid="{00000000-0005-0000-0000-0000526E0000}"/>
    <cellStyle name="Normal 4 2 3 3 2 5" xfId="8123" xr:uid="{00000000-0005-0000-0000-0000BB1F0000}"/>
    <cellStyle name="Normal 4 2 3 3 2 5 3" xfId="23225" xr:uid="{00000000-0005-0000-0000-0000B95A0000}"/>
    <cellStyle name="Normal 4 2 3 3 2 7" xfId="18212" xr:uid="{00000000-0005-0000-0000-000024470000}"/>
    <cellStyle name="Normal 4 2 3 3 3" xfId="3905" xr:uid="{00000000-0005-0000-0000-0000410F0000}"/>
    <cellStyle name="Normal 4 2 3 3 3 2" xfId="13979" xr:uid="{00000000-0005-0000-0000-00009B360000}"/>
    <cellStyle name="Normal 4 2 3 3 3 2 3" xfId="29077" xr:uid="{00000000-0005-0000-0000-000095710000}"/>
    <cellStyle name="Normal 4 2 3 3 3 3" xfId="8959" xr:uid="{00000000-0005-0000-0000-0000FF220000}"/>
    <cellStyle name="Normal 4 2 3 3 3 3 3" xfId="24060" xr:uid="{00000000-0005-0000-0000-0000FC5D0000}"/>
    <cellStyle name="Normal 4 2 3 3 3 5" xfId="19047" xr:uid="{00000000-0005-0000-0000-0000674A0000}"/>
    <cellStyle name="Normal 4 2 3 3 4" xfId="5598" xr:uid="{00000000-0005-0000-0000-0000DE150000}"/>
    <cellStyle name="Normal 4 2 3 3 4 2" xfId="15650" xr:uid="{00000000-0005-0000-0000-0000223D0000}"/>
    <cellStyle name="Normal 4 2 3 3 4 2 3" xfId="30748" xr:uid="{00000000-0005-0000-0000-00001C780000}"/>
    <cellStyle name="Normal 4 2 3 3 4 3" xfId="10630" xr:uid="{00000000-0005-0000-0000-000086290000}"/>
    <cellStyle name="Normal 4 2 3 3 4 3 3" xfId="25731" xr:uid="{00000000-0005-0000-0000-000083640000}"/>
    <cellStyle name="Normal 4 2 3 3 4 5" xfId="20718" xr:uid="{00000000-0005-0000-0000-0000EE500000}"/>
    <cellStyle name="Normal 4 2 3 3 5" xfId="12308" xr:uid="{00000000-0005-0000-0000-000014300000}"/>
    <cellStyle name="Normal 4 2 3 3 5 3" xfId="27406" xr:uid="{00000000-0005-0000-0000-00000E6B0000}"/>
    <cellStyle name="Normal 4 2 3 3 6" xfId="7287" xr:uid="{00000000-0005-0000-0000-0000771C0000}"/>
    <cellStyle name="Normal 4 2 3 3 6 3" xfId="22389" xr:uid="{00000000-0005-0000-0000-000075570000}"/>
    <cellStyle name="Normal 4 2 3 3 8" xfId="17376" xr:uid="{00000000-0005-0000-0000-0000E0430000}"/>
    <cellStyle name="Normal 4 2 3 4" xfId="2634" xr:uid="{00000000-0005-0000-0000-00004A0A0000}"/>
    <cellStyle name="Normal 4 2 3 4 2" xfId="4324" xr:uid="{00000000-0005-0000-0000-0000E4100000}"/>
    <cellStyle name="Normal 4 2 3 4 2 2" xfId="14397" xr:uid="{00000000-0005-0000-0000-00003D380000}"/>
    <cellStyle name="Normal 4 2 3 4 2 2 3" xfId="29495" xr:uid="{00000000-0005-0000-0000-000037730000}"/>
    <cellStyle name="Normal 4 2 3 4 2 3" xfId="9377" xr:uid="{00000000-0005-0000-0000-0000A1240000}"/>
    <cellStyle name="Normal 4 2 3 4 2 3 3" xfId="24478" xr:uid="{00000000-0005-0000-0000-00009E5F0000}"/>
    <cellStyle name="Normal 4 2 3 4 2 5" xfId="19465" xr:uid="{00000000-0005-0000-0000-0000094C0000}"/>
    <cellStyle name="Normal 4 2 3 4 3" xfId="6016" xr:uid="{00000000-0005-0000-0000-000080170000}"/>
    <cellStyle name="Normal 4 2 3 4 3 2" xfId="16068" xr:uid="{00000000-0005-0000-0000-0000C43E0000}"/>
    <cellStyle name="Normal 4 2 3 4 3 3" xfId="11048" xr:uid="{00000000-0005-0000-0000-0000282B0000}"/>
    <cellStyle name="Normal 4 2 3 4 3 3 3" xfId="26149" xr:uid="{00000000-0005-0000-0000-000025660000}"/>
    <cellStyle name="Normal 4 2 3 4 3 5" xfId="21136" xr:uid="{00000000-0005-0000-0000-000090520000}"/>
    <cellStyle name="Normal 4 2 3 4 4" xfId="12726" xr:uid="{00000000-0005-0000-0000-0000B6310000}"/>
    <cellStyle name="Normal 4 2 3 4 4 3" xfId="27824" xr:uid="{00000000-0005-0000-0000-0000B06C0000}"/>
    <cellStyle name="Normal 4 2 3 4 5" xfId="7705" xr:uid="{00000000-0005-0000-0000-0000191E0000}"/>
    <cellStyle name="Normal 4 2 3 4 5 3" xfId="22807" xr:uid="{00000000-0005-0000-0000-000017590000}"/>
    <cellStyle name="Normal 4 2 3 4 7" xfId="17794" xr:uid="{00000000-0005-0000-0000-000082450000}"/>
    <cellStyle name="Normal 4 2 3 5" xfId="3487" xr:uid="{00000000-0005-0000-0000-00009F0D0000}"/>
    <cellStyle name="Normal 4 2 3 5 2" xfId="13561" xr:uid="{00000000-0005-0000-0000-0000F9340000}"/>
    <cellStyle name="Normal 4 2 3 5 2 3" xfId="28659" xr:uid="{00000000-0005-0000-0000-0000F36F0000}"/>
    <cellStyle name="Normal 4 2 3 5 3" xfId="8541" xr:uid="{00000000-0005-0000-0000-00005D210000}"/>
    <cellStyle name="Normal 4 2 3 5 3 3" xfId="23642" xr:uid="{00000000-0005-0000-0000-00005A5C0000}"/>
    <cellStyle name="Normal 4 2 3 5 5" xfId="18629" xr:uid="{00000000-0005-0000-0000-0000C5480000}"/>
    <cellStyle name="Normal 4 2 3 6" xfId="5180" xr:uid="{00000000-0005-0000-0000-00003C140000}"/>
    <cellStyle name="Normal 4 2 3 6 2" xfId="15232" xr:uid="{00000000-0005-0000-0000-0000803B0000}"/>
    <cellStyle name="Normal 4 2 3 6 2 3" xfId="30330" xr:uid="{00000000-0005-0000-0000-00007A760000}"/>
    <cellStyle name="Normal 4 2 3 6 3" xfId="10212" xr:uid="{00000000-0005-0000-0000-0000E4270000}"/>
    <cellStyle name="Normal 4 2 3 6 3 3" xfId="25313" xr:uid="{00000000-0005-0000-0000-0000E1620000}"/>
    <cellStyle name="Normal 4 2 3 6 5" xfId="20300" xr:uid="{00000000-0005-0000-0000-00004C4F0000}"/>
    <cellStyle name="Normal 4 2 3 7" xfId="11890" xr:uid="{00000000-0005-0000-0000-0000722E0000}"/>
    <cellStyle name="Normal 4 2 3 7 3" xfId="26988" xr:uid="{00000000-0005-0000-0000-00006C690000}"/>
    <cellStyle name="Normal 4 2 3 8" xfId="6869" xr:uid="{00000000-0005-0000-0000-0000D51A0000}"/>
    <cellStyle name="Normal 4 2 3 8 3" xfId="21971" xr:uid="{00000000-0005-0000-0000-0000D3550000}"/>
    <cellStyle name="Normal 4 2 4" xfId="1894" xr:uid="{00000000-0005-0000-0000-000066070000}"/>
    <cellStyle name="Normal 4 2 4 2" xfId="2317" xr:uid="{00000000-0005-0000-0000-00000D090000}"/>
    <cellStyle name="Normal 4 2 4 2 2" xfId="3156" xr:uid="{00000000-0005-0000-0000-0000540C0000}"/>
    <cellStyle name="Normal 4 2 4 2 2 2" xfId="4846" xr:uid="{00000000-0005-0000-0000-0000EE120000}"/>
    <cellStyle name="Normal 4 2 4 2 2 2 2" xfId="14919" xr:uid="{00000000-0005-0000-0000-0000473A0000}"/>
    <cellStyle name="Normal 4 2 4 2 2 2 2 3" xfId="30017" xr:uid="{00000000-0005-0000-0000-000041750000}"/>
    <cellStyle name="Normal 4 2 4 2 2 2 3" xfId="9899" xr:uid="{00000000-0005-0000-0000-0000AB260000}"/>
    <cellStyle name="Normal 4 2 4 2 2 2 3 3" xfId="25000" xr:uid="{00000000-0005-0000-0000-0000A8610000}"/>
    <cellStyle name="Normal 4 2 4 2 2 2 5" xfId="19987" xr:uid="{00000000-0005-0000-0000-0000134E0000}"/>
    <cellStyle name="Normal 4 2 4 2 2 3" xfId="6538" xr:uid="{00000000-0005-0000-0000-00008A190000}"/>
    <cellStyle name="Normal 4 2 4 2 2 3 2" xfId="16590" xr:uid="{00000000-0005-0000-0000-0000CE400000}"/>
    <cellStyle name="Normal 4 2 4 2 2 3 3" xfId="11570" xr:uid="{00000000-0005-0000-0000-0000322D0000}"/>
    <cellStyle name="Normal 4 2 4 2 2 3 3 3" xfId="26671" xr:uid="{00000000-0005-0000-0000-00002F680000}"/>
    <cellStyle name="Normal 4 2 4 2 2 3 5" xfId="21658" xr:uid="{00000000-0005-0000-0000-00009A540000}"/>
    <cellStyle name="Normal 4 2 4 2 2 4" xfId="13248" xr:uid="{00000000-0005-0000-0000-0000C0330000}"/>
    <cellStyle name="Normal 4 2 4 2 2 4 3" xfId="28346" xr:uid="{00000000-0005-0000-0000-0000BA6E0000}"/>
    <cellStyle name="Normal 4 2 4 2 2 5" xfId="8227" xr:uid="{00000000-0005-0000-0000-000023200000}"/>
    <cellStyle name="Normal 4 2 4 2 2 5 3" xfId="23329" xr:uid="{00000000-0005-0000-0000-0000215B0000}"/>
    <cellStyle name="Normal 4 2 4 2 2 7" xfId="18316" xr:uid="{00000000-0005-0000-0000-00008C470000}"/>
    <cellStyle name="Normal 4 2 4 2 3" xfId="4009" xr:uid="{00000000-0005-0000-0000-0000A90F0000}"/>
    <cellStyle name="Normal 4 2 4 2 3 2" xfId="14083" xr:uid="{00000000-0005-0000-0000-000003370000}"/>
    <cellStyle name="Normal 4 2 4 2 3 2 3" xfId="29181" xr:uid="{00000000-0005-0000-0000-0000FD710000}"/>
    <cellStyle name="Normal 4 2 4 2 3 3" xfId="9063" xr:uid="{00000000-0005-0000-0000-000067230000}"/>
    <cellStyle name="Normal 4 2 4 2 3 3 3" xfId="24164" xr:uid="{00000000-0005-0000-0000-0000645E0000}"/>
    <cellStyle name="Normal 4 2 4 2 3 5" xfId="19151" xr:uid="{00000000-0005-0000-0000-0000CF4A0000}"/>
    <cellStyle name="Normal 4 2 4 2 4" xfId="5702" xr:uid="{00000000-0005-0000-0000-000046160000}"/>
    <cellStyle name="Normal 4 2 4 2 4 2" xfId="15754" xr:uid="{00000000-0005-0000-0000-00008A3D0000}"/>
    <cellStyle name="Normal 4 2 4 2 4 2 3" xfId="30852" xr:uid="{00000000-0005-0000-0000-000084780000}"/>
    <cellStyle name="Normal 4 2 4 2 4 3" xfId="10734" xr:uid="{00000000-0005-0000-0000-0000EE290000}"/>
    <cellStyle name="Normal 4 2 4 2 4 3 3" xfId="25835" xr:uid="{00000000-0005-0000-0000-0000EB640000}"/>
    <cellStyle name="Normal 4 2 4 2 4 5" xfId="20822" xr:uid="{00000000-0005-0000-0000-000056510000}"/>
    <cellStyle name="Normal 4 2 4 2 5" xfId="12412" xr:uid="{00000000-0005-0000-0000-00007C300000}"/>
    <cellStyle name="Normal 4 2 4 2 5 3" xfId="27510" xr:uid="{00000000-0005-0000-0000-0000766B0000}"/>
    <cellStyle name="Normal 4 2 4 2 6" xfId="7391" xr:uid="{00000000-0005-0000-0000-0000DF1C0000}"/>
    <cellStyle name="Normal 4 2 4 2 6 3" xfId="22493" xr:uid="{00000000-0005-0000-0000-0000DD570000}"/>
    <cellStyle name="Normal 4 2 4 2 8" xfId="17480" xr:uid="{00000000-0005-0000-0000-000048440000}"/>
    <cellStyle name="Normal 4 2 4 3" xfId="2738" xr:uid="{00000000-0005-0000-0000-0000B20A0000}"/>
    <cellStyle name="Normal 4 2 4 3 2" xfId="4428" xr:uid="{00000000-0005-0000-0000-00004C110000}"/>
    <cellStyle name="Normal 4 2 4 3 2 2" xfId="14501" xr:uid="{00000000-0005-0000-0000-0000A5380000}"/>
    <cellStyle name="Normal 4 2 4 3 2 2 3" xfId="29599" xr:uid="{00000000-0005-0000-0000-00009F730000}"/>
    <cellStyle name="Normal 4 2 4 3 2 3" xfId="9481" xr:uid="{00000000-0005-0000-0000-000009250000}"/>
    <cellStyle name="Normal 4 2 4 3 2 3 3" xfId="24582" xr:uid="{00000000-0005-0000-0000-000006600000}"/>
    <cellStyle name="Normal 4 2 4 3 2 5" xfId="19569" xr:uid="{00000000-0005-0000-0000-0000714C0000}"/>
    <cellStyle name="Normal 4 2 4 3 3" xfId="6120" xr:uid="{00000000-0005-0000-0000-0000E8170000}"/>
    <cellStyle name="Normal 4 2 4 3 3 2" xfId="16172" xr:uid="{00000000-0005-0000-0000-00002C3F0000}"/>
    <cellStyle name="Normal 4 2 4 3 3 3" xfId="11152" xr:uid="{00000000-0005-0000-0000-0000902B0000}"/>
    <cellStyle name="Normal 4 2 4 3 3 3 3" xfId="26253" xr:uid="{00000000-0005-0000-0000-00008D660000}"/>
    <cellStyle name="Normal 4 2 4 3 3 5" xfId="21240" xr:uid="{00000000-0005-0000-0000-0000F8520000}"/>
    <cellStyle name="Normal 4 2 4 3 4" xfId="12830" xr:uid="{00000000-0005-0000-0000-00001E320000}"/>
    <cellStyle name="Normal 4 2 4 3 4 3" xfId="27928" xr:uid="{00000000-0005-0000-0000-0000186D0000}"/>
    <cellStyle name="Normal 4 2 4 3 5" xfId="7809" xr:uid="{00000000-0005-0000-0000-0000811E0000}"/>
    <cellStyle name="Normal 4 2 4 3 5 3" xfId="22911" xr:uid="{00000000-0005-0000-0000-00007F590000}"/>
    <cellStyle name="Normal 4 2 4 3 7" xfId="17898" xr:uid="{00000000-0005-0000-0000-0000EA450000}"/>
    <cellStyle name="Normal 4 2 4 4" xfId="3591" xr:uid="{00000000-0005-0000-0000-0000070E0000}"/>
    <cellStyle name="Normal 4 2 4 4 2" xfId="13665" xr:uid="{00000000-0005-0000-0000-000061350000}"/>
    <cellStyle name="Normal 4 2 4 4 2 3" xfId="28763" xr:uid="{00000000-0005-0000-0000-00005B700000}"/>
    <cellStyle name="Normal 4 2 4 4 3" xfId="8645" xr:uid="{00000000-0005-0000-0000-0000C5210000}"/>
    <cellStyle name="Normal 4 2 4 4 3 3" xfId="23746" xr:uid="{00000000-0005-0000-0000-0000C25C0000}"/>
    <cellStyle name="Normal 4 2 4 4 5" xfId="18733" xr:uid="{00000000-0005-0000-0000-00002D490000}"/>
    <cellStyle name="Normal 4 2 4 5" xfId="5284" xr:uid="{00000000-0005-0000-0000-0000A4140000}"/>
    <cellStyle name="Normal 4 2 4 5 2" xfId="15336" xr:uid="{00000000-0005-0000-0000-0000E83B0000}"/>
    <cellStyle name="Normal 4 2 4 5 2 3" xfId="30434" xr:uid="{00000000-0005-0000-0000-0000E2760000}"/>
    <cellStyle name="Normal 4 2 4 5 3" xfId="10316" xr:uid="{00000000-0005-0000-0000-00004C280000}"/>
    <cellStyle name="Normal 4 2 4 5 3 3" xfId="25417" xr:uid="{00000000-0005-0000-0000-000049630000}"/>
    <cellStyle name="Normal 4 2 4 5 5" xfId="20404" xr:uid="{00000000-0005-0000-0000-0000B44F0000}"/>
    <cellStyle name="Normal 4 2 4 6" xfId="11994" xr:uid="{00000000-0005-0000-0000-0000DA2E0000}"/>
    <cellStyle name="Normal 4 2 4 6 3" xfId="27092" xr:uid="{00000000-0005-0000-0000-0000D4690000}"/>
    <cellStyle name="Normal 4 2 4 7" xfId="6973" xr:uid="{00000000-0005-0000-0000-00003D1B0000}"/>
    <cellStyle name="Normal 4 2 4 7 3" xfId="22075" xr:uid="{00000000-0005-0000-0000-00003B560000}"/>
    <cellStyle name="Normal 4 2 4 9" xfId="17062" xr:uid="{00000000-0005-0000-0000-0000A6420000}"/>
    <cellStyle name="Normal 4 2 5" xfId="2107" xr:uid="{00000000-0005-0000-0000-00003B080000}"/>
    <cellStyle name="Normal 4 2 5 2" xfId="2948" xr:uid="{00000000-0005-0000-0000-0000840B0000}"/>
    <cellStyle name="Normal 4 2 5 2 2" xfId="4638" xr:uid="{00000000-0005-0000-0000-00001E120000}"/>
    <cellStyle name="Normal 4 2 5 2 2 2" xfId="14711" xr:uid="{00000000-0005-0000-0000-000077390000}"/>
    <cellStyle name="Normal 4 2 5 2 2 2 3" xfId="29809" xr:uid="{00000000-0005-0000-0000-000071740000}"/>
    <cellStyle name="Normal 4 2 5 2 2 3" xfId="9691" xr:uid="{00000000-0005-0000-0000-0000DB250000}"/>
    <cellStyle name="Normal 4 2 5 2 2 3 3" xfId="24792" xr:uid="{00000000-0005-0000-0000-0000D8600000}"/>
    <cellStyle name="Normal 4 2 5 2 2 5" xfId="19779" xr:uid="{00000000-0005-0000-0000-0000434D0000}"/>
    <cellStyle name="Normal 4 2 5 2 3" xfId="6330" xr:uid="{00000000-0005-0000-0000-0000BA180000}"/>
    <cellStyle name="Normal 4 2 5 2 3 2" xfId="16382" xr:uid="{00000000-0005-0000-0000-0000FE3F0000}"/>
    <cellStyle name="Normal 4 2 5 2 3 3" xfId="11362" xr:uid="{00000000-0005-0000-0000-0000622C0000}"/>
    <cellStyle name="Normal 4 2 5 2 3 3 3" xfId="26463" xr:uid="{00000000-0005-0000-0000-00005F670000}"/>
    <cellStyle name="Normal 4 2 5 2 3 5" xfId="21450" xr:uid="{00000000-0005-0000-0000-0000CA530000}"/>
    <cellStyle name="Normal 4 2 5 2 4" xfId="13040" xr:uid="{00000000-0005-0000-0000-0000F0320000}"/>
    <cellStyle name="Normal 4 2 5 2 4 3" xfId="28138" xr:uid="{00000000-0005-0000-0000-0000EA6D0000}"/>
    <cellStyle name="Normal 4 2 5 2 5" xfId="8019" xr:uid="{00000000-0005-0000-0000-0000531F0000}"/>
    <cellStyle name="Normal 4 2 5 2 5 3" xfId="23121" xr:uid="{00000000-0005-0000-0000-0000515A0000}"/>
    <cellStyle name="Normal 4 2 5 2 7" xfId="18108" xr:uid="{00000000-0005-0000-0000-0000BC460000}"/>
    <cellStyle name="Normal 4 2 5 3" xfId="3801" xr:uid="{00000000-0005-0000-0000-0000D90E0000}"/>
    <cellStyle name="Normal 4 2 5 3 2" xfId="13875" xr:uid="{00000000-0005-0000-0000-000033360000}"/>
    <cellStyle name="Normal 4 2 5 3 2 3" xfId="28973" xr:uid="{00000000-0005-0000-0000-00002D710000}"/>
    <cellStyle name="Normal 4 2 5 3 3" xfId="8855" xr:uid="{00000000-0005-0000-0000-000097220000}"/>
    <cellStyle name="Normal 4 2 5 3 3 3" xfId="23956" xr:uid="{00000000-0005-0000-0000-0000945D0000}"/>
    <cellStyle name="Normal 4 2 5 3 5" xfId="18943" xr:uid="{00000000-0005-0000-0000-0000FF490000}"/>
    <cellStyle name="Normal 4 2 5 4" xfId="5494" xr:uid="{00000000-0005-0000-0000-000076150000}"/>
    <cellStyle name="Normal 4 2 5 4 2" xfId="15546" xr:uid="{00000000-0005-0000-0000-0000BA3C0000}"/>
    <cellStyle name="Normal 4 2 5 4 2 3" xfId="30644" xr:uid="{00000000-0005-0000-0000-0000B4770000}"/>
    <cellStyle name="Normal 4 2 5 4 3" xfId="10526" xr:uid="{00000000-0005-0000-0000-00001E290000}"/>
    <cellStyle name="Normal 4 2 5 4 3 3" xfId="25627" xr:uid="{00000000-0005-0000-0000-00001B640000}"/>
    <cellStyle name="Normal 4 2 5 4 5" xfId="20614" xr:uid="{00000000-0005-0000-0000-000086500000}"/>
    <cellStyle name="Normal 4 2 5 5" xfId="12204" xr:uid="{00000000-0005-0000-0000-0000AC2F0000}"/>
    <cellStyle name="Normal 4 2 5 5 3" xfId="27302" xr:uid="{00000000-0005-0000-0000-0000A66A0000}"/>
    <cellStyle name="Normal 4 2 5 6" xfId="7183" xr:uid="{00000000-0005-0000-0000-00000F1C0000}"/>
    <cellStyle name="Normal 4 2 5 6 3" xfId="22285" xr:uid="{00000000-0005-0000-0000-00000D570000}"/>
    <cellStyle name="Normal 4 2 5 8" xfId="17272" xr:uid="{00000000-0005-0000-0000-000078430000}"/>
    <cellStyle name="Normal 4 2 6" xfId="2528" xr:uid="{00000000-0005-0000-0000-0000E0090000}"/>
    <cellStyle name="Normal 4 2 6 2" xfId="4220" xr:uid="{00000000-0005-0000-0000-00007C100000}"/>
    <cellStyle name="Normal 4 2 6 2 2" xfId="14293" xr:uid="{00000000-0005-0000-0000-0000D5370000}"/>
    <cellStyle name="Normal 4 2 6 2 2 3" xfId="29391" xr:uid="{00000000-0005-0000-0000-0000CF720000}"/>
    <cellStyle name="Normal 4 2 6 2 3" xfId="9273" xr:uid="{00000000-0005-0000-0000-000039240000}"/>
    <cellStyle name="Normal 4 2 6 2 3 3" xfId="24374" xr:uid="{00000000-0005-0000-0000-0000365F0000}"/>
    <cellStyle name="Normal 4 2 6 2 5" xfId="19361" xr:uid="{00000000-0005-0000-0000-0000A14B0000}"/>
    <cellStyle name="Normal 4 2 6 3" xfId="5912" xr:uid="{00000000-0005-0000-0000-000018170000}"/>
    <cellStyle name="Normal 4 2 6 3 2" xfId="15964" xr:uid="{00000000-0005-0000-0000-00005C3E0000}"/>
    <cellStyle name="Normal 4 2 6 3 3" xfId="10944" xr:uid="{00000000-0005-0000-0000-0000C02A0000}"/>
    <cellStyle name="Normal 4 2 6 3 3 3" xfId="26045" xr:uid="{00000000-0005-0000-0000-0000BD650000}"/>
    <cellStyle name="Normal 4 2 6 3 5" xfId="21032" xr:uid="{00000000-0005-0000-0000-000028520000}"/>
    <cellStyle name="Normal 4 2 6 4" xfId="12622" xr:uid="{00000000-0005-0000-0000-00004E310000}"/>
    <cellStyle name="Normal 4 2 6 4 3" xfId="27720" xr:uid="{00000000-0005-0000-0000-0000486C0000}"/>
    <cellStyle name="Normal 4 2 6 5" xfId="7601" xr:uid="{00000000-0005-0000-0000-0000B11D0000}"/>
    <cellStyle name="Normal 4 2 6 5 3" xfId="22703" xr:uid="{00000000-0005-0000-0000-0000AF580000}"/>
    <cellStyle name="Normal 4 2 6 7" xfId="17690" xr:uid="{00000000-0005-0000-0000-00001A450000}"/>
    <cellStyle name="Normal 4 2 7" xfId="3379" xr:uid="{00000000-0005-0000-0000-0000330D0000}"/>
    <cellStyle name="Normal 4 2 7 2" xfId="13457" xr:uid="{00000000-0005-0000-0000-000091340000}"/>
    <cellStyle name="Normal 4 2 7 2 3" xfId="28555" xr:uid="{00000000-0005-0000-0000-00008B6F0000}"/>
    <cellStyle name="Normal 4 2 7 3" xfId="8437" xr:uid="{00000000-0005-0000-0000-0000F5200000}"/>
    <cellStyle name="Normal 4 2 7 3 3" xfId="23538" xr:uid="{00000000-0005-0000-0000-0000F25B0000}"/>
    <cellStyle name="Normal 4 2 7 5" xfId="18525" xr:uid="{00000000-0005-0000-0000-00005D480000}"/>
    <cellStyle name="Normal 4 2 8" xfId="5073" xr:uid="{00000000-0005-0000-0000-0000D1130000}"/>
    <cellStyle name="Normal 4 2 8 2" xfId="15128" xr:uid="{00000000-0005-0000-0000-0000183B0000}"/>
    <cellStyle name="Normal 4 2 8 2 3" xfId="30226" xr:uid="{00000000-0005-0000-0000-000012760000}"/>
    <cellStyle name="Normal 4 2 8 3" xfId="10108" xr:uid="{00000000-0005-0000-0000-00007C270000}"/>
    <cellStyle name="Normal 4 2 8 3 3" xfId="25209" xr:uid="{00000000-0005-0000-0000-000079620000}"/>
    <cellStyle name="Normal 4 2 8 5" xfId="20196" xr:uid="{00000000-0005-0000-0000-0000E44E0000}"/>
    <cellStyle name="Normal 4 2 9" xfId="11784" xr:uid="{00000000-0005-0000-0000-0000082E0000}"/>
    <cellStyle name="Normal 4 2 9 3" xfId="26884" xr:uid="{00000000-0005-0000-0000-000004690000}"/>
    <cellStyle name="Normal 4 3" xfId="780" xr:uid="{00000000-0005-0000-0000-00000C030000}"/>
    <cellStyle name="Normal 4 3 2" xfId="1098" xr:uid="{00000000-0005-0000-0000-00004A040000}"/>
    <cellStyle name="Normal 4 5" xfId="965" xr:uid="{00000000-0005-0000-0000-0000C5030000}"/>
    <cellStyle name="Normal 40" xfId="966" xr:uid="{00000000-0005-0000-0000-0000C6030000}"/>
    <cellStyle name="Normal 40 2" xfId="1440" xr:uid="{00000000-0005-0000-0000-0000A0050000}"/>
    <cellStyle name="Normal 40 2 10" xfId="6764" xr:uid="{00000000-0005-0000-0000-00006C1A0000}"/>
    <cellStyle name="Normal 40 2 10 3" xfId="21868" xr:uid="{00000000-0005-0000-0000-00006C550000}"/>
    <cellStyle name="Normal 40 2 12" xfId="16853" xr:uid="{00000000-0005-0000-0000-0000D5410000}"/>
    <cellStyle name="Normal 40 2 2" xfId="1728" xr:uid="{00000000-0005-0000-0000-0000C0060000}"/>
    <cellStyle name="Normal 40 2 2 11" xfId="16907" xr:uid="{00000000-0005-0000-0000-00000B420000}"/>
    <cellStyle name="Normal 40 2 2 2" xfId="1836" xr:uid="{00000000-0005-0000-0000-00002C070000}"/>
    <cellStyle name="Normal 40 2 2 2 10" xfId="17011" xr:uid="{00000000-0005-0000-0000-000073420000}"/>
    <cellStyle name="Normal 40 2 2 2 2" xfId="2053" xr:uid="{00000000-0005-0000-0000-000005080000}"/>
    <cellStyle name="Normal 40 2 2 2 2 2" xfId="2474" xr:uid="{00000000-0005-0000-0000-0000AA090000}"/>
    <cellStyle name="Normal 40 2 2 2 2 2 2" xfId="3313" xr:uid="{00000000-0005-0000-0000-0000F10C0000}"/>
    <cellStyle name="Normal 40 2 2 2 2 2 2 2" xfId="5003" xr:uid="{00000000-0005-0000-0000-00008B130000}"/>
    <cellStyle name="Normal 40 2 2 2 2 2 2 2 2" xfId="15076" xr:uid="{00000000-0005-0000-0000-0000E43A0000}"/>
    <cellStyle name="Normal 40 2 2 2 2 2 2 2 2 3" xfId="30174" xr:uid="{00000000-0005-0000-0000-0000DE750000}"/>
    <cellStyle name="Normal 40 2 2 2 2 2 2 2 3" xfId="10056" xr:uid="{00000000-0005-0000-0000-000048270000}"/>
    <cellStyle name="Normal 40 2 2 2 2 2 2 2 3 3" xfId="25157" xr:uid="{00000000-0005-0000-0000-000045620000}"/>
    <cellStyle name="Normal 40 2 2 2 2 2 2 2 5" xfId="20144" xr:uid="{00000000-0005-0000-0000-0000B04E0000}"/>
    <cellStyle name="Normal 40 2 2 2 2 2 2 3" xfId="6695" xr:uid="{00000000-0005-0000-0000-0000271A0000}"/>
    <cellStyle name="Normal 40 2 2 2 2 2 2 3 2" xfId="16747" xr:uid="{00000000-0005-0000-0000-00006B410000}"/>
    <cellStyle name="Normal 40 2 2 2 2 2 2 3 3" xfId="11727" xr:uid="{00000000-0005-0000-0000-0000CF2D0000}"/>
    <cellStyle name="Normal 40 2 2 2 2 2 2 3 3 3" xfId="26828" xr:uid="{00000000-0005-0000-0000-0000CC680000}"/>
    <cellStyle name="Normal 40 2 2 2 2 2 2 3 5" xfId="21815" xr:uid="{00000000-0005-0000-0000-000037550000}"/>
    <cellStyle name="Normal 40 2 2 2 2 2 2 4" xfId="13405" xr:uid="{00000000-0005-0000-0000-00005D340000}"/>
    <cellStyle name="Normal 40 2 2 2 2 2 2 4 3" xfId="28503" xr:uid="{00000000-0005-0000-0000-0000576F0000}"/>
    <cellStyle name="Normal 40 2 2 2 2 2 2 5" xfId="8384" xr:uid="{00000000-0005-0000-0000-0000C0200000}"/>
    <cellStyle name="Normal 40 2 2 2 2 2 2 5 3" xfId="23486" xr:uid="{00000000-0005-0000-0000-0000BE5B0000}"/>
    <cellStyle name="Normal 40 2 2 2 2 2 2 7" xfId="18473" xr:uid="{00000000-0005-0000-0000-000029480000}"/>
    <cellStyle name="Normal 40 2 2 2 2 2 3" xfId="4166" xr:uid="{00000000-0005-0000-0000-000046100000}"/>
    <cellStyle name="Normal 40 2 2 2 2 2 3 2" xfId="14240" xr:uid="{00000000-0005-0000-0000-0000A0370000}"/>
    <cellStyle name="Normal 40 2 2 2 2 2 3 2 3" xfId="29338" xr:uid="{00000000-0005-0000-0000-00009A720000}"/>
    <cellStyle name="Normal 40 2 2 2 2 2 3 3" xfId="9220" xr:uid="{00000000-0005-0000-0000-000004240000}"/>
    <cellStyle name="Normal 40 2 2 2 2 2 3 3 3" xfId="24321" xr:uid="{00000000-0005-0000-0000-0000015F0000}"/>
    <cellStyle name="Normal 40 2 2 2 2 2 3 5" xfId="19308" xr:uid="{00000000-0005-0000-0000-00006C4B0000}"/>
    <cellStyle name="Normal 40 2 2 2 2 2 4" xfId="5859" xr:uid="{00000000-0005-0000-0000-0000E3160000}"/>
    <cellStyle name="Normal 40 2 2 2 2 2 4 2" xfId="15911" xr:uid="{00000000-0005-0000-0000-0000273E0000}"/>
    <cellStyle name="Normal 40 2 2 2 2 2 4 3" xfId="10891" xr:uid="{00000000-0005-0000-0000-00008B2A0000}"/>
    <cellStyle name="Normal 40 2 2 2 2 2 4 3 3" xfId="25992" xr:uid="{00000000-0005-0000-0000-000088650000}"/>
    <cellStyle name="Normal 40 2 2 2 2 2 4 5" xfId="20979" xr:uid="{00000000-0005-0000-0000-0000F3510000}"/>
    <cellStyle name="Normal 40 2 2 2 2 2 5" xfId="12569" xr:uid="{00000000-0005-0000-0000-000019310000}"/>
    <cellStyle name="Normal 40 2 2 2 2 2 5 3" xfId="27667" xr:uid="{00000000-0005-0000-0000-0000136C0000}"/>
    <cellStyle name="Normal 40 2 2 2 2 2 6" xfId="7548" xr:uid="{00000000-0005-0000-0000-00007C1D0000}"/>
    <cellStyle name="Normal 40 2 2 2 2 2 6 3" xfId="22650" xr:uid="{00000000-0005-0000-0000-00007A580000}"/>
    <cellStyle name="Normal 40 2 2 2 2 2 8" xfId="17637" xr:uid="{00000000-0005-0000-0000-0000E5440000}"/>
    <cellStyle name="Normal 40 2 2 2 2 3" xfId="2895" xr:uid="{00000000-0005-0000-0000-00004F0B0000}"/>
    <cellStyle name="Normal 40 2 2 2 2 3 2" xfId="4585" xr:uid="{00000000-0005-0000-0000-0000E9110000}"/>
    <cellStyle name="Normal 40 2 2 2 2 3 2 2" xfId="14658" xr:uid="{00000000-0005-0000-0000-000042390000}"/>
    <cellStyle name="Normal 40 2 2 2 2 3 2 2 3" xfId="29756" xr:uid="{00000000-0005-0000-0000-00003C740000}"/>
    <cellStyle name="Normal 40 2 2 2 2 3 2 3" xfId="9638" xr:uid="{00000000-0005-0000-0000-0000A6250000}"/>
    <cellStyle name="Normal 40 2 2 2 2 3 2 3 3" xfId="24739" xr:uid="{00000000-0005-0000-0000-0000A3600000}"/>
    <cellStyle name="Normal 40 2 2 2 2 3 2 5" xfId="19726" xr:uid="{00000000-0005-0000-0000-00000E4D0000}"/>
    <cellStyle name="Normal 40 2 2 2 2 3 3" xfId="6277" xr:uid="{00000000-0005-0000-0000-000085180000}"/>
    <cellStyle name="Normal 40 2 2 2 2 3 3 2" xfId="16329" xr:uid="{00000000-0005-0000-0000-0000C93F0000}"/>
    <cellStyle name="Normal 40 2 2 2 2 3 3 3" xfId="11309" xr:uid="{00000000-0005-0000-0000-00002D2C0000}"/>
    <cellStyle name="Normal 40 2 2 2 2 3 3 3 3" xfId="26410" xr:uid="{00000000-0005-0000-0000-00002A670000}"/>
    <cellStyle name="Normal 40 2 2 2 2 3 3 5" xfId="21397" xr:uid="{00000000-0005-0000-0000-000095530000}"/>
    <cellStyle name="Normal 40 2 2 2 2 3 4" xfId="12987" xr:uid="{00000000-0005-0000-0000-0000BB320000}"/>
    <cellStyle name="Normal 40 2 2 2 2 3 4 3" xfId="28085" xr:uid="{00000000-0005-0000-0000-0000B56D0000}"/>
    <cellStyle name="Normal 40 2 2 2 2 3 5" xfId="7966" xr:uid="{00000000-0005-0000-0000-00001E1F0000}"/>
    <cellStyle name="Normal 40 2 2 2 2 3 5 3" xfId="23068" xr:uid="{00000000-0005-0000-0000-00001C5A0000}"/>
    <cellStyle name="Normal 40 2 2 2 2 3 7" xfId="18055" xr:uid="{00000000-0005-0000-0000-000087460000}"/>
    <cellStyle name="Normal 40 2 2 2 2 4" xfId="3748" xr:uid="{00000000-0005-0000-0000-0000A40E0000}"/>
    <cellStyle name="Normal 40 2 2 2 2 4 2" xfId="13822" xr:uid="{00000000-0005-0000-0000-0000FE350000}"/>
    <cellStyle name="Normal 40 2 2 2 2 4 2 3" xfId="28920" xr:uid="{00000000-0005-0000-0000-0000F8700000}"/>
    <cellStyle name="Normal 40 2 2 2 2 4 3" xfId="8802" xr:uid="{00000000-0005-0000-0000-000062220000}"/>
    <cellStyle name="Normal 40 2 2 2 2 4 3 3" xfId="23903" xr:uid="{00000000-0005-0000-0000-00005F5D0000}"/>
    <cellStyle name="Normal 40 2 2 2 2 4 5" xfId="18890" xr:uid="{00000000-0005-0000-0000-0000CA490000}"/>
    <cellStyle name="Normal 40 2 2 2 2 5" xfId="5441" xr:uid="{00000000-0005-0000-0000-000041150000}"/>
    <cellStyle name="Normal 40 2 2 2 2 5 2" xfId="15493" xr:uid="{00000000-0005-0000-0000-0000853C0000}"/>
    <cellStyle name="Normal 40 2 2 2 2 5 2 3" xfId="30591" xr:uid="{00000000-0005-0000-0000-00007F770000}"/>
    <cellStyle name="Normal 40 2 2 2 2 5 3" xfId="10473" xr:uid="{00000000-0005-0000-0000-0000E9280000}"/>
    <cellStyle name="Normal 40 2 2 2 2 5 3 3" xfId="25574" xr:uid="{00000000-0005-0000-0000-0000E6630000}"/>
    <cellStyle name="Normal 40 2 2 2 2 5 5" xfId="20561" xr:uid="{00000000-0005-0000-0000-000051500000}"/>
    <cellStyle name="Normal 40 2 2 2 2 6" xfId="12151" xr:uid="{00000000-0005-0000-0000-0000772F0000}"/>
    <cellStyle name="Normal 40 2 2 2 2 6 3" xfId="27249" xr:uid="{00000000-0005-0000-0000-0000716A0000}"/>
    <cellStyle name="Normal 40 2 2 2 2 7" xfId="7130" xr:uid="{00000000-0005-0000-0000-0000DA1B0000}"/>
    <cellStyle name="Normal 40 2 2 2 2 7 3" xfId="22232" xr:uid="{00000000-0005-0000-0000-0000D8560000}"/>
    <cellStyle name="Normal 40 2 2 2 2 9" xfId="17219" xr:uid="{00000000-0005-0000-0000-000043430000}"/>
    <cellStyle name="Normal 40 2 2 2 3" xfId="2266" xr:uid="{00000000-0005-0000-0000-0000DA080000}"/>
    <cellStyle name="Normal 40 2 2 2 3 2" xfId="3105" xr:uid="{00000000-0005-0000-0000-0000210C0000}"/>
    <cellStyle name="Normal 40 2 2 2 3 2 2" xfId="4795" xr:uid="{00000000-0005-0000-0000-0000BB120000}"/>
    <cellStyle name="Normal 40 2 2 2 3 2 2 2" xfId="14868" xr:uid="{00000000-0005-0000-0000-0000143A0000}"/>
    <cellStyle name="Normal 40 2 2 2 3 2 2 2 3" xfId="29966" xr:uid="{00000000-0005-0000-0000-00000E750000}"/>
    <cellStyle name="Normal 40 2 2 2 3 2 2 3" xfId="9848" xr:uid="{00000000-0005-0000-0000-000078260000}"/>
    <cellStyle name="Normal 40 2 2 2 3 2 2 3 3" xfId="24949" xr:uid="{00000000-0005-0000-0000-000075610000}"/>
    <cellStyle name="Normal 40 2 2 2 3 2 2 5" xfId="19936" xr:uid="{00000000-0005-0000-0000-0000E04D0000}"/>
    <cellStyle name="Normal 40 2 2 2 3 2 3" xfId="6487" xr:uid="{00000000-0005-0000-0000-000057190000}"/>
    <cellStyle name="Normal 40 2 2 2 3 2 3 2" xfId="16539" xr:uid="{00000000-0005-0000-0000-00009B400000}"/>
    <cellStyle name="Normal 40 2 2 2 3 2 3 3" xfId="11519" xr:uid="{00000000-0005-0000-0000-0000FF2C0000}"/>
    <cellStyle name="Normal 40 2 2 2 3 2 3 3 3" xfId="26620" xr:uid="{00000000-0005-0000-0000-0000FC670000}"/>
    <cellStyle name="Normal 40 2 2 2 3 2 3 5" xfId="21607" xr:uid="{00000000-0005-0000-0000-000067540000}"/>
    <cellStyle name="Normal 40 2 2 2 3 2 4" xfId="13197" xr:uid="{00000000-0005-0000-0000-00008D330000}"/>
    <cellStyle name="Normal 40 2 2 2 3 2 4 3" xfId="28295" xr:uid="{00000000-0005-0000-0000-0000876E0000}"/>
    <cellStyle name="Normal 40 2 2 2 3 2 5" xfId="8176" xr:uid="{00000000-0005-0000-0000-0000F01F0000}"/>
    <cellStyle name="Normal 40 2 2 2 3 2 5 3" xfId="23278" xr:uid="{00000000-0005-0000-0000-0000EE5A0000}"/>
    <cellStyle name="Normal 40 2 2 2 3 2 7" xfId="18265" xr:uid="{00000000-0005-0000-0000-000059470000}"/>
    <cellStyle name="Normal 40 2 2 2 3 3" xfId="3958" xr:uid="{00000000-0005-0000-0000-0000760F0000}"/>
    <cellStyle name="Normal 40 2 2 2 3 3 2" xfId="14032" xr:uid="{00000000-0005-0000-0000-0000D0360000}"/>
    <cellStyle name="Normal 40 2 2 2 3 3 2 3" xfId="29130" xr:uid="{00000000-0005-0000-0000-0000CA710000}"/>
    <cellStyle name="Normal 40 2 2 2 3 3 3" xfId="9012" xr:uid="{00000000-0005-0000-0000-000034230000}"/>
    <cellStyle name="Normal 40 2 2 2 3 3 3 3" xfId="24113" xr:uid="{00000000-0005-0000-0000-0000315E0000}"/>
    <cellStyle name="Normal 40 2 2 2 3 3 5" xfId="19100" xr:uid="{00000000-0005-0000-0000-00009C4A0000}"/>
    <cellStyle name="Normal 40 2 2 2 3 4" xfId="5651" xr:uid="{00000000-0005-0000-0000-000013160000}"/>
    <cellStyle name="Normal 40 2 2 2 3 4 2" xfId="15703" xr:uid="{00000000-0005-0000-0000-0000573D0000}"/>
    <cellStyle name="Normal 40 2 2 2 3 4 2 3" xfId="30801" xr:uid="{00000000-0005-0000-0000-000051780000}"/>
    <cellStyle name="Normal 40 2 2 2 3 4 3" xfId="10683" xr:uid="{00000000-0005-0000-0000-0000BB290000}"/>
    <cellStyle name="Normal 40 2 2 2 3 4 3 3" xfId="25784" xr:uid="{00000000-0005-0000-0000-0000B8640000}"/>
    <cellStyle name="Normal 40 2 2 2 3 4 5" xfId="20771" xr:uid="{00000000-0005-0000-0000-000023510000}"/>
    <cellStyle name="Normal 40 2 2 2 3 5" xfId="12361" xr:uid="{00000000-0005-0000-0000-000049300000}"/>
    <cellStyle name="Normal 40 2 2 2 3 5 3" xfId="27459" xr:uid="{00000000-0005-0000-0000-0000436B0000}"/>
    <cellStyle name="Normal 40 2 2 2 3 6" xfId="7340" xr:uid="{00000000-0005-0000-0000-0000AC1C0000}"/>
    <cellStyle name="Normal 40 2 2 2 3 6 3" xfId="22442" xr:uid="{00000000-0005-0000-0000-0000AA570000}"/>
    <cellStyle name="Normal 40 2 2 2 3 8" xfId="17429" xr:uid="{00000000-0005-0000-0000-000015440000}"/>
    <cellStyle name="Normal 40 2 2 2 4" xfId="2687" xr:uid="{00000000-0005-0000-0000-00007F0A0000}"/>
    <cellStyle name="Normal 40 2 2 2 4 2" xfId="4377" xr:uid="{00000000-0005-0000-0000-000019110000}"/>
    <cellStyle name="Normal 40 2 2 2 4 2 2" xfId="14450" xr:uid="{00000000-0005-0000-0000-000072380000}"/>
    <cellStyle name="Normal 40 2 2 2 4 2 2 3" xfId="29548" xr:uid="{00000000-0005-0000-0000-00006C730000}"/>
    <cellStyle name="Normal 40 2 2 2 4 2 3" xfId="9430" xr:uid="{00000000-0005-0000-0000-0000D6240000}"/>
    <cellStyle name="Normal 40 2 2 2 4 2 3 3" xfId="24531" xr:uid="{00000000-0005-0000-0000-0000D35F0000}"/>
    <cellStyle name="Normal 40 2 2 2 4 2 5" xfId="19518" xr:uid="{00000000-0005-0000-0000-00003E4C0000}"/>
    <cellStyle name="Normal 40 2 2 2 4 3" xfId="6069" xr:uid="{00000000-0005-0000-0000-0000B5170000}"/>
    <cellStyle name="Normal 40 2 2 2 4 3 2" xfId="16121" xr:uid="{00000000-0005-0000-0000-0000F93E0000}"/>
    <cellStyle name="Normal 40 2 2 2 4 3 3" xfId="11101" xr:uid="{00000000-0005-0000-0000-00005D2B0000}"/>
    <cellStyle name="Normal 40 2 2 2 4 3 3 3" xfId="26202" xr:uid="{00000000-0005-0000-0000-00005A660000}"/>
    <cellStyle name="Normal 40 2 2 2 4 3 5" xfId="21189" xr:uid="{00000000-0005-0000-0000-0000C5520000}"/>
    <cellStyle name="Normal 40 2 2 2 4 4" xfId="12779" xr:uid="{00000000-0005-0000-0000-0000EB310000}"/>
    <cellStyle name="Normal 40 2 2 2 4 4 3" xfId="27877" xr:uid="{00000000-0005-0000-0000-0000E56C0000}"/>
    <cellStyle name="Normal 40 2 2 2 4 5" xfId="7758" xr:uid="{00000000-0005-0000-0000-00004E1E0000}"/>
    <cellStyle name="Normal 40 2 2 2 4 5 3" xfId="22860" xr:uid="{00000000-0005-0000-0000-00004C590000}"/>
    <cellStyle name="Normal 40 2 2 2 4 7" xfId="17847" xr:uid="{00000000-0005-0000-0000-0000B7450000}"/>
    <cellStyle name="Normal 40 2 2 2 5" xfId="3540" xr:uid="{00000000-0005-0000-0000-0000D40D0000}"/>
    <cellStyle name="Normal 40 2 2 2 5 2" xfId="13614" xr:uid="{00000000-0005-0000-0000-00002E350000}"/>
    <cellStyle name="Normal 40 2 2 2 5 2 3" xfId="28712" xr:uid="{00000000-0005-0000-0000-000028700000}"/>
    <cellStyle name="Normal 40 2 2 2 5 3" xfId="8594" xr:uid="{00000000-0005-0000-0000-000092210000}"/>
    <cellStyle name="Normal 40 2 2 2 5 3 3" xfId="23695" xr:uid="{00000000-0005-0000-0000-00008F5C0000}"/>
    <cellStyle name="Normal 40 2 2 2 5 5" xfId="18682" xr:uid="{00000000-0005-0000-0000-0000FA480000}"/>
    <cellStyle name="Normal 40 2 2 2 6" xfId="5233" xr:uid="{00000000-0005-0000-0000-000071140000}"/>
    <cellStyle name="Normal 40 2 2 2 6 2" xfId="15285" xr:uid="{00000000-0005-0000-0000-0000B53B0000}"/>
    <cellStyle name="Normal 40 2 2 2 6 2 3" xfId="30383" xr:uid="{00000000-0005-0000-0000-0000AF760000}"/>
    <cellStyle name="Normal 40 2 2 2 6 3" xfId="10265" xr:uid="{00000000-0005-0000-0000-000019280000}"/>
    <cellStyle name="Normal 40 2 2 2 6 3 3" xfId="25366" xr:uid="{00000000-0005-0000-0000-000016630000}"/>
    <cellStyle name="Normal 40 2 2 2 6 5" xfId="20353" xr:uid="{00000000-0005-0000-0000-0000814F0000}"/>
    <cellStyle name="Normal 40 2 2 2 7" xfId="11943" xr:uid="{00000000-0005-0000-0000-0000A72E0000}"/>
    <cellStyle name="Normal 40 2 2 2 7 3" xfId="27041" xr:uid="{00000000-0005-0000-0000-0000A1690000}"/>
    <cellStyle name="Normal 40 2 2 2 8" xfId="6922" xr:uid="{00000000-0005-0000-0000-00000A1B0000}"/>
    <cellStyle name="Normal 40 2 2 2 8 3" xfId="22024" xr:uid="{00000000-0005-0000-0000-000008560000}"/>
    <cellStyle name="Normal 40 2 2 3" xfId="1949" xr:uid="{00000000-0005-0000-0000-00009D070000}"/>
    <cellStyle name="Normal 40 2 2 3 2" xfId="2370" xr:uid="{00000000-0005-0000-0000-000042090000}"/>
    <cellStyle name="Normal 40 2 2 3 2 2" xfId="3209" xr:uid="{00000000-0005-0000-0000-0000890C0000}"/>
    <cellStyle name="Normal 40 2 2 3 2 2 2" xfId="4899" xr:uid="{00000000-0005-0000-0000-000023130000}"/>
    <cellStyle name="Normal 40 2 2 3 2 2 2 2" xfId="14972" xr:uid="{00000000-0005-0000-0000-00007C3A0000}"/>
    <cellStyle name="Normal 40 2 2 3 2 2 2 2 3" xfId="30070" xr:uid="{00000000-0005-0000-0000-000076750000}"/>
    <cellStyle name="Normal 40 2 2 3 2 2 2 3" xfId="9952" xr:uid="{00000000-0005-0000-0000-0000E0260000}"/>
    <cellStyle name="Normal 40 2 2 3 2 2 2 3 3" xfId="25053" xr:uid="{00000000-0005-0000-0000-0000DD610000}"/>
    <cellStyle name="Normal 40 2 2 3 2 2 2 5" xfId="20040" xr:uid="{00000000-0005-0000-0000-0000484E0000}"/>
    <cellStyle name="Normal 40 2 2 3 2 2 3" xfId="6591" xr:uid="{00000000-0005-0000-0000-0000BF190000}"/>
    <cellStyle name="Normal 40 2 2 3 2 2 3 2" xfId="16643" xr:uid="{00000000-0005-0000-0000-000003410000}"/>
    <cellStyle name="Normal 40 2 2 3 2 2 3 3" xfId="11623" xr:uid="{00000000-0005-0000-0000-0000672D0000}"/>
    <cellStyle name="Normal 40 2 2 3 2 2 3 3 3" xfId="26724" xr:uid="{00000000-0005-0000-0000-000064680000}"/>
    <cellStyle name="Normal 40 2 2 3 2 2 3 5" xfId="21711" xr:uid="{00000000-0005-0000-0000-0000CF540000}"/>
    <cellStyle name="Normal 40 2 2 3 2 2 4" xfId="13301" xr:uid="{00000000-0005-0000-0000-0000F5330000}"/>
    <cellStyle name="Normal 40 2 2 3 2 2 4 3" xfId="28399" xr:uid="{00000000-0005-0000-0000-0000EF6E0000}"/>
    <cellStyle name="Normal 40 2 2 3 2 2 5" xfId="8280" xr:uid="{00000000-0005-0000-0000-000058200000}"/>
    <cellStyle name="Normal 40 2 2 3 2 2 5 3" xfId="23382" xr:uid="{00000000-0005-0000-0000-0000565B0000}"/>
    <cellStyle name="Normal 40 2 2 3 2 2 7" xfId="18369" xr:uid="{00000000-0005-0000-0000-0000C1470000}"/>
    <cellStyle name="Normal 40 2 2 3 2 3" xfId="4062" xr:uid="{00000000-0005-0000-0000-0000DE0F0000}"/>
    <cellStyle name="Normal 40 2 2 3 2 3 2" xfId="14136" xr:uid="{00000000-0005-0000-0000-000038370000}"/>
    <cellStyle name="Normal 40 2 2 3 2 3 2 3" xfId="29234" xr:uid="{00000000-0005-0000-0000-000032720000}"/>
    <cellStyle name="Normal 40 2 2 3 2 3 3" xfId="9116" xr:uid="{00000000-0005-0000-0000-00009C230000}"/>
    <cellStyle name="Normal 40 2 2 3 2 3 3 3" xfId="24217" xr:uid="{00000000-0005-0000-0000-0000995E0000}"/>
    <cellStyle name="Normal 40 2 2 3 2 3 5" xfId="19204" xr:uid="{00000000-0005-0000-0000-0000044B0000}"/>
    <cellStyle name="Normal 40 2 2 3 2 4" xfId="5755" xr:uid="{00000000-0005-0000-0000-00007B160000}"/>
    <cellStyle name="Normal 40 2 2 3 2 4 2" xfId="15807" xr:uid="{00000000-0005-0000-0000-0000BF3D0000}"/>
    <cellStyle name="Normal 40 2 2 3 2 4 2 3" xfId="30905" xr:uid="{00000000-0005-0000-0000-0000B9780000}"/>
    <cellStyle name="Normal 40 2 2 3 2 4 3" xfId="10787" xr:uid="{00000000-0005-0000-0000-0000232A0000}"/>
    <cellStyle name="Normal 40 2 2 3 2 4 3 3" xfId="25888" xr:uid="{00000000-0005-0000-0000-000020650000}"/>
    <cellStyle name="Normal 40 2 2 3 2 4 5" xfId="20875" xr:uid="{00000000-0005-0000-0000-00008B510000}"/>
    <cellStyle name="Normal 40 2 2 3 2 5" xfId="12465" xr:uid="{00000000-0005-0000-0000-0000B1300000}"/>
    <cellStyle name="Normal 40 2 2 3 2 5 3" xfId="27563" xr:uid="{00000000-0005-0000-0000-0000AB6B0000}"/>
    <cellStyle name="Normal 40 2 2 3 2 6" xfId="7444" xr:uid="{00000000-0005-0000-0000-0000141D0000}"/>
    <cellStyle name="Normal 40 2 2 3 2 6 3" xfId="22546" xr:uid="{00000000-0005-0000-0000-000012580000}"/>
    <cellStyle name="Normal 40 2 2 3 2 8" xfId="17533" xr:uid="{00000000-0005-0000-0000-00007D440000}"/>
    <cellStyle name="Normal 40 2 2 3 3" xfId="2791" xr:uid="{00000000-0005-0000-0000-0000E70A0000}"/>
    <cellStyle name="Normal 40 2 2 3 3 2" xfId="4481" xr:uid="{00000000-0005-0000-0000-000081110000}"/>
    <cellStyle name="Normal 40 2 2 3 3 2 2" xfId="14554" xr:uid="{00000000-0005-0000-0000-0000DA380000}"/>
    <cellStyle name="Normal 40 2 2 3 3 2 2 3" xfId="29652" xr:uid="{00000000-0005-0000-0000-0000D4730000}"/>
    <cellStyle name="Normal 40 2 2 3 3 2 3" xfId="9534" xr:uid="{00000000-0005-0000-0000-00003E250000}"/>
    <cellStyle name="Normal 40 2 2 3 3 2 3 3" xfId="24635" xr:uid="{00000000-0005-0000-0000-00003B600000}"/>
    <cellStyle name="Normal 40 2 2 3 3 2 5" xfId="19622" xr:uid="{00000000-0005-0000-0000-0000A64C0000}"/>
    <cellStyle name="Normal 40 2 2 3 3 3" xfId="6173" xr:uid="{00000000-0005-0000-0000-00001D180000}"/>
    <cellStyle name="Normal 40 2 2 3 3 3 2" xfId="16225" xr:uid="{00000000-0005-0000-0000-0000613F0000}"/>
    <cellStyle name="Normal 40 2 2 3 3 3 3" xfId="11205" xr:uid="{00000000-0005-0000-0000-0000C52B0000}"/>
    <cellStyle name="Normal 40 2 2 3 3 3 3 3" xfId="26306" xr:uid="{00000000-0005-0000-0000-0000C2660000}"/>
    <cellStyle name="Normal 40 2 2 3 3 3 5" xfId="21293" xr:uid="{00000000-0005-0000-0000-00002D530000}"/>
    <cellStyle name="Normal 40 2 2 3 3 4" xfId="12883" xr:uid="{00000000-0005-0000-0000-000053320000}"/>
    <cellStyle name="Normal 40 2 2 3 3 4 3" xfId="27981" xr:uid="{00000000-0005-0000-0000-00004D6D0000}"/>
    <cellStyle name="Normal 40 2 2 3 3 5" xfId="7862" xr:uid="{00000000-0005-0000-0000-0000B61E0000}"/>
    <cellStyle name="Normal 40 2 2 3 3 5 3" xfId="22964" xr:uid="{00000000-0005-0000-0000-0000B4590000}"/>
    <cellStyle name="Normal 40 2 2 3 3 7" xfId="17951" xr:uid="{00000000-0005-0000-0000-00001F460000}"/>
    <cellStyle name="Normal 40 2 2 3 4" xfId="3644" xr:uid="{00000000-0005-0000-0000-00003C0E0000}"/>
    <cellStyle name="Normal 40 2 2 3 4 2" xfId="13718" xr:uid="{00000000-0005-0000-0000-000096350000}"/>
    <cellStyle name="Normal 40 2 2 3 4 2 3" xfId="28816" xr:uid="{00000000-0005-0000-0000-000090700000}"/>
    <cellStyle name="Normal 40 2 2 3 4 3" xfId="8698" xr:uid="{00000000-0005-0000-0000-0000FA210000}"/>
    <cellStyle name="Normal 40 2 2 3 4 3 3" xfId="23799" xr:uid="{00000000-0005-0000-0000-0000F75C0000}"/>
    <cellStyle name="Normal 40 2 2 3 4 5" xfId="18786" xr:uid="{00000000-0005-0000-0000-000062490000}"/>
    <cellStyle name="Normal 40 2 2 3 5" xfId="5337" xr:uid="{00000000-0005-0000-0000-0000D9140000}"/>
    <cellStyle name="Normal 40 2 2 3 5 2" xfId="15389" xr:uid="{00000000-0005-0000-0000-00001D3C0000}"/>
    <cellStyle name="Normal 40 2 2 3 5 2 3" xfId="30487" xr:uid="{00000000-0005-0000-0000-000017770000}"/>
    <cellStyle name="Normal 40 2 2 3 5 3" xfId="10369" xr:uid="{00000000-0005-0000-0000-000081280000}"/>
    <cellStyle name="Normal 40 2 2 3 5 3 3" xfId="25470" xr:uid="{00000000-0005-0000-0000-00007E630000}"/>
    <cellStyle name="Normal 40 2 2 3 5 5" xfId="20457" xr:uid="{00000000-0005-0000-0000-0000E94F0000}"/>
    <cellStyle name="Normal 40 2 2 3 6" xfId="12047" xr:uid="{00000000-0005-0000-0000-00000F2F0000}"/>
    <cellStyle name="Normal 40 2 2 3 6 3" xfId="27145" xr:uid="{00000000-0005-0000-0000-0000096A0000}"/>
    <cellStyle name="Normal 40 2 2 3 7" xfId="7026" xr:uid="{00000000-0005-0000-0000-0000721B0000}"/>
    <cellStyle name="Normal 40 2 2 3 7 3" xfId="22128" xr:uid="{00000000-0005-0000-0000-000070560000}"/>
    <cellStyle name="Normal 40 2 2 3 9" xfId="17115" xr:uid="{00000000-0005-0000-0000-0000DB420000}"/>
    <cellStyle name="Normal 40 2 2 4" xfId="2162" xr:uid="{00000000-0005-0000-0000-000072080000}"/>
    <cellStyle name="Normal 40 2 2 4 2" xfId="3001" xr:uid="{00000000-0005-0000-0000-0000B90B0000}"/>
    <cellStyle name="Normal 40 2 2 4 2 2" xfId="4691" xr:uid="{00000000-0005-0000-0000-000053120000}"/>
    <cellStyle name="Normal 40 2 2 4 2 2 2" xfId="14764" xr:uid="{00000000-0005-0000-0000-0000AC390000}"/>
    <cellStyle name="Normal 40 2 2 4 2 2 2 3" xfId="29862" xr:uid="{00000000-0005-0000-0000-0000A6740000}"/>
    <cellStyle name="Normal 40 2 2 4 2 2 3" xfId="9744" xr:uid="{00000000-0005-0000-0000-000010260000}"/>
    <cellStyle name="Normal 40 2 2 4 2 2 3 3" xfId="24845" xr:uid="{00000000-0005-0000-0000-00000D610000}"/>
    <cellStyle name="Normal 40 2 2 4 2 2 5" xfId="19832" xr:uid="{00000000-0005-0000-0000-0000784D0000}"/>
    <cellStyle name="Normal 40 2 2 4 2 3" xfId="6383" xr:uid="{00000000-0005-0000-0000-0000EF180000}"/>
    <cellStyle name="Normal 40 2 2 4 2 3 2" xfId="16435" xr:uid="{00000000-0005-0000-0000-000033400000}"/>
    <cellStyle name="Normal 40 2 2 4 2 3 3" xfId="11415" xr:uid="{00000000-0005-0000-0000-0000972C0000}"/>
    <cellStyle name="Normal 40 2 2 4 2 3 3 3" xfId="26516" xr:uid="{00000000-0005-0000-0000-000094670000}"/>
    <cellStyle name="Normal 40 2 2 4 2 3 5" xfId="21503" xr:uid="{00000000-0005-0000-0000-0000FF530000}"/>
    <cellStyle name="Normal 40 2 2 4 2 4" xfId="13093" xr:uid="{00000000-0005-0000-0000-000025330000}"/>
    <cellStyle name="Normal 40 2 2 4 2 4 3" xfId="28191" xr:uid="{00000000-0005-0000-0000-00001F6E0000}"/>
    <cellStyle name="Normal 40 2 2 4 2 5" xfId="8072" xr:uid="{00000000-0005-0000-0000-0000881F0000}"/>
    <cellStyle name="Normal 40 2 2 4 2 5 3" xfId="23174" xr:uid="{00000000-0005-0000-0000-0000865A0000}"/>
    <cellStyle name="Normal 40 2 2 4 2 7" xfId="18161" xr:uid="{00000000-0005-0000-0000-0000F1460000}"/>
    <cellStyle name="Normal 40 2 2 4 3" xfId="3854" xr:uid="{00000000-0005-0000-0000-00000E0F0000}"/>
    <cellStyle name="Normal 40 2 2 4 3 2" xfId="13928" xr:uid="{00000000-0005-0000-0000-000068360000}"/>
    <cellStyle name="Normal 40 2 2 4 3 2 3" xfId="29026" xr:uid="{00000000-0005-0000-0000-000062710000}"/>
    <cellStyle name="Normal 40 2 2 4 3 3" xfId="8908" xr:uid="{00000000-0005-0000-0000-0000CC220000}"/>
    <cellStyle name="Normal 40 2 2 4 3 3 3" xfId="24009" xr:uid="{00000000-0005-0000-0000-0000C95D0000}"/>
    <cellStyle name="Normal 40 2 2 4 3 5" xfId="18996" xr:uid="{00000000-0005-0000-0000-0000344A0000}"/>
    <cellStyle name="Normal 40 2 2 4 4" xfId="5547" xr:uid="{00000000-0005-0000-0000-0000AB150000}"/>
    <cellStyle name="Normal 40 2 2 4 4 2" xfId="15599" xr:uid="{00000000-0005-0000-0000-0000EF3C0000}"/>
    <cellStyle name="Normal 40 2 2 4 4 2 3" xfId="30697" xr:uid="{00000000-0005-0000-0000-0000E9770000}"/>
    <cellStyle name="Normal 40 2 2 4 4 3" xfId="10579" xr:uid="{00000000-0005-0000-0000-000053290000}"/>
    <cellStyle name="Normal 40 2 2 4 4 3 3" xfId="25680" xr:uid="{00000000-0005-0000-0000-000050640000}"/>
    <cellStyle name="Normal 40 2 2 4 4 5" xfId="20667" xr:uid="{00000000-0005-0000-0000-0000BB500000}"/>
    <cellStyle name="Normal 40 2 2 4 5" xfId="12257" xr:uid="{00000000-0005-0000-0000-0000E12F0000}"/>
    <cellStyle name="Normal 40 2 2 4 5 3" xfId="27355" xr:uid="{00000000-0005-0000-0000-0000DB6A0000}"/>
    <cellStyle name="Normal 40 2 2 4 6" xfId="7236" xr:uid="{00000000-0005-0000-0000-0000441C0000}"/>
    <cellStyle name="Normal 40 2 2 4 6 3" xfId="22338" xr:uid="{00000000-0005-0000-0000-000042570000}"/>
    <cellStyle name="Normal 40 2 2 4 8" xfId="17325" xr:uid="{00000000-0005-0000-0000-0000AD430000}"/>
    <cellStyle name="Normal 40 2 2 5" xfId="2583" xr:uid="{00000000-0005-0000-0000-0000170A0000}"/>
    <cellStyle name="Normal 40 2 2 5 2" xfId="4273" xr:uid="{00000000-0005-0000-0000-0000B1100000}"/>
    <cellStyle name="Normal 40 2 2 5 2 2" xfId="14346" xr:uid="{00000000-0005-0000-0000-00000A380000}"/>
    <cellStyle name="Normal 40 2 2 5 2 2 3" xfId="29444" xr:uid="{00000000-0005-0000-0000-000004730000}"/>
    <cellStyle name="Normal 40 2 2 5 2 3" xfId="9326" xr:uid="{00000000-0005-0000-0000-00006E240000}"/>
    <cellStyle name="Normal 40 2 2 5 2 3 3" xfId="24427" xr:uid="{00000000-0005-0000-0000-00006B5F0000}"/>
    <cellStyle name="Normal 40 2 2 5 2 5" xfId="19414" xr:uid="{00000000-0005-0000-0000-0000D64B0000}"/>
    <cellStyle name="Normal 40 2 2 5 3" xfId="5965" xr:uid="{00000000-0005-0000-0000-00004D170000}"/>
    <cellStyle name="Normal 40 2 2 5 3 2" xfId="16017" xr:uid="{00000000-0005-0000-0000-0000913E0000}"/>
    <cellStyle name="Normal 40 2 2 5 3 3" xfId="10997" xr:uid="{00000000-0005-0000-0000-0000F52A0000}"/>
    <cellStyle name="Normal 40 2 2 5 3 3 3" xfId="26098" xr:uid="{00000000-0005-0000-0000-0000F2650000}"/>
    <cellStyle name="Normal 40 2 2 5 3 5" xfId="21085" xr:uid="{00000000-0005-0000-0000-00005D520000}"/>
    <cellStyle name="Normal 40 2 2 5 4" xfId="12675" xr:uid="{00000000-0005-0000-0000-000083310000}"/>
    <cellStyle name="Normal 40 2 2 5 4 3" xfId="27773" xr:uid="{00000000-0005-0000-0000-00007D6C0000}"/>
    <cellStyle name="Normal 40 2 2 5 5" xfId="7654" xr:uid="{00000000-0005-0000-0000-0000E61D0000}"/>
    <cellStyle name="Normal 40 2 2 5 5 3" xfId="22756" xr:uid="{00000000-0005-0000-0000-0000E4580000}"/>
    <cellStyle name="Normal 40 2 2 5 7" xfId="17743" xr:uid="{00000000-0005-0000-0000-00004F450000}"/>
    <cellStyle name="Normal 40 2 2 6" xfId="3436" xr:uid="{00000000-0005-0000-0000-00006C0D0000}"/>
    <cellStyle name="Normal 40 2 2 6 2" xfId="13510" xr:uid="{00000000-0005-0000-0000-0000C6340000}"/>
    <cellStyle name="Normal 40 2 2 6 2 3" xfId="28608" xr:uid="{00000000-0005-0000-0000-0000C06F0000}"/>
    <cellStyle name="Normal 40 2 2 6 3" xfId="8490" xr:uid="{00000000-0005-0000-0000-00002A210000}"/>
    <cellStyle name="Normal 40 2 2 6 3 3" xfId="23591" xr:uid="{00000000-0005-0000-0000-0000275C0000}"/>
    <cellStyle name="Normal 40 2 2 6 5" xfId="18578" xr:uid="{00000000-0005-0000-0000-000092480000}"/>
    <cellStyle name="Normal 40 2 2 7" xfId="5129" xr:uid="{00000000-0005-0000-0000-000009140000}"/>
    <cellStyle name="Normal 40 2 2 7 2" xfId="15181" xr:uid="{00000000-0005-0000-0000-00004D3B0000}"/>
    <cellStyle name="Normal 40 2 2 7 2 3" xfId="30279" xr:uid="{00000000-0005-0000-0000-000047760000}"/>
    <cellStyle name="Normal 40 2 2 7 3" xfId="10161" xr:uid="{00000000-0005-0000-0000-0000B1270000}"/>
    <cellStyle name="Normal 40 2 2 7 3 3" xfId="25262" xr:uid="{00000000-0005-0000-0000-0000AE620000}"/>
    <cellStyle name="Normal 40 2 2 7 5" xfId="20249" xr:uid="{00000000-0005-0000-0000-0000194F0000}"/>
    <cellStyle name="Normal 40 2 2 8" xfId="11839" xr:uid="{00000000-0005-0000-0000-00003F2E0000}"/>
    <cellStyle name="Normal 40 2 2 8 3" xfId="26937" xr:uid="{00000000-0005-0000-0000-000039690000}"/>
    <cellStyle name="Normal 40 2 2 9" xfId="6818" xr:uid="{00000000-0005-0000-0000-0000A21A0000}"/>
    <cellStyle name="Normal 40 2 2 9 3" xfId="21920" xr:uid="{00000000-0005-0000-0000-0000A0550000}"/>
    <cellStyle name="Normal 40 2 3" xfId="1782" xr:uid="{00000000-0005-0000-0000-0000F6060000}"/>
    <cellStyle name="Normal 40 2 3 10" xfId="16959" xr:uid="{00000000-0005-0000-0000-00003F420000}"/>
    <cellStyle name="Normal 40 2 3 2" xfId="2001" xr:uid="{00000000-0005-0000-0000-0000D1070000}"/>
    <cellStyle name="Normal 40 2 3 2 2" xfId="2422" xr:uid="{00000000-0005-0000-0000-000076090000}"/>
    <cellStyle name="Normal 40 2 3 2 2 2" xfId="3261" xr:uid="{00000000-0005-0000-0000-0000BD0C0000}"/>
    <cellStyle name="Normal 40 2 3 2 2 2 2" xfId="4951" xr:uid="{00000000-0005-0000-0000-000057130000}"/>
    <cellStyle name="Normal 40 2 3 2 2 2 2 2" xfId="15024" xr:uid="{00000000-0005-0000-0000-0000B03A0000}"/>
    <cellStyle name="Normal 40 2 3 2 2 2 2 2 3" xfId="30122" xr:uid="{00000000-0005-0000-0000-0000AA750000}"/>
    <cellStyle name="Normal 40 2 3 2 2 2 2 3" xfId="10004" xr:uid="{00000000-0005-0000-0000-000014270000}"/>
    <cellStyle name="Normal 40 2 3 2 2 2 2 3 3" xfId="25105" xr:uid="{00000000-0005-0000-0000-000011620000}"/>
    <cellStyle name="Normal 40 2 3 2 2 2 2 5" xfId="20092" xr:uid="{00000000-0005-0000-0000-00007C4E0000}"/>
    <cellStyle name="Normal 40 2 3 2 2 2 3" xfId="6643" xr:uid="{00000000-0005-0000-0000-0000F3190000}"/>
    <cellStyle name="Normal 40 2 3 2 2 2 3 2" xfId="16695" xr:uid="{00000000-0005-0000-0000-000037410000}"/>
    <cellStyle name="Normal 40 2 3 2 2 2 3 3" xfId="11675" xr:uid="{00000000-0005-0000-0000-00009B2D0000}"/>
    <cellStyle name="Normal 40 2 3 2 2 2 3 3 3" xfId="26776" xr:uid="{00000000-0005-0000-0000-000098680000}"/>
    <cellStyle name="Normal 40 2 3 2 2 2 3 5" xfId="21763" xr:uid="{00000000-0005-0000-0000-000003550000}"/>
    <cellStyle name="Normal 40 2 3 2 2 2 4" xfId="13353" xr:uid="{00000000-0005-0000-0000-000029340000}"/>
    <cellStyle name="Normal 40 2 3 2 2 2 4 3" xfId="28451" xr:uid="{00000000-0005-0000-0000-0000236F0000}"/>
    <cellStyle name="Normal 40 2 3 2 2 2 5" xfId="8332" xr:uid="{00000000-0005-0000-0000-00008C200000}"/>
    <cellStyle name="Normal 40 2 3 2 2 2 5 3" xfId="23434" xr:uid="{00000000-0005-0000-0000-00008A5B0000}"/>
    <cellStyle name="Normal 40 2 3 2 2 2 7" xfId="18421" xr:uid="{00000000-0005-0000-0000-0000F5470000}"/>
    <cellStyle name="Normal 40 2 3 2 2 3" xfId="4114" xr:uid="{00000000-0005-0000-0000-000012100000}"/>
    <cellStyle name="Normal 40 2 3 2 2 3 2" xfId="14188" xr:uid="{00000000-0005-0000-0000-00006C370000}"/>
    <cellStyle name="Normal 40 2 3 2 2 3 2 3" xfId="29286" xr:uid="{00000000-0005-0000-0000-000066720000}"/>
    <cellStyle name="Normal 40 2 3 2 2 3 3" xfId="9168" xr:uid="{00000000-0005-0000-0000-0000D0230000}"/>
    <cellStyle name="Normal 40 2 3 2 2 3 3 3" xfId="24269" xr:uid="{00000000-0005-0000-0000-0000CD5E0000}"/>
    <cellStyle name="Normal 40 2 3 2 2 3 5" xfId="19256" xr:uid="{00000000-0005-0000-0000-0000384B0000}"/>
    <cellStyle name="Normal 40 2 3 2 2 4" xfId="5807" xr:uid="{00000000-0005-0000-0000-0000AF160000}"/>
    <cellStyle name="Normal 40 2 3 2 2 4 2" xfId="15859" xr:uid="{00000000-0005-0000-0000-0000F33D0000}"/>
    <cellStyle name="Normal 40 2 3 2 2 4 3" xfId="10839" xr:uid="{00000000-0005-0000-0000-0000572A0000}"/>
    <cellStyle name="Normal 40 2 3 2 2 4 3 3" xfId="25940" xr:uid="{00000000-0005-0000-0000-000054650000}"/>
    <cellStyle name="Normal 40 2 3 2 2 4 5" xfId="20927" xr:uid="{00000000-0005-0000-0000-0000BF510000}"/>
    <cellStyle name="Normal 40 2 3 2 2 5" xfId="12517" xr:uid="{00000000-0005-0000-0000-0000E5300000}"/>
    <cellStyle name="Normal 40 2 3 2 2 5 3" xfId="27615" xr:uid="{00000000-0005-0000-0000-0000DF6B0000}"/>
    <cellStyle name="Normal 40 2 3 2 2 6" xfId="7496" xr:uid="{00000000-0005-0000-0000-0000481D0000}"/>
    <cellStyle name="Normal 40 2 3 2 2 6 3" xfId="22598" xr:uid="{00000000-0005-0000-0000-000046580000}"/>
    <cellStyle name="Normal 40 2 3 2 2 8" xfId="17585" xr:uid="{00000000-0005-0000-0000-0000B1440000}"/>
    <cellStyle name="Normal 40 2 3 2 3" xfId="2843" xr:uid="{00000000-0005-0000-0000-00001B0B0000}"/>
    <cellStyle name="Normal 40 2 3 2 3 2" xfId="4533" xr:uid="{00000000-0005-0000-0000-0000B5110000}"/>
    <cellStyle name="Normal 40 2 3 2 3 2 2" xfId="14606" xr:uid="{00000000-0005-0000-0000-00000E390000}"/>
    <cellStyle name="Normal 40 2 3 2 3 2 2 3" xfId="29704" xr:uid="{00000000-0005-0000-0000-000008740000}"/>
    <cellStyle name="Normal 40 2 3 2 3 2 3" xfId="9586" xr:uid="{00000000-0005-0000-0000-000072250000}"/>
    <cellStyle name="Normal 40 2 3 2 3 2 3 3" xfId="24687" xr:uid="{00000000-0005-0000-0000-00006F600000}"/>
    <cellStyle name="Normal 40 2 3 2 3 2 5" xfId="19674" xr:uid="{00000000-0005-0000-0000-0000DA4C0000}"/>
    <cellStyle name="Normal 40 2 3 2 3 3" xfId="6225" xr:uid="{00000000-0005-0000-0000-000051180000}"/>
    <cellStyle name="Normal 40 2 3 2 3 3 2" xfId="16277" xr:uid="{00000000-0005-0000-0000-0000953F0000}"/>
    <cellStyle name="Normal 40 2 3 2 3 3 3" xfId="11257" xr:uid="{00000000-0005-0000-0000-0000F92B0000}"/>
    <cellStyle name="Normal 40 2 3 2 3 3 3 3" xfId="26358" xr:uid="{00000000-0005-0000-0000-0000F6660000}"/>
    <cellStyle name="Normal 40 2 3 2 3 3 5" xfId="21345" xr:uid="{00000000-0005-0000-0000-000061530000}"/>
    <cellStyle name="Normal 40 2 3 2 3 4" xfId="12935" xr:uid="{00000000-0005-0000-0000-000087320000}"/>
    <cellStyle name="Normal 40 2 3 2 3 4 3" xfId="28033" xr:uid="{00000000-0005-0000-0000-0000816D0000}"/>
    <cellStyle name="Normal 40 2 3 2 3 5" xfId="7914" xr:uid="{00000000-0005-0000-0000-0000EA1E0000}"/>
    <cellStyle name="Normal 40 2 3 2 3 5 3" xfId="23016" xr:uid="{00000000-0005-0000-0000-0000E8590000}"/>
    <cellStyle name="Normal 40 2 3 2 3 7" xfId="18003" xr:uid="{00000000-0005-0000-0000-000053460000}"/>
    <cellStyle name="Normal 40 2 3 2 4" xfId="3696" xr:uid="{00000000-0005-0000-0000-0000700E0000}"/>
    <cellStyle name="Normal 40 2 3 2 4 2" xfId="13770" xr:uid="{00000000-0005-0000-0000-0000CA350000}"/>
    <cellStyle name="Normal 40 2 3 2 4 2 3" xfId="28868" xr:uid="{00000000-0005-0000-0000-0000C4700000}"/>
    <cellStyle name="Normal 40 2 3 2 4 3" xfId="8750" xr:uid="{00000000-0005-0000-0000-00002E220000}"/>
    <cellStyle name="Normal 40 2 3 2 4 3 3" xfId="23851" xr:uid="{00000000-0005-0000-0000-00002B5D0000}"/>
    <cellStyle name="Normal 40 2 3 2 4 5" xfId="18838" xr:uid="{00000000-0005-0000-0000-000096490000}"/>
    <cellStyle name="Normal 40 2 3 2 5" xfId="5389" xr:uid="{00000000-0005-0000-0000-00000D150000}"/>
    <cellStyle name="Normal 40 2 3 2 5 2" xfId="15441" xr:uid="{00000000-0005-0000-0000-0000513C0000}"/>
    <cellStyle name="Normal 40 2 3 2 5 2 3" xfId="30539" xr:uid="{00000000-0005-0000-0000-00004B770000}"/>
    <cellStyle name="Normal 40 2 3 2 5 3" xfId="10421" xr:uid="{00000000-0005-0000-0000-0000B5280000}"/>
    <cellStyle name="Normal 40 2 3 2 5 3 3" xfId="25522" xr:uid="{00000000-0005-0000-0000-0000B2630000}"/>
    <cellStyle name="Normal 40 2 3 2 5 5" xfId="20509" xr:uid="{00000000-0005-0000-0000-00001D500000}"/>
    <cellStyle name="Normal 40 2 3 2 6" xfId="12099" xr:uid="{00000000-0005-0000-0000-0000432F0000}"/>
    <cellStyle name="Normal 40 2 3 2 6 3" xfId="27197" xr:uid="{00000000-0005-0000-0000-00003D6A0000}"/>
    <cellStyle name="Normal 40 2 3 2 7" xfId="7078" xr:uid="{00000000-0005-0000-0000-0000A61B0000}"/>
    <cellStyle name="Normal 40 2 3 2 7 3" xfId="22180" xr:uid="{00000000-0005-0000-0000-0000A4560000}"/>
    <cellStyle name="Normal 40 2 3 2 9" xfId="17167" xr:uid="{00000000-0005-0000-0000-00000F430000}"/>
    <cellStyle name="Normal 40 2 3 3" xfId="2214" xr:uid="{00000000-0005-0000-0000-0000A6080000}"/>
    <cellStyle name="Normal 40 2 3 3 2" xfId="3053" xr:uid="{00000000-0005-0000-0000-0000ED0B0000}"/>
    <cellStyle name="Normal 40 2 3 3 2 2" xfId="4743" xr:uid="{00000000-0005-0000-0000-000087120000}"/>
    <cellStyle name="Normal 40 2 3 3 2 2 2" xfId="14816" xr:uid="{00000000-0005-0000-0000-0000E0390000}"/>
    <cellStyle name="Normal 40 2 3 3 2 2 2 3" xfId="29914" xr:uid="{00000000-0005-0000-0000-0000DA740000}"/>
    <cellStyle name="Normal 40 2 3 3 2 2 3" xfId="9796" xr:uid="{00000000-0005-0000-0000-000044260000}"/>
    <cellStyle name="Normal 40 2 3 3 2 2 3 3" xfId="24897" xr:uid="{00000000-0005-0000-0000-000041610000}"/>
    <cellStyle name="Normal 40 2 3 3 2 2 5" xfId="19884" xr:uid="{00000000-0005-0000-0000-0000AC4D0000}"/>
    <cellStyle name="Normal 40 2 3 3 2 3" xfId="6435" xr:uid="{00000000-0005-0000-0000-000023190000}"/>
    <cellStyle name="Normal 40 2 3 3 2 3 2" xfId="16487" xr:uid="{00000000-0005-0000-0000-000067400000}"/>
    <cellStyle name="Normal 40 2 3 3 2 3 3" xfId="11467" xr:uid="{00000000-0005-0000-0000-0000CB2C0000}"/>
    <cellStyle name="Normal 40 2 3 3 2 3 3 3" xfId="26568" xr:uid="{00000000-0005-0000-0000-0000C8670000}"/>
    <cellStyle name="Normal 40 2 3 3 2 3 5" xfId="21555" xr:uid="{00000000-0005-0000-0000-000033540000}"/>
    <cellStyle name="Normal 40 2 3 3 2 4" xfId="13145" xr:uid="{00000000-0005-0000-0000-000059330000}"/>
    <cellStyle name="Normal 40 2 3 3 2 4 3" xfId="28243" xr:uid="{00000000-0005-0000-0000-0000536E0000}"/>
    <cellStyle name="Normal 40 2 3 3 2 5" xfId="8124" xr:uid="{00000000-0005-0000-0000-0000BC1F0000}"/>
    <cellStyle name="Normal 40 2 3 3 2 5 3" xfId="23226" xr:uid="{00000000-0005-0000-0000-0000BA5A0000}"/>
    <cellStyle name="Normal 40 2 3 3 2 7" xfId="18213" xr:uid="{00000000-0005-0000-0000-000025470000}"/>
    <cellStyle name="Normal 40 2 3 3 3" xfId="3906" xr:uid="{00000000-0005-0000-0000-0000420F0000}"/>
    <cellStyle name="Normal 40 2 3 3 3 2" xfId="13980" xr:uid="{00000000-0005-0000-0000-00009C360000}"/>
    <cellStyle name="Normal 40 2 3 3 3 2 3" xfId="29078" xr:uid="{00000000-0005-0000-0000-000096710000}"/>
    <cellStyle name="Normal 40 2 3 3 3 3" xfId="8960" xr:uid="{00000000-0005-0000-0000-000000230000}"/>
    <cellStyle name="Normal 40 2 3 3 3 3 3" xfId="24061" xr:uid="{00000000-0005-0000-0000-0000FD5D0000}"/>
    <cellStyle name="Normal 40 2 3 3 3 5" xfId="19048" xr:uid="{00000000-0005-0000-0000-0000684A0000}"/>
    <cellStyle name="Normal 40 2 3 3 4" xfId="5599" xr:uid="{00000000-0005-0000-0000-0000DF150000}"/>
    <cellStyle name="Normal 40 2 3 3 4 2" xfId="15651" xr:uid="{00000000-0005-0000-0000-0000233D0000}"/>
    <cellStyle name="Normal 40 2 3 3 4 2 3" xfId="30749" xr:uid="{00000000-0005-0000-0000-00001D780000}"/>
    <cellStyle name="Normal 40 2 3 3 4 3" xfId="10631" xr:uid="{00000000-0005-0000-0000-000087290000}"/>
    <cellStyle name="Normal 40 2 3 3 4 3 3" xfId="25732" xr:uid="{00000000-0005-0000-0000-000084640000}"/>
    <cellStyle name="Normal 40 2 3 3 4 5" xfId="20719" xr:uid="{00000000-0005-0000-0000-0000EF500000}"/>
    <cellStyle name="Normal 40 2 3 3 5" xfId="12309" xr:uid="{00000000-0005-0000-0000-000015300000}"/>
    <cellStyle name="Normal 40 2 3 3 5 3" xfId="27407" xr:uid="{00000000-0005-0000-0000-00000F6B0000}"/>
    <cellStyle name="Normal 40 2 3 3 6" xfId="7288" xr:uid="{00000000-0005-0000-0000-0000781C0000}"/>
    <cellStyle name="Normal 40 2 3 3 6 3" xfId="22390" xr:uid="{00000000-0005-0000-0000-000076570000}"/>
    <cellStyle name="Normal 40 2 3 3 8" xfId="17377" xr:uid="{00000000-0005-0000-0000-0000E1430000}"/>
    <cellStyle name="Normal 40 2 3 4" xfId="2635" xr:uid="{00000000-0005-0000-0000-00004B0A0000}"/>
    <cellStyle name="Normal 40 2 3 4 2" xfId="4325" xr:uid="{00000000-0005-0000-0000-0000E5100000}"/>
    <cellStyle name="Normal 40 2 3 4 2 2" xfId="14398" xr:uid="{00000000-0005-0000-0000-00003E380000}"/>
    <cellStyle name="Normal 40 2 3 4 2 2 3" xfId="29496" xr:uid="{00000000-0005-0000-0000-000038730000}"/>
    <cellStyle name="Normal 40 2 3 4 2 3" xfId="9378" xr:uid="{00000000-0005-0000-0000-0000A2240000}"/>
    <cellStyle name="Normal 40 2 3 4 2 3 3" xfId="24479" xr:uid="{00000000-0005-0000-0000-00009F5F0000}"/>
    <cellStyle name="Normal 40 2 3 4 2 5" xfId="19466" xr:uid="{00000000-0005-0000-0000-00000A4C0000}"/>
    <cellStyle name="Normal 40 2 3 4 3" xfId="6017" xr:uid="{00000000-0005-0000-0000-000081170000}"/>
    <cellStyle name="Normal 40 2 3 4 3 2" xfId="16069" xr:uid="{00000000-0005-0000-0000-0000C53E0000}"/>
    <cellStyle name="Normal 40 2 3 4 3 3" xfId="11049" xr:uid="{00000000-0005-0000-0000-0000292B0000}"/>
    <cellStyle name="Normal 40 2 3 4 3 3 3" xfId="26150" xr:uid="{00000000-0005-0000-0000-000026660000}"/>
    <cellStyle name="Normal 40 2 3 4 3 5" xfId="21137" xr:uid="{00000000-0005-0000-0000-000091520000}"/>
    <cellStyle name="Normal 40 2 3 4 4" xfId="12727" xr:uid="{00000000-0005-0000-0000-0000B7310000}"/>
    <cellStyle name="Normal 40 2 3 4 4 3" xfId="27825" xr:uid="{00000000-0005-0000-0000-0000B16C0000}"/>
    <cellStyle name="Normal 40 2 3 4 5" xfId="7706" xr:uid="{00000000-0005-0000-0000-00001A1E0000}"/>
    <cellStyle name="Normal 40 2 3 4 5 3" xfId="22808" xr:uid="{00000000-0005-0000-0000-000018590000}"/>
    <cellStyle name="Normal 40 2 3 4 7" xfId="17795" xr:uid="{00000000-0005-0000-0000-000083450000}"/>
    <cellStyle name="Normal 40 2 3 5" xfId="3488" xr:uid="{00000000-0005-0000-0000-0000A00D0000}"/>
    <cellStyle name="Normal 40 2 3 5 2" xfId="13562" xr:uid="{00000000-0005-0000-0000-0000FA340000}"/>
    <cellStyle name="Normal 40 2 3 5 2 3" xfId="28660" xr:uid="{00000000-0005-0000-0000-0000F46F0000}"/>
    <cellStyle name="Normal 40 2 3 5 3" xfId="8542" xr:uid="{00000000-0005-0000-0000-00005E210000}"/>
    <cellStyle name="Normal 40 2 3 5 3 3" xfId="23643" xr:uid="{00000000-0005-0000-0000-00005B5C0000}"/>
    <cellStyle name="Normal 40 2 3 5 5" xfId="18630" xr:uid="{00000000-0005-0000-0000-0000C6480000}"/>
    <cellStyle name="Normal 40 2 3 6" xfId="5181" xr:uid="{00000000-0005-0000-0000-00003D140000}"/>
    <cellStyle name="Normal 40 2 3 6 2" xfId="15233" xr:uid="{00000000-0005-0000-0000-0000813B0000}"/>
    <cellStyle name="Normal 40 2 3 6 2 3" xfId="30331" xr:uid="{00000000-0005-0000-0000-00007B760000}"/>
    <cellStyle name="Normal 40 2 3 6 3" xfId="10213" xr:uid="{00000000-0005-0000-0000-0000E5270000}"/>
    <cellStyle name="Normal 40 2 3 6 3 3" xfId="25314" xr:uid="{00000000-0005-0000-0000-0000E2620000}"/>
    <cellStyle name="Normal 40 2 3 6 5" xfId="20301" xr:uid="{00000000-0005-0000-0000-00004D4F0000}"/>
    <cellStyle name="Normal 40 2 3 7" xfId="11891" xr:uid="{00000000-0005-0000-0000-0000732E0000}"/>
    <cellStyle name="Normal 40 2 3 7 3" xfId="26989" xr:uid="{00000000-0005-0000-0000-00006D690000}"/>
    <cellStyle name="Normal 40 2 3 8" xfId="6870" xr:uid="{00000000-0005-0000-0000-0000D61A0000}"/>
    <cellStyle name="Normal 40 2 3 8 3" xfId="21972" xr:uid="{00000000-0005-0000-0000-0000D4550000}"/>
    <cellStyle name="Normal 40 2 4" xfId="1895" xr:uid="{00000000-0005-0000-0000-000067070000}"/>
    <cellStyle name="Normal 40 2 4 2" xfId="2318" xr:uid="{00000000-0005-0000-0000-00000E090000}"/>
    <cellStyle name="Normal 40 2 4 2 2" xfId="3157" xr:uid="{00000000-0005-0000-0000-0000550C0000}"/>
    <cellStyle name="Normal 40 2 4 2 2 2" xfId="4847" xr:uid="{00000000-0005-0000-0000-0000EF120000}"/>
    <cellStyle name="Normal 40 2 4 2 2 2 2" xfId="14920" xr:uid="{00000000-0005-0000-0000-0000483A0000}"/>
    <cellStyle name="Normal 40 2 4 2 2 2 2 3" xfId="30018" xr:uid="{00000000-0005-0000-0000-000042750000}"/>
    <cellStyle name="Normal 40 2 4 2 2 2 3" xfId="9900" xr:uid="{00000000-0005-0000-0000-0000AC260000}"/>
    <cellStyle name="Normal 40 2 4 2 2 2 3 3" xfId="25001" xr:uid="{00000000-0005-0000-0000-0000A9610000}"/>
    <cellStyle name="Normal 40 2 4 2 2 2 5" xfId="19988" xr:uid="{00000000-0005-0000-0000-0000144E0000}"/>
    <cellStyle name="Normal 40 2 4 2 2 3" xfId="6539" xr:uid="{00000000-0005-0000-0000-00008B190000}"/>
    <cellStyle name="Normal 40 2 4 2 2 3 2" xfId="16591" xr:uid="{00000000-0005-0000-0000-0000CF400000}"/>
    <cellStyle name="Normal 40 2 4 2 2 3 3" xfId="11571" xr:uid="{00000000-0005-0000-0000-0000332D0000}"/>
    <cellStyle name="Normal 40 2 4 2 2 3 3 3" xfId="26672" xr:uid="{00000000-0005-0000-0000-000030680000}"/>
    <cellStyle name="Normal 40 2 4 2 2 3 5" xfId="21659" xr:uid="{00000000-0005-0000-0000-00009B540000}"/>
    <cellStyle name="Normal 40 2 4 2 2 4" xfId="13249" xr:uid="{00000000-0005-0000-0000-0000C1330000}"/>
    <cellStyle name="Normal 40 2 4 2 2 4 3" xfId="28347" xr:uid="{00000000-0005-0000-0000-0000BB6E0000}"/>
    <cellStyle name="Normal 40 2 4 2 2 5" xfId="8228" xr:uid="{00000000-0005-0000-0000-000024200000}"/>
    <cellStyle name="Normal 40 2 4 2 2 5 3" xfId="23330" xr:uid="{00000000-0005-0000-0000-0000225B0000}"/>
    <cellStyle name="Normal 40 2 4 2 2 7" xfId="18317" xr:uid="{00000000-0005-0000-0000-00008D470000}"/>
    <cellStyle name="Normal 40 2 4 2 3" xfId="4010" xr:uid="{00000000-0005-0000-0000-0000AA0F0000}"/>
    <cellStyle name="Normal 40 2 4 2 3 2" xfId="14084" xr:uid="{00000000-0005-0000-0000-000004370000}"/>
    <cellStyle name="Normal 40 2 4 2 3 2 3" xfId="29182" xr:uid="{00000000-0005-0000-0000-0000FE710000}"/>
    <cellStyle name="Normal 40 2 4 2 3 3" xfId="9064" xr:uid="{00000000-0005-0000-0000-000068230000}"/>
    <cellStyle name="Normal 40 2 4 2 3 3 3" xfId="24165" xr:uid="{00000000-0005-0000-0000-0000655E0000}"/>
    <cellStyle name="Normal 40 2 4 2 3 5" xfId="19152" xr:uid="{00000000-0005-0000-0000-0000D04A0000}"/>
    <cellStyle name="Normal 40 2 4 2 4" xfId="5703" xr:uid="{00000000-0005-0000-0000-000047160000}"/>
    <cellStyle name="Normal 40 2 4 2 4 2" xfId="15755" xr:uid="{00000000-0005-0000-0000-00008B3D0000}"/>
    <cellStyle name="Normal 40 2 4 2 4 2 3" xfId="30853" xr:uid="{00000000-0005-0000-0000-000085780000}"/>
    <cellStyle name="Normal 40 2 4 2 4 3" xfId="10735" xr:uid="{00000000-0005-0000-0000-0000EF290000}"/>
    <cellStyle name="Normal 40 2 4 2 4 3 3" xfId="25836" xr:uid="{00000000-0005-0000-0000-0000EC640000}"/>
    <cellStyle name="Normal 40 2 4 2 4 5" xfId="20823" xr:uid="{00000000-0005-0000-0000-000057510000}"/>
    <cellStyle name="Normal 40 2 4 2 5" xfId="12413" xr:uid="{00000000-0005-0000-0000-00007D300000}"/>
    <cellStyle name="Normal 40 2 4 2 5 3" xfId="27511" xr:uid="{00000000-0005-0000-0000-0000776B0000}"/>
    <cellStyle name="Normal 40 2 4 2 6" xfId="7392" xr:uid="{00000000-0005-0000-0000-0000E01C0000}"/>
    <cellStyle name="Normal 40 2 4 2 6 3" xfId="22494" xr:uid="{00000000-0005-0000-0000-0000DE570000}"/>
    <cellStyle name="Normal 40 2 4 2 8" xfId="17481" xr:uid="{00000000-0005-0000-0000-000049440000}"/>
    <cellStyle name="Normal 40 2 4 3" xfId="2739" xr:uid="{00000000-0005-0000-0000-0000B30A0000}"/>
    <cellStyle name="Normal 40 2 4 3 2" xfId="4429" xr:uid="{00000000-0005-0000-0000-00004D110000}"/>
    <cellStyle name="Normal 40 2 4 3 2 2" xfId="14502" xr:uid="{00000000-0005-0000-0000-0000A6380000}"/>
    <cellStyle name="Normal 40 2 4 3 2 2 3" xfId="29600" xr:uid="{00000000-0005-0000-0000-0000A0730000}"/>
    <cellStyle name="Normal 40 2 4 3 2 3" xfId="9482" xr:uid="{00000000-0005-0000-0000-00000A250000}"/>
    <cellStyle name="Normal 40 2 4 3 2 3 3" xfId="24583" xr:uid="{00000000-0005-0000-0000-000007600000}"/>
    <cellStyle name="Normal 40 2 4 3 2 5" xfId="19570" xr:uid="{00000000-0005-0000-0000-0000724C0000}"/>
    <cellStyle name="Normal 40 2 4 3 3" xfId="6121" xr:uid="{00000000-0005-0000-0000-0000E9170000}"/>
    <cellStyle name="Normal 40 2 4 3 3 2" xfId="16173" xr:uid="{00000000-0005-0000-0000-00002D3F0000}"/>
    <cellStyle name="Normal 40 2 4 3 3 3" xfId="11153" xr:uid="{00000000-0005-0000-0000-0000912B0000}"/>
    <cellStyle name="Normal 40 2 4 3 3 3 3" xfId="26254" xr:uid="{00000000-0005-0000-0000-00008E660000}"/>
    <cellStyle name="Normal 40 2 4 3 3 5" xfId="21241" xr:uid="{00000000-0005-0000-0000-0000F9520000}"/>
    <cellStyle name="Normal 40 2 4 3 4" xfId="12831" xr:uid="{00000000-0005-0000-0000-00001F320000}"/>
    <cellStyle name="Normal 40 2 4 3 4 3" xfId="27929" xr:uid="{00000000-0005-0000-0000-0000196D0000}"/>
    <cellStyle name="Normal 40 2 4 3 5" xfId="7810" xr:uid="{00000000-0005-0000-0000-0000821E0000}"/>
    <cellStyle name="Normal 40 2 4 3 5 3" xfId="22912" xr:uid="{00000000-0005-0000-0000-000080590000}"/>
    <cellStyle name="Normal 40 2 4 3 7" xfId="17899" xr:uid="{00000000-0005-0000-0000-0000EB450000}"/>
    <cellStyle name="Normal 40 2 4 4" xfId="3592" xr:uid="{00000000-0005-0000-0000-0000080E0000}"/>
    <cellStyle name="Normal 40 2 4 4 2" xfId="13666" xr:uid="{00000000-0005-0000-0000-000062350000}"/>
    <cellStyle name="Normal 40 2 4 4 2 3" xfId="28764" xr:uid="{00000000-0005-0000-0000-00005C700000}"/>
    <cellStyle name="Normal 40 2 4 4 3" xfId="8646" xr:uid="{00000000-0005-0000-0000-0000C6210000}"/>
    <cellStyle name="Normal 40 2 4 4 3 3" xfId="23747" xr:uid="{00000000-0005-0000-0000-0000C35C0000}"/>
    <cellStyle name="Normal 40 2 4 4 5" xfId="18734" xr:uid="{00000000-0005-0000-0000-00002E490000}"/>
    <cellStyle name="Normal 40 2 4 5" xfId="5285" xr:uid="{00000000-0005-0000-0000-0000A5140000}"/>
    <cellStyle name="Normal 40 2 4 5 2" xfId="15337" xr:uid="{00000000-0005-0000-0000-0000E93B0000}"/>
    <cellStyle name="Normal 40 2 4 5 2 3" xfId="30435" xr:uid="{00000000-0005-0000-0000-0000E3760000}"/>
    <cellStyle name="Normal 40 2 4 5 3" xfId="10317" xr:uid="{00000000-0005-0000-0000-00004D280000}"/>
    <cellStyle name="Normal 40 2 4 5 3 3" xfId="25418" xr:uid="{00000000-0005-0000-0000-00004A630000}"/>
    <cellStyle name="Normal 40 2 4 5 5" xfId="20405" xr:uid="{00000000-0005-0000-0000-0000B54F0000}"/>
    <cellStyle name="Normal 40 2 4 6" xfId="11995" xr:uid="{00000000-0005-0000-0000-0000DB2E0000}"/>
    <cellStyle name="Normal 40 2 4 6 3" xfId="27093" xr:uid="{00000000-0005-0000-0000-0000D5690000}"/>
    <cellStyle name="Normal 40 2 4 7" xfId="6974" xr:uid="{00000000-0005-0000-0000-00003E1B0000}"/>
    <cellStyle name="Normal 40 2 4 7 3" xfId="22076" xr:uid="{00000000-0005-0000-0000-00003C560000}"/>
    <cellStyle name="Normal 40 2 4 9" xfId="17063" xr:uid="{00000000-0005-0000-0000-0000A7420000}"/>
    <cellStyle name="Normal 40 2 5" xfId="2108" xr:uid="{00000000-0005-0000-0000-00003C080000}"/>
    <cellStyle name="Normal 40 2 5 2" xfId="2949" xr:uid="{00000000-0005-0000-0000-0000850B0000}"/>
    <cellStyle name="Normal 40 2 5 2 2" xfId="4639" xr:uid="{00000000-0005-0000-0000-00001F120000}"/>
    <cellStyle name="Normal 40 2 5 2 2 2" xfId="14712" xr:uid="{00000000-0005-0000-0000-000078390000}"/>
    <cellStyle name="Normal 40 2 5 2 2 2 3" xfId="29810" xr:uid="{00000000-0005-0000-0000-000072740000}"/>
    <cellStyle name="Normal 40 2 5 2 2 3" xfId="9692" xr:uid="{00000000-0005-0000-0000-0000DC250000}"/>
    <cellStyle name="Normal 40 2 5 2 2 3 3" xfId="24793" xr:uid="{00000000-0005-0000-0000-0000D9600000}"/>
    <cellStyle name="Normal 40 2 5 2 2 5" xfId="19780" xr:uid="{00000000-0005-0000-0000-0000444D0000}"/>
    <cellStyle name="Normal 40 2 5 2 3" xfId="6331" xr:uid="{00000000-0005-0000-0000-0000BB180000}"/>
    <cellStyle name="Normal 40 2 5 2 3 2" xfId="16383" xr:uid="{00000000-0005-0000-0000-0000FF3F0000}"/>
    <cellStyle name="Normal 40 2 5 2 3 3" xfId="11363" xr:uid="{00000000-0005-0000-0000-0000632C0000}"/>
    <cellStyle name="Normal 40 2 5 2 3 3 3" xfId="26464" xr:uid="{00000000-0005-0000-0000-000060670000}"/>
    <cellStyle name="Normal 40 2 5 2 3 5" xfId="21451" xr:uid="{00000000-0005-0000-0000-0000CB530000}"/>
    <cellStyle name="Normal 40 2 5 2 4" xfId="13041" xr:uid="{00000000-0005-0000-0000-0000F1320000}"/>
    <cellStyle name="Normal 40 2 5 2 4 3" xfId="28139" xr:uid="{00000000-0005-0000-0000-0000EB6D0000}"/>
    <cellStyle name="Normal 40 2 5 2 5" xfId="8020" xr:uid="{00000000-0005-0000-0000-0000541F0000}"/>
    <cellStyle name="Normal 40 2 5 2 5 3" xfId="23122" xr:uid="{00000000-0005-0000-0000-0000525A0000}"/>
    <cellStyle name="Normal 40 2 5 2 7" xfId="18109" xr:uid="{00000000-0005-0000-0000-0000BD460000}"/>
    <cellStyle name="Normal 40 2 5 3" xfId="3802" xr:uid="{00000000-0005-0000-0000-0000DA0E0000}"/>
    <cellStyle name="Normal 40 2 5 3 2" xfId="13876" xr:uid="{00000000-0005-0000-0000-000034360000}"/>
    <cellStyle name="Normal 40 2 5 3 2 3" xfId="28974" xr:uid="{00000000-0005-0000-0000-00002E710000}"/>
    <cellStyle name="Normal 40 2 5 3 3" xfId="8856" xr:uid="{00000000-0005-0000-0000-000098220000}"/>
    <cellStyle name="Normal 40 2 5 3 3 3" xfId="23957" xr:uid="{00000000-0005-0000-0000-0000955D0000}"/>
    <cellStyle name="Normal 40 2 5 3 5" xfId="18944" xr:uid="{00000000-0005-0000-0000-0000004A0000}"/>
    <cellStyle name="Normal 40 2 5 4" xfId="5495" xr:uid="{00000000-0005-0000-0000-000077150000}"/>
    <cellStyle name="Normal 40 2 5 4 2" xfId="15547" xr:uid="{00000000-0005-0000-0000-0000BB3C0000}"/>
    <cellStyle name="Normal 40 2 5 4 2 3" xfId="30645" xr:uid="{00000000-0005-0000-0000-0000B5770000}"/>
    <cellStyle name="Normal 40 2 5 4 3" xfId="10527" xr:uid="{00000000-0005-0000-0000-00001F290000}"/>
    <cellStyle name="Normal 40 2 5 4 3 3" xfId="25628" xr:uid="{00000000-0005-0000-0000-00001C640000}"/>
    <cellStyle name="Normal 40 2 5 4 5" xfId="20615" xr:uid="{00000000-0005-0000-0000-000087500000}"/>
    <cellStyle name="Normal 40 2 5 5" xfId="12205" xr:uid="{00000000-0005-0000-0000-0000AD2F0000}"/>
    <cellStyle name="Normal 40 2 5 5 3" xfId="27303" xr:uid="{00000000-0005-0000-0000-0000A76A0000}"/>
    <cellStyle name="Normal 40 2 5 6" xfId="7184" xr:uid="{00000000-0005-0000-0000-0000101C0000}"/>
    <cellStyle name="Normal 40 2 5 6 3" xfId="22286" xr:uid="{00000000-0005-0000-0000-00000E570000}"/>
    <cellStyle name="Normal 40 2 5 8" xfId="17273" xr:uid="{00000000-0005-0000-0000-000079430000}"/>
    <cellStyle name="Normal 40 2 6" xfId="2529" xr:uid="{00000000-0005-0000-0000-0000E1090000}"/>
    <cellStyle name="Normal 40 2 6 2" xfId="4221" xr:uid="{00000000-0005-0000-0000-00007D100000}"/>
    <cellStyle name="Normal 40 2 6 2 2" xfId="14294" xr:uid="{00000000-0005-0000-0000-0000D6370000}"/>
    <cellStyle name="Normal 40 2 6 2 2 3" xfId="29392" xr:uid="{00000000-0005-0000-0000-0000D0720000}"/>
    <cellStyle name="Normal 40 2 6 2 3" xfId="9274" xr:uid="{00000000-0005-0000-0000-00003A240000}"/>
    <cellStyle name="Normal 40 2 6 2 3 3" xfId="24375" xr:uid="{00000000-0005-0000-0000-0000375F0000}"/>
    <cellStyle name="Normal 40 2 6 2 5" xfId="19362" xr:uid="{00000000-0005-0000-0000-0000A24B0000}"/>
    <cellStyle name="Normal 40 2 6 3" xfId="5913" xr:uid="{00000000-0005-0000-0000-000019170000}"/>
    <cellStyle name="Normal 40 2 6 3 2" xfId="15965" xr:uid="{00000000-0005-0000-0000-00005D3E0000}"/>
    <cellStyle name="Normal 40 2 6 3 3" xfId="10945" xr:uid="{00000000-0005-0000-0000-0000C12A0000}"/>
    <cellStyle name="Normal 40 2 6 3 3 3" xfId="26046" xr:uid="{00000000-0005-0000-0000-0000BE650000}"/>
    <cellStyle name="Normal 40 2 6 3 5" xfId="21033" xr:uid="{00000000-0005-0000-0000-000029520000}"/>
    <cellStyle name="Normal 40 2 6 4" xfId="12623" xr:uid="{00000000-0005-0000-0000-00004F310000}"/>
    <cellStyle name="Normal 40 2 6 4 3" xfId="27721" xr:uid="{00000000-0005-0000-0000-0000496C0000}"/>
    <cellStyle name="Normal 40 2 6 5" xfId="7602" xr:uid="{00000000-0005-0000-0000-0000B21D0000}"/>
    <cellStyle name="Normal 40 2 6 5 3" xfId="22704" xr:uid="{00000000-0005-0000-0000-0000B0580000}"/>
    <cellStyle name="Normal 40 2 6 7" xfId="17691" xr:uid="{00000000-0005-0000-0000-00001B450000}"/>
    <cellStyle name="Normal 40 2 7" xfId="3380" xr:uid="{00000000-0005-0000-0000-0000340D0000}"/>
    <cellStyle name="Normal 40 2 7 2" xfId="13458" xr:uid="{00000000-0005-0000-0000-000092340000}"/>
    <cellStyle name="Normal 40 2 7 2 3" xfId="28556" xr:uid="{00000000-0005-0000-0000-00008C6F0000}"/>
    <cellStyle name="Normal 40 2 7 3" xfId="8438" xr:uid="{00000000-0005-0000-0000-0000F6200000}"/>
    <cellStyle name="Normal 40 2 7 3 3" xfId="23539" xr:uid="{00000000-0005-0000-0000-0000F35B0000}"/>
    <cellStyle name="Normal 40 2 7 5" xfId="18526" xr:uid="{00000000-0005-0000-0000-00005E480000}"/>
    <cellStyle name="Normal 40 2 8" xfId="5074" xr:uid="{00000000-0005-0000-0000-0000D2130000}"/>
    <cellStyle name="Normal 40 2 8 2" xfId="15129" xr:uid="{00000000-0005-0000-0000-0000193B0000}"/>
    <cellStyle name="Normal 40 2 8 2 3" xfId="30227" xr:uid="{00000000-0005-0000-0000-000013760000}"/>
    <cellStyle name="Normal 40 2 8 3" xfId="10109" xr:uid="{00000000-0005-0000-0000-00007D270000}"/>
    <cellStyle name="Normal 40 2 8 3 3" xfId="25210" xr:uid="{00000000-0005-0000-0000-00007A620000}"/>
    <cellStyle name="Normal 40 2 8 5" xfId="20197" xr:uid="{00000000-0005-0000-0000-0000E54E0000}"/>
    <cellStyle name="Normal 40 2 9" xfId="11785" xr:uid="{00000000-0005-0000-0000-0000092E0000}"/>
    <cellStyle name="Normal 40 2 9 3" xfId="26885" xr:uid="{00000000-0005-0000-0000-000005690000}"/>
    <cellStyle name="Normal 41" xfId="967" xr:uid="{00000000-0005-0000-0000-0000C7030000}"/>
    <cellStyle name="Normal 41 2" xfId="1441" xr:uid="{00000000-0005-0000-0000-0000A1050000}"/>
    <cellStyle name="Normal 41 2 10" xfId="6765" xr:uid="{00000000-0005-0000-0000-00006D1A0000}"/>
    <cellStyle name="Normal 41 2 10 3" xfId="21869" xr:uid="{00000000-0005-0000-0000-00006D550000}"/>
    <cellStyle name="Normal 41 2 12" xfId="16854" xr:uid="{00000000-0005-0000-0000-0000D6410000}"/>
    <cellStyle name="Normal 41 2 2" xfId="1729" xr:uid="{00000000-0005-0000-0000-0000C1060000}"/>
    <cellStyle name="Normal 41 2 2 11" xfId="16908" xr:uid="{00000000-0005-0000-0000-00000C420000}"/>
    <cellStyle name="Normal 41 2 2 2" xfId="1837" xr:uid="{00000000-0005-0000-0000-00002D070000}"/>
    <cellStyle name="Normal 41 2 2 2 10" xfId="17012" xr:uid="{00000000-0005-0000-0000-000074420000}"/>
    <cellStyle name="Normal 41 2 2 2 2" xfId="2054" xr:uid="{00000000-0005-0000-0000-000006080000}"/>
    <cellStyle name="Normal 41 2 2 2 2 2" xfId="2475" xr:uid="{00000000-0005-0000-0000-0000AB090000}"/>
    <cellStyle name="Normal 41 2 2 2 2 2 2" xfId="3314" xr:uid="{00000000-0005-0000-0000-0000F20C0000}"/>
    <cellStyle name="Normal 41 2 2 2 2 2 2 2" xfId="5004" xr:uid="{00000000-0005-0000-0000-00008C130000}"/>
    <cellStyle name="Normal 41 2 2 2 2 2 2 2 2" xfId="15077" xr:uid="{00000000-0005-0000-0000-0000E53A0000}"/>
    <cellStyle name="Normal 41 2 2 2 2 2 2 2 2 3" xfId="30175" xr:uid="{00000000-0005-0000-0000-0000DF750000}"/>
    <cellStyle name="Normal 41 2 2 2 2 2 2 2 3" xfId="10057" xr:uid="{00000000-0005-0000-0000-000049270000}"/>
    <cellStyle name="Normal 41 2 2 2 2 2 2 2 3 3" xfId="25158" xr:uid="{00000000-0005-0000-0000-000046620000}"/>
    <cellStyle name="Normal 41 2 2 2 2 2 2 2 5" xfId="20145" xr:uid="{00000000-0005-0000-0000-0000B14E0000}"/>
    <cellStyle name="Normal 41 2 2 2 2 2 2 3" xfId="6696" xr:uid="{00000000-0005-0000-0000-0000281A0000}"/>
    <cellStyle name="Normal 41 2 2 2 2 2 2 3 2" xfId="16748" xr:uid="{00000000-0005-0000-0000-00006C410000}"/>
    <cellStyle name="Normal 41 2 2 2 2 2 2 3 3" xfId="11728" xr:uid="{00000000-0005-0000-0000-0000D02D0000}"/>
    <cellStyle name="Normal 41 2 2 2 2 2 2 3 3 3" xfId="26829" xr:uid="{00000000-0005-0000-0000-0000CD680000}"/>
    <cellStyle name="Normal 41 2 2 2 2 2 2 3 5" xfId="21816" xr:uid="{00000000-0005-0000-0000-000038550000}"/>
    <cellStyle name="Normal 41 2 2 2 2 2 2 4" xfId="13406" xr:uid="{00000000-0005-0000-0000-00005E340000}"/>
    <cellStyle name="Normal 41 2 2 2 2 2 2 4 3" xfId="28504" xr:uid="{00000000-0005-0000-0000-0000586F0000}"/>
    <cellStyle name="Normal 41 2 2 2 2 2 2 5" xfId="8385" xr:uid="{00000000-0005-0000-0000-0000C1200000}"/>
    <cellStyle name="Normal 41 2 2 2 2 2 2 5 3" xfId="23487" xr:uid="{00000000-0005-0000-0000-0000BF5B0000}"/>
    <cellStyle name="Normal 41 2 2 2 2 2 2 7" xfId="18474" xr:uid="{00000000-0005-0000-0000-00002A480000}"/>
    <cellStyle name="Normal 41 2 2 2 2 2 3" xfId="4167" xr:uid="{00000000-0005-0000-0000-000047100000}"/>
    <cellStyle name="Normal 41 2 2 2 2 2 3 2" xfId="14241" xr:uid="{00000000-0005-0000-0000-0000A1370000}"/>
    <cellStyle name="Normal 41 2 2 2 2 2 3 2 3" xfId="29339" xr:uid="{00000000-0005-0000-0000-00009B720000}"/>
    <cellStyle name="Normal 41 2 2 2 2 2 3 3" xfId="9221" xr:uid="{00000000-0005-0000-0000-000005240000}"/>
    <cellStyle name="Normal 41 2 2 2 2 2 3 3 3" xfId="24322" xr:uid="{00000000-0005-0000-0000-0000025F0000}"/>
    <cellStyle name="Normal 41 2 2 2 2 2 3 5" xfId="19309" xr:uid="{00000000-0005-0000-0000-00006D4B0000}"/>
    <cellStyle name="Normal 41 2 2 2 2 2 4" xfId="5860" xr:uid="{00000000-0005-0000-0000-0000E4160000}"/>
    <cellStyle name="Normal 41 2 2 2 2 2 4 2" xfId="15912" xr:uid="{00000000-0005-0000-0000-0000283E0000}"/>
    <cellStyle name="Normal 41 2 2 2 2 2 4 3" xfId="10892" xr:uid="{00000000-0005-0000-0000-00008C2A0000}"/>
    <cellStyle name="Normal 41 2 2 2 2 2 4 3 3" xfId="25993" xr:uid="{00000000-0005-0000-0000-000089650000}"/>
    <cellStyle name="Normal 41 2 2 2 2 2 4 5" xfId="20980" xr:uid="{00000000-0005-0000-0000-0000F4510000}"/>
    <cellStyle name="Normal 41 2 2 2 2 2 5" xfId="12570" xr:uid="{00000000-0005-0000-0000-00001A310000}"/>
    <cellStyle name="Normal 41 2 2 2 2 2 5 3" xfId="27668" xr:uid="{00000000-0005-0000-0000-0000146C0000}"/>
    <cellStyle name="Normal 41 2 2 2 2 2 6" xfId="7549" xr:uid="{00000000-0005-0000-0000-00007D1D0000}"/>
    <cellStyle name="Normal 41 2 2 2 2 2 6 3" xfId="22651" xr:uid="{00000000-0005-0000-0000-00007B580000}"/>
    <cellStyle name="Normal 41 2 2 2 2 2 8" xfId="17638" xr:uid="{00000000-0005-0000-0000-0000E6440000}"/>
    <cellStyle name="Normal 41 2 2 2 2 3" xfId="2896" xr:uid="{00000000-0005-0000-0000-0000500B0000}"/>
    <cellStyle name="Normal 41 2 2 2 2 3 2" xfId="4586" xr:uid="{00000000-0005-0000-0000-0000EA110000}"/>
    <cellStyle name="Normal 41 2 2 2 2 3 2 2" xfId="14659" xr:uid="{00000000-0005-0000-0000-000043390000}"/>
    <cellStyle name="Normal 41 2 2 2 2 3 2 2 3" xfId="29757" xr:uid="{00000000-0005-0000-0000-00003D740000}"/>
    <cellStyle name="Normal 41 2 2 2 2 3 2 3" xfId="9639" xr:uid="{00000000-0005-0000-0000-0000A7250000}"/>
    <cellStyle name="Normal 41 2 2 2 2 3 2 3 3" xfId="24740" xr:uid="{00000000-0005-0000-0000-0000A4600000}"/>
    <cellStyle name="Normal 41 2 2 2 2 3 2 5" xfId="19727" xr:uid="{00000000-0005-0000-0000-00000F4D0000}"/>
    <cellStyle name="Normal 41 2 2 2 2 3 3" xfId="6278" xr:uid="{00000000-0005-0000-0000-000086180000}"/>
    <cellStyle name="Normal 41 2 2 2 2 3 3 2" xfId="16330" xr:uid="{00000000-0005-0000-0000-0000CA3F0000}"/>
    <cellStyle name="Normal 41 2 2 2 2 3 3 3" xfId="11310" xr:uid="{00000000-0005-0000-0000-00002E2C0000}"/>
    <cellStyle name="Normal 41 2 2 2 2 3 3 3 3" xfId="26411" xr:uid="{00000000-0005-0000-0000-00002B670000}"/>
    <cellStyle name="Normal 41 2 2 2 2 3 3 5" xfId="21398" xr:uid="{00000000-0005-0000-0000-000096530000}"/>
    <cellStyle name="Normal 41 2 2 2 2 3 4" xfId="12988" xr:uid="{00000000-0005-0000-0000-0000BC320000}"/>
    <cellStyle name="Normal 41 2 2 2 2 3 4 3" xfId="28086" xr:uid="{00000000-0005-0000-0000-0000B66D0000}"/>
    <cellStyle name="Normal 41 2 2 2 2 3 5" xfId="7967" xr:uid="{00000000-0005-0000-0000-00001F1F0000}"/>
    <cellStyle name="Normal 41 2 2 2 2 3 5 3" xfId="23069" xr:uid="{00000000-0005-0000-0000-00001D5A0000}"/>
    <cellStyle name="Normal 41 2 2 2 2 3 7" xfId="18056" xr:uid="{00000000-0005-0000-0000-000088460000}"/>
    <cellStyle name="Normal 41 2 2 2 2 4" xfId="3749" xr:uid="{00000000-0005-0000-0000-0000A50E0000}"/>
    <cellStyle name="Normal 41 2 2 2 2 4 2" xfId="13823" xr:uid="{00000000-0005-0000-0000-0000FF350000}"/>
    <cellStyle name="Normal 41 2 2 2 2 4 2 3" xfId="28921" xr:uid="{00000000-0005-0000-0000-0000F9700000}"/>
    <cellStyle name="Normal 41 2 2 2 2 4 3" xfId="8803" xr:uid="{00000000-0005-0000-0000-000063220000}"/>
    <cellStyle name="Normal 41 2 2 2 2 4 3 3" xfId="23904" xr:uid="{00000000-0005-0000-0000-0000605D0000}"/>
    <cellStyle name="Normal 41 2 2 2 2 4 5" xfId="18891" xr:uid="{00000000-0005-0000-0000-0000CB490000}"/>
    <cellStyle name="Normal 41 2 2 2 2 5" xfId="5442" xr:uid="{00000000-0005-0000-0000-000042150000}"/>
    <cellStyle name="Normal 41 2 2 2 2 5 2" xfId="15494" xr:uid="{00000000-0005-0000-0000-0000863C0000}"/>
    <cellStyle name="Normal 41 2 2 2 2 5 2 3" xfId="30592" xr:uid="{00000000-0005-0000-0000-000080770000}"/>
    <cellStyle name="Normal 41 2 2 2 2 5 3" xfId="10474" xr:uid="{00000000-0005-0000-0000-0000EA280000}"/>
    <cellStyle name="Normal 41 2 2 2 2 5 3 3" xfId="25575" xr:uid="{00000000-0005-0000-0000-0000E7630000}"/>
    <cellStyle name="Normal 41 2 2 2 2 5 5" xfId="20562" xr:uid="{00000000-0005-0000-0000-000052500000}"/>
    <cellStyle name="Normal 41 2 2 2 2 6" xfId="12152" xr:uid="{00000000-0005-0000-0000-0000782F0000}"/>
    <cellStyle name="Normal 41 2 2 2 2 6 3" xfId="27250" xr:uid="{00000000-0005-0000-0000-0000726A0000}"/>
    <cellStyle name="Normal 41 2 2 2 2 7" xfId="7131" xr:uid="{00000000-0005-0000-0000-0000DB1B0000}"/>
    <cellStyle name="Normal 41 2 2 2 2 7 3" xfId="22233" xr:uid="{00000000-0005-0000-0000-0000D9560000}"/>
    <cellStyle name="Normal 41 2 2 2 2 9" xfId="17220" xr:uid="{00000000-0005-0000-0000-000044430000}"/>
    <cellStyle name="Normal 41 2 2 2 3" xfId="2267" xr:uid="{00000000-0005-0000-0000-0000DB080000}"/>
    <cellStyle name="Normal 41 2 2 2 3 2" xfId="3106" xr:uid="{00000000-0005-0000-0000-0000220C0000}"/>
    <cellStyle name="Normal 41 2 2 2 3 2 2" xfId="4796" xr:uid="{00000000-0005-0000-0000-0000BC120000}"/>
    <cellStyle name="Normal 41 2 2 2 3 2 2 2" xfId="14869" xr:uid="{00000000-0005-0000-0000-0000153A0000}"/>
    <cellStyle name="Normal 41 2 2 2 3 2 2 2 3" xfId="29967" xr:uid="{00000000-0005-0000-0000-00000F750000}"/>
    <cellStyle name="Normal 41 2 2 2 3 2 2 3" xfId="9849" xr:uid="{00000000-0005-0000-0000-000079260000}"/>
    <cellStyle name="Normal 41 2 2 2 3 2 2 3 3" xfId="24950" xr:uid="{00000000-0005-0000-0000-000076610000}"/>
    <cellStyle name="Normal 41 2 2 2 3 2 2 5" xfId="19937" xr:uid="{00000000-0005-0000-0000-0000E14D0000}"/>
    <cellStyle name="Normal 41 2 2 2 3 2 3" xfId="6488" xr:uid="{00000000-0005-0000-0000-000058190000}"/>
    <cellStyle name="Normal 41 2 2 2 3 2 3 2" xfId="16540" xr:uid="{00000000-0005-0000-0000-00009C400000}"/>
    <cellStyle name="Normal 41 2 2 2 3 2 3 3" xfId="11520" xr:uid="{00000000-0005-0000-0000-0000002D0000}"/>
    <cellStyle name="Normal 41 2 2 2 3 2 3 3 3" xfId="26621" xr:uid="{00000000-0005-0000-0000-0000FD670000}"/>
    <cellStyle name="Normal 41 2 2 2 3 2 3 5" xfId="21608" xr:uid="{00000000-0005-0000-0000-000068540000}"/>
    <cellStyle name="Normal 41 2 2 2 3 2 4" xfId="13198" xr:uid="{00000000-0005-0000-0000-00008E330000}"/>
    <cellStyle name="Normal 41 2 2 2 3 2 4 3" xfId="28296" xr:uid="{00000000-0005-0000-0000-0000886E0000}"/>
    <cellStyle name="Normal 41 2 2 2 3 2 5" xfId="8177" xr:uid="{00000000-0005-0000-0000-0000F11F0000}"/>
    <cellStyle name="Normal 41 2 2 2 3 2 5 3" xfId="23279" xr:uid="{00000000-0005-0000-0000-0000EF5A0000}"/>
    <cellStyle name="Normal 41 2 2 2 3 2 7" xfId="18266" xr:uid="{00000000-0005-0000-0000-00005A470000}"/>
    <cellStyle name="Normal 41 2 2 2 3 3" xfId="3959" xr:uid="{00000000-0005-0000-0000-0000770F0000}"/>
    <cellStyle name="Normal 41 2 2 2 3 3 2" xfId="14033" xr:uid="{00000000-0005-0000-0000-0000D1360000}"/>
    <cellStyle name="Normal 41 2 2 2 3 3 2 3" xfId="29131" xr:uid="{00000000-0005-0000-0000-0000CB710000}"/>
    <cellStyle name="Normal 41 2 2 2 3 3 3" xfId="9013" xr:uid="{00000000-0005-0000-0000-000035230000}"/>
    <cellStyle name="Normal 41 2 2 2 3 3 3 3" xfId="24114" xr:uid="{00000000-0005-0000-0000-0000325E0000}"/>
    <cellStyle name="Normal 41 2 2 2 3 3 5" xfId="19101" xr:uid="{00000000-0005-0000-0000-00009D4A0000}"/>
    <cellStyle name="Normal 41 2 2 2 3 4" xfId="5652" xr:uid="{00000000-0005-0000-0000-000014160000}"/>
    <cellStyle name="Normal 41 2 2 2 3 4 2" xfId="15704" xr:uid="{00000000-0005-0000-0000-0000583D0000}"/>
    <cellStyle name="Normal 41 2 2 2 3 4 2 3" xfId="30802" xr:uid="{00000000-0005-0000-0000-000052780000}"/>
    <cellStyle name="Normal 41 2 2 2 3 4 3" xfId="10684" xr:uid="{00000000-0005-0000-0000-0000BC290000}"/>
    <cellStyle name="Normal 41 2 2 2 3 4 3 3" xfId="25785" xr:uid="{00000000-0005-0000-0000-0000B9640000}"/>
    <cellStyle name="Normal 41 2 2 2 3 4 5" xfId="20772" xr:uid="{00000000-0005-0000-0000-000024510000}"/>
    <cellStyle name="Normal 41 2 2 2 3 5" xfId="12362" xr:uid="{00000000-0005-0000-0000-00004A300000}"/>
    <cellStyle name="Normal 41 2 2 2 3 5 3" xfId="27460" xr:uid="{00000000-0005-0000-0000-0000446B0000}"/>
    <cellStyle name="Normal 41 2 2 2 3 6" xfId="7341" xr:uid="{00000000-0005-0000-0000-0000AD1C0000}"/>
    <cellStyle name="Normal 41 2 2 2 3 6 3" xfId="22443" xr:uid="{00000000-0005-0000-0000-0000AB570000}"/>
    <cellStyle name="Normal 41 2 2 2 3 8" xfId="17430" xr:uid="{00000000-0005-0000-0000-000016440000}"/>
    <cellStyle name="Normal 41 2 2 2 4" xfId="2688" xr:uid="{00000000-0005-0000-0000-0000800A0000}"/>
    <cellStyle name="Normal 41 2 2 2 4 2" xfId="4378" xr:uid="{00000000-0005-0000-0000-00001A110000}"/>
    <cellStyle name="Normal 41 2 2 2 4 2 2" xfId="14451" xr:uid="{00000000-0005-0000-0000-000073380000}"/>
    <cellStyle name="Normal 41 2 2 2 4 2 2 3" xfId="29549" xr:uid="{00000000-0005-0000-0000-00006D730000}"/>
    <cellStyle name="Normal 41 2 2 2 4 2 3" xfId="9431" xr:uid="{00000000-0005-0000-0000-0000D7240000}"/>
    <cellStyle name="Normal 41 2 2 2 4 2 3 3" xfId="24532" xr:uid="{00000000-0005-0000-0000-0000D45F0000}"/>
    <cellStyle name="Normal 41 2 2 2 4 2 5" xfId="19519" xr:uid="{00000000-0005-0000-0000-00003F4C0000}"/>
    <cellStyle name="Normal 41 2 2 2 4 3" xfId="6070" xr:uid="{00000000-0005-0000-0000-0000B6170000}"/>
    <cellStyle name="Normal 41 2 2 2 4 3 2" xfId="16122" xr:uid="{00000000-0005-0000-0000-0000FA3E0000}"/>
    <cellStyle name="Normal 41 2 2 2 4 3 3" xfId="11102" xr:uid="{00000000-0005-0000-0000-00005E2B0000}"/>
    <cellStyle name="Normal 41 2 2 2 4 3 3 3" xfId="26203" xr:uid="{00000000-0005-0000-0000-00005B660000}"/>
    <cellStyle name="Normal 41 2 2 2 4 3 5" xfId="21190" xr:uid="{00000000-0005-0000-0000-0000C6520000}"/>
    <cellStyle name="Normal 41 2 2 2 4 4" xfId="12780" xr:uid="{00000000-0005-0000-0000-0000EC310000}"/>
    <cellStyle name="Normal 41 2 2 2 4 4 3" xfId="27878" xr:uid="{00000000-0005-0000-0000-0000E66C0000}"/>
    <cellStyle name="Normal 41 2 2 2 4 5" xfId="7759" xr:uid="{00000000-0005-0000-0000-00004F1E0000}"/>
    <cellStyle name="Normal 41 2 2 2 4 5 3" xfId="22861" xr:uid="{00000000-0005-0000-0000-00004D590000}"/>
    <cellStyle name="Normal 41 2 2 2 4 7" xfId="17848" xr:uid="{00000000-0005-0000-0000-0000B8450000}"/>
    <cellStyle name="Normal 41 2 2 2 5" xfId="3541" xr:uid="{00000000-0005-0000-0000-0000D50D0000}"/>
    <cellStyle name="Normal 41 2 2 2 5 2" xfId="13615" xr:uid="{00000000-0005-0000-0000-00002F350000}"/>
    <cellStyle name="Normal 41 2 2 2 5 2 3" xfId="28713" xr:uid="{00000000-0005-0000-0000-000029700000}"/>
    <cellStyle name="Normal 41 2 2 2 5 3" xfId="8595" xr:uid="{00000000-0005-0000-0000-000093210000}"/>
    <cellStyle name="Normal 41 2 2 2 5 3 3" xfId="23696" xr:uid="{00000000-0005-0000-0000-0000905C0000}"/>
    <cellStyle name="Normal 41 2 2 2 5 5" xfId="18683" xr:uid="{00000000-0005-0000-0000-0000FB480000}"/>
    <cellStyle name="Normal 41 2 2 2 6" xfId="5234" xr:uid="{00000000-0005-0000-0000-000072140000}"/>
    <cellStyle name="Normal 41 2 2 2 6 2" xfId="15286" xr:uid="{00000000-0005-0000-0000-0000B63B0000}"/>
    <cellStyle name="Normal 41 2 2 2 6 2 3" xfId="30384" xr:uid="{00000000-0005-0000-0000-0000B0760000}"/>
    <cellStyle name="Normal 41 2 2 2 6 3" xfId="10266" xr:uid="{00000000-0005-0000-0000-00001A280000}"/>
    <cellStyle name="Normal 41 2 2 2 6 3 3" xfId="25367" xr:uid="{00000000-0005-0000-0000-000017630000}"/>
    <cellStyle name="Normal 41 2 2 2 6 5" xfId="20354" xr:uid="{00000000-0005-0000-0000-0000824F0000}"/>
    <cellStyle name="Normal 41 2 2 2 7" xfId="11944" xr:uid="{00000000-0005-0000-0000-0000A82E0000}"/>
    <cellStyle name="Normal 41 2 2 2 7 3" xfId="27042" xr:uid="{00000000-0005-0000-0000-0000A2690000}"/>
    <cellStyle name="Normal 41 2 2 2 8" xfId="6923" xr:uid="{00000000-0005-0000-0000-00000B1B0000}"/>
    <cellStyle name="Normal 41 2 2 2 8 3" xfId="22025" xr:uid="{00000000-0005-0000-0000-000009560000}"/>
    <cellStyle name="Normal 41 2 2 3" xfId="1950" xr:uid="{00000000-0005-0000-0000-00009E070000}"/>
    <cellStyle name="Normal 41 2 2 3 2" xfId="2371" xr:uid="{00000000-0005-0000-0000-000043090000}"/>
    <cellStyle name="Normal 41 2 2 3 2 2" xfId="3210" xr:uid="{00000000-0005-0000-0000-00008A0C0000}"/>
    <cellStyle name="Normal 41 2 2 3 2 2 2" xfId="4900" xr:uid="{00000000-0005-0000-0000-000024130000}"/>
    <cellStyle name="Normal 41 2 2 3 2 2 2 2" xfId="14973" xr:uid="{00000000-0005-0000-0000-00007D3A0000}"/>
    <cellStyle name="Normal 41 2 2 3 2 2 2 2 3" xfId="30071" xr:uid="{00000000-0005-0000-0000-000077750000}"/>
    <cellStyle name="Normal 41 2 2 3 2 2 2 3" xfId="9953" xr:uid="{00000000-0005-0000-0000-0000E1260000}"/>
    <cellStyle name="Normal 41 2 2 3 2 2 2 3 3" xfId="25054" xr:uid="{00000000-0005-0000-0000-0000DE610000}"/>
    <cellStyle name="Normal 41 2 2 3 2 2 2 5" xfId="20041" xr:uid="{00000000-0005-0000-0000-0000494E0000}"/>
    <cellStyle name="Normal 41 2 2 3 2 2 3" xfId="6592" xr:uid="{00000000-0005-0000-0000-0000C0190000}"/>
    <cellStyle name="Normal 41 2 2 3 2 2 3 2" xfId="16644" xr:uid="{00000000-0005-0000-0000-000004410000}"/>
    <cellStyle name="Normal 41 2 2 3 2 2 3 3" xfId="11624" xr:uid="{00000000-0005-0000-0000-0000682D0000}"/>
    <cellStyle name="Normal 41 2 2 3 2 2 3 3 3" xfId="26725" xr:uid="{00000000-0005-0000-0000-000065680000}"/>
    <cellStyle name="Normal 41 2 2 3 2 2 3 5" xfId="21712" xr:uid="{00000000-0005-0000-0000-0000D0540000}"/>
    <cellStyle name="Normal 41 2 2 3 2 2 4" xfId="13302" xr:uid="{00000000-0005-0000-0000-0000F6330000}"/>
    <cellStyle name="Normal 41 2 2 3 2 2 4 3" xfId="28400" xr:uid="{00000000-0005-0000-0000-0000F06E0000}"/>
    <cellStyle name="Normal 41 2 2 3 2 2 5" xfId="8281" xr:uid="{00000000-0005-0000-0000-000059200000}"/>
    <cellStyle name="Normal 41 2 2 3 2 2 5 3" xfId="23383" xr:uid="{00000000-0005-0000-0000-0000575B0000}"/>
    <cellStyle name="Normal 41 2 2 3 2 2 7" xfId="18370" xr:uid="{00000000-0005-0000-0000-0000C2470000}"/>
    <cellStyle name="Normal 41 2 2 3 2 3" xfId="4063" xr:uid="{00000000-0005-0000-0000-0000DF0F0000}"/>
    <cellStyle name="Normal 41 2 2 3 2 3 2" xfId="14137" xr:uid="{00000000-0005-0000-0000-000039370000}"/>
    <cellStyle name="Normal 41 2 2 3 2 3 2 3" xfId="29235" xr:uid="{00000000-0005-0000-0000-000033720000}"/>
    <cellStyle name="Normal 41 2 2 3 2 3 3" xfId="9117" xr:uid="{00000000-0005-0000-0000-00009D230000}"/>
    <cellStyle name="Normal 41 2 2 3 2 3 3 3" xfId="24218" xr:uid="{00000000-0005-0000-0000-00009A5E0000}"/>
    <cellStyle name="Normal 41 2 2 3 2 3 5" xfId="19205" xr:uid="{00000000-0005-0000-0000-0000054B0000}"/>
    <cellStyle name="Normal 41 2 2 3 2 4" xfId="5756" xr:uid="{00000000-0005-0000-0000-00007C160000}"/>
    <cellStyle name="Normal 41 2 2 3 2 4 2" xfId="15808" xr:uid="{00000000-0005-0000-0000-0000C03D0000}"/>
    <cellStyle name="Normal 41 2 2 3 2 4 2 3" xfId="30906" xr:uid="{00000000-0005-0000-0000-0000BA780000}"/>
    <cellStyle name="Normal 41 2 2 3 2 4 3" xfId="10788" xr:uid="{00000000-0005-0000-0000-0000242A0000}"/>
    <cellStyle name="Normal 41 2 2 3 2 4 3 3" xfId="25889" xr:uid="{00000000-0005-0000-0000-000021650000}"/>
    <cellStyle name="Normal 41 2 2 3 2 4 5" xfId="20876" xr:uid="{00000000-0005-0000-0000-00008C510000}"/>
    <cellStyle name="Normal 41 2 2 3 2 5" xfId="12466" xr:uid="{00000000-0005-0000-0000-0000B2300000}"/>
    <cellStyle name="Normal 41 2 2 3 2 5 3" xfId="27564" xr:uid="{00000000-0005-0000-0000-0000AC6B0000}"/>
    <cellStyle name="Normal 41 2 2 3 2 6" xfId="7445" xr:uid="{00000000-0005-0000-0000-0000151D0000}"/>
    <cellStyle name="Normal 41 2 2 3 2 6 3" xfId="22547" xr:uid="{00000000-0005-0000-0000-000013580000}"/>
    <cellStyle name="Normal 41 2 2 3 2 8" xfId="17534" xr:uid="{00000000-0005-0000-0000-00007E440000}"/>
    <cellStyle name="Normal 41 2 2 3 3" xfId="2792" xr:uid="{00000000-0005-0000-0000-0000E80A0000}"/>
    <cellStyle name="Normal 41 2 2 3 3 2" xfId="4482" xr:uid="{00000000-0005-0000-0000-000082110000}"/>
    <cellStyle name="Normal 41 2 2 3 3 2 2" xfId="14555" xr:uid="{00000000-0005-0000-0000-0000DB380000}"/>
    <cellStyle name="Normal 41 2 2 3 3 2 2 3" xfId="29653" xr:uid="{00000000-0005-0000-0000-0000D5730000}"/>
    <cellStyle name="Normal 41 2 2 3 3 2 3" xfId="9535" xr:uid="{00000000-0005-0000-0000-00003F250000}"/>
    <cellStyle name="Normal 41 2 2 3 3 2 3 3" xfId="24636" xr:uid="{00000000-0005-0000-0000-00003C600000}"/>
    <cellStyle name="Normal 41 2 2 3 3 2 5" xfId="19623" xr:uid="{00000000-0005-0000-0000-0000A74C0000}"/>
    <cellStyle name="Normal 41 2 2 3 3 3" xfId="6174" xr:uid="{00000000-0005-0000-0000-00001E180000}"/>
    <cellStyle name="Normal 41 2 2 3 3 3 2" xfId="16226" xr:uid="{00000000-0005-0000-0000-0000623F0000}"/>
    <cellStyle name="Normal 41 2 2 3 3 3 3" xfId="11206" xr:uid="{00000000-0005-0000-0000-0000C62B0000}"/>
    <cellStyle name="Normal 41 2 2 3 3 3 3 3" xfId="26307" xr:uid="{00000000-0005-0000-0000-0000C3660000}"/>
    <cellStyle name="Normal 41 2 2 3 3 3 5" xfId="21294" xr:uid="{00000000-0005-0000-0000-00002E530000}"/>
    <cellStyle name="Normal 41 2 2 3 3 4" xfId="12884" xr:uid="{00000000-0005-0000-0000-000054320000}"/>
    <cellStyle name="Normal 41 2 2 3 3 4 3" xfId="27982" xr:uid="{00000000-0005-0000-0000-00004E6D0000}"/>
    <cellStyle name="Normal 41 2 2 3 3 5" xfId="7863" xr:uid="{00000000-0005-0000-0000-0000B71E0000}"/>
    <cellStyle name="Normal 41 2 2 3 3 5 3" xfId="22965" xr:uid="{00000000-0005-0000-0000-0000B5590000}"/>
    <cellStyle name="Normal 41 2 2 3 3 7" xfId="17952" xr:uid="{00000000-0005-0000-0000-000020460000}"/>
    <cellStyle name="Normal 41 2 2 3 4" xfId="3645" xr:uid="{00000000-0005-0000-0000-00003D0E0000}"/>
    <cellStyle name="Normal 41 2 2 3 4 2" xfId="13719" xr:uid="{00000000-0005-0000-0000-000097350000}"/>
    <cellStyle name="Normal 41 2 2 3 4 2 3" xfId="28817" xr:uid="{00000000-0005-0000-0000-000091700000}"/>
    <cellStyle name="Normal 41 2 2 3 4 3" xfId="8699" xr:uid="{00000000-0005-0000-0000-0000FB210000}"/>
    <cellStyle name="Normal 41 2 2 3 4 3 3" xfId="23800" xr:uid="{00000000-0005-0000-0000-0000F85C0000}"/>
    <cellStyle name="Normal 41 2 2 3 4 5" xfId="18787" xr:uid="{00000000-0005-0000-0000-000063490000}"/>
    <cellStyle name="Normal 41 2 2 3 5" xfId="5338" xr:uid="{00000000-0005-0000-0000-0000DA140000}"/>
    <cellStyle name="Normal 41 2 2 3 5 2" xfId="15390" xr:uid="{00000000-0005-0000-0000-00001E3C0000}"/>
    <cellStyle name="Normal 41 2 2 3 5 2 3" xfId="30488" xr:uid="{00000000-0005-0000-0000-000018770000}"/>
    <cellStyle name="Normal 41 2 2 3 5 3" xfId="10370" xr:uid="{00000000-0005-0000-0000-000082280000}"/>
    <cellStyle name="Normal 41 2 2 3 5 3 3" xfId="25471" xr:uid="{00000000-0005-0000-0000-00007F630000}"/>
    <cellStyle name="Normal 41 2 2 3 5 5" xfId="20458" xr:uid="{00000000-0005-0000-0000-0000EA4F0000}"/>
    <cellStyle name="Normal 41 2 2 3 6" xfId="12048" xr:uid="{00000000-0005-0000-0000-0000102F0000}"/>
    <cellStyle name="Normal 41 2 2 3 6 3" xfId="27146" xr:uid="{00000000-0005-0000-0000-00000A6A0000}"/>
    <cellStyle name="Normal 41 2 2 3 7" xfId="7027" xr:uid="{00000000-0005-0000-0000-0000731B0000}"/>
    <cellStyle name="Normal 41 2 2 3 7 3" xfId="22129" xr:uid="{00000000-0005-0000-0000-000071560000}"/>
    <cellStyle name="Normal 41 2 2 3 9" xfId="17116" xr:uid="{00000000-0005-0000-0000-0000DC420000}"/>
    <cellStyle name="Normal 41 2 2 4" xfId="2163" xr:uid="{00000000-0005-0000-0000-000073080000}"/>
    <cellStyle name="Normal 41 2 2 4 2" xfId="3002" xr:uid="{00000000-0005-0000-0000-0000BA0B0000}"/>
    <cellStyle name="Normal 41 2 2 4 2 2" xfId="4692" xr:uid="{00000000-0005-0000-0000-000054120000}"/>
    <cellStyle name="Normal 41 2 2 4 2 2 2" xfId="14765" xr:uid="{00000000-0005-0000-0000-0000AD390000}"/>
    <cellStyle name="Normal 41 2 2 4 2 2 2 3" xfId="29863" xr:uid="{00000000-0005-0000-0000-0000A7740000}"/>
    <cellStyle name="Normal 41 2 2 4 2 2 3" xfId="9745" xr:uid="{00000000-0005-0000-0000-000011260000}"/>
    <cellStyle name="Normal 41 2 2 4 2 2 3 3" xfId="24846" xr:uid="{00000000-0005-0000-0000-00000E610000}"/>
    <cellStyle name="Normal 41 2 2 4 2 2 5" xfId="19833" xr:uid="{00000000-0005-0000-0000-0000794D0000}"/>
    <cellStyle name="Normal 41 2 2 4 2 3" xfId="6384" xr:uid="{00000000-0005-0000-0000-0000F0180000}"/>
    <cellStyle name="Normal 41 2 2 4 2 3 2" xfId="16436" xr:uid="{00000000-0005-0000-0000-000034400000}"/>
    <cellStyle name="Normal 41 2 2 4 2 3 3" xfId="11416" xr:uid="{00000000-0005-0000-0000-0000982C0000}"/>
    <cellStyle name="Normal 41 2 2 4 2 3 3 3" xfId="26517" xr:uid="{00000000-0005-0000-0000-000095670000}"/>
    <cellStyle name="Normal 41 2 2 4 2 3 5" xfId="21504" xr:uid="{00000000-0005-0000-0000-000000540000}"/>
    <cellStyle name="Normal 41 2 2 4 2 4" xfId="13094" xr:uid="{00000000-0005-0000-0000-000026330000}"/>
    <cellStyle name="Normal 41 2 2 4 2 4 3" xfId="28192" xr:uid="{00000000-0005-0000-0000-0000206E0000}"/>
    <cellStyle name="Normal 41 2 2 4 2 5" xfId="8073" xr:uid="{00000000-0005-0000-0000-0000891F0000}"/>
    <cellStyle name="Normal 41 2 2 4 2 5 3" xfId="23175" xr:uid="{00000000-0005-0000-0000-0000875A0000}"/>
    <cellStyle name="Normal 41 2 2 4 2 7" xfId="18162" xr:uid="{00000000-0005-0000-0000-0000F2460000}"/>
    <cellStyle name="Normal 41 2 2 4 3" xfId="3855" xr:uid="{00000000-0005-0000-0000-00000F0F0000}"/>
    <cellStyle name="Normal 41 2 2 4 3 2" xfId="13929" xr:uid="{00000000-0005-0000-0000-000069360000}"/>
    <cellStyle name="Normal 41 2 2 4 3 2 3" xfId="29027" xr:uid="{00000000-0005-0000-0000-000063710000}"/>
    <cellStyle name="Normal 41 2 2 4 3 3" xfId="8909" xr:uid="{00000000-0005-0000-0000-0000CD220000}"/>
    <cellStyle name="Normal 41 2 2 4 3 3 3" xfId="24010" xr:uid="{00000000-0005-0000-0000-0000CA5D0000}"/>
    <cellStyle name="Normal 41 2 2 4 3 5" xfId="18997" xr:uid="{00000000-0005-0000-0000-0000354A0000}"/>
    <cellStyle name="Normal 41 2 2 4 4" xfId="5548" xr:uid="{00000000-0005-0000-0000-0000AC150000}"/>
    <cellStyle name="Normal 41 2 2 4 4 2" xfId="15600" xr:uid="{00000000-0005-0000-0000-0000F03C0000}"/>
    <cellStyle name="Normal 41 2 2 4 4 2 3" xfId="30698" xr:uid="{00000000-0005-0000-0000-0000EA770000}"/>
    <cellStyle name="Normal 41 2 2 4 4 3" xfId="10580" xr:uid="{00000000-0005-0000-0000-000054290000}"/>
    <cellStyle name="Normal 41 2 2 4 4 3 3" xfId="25681" xr:uid="{00000000-0005-0000-0000-000051640000}"/>
    <cellStyle name="Normal 41 2 2 4 4 5" xfId="20668" xr:uid="{00000000-0005-0000-0000-0000BC500000}"/>
    <cellStyle name="Normal 41 2 2 4 5" xfId="12258" xr:uid="{00000000-0005-0000-0000-0000E22F0000}"/>
    <cellStyle name="Normal 41 2 2 4 5 3" xfId="27356" xr:uid="{00000000-0005-0000-0000-0000DC6A0000}"/>
    <cellStyle name="Normal 41 2 2 4 6" xfId="7237" xr:uid="{00000000-0005-0000-0000-0000451C0000}"/>
    <cellStyle name="Normal 41 2 2 4 6 3" xfId="22339" xr:uid="{00000000-0005-0000-0000-000043570000}"/>
    <cellStyle name="Normal 41 2 2 4 8" xfId="17326" xr:uid="{00000000-0005-0000-0000-0000AE430000}"/>
    <cellStyle name="Normal 41 2 2 5" xfId="2584" xr:uid="{00000000-0005-0000-0000-0000180A0000}"/>
    <cellStyle name="Normal 41 2 2 5 2" xfId="4274" xr:uid="{00000000-0005-0000-0000-0000B2100000}"/>
    <cellStyle name="Normal 41 2 2 5 2 2" xfId="14347" xr:uid="{00000000-0005-0000-0000-00000B380000}"/>
    <cellStyle name="Normal 41 2 2 5 2 2 3" xfId="29445" xr:uid="{00000000-0005-0000-0000-000005730000}"/>
    <cellStyle name="Normal 41 2 2 5 2 3" xfId="9327" xr:uid="{00000000-0005-0000-0000-00006F240000}"/>
    <cellStyle name="Normal 41 2 2 5 2 3 3" xfId="24428" xr:uid="{00000000-0005-0000-0000-00006C5F0000}"/>
    <cellStyle name="Normal 41 2 2 5 2 5" xfId="19415" xr:uid="{00000000-0005-0000-0000-0000D74B0000}"/>
    <cellStyle name="Normal 41 2 2 5 3" xfId="5966" xr:uid="{00000000-0005-0000-0000-00004E170000}"/>
    <cellStyle name="Normal 41 2 2 5 3 2" xfId="16018" xr:uid="{00000000-0005-0000-0000-0000923E0000}"/>
    <cellStyle name="Normal 41 2 2 5 3 3" xfId="10998" xr:uid="{00000000-0005-0000-0000-0000F62A0000}"/>
    <cellStyle name="Normal 41 2 2 5 3 3 3" xfId="26099" xr:uid="{00000000-0005-0000-0000-0000F3650000}"/>
    <cellStyle name="Normal 41 2 2 5 3 5" xfId="21086" xr:uid="{00000000-0005-0000-0000-00005E520000}"/>
    <cellStyle name="Normal 41 2 2 5 4" xfId="12676" xr:uid="{00000000-0005-0000-0000-000084310000}"/>
    <cellStyle name="Normal 41 2 2 5 4 3" xfId="27774" xr:uid="{00000000-0005-0000-0000-00007E6C0000}"/>
    <cellStyle name="Normal 41 2 2 5 5" xfId="7655" xr:uid="{00000000-0005-0000-0000-0000E71D0000}"/>
    <cellStyle name="Normal 41 2 2 5 5 3" xfId="22757" xr:uid="{00000000-0005-0000-0000-0000E5580000}"/>
    <cellStyle name="Normal 41 2 2 5 7" xfId="17744" xr:uid="{00000000-0005-0000-0000-000050450000}"/>
    <cellStyle name="Normal 41 2 2 6" xfId="3437" xr:uid="{00000000-0005-0000-0000-00006D0D0000}"/>
    <cellStyle name="Normal 41 2 2 6 2" xfId="13511" xr:uid="{00000000-0005-0000-0000-0000C7340000}"/>
    <cellStyle name="Normal 41 2 2 6 2 3" xfId="28609" xr:uid="{00000000-0005-0000-0000-0000C16F0000}"/>
    <cellStyle name="Normal 41 2 2 6 3" xfId="8491" xr:uid="{00000000-0005-0000-0000-00002B210000}"/>
    <cellStyle name="Normal 41 2 2 6 3 3" xfId="23592" xr:uid="{00000000-0005-0000-0000-0000285C0000}"/>
    <cellStyle name="Normal 41 2 2 6 5" xfId="18579" xr:uid="{00000000-0005-0000-0000-000093480000}"/>
    <cellStyle name="Normal 41 2 2 7" xfId="5130" xr:uid="{00000000-0005-0000-0000-00000A140000}"/>
    <cellStyle name="Normal 41 2 2 7 2" xfId="15182" xr:uid="{00000000-0005-0000-0000-00004E3B0000}"/>
    <cellStyle name="Normal 41 2 2 7 2 3" xfId="30280" xr:uid="{00000000-0005-0000-0000-000048760000}"/>
    <cellStyle name="Normal 41 2 2 7 3" xfId="10162" xr:uid="{00000000-0005-0000-0000-0000B2270000}"/>
    <cellStyle name="Normal 41 2 2 7 3 3" xfId="25263" xr:uid="{00000000-0005-0000-0000-0000AF620000}"/>
    <cellStyle name="Normal 41 2 2 7 5" xfId="20250" xr:uid="{00000000-0005-0000-0000-00001A4F0000}"/>
    <cellStyle name="Normal 41 2 2 8" xfId="11840" xr:uid="{00000000-0005-0000-0000-0000402E0000}"/>
    <cellStyle name="Normal 41 2 2 8 3" xfId="26938" xr:uid="{00000000-0005-0000-0000-00003A690000}"/>
    <cellStyle name="Normal 41 2 2 9" xfId="6819" xr:uid="{00000000-0005-0000-0000-0000A31A0000}"/>
    <cellStyle name="Normal 41 2 2 9 3" xfId="21921" xr:uid="{00000000-0005-0000-0000-0000A1550000}"/>
    <cellStyle name="Normal 41 2 3" xfId="1783" xr:uid="{00000000-0005-0000-0000-0000F7060000}"/>
    <cellStyle name="Normal 41 2 3 10" xfId="16960" xr:uid="{00000000-0005-0000-0000-000040420000}"/>
    <cellStyle name="Normal 41 2 3 2" xfId="2002" xr:uid="{00000000-0005-0000-0000-0000D2070000}"/>
    <cellStyle name="Normal 41 2 3 2 2" xfId="2423" xr:uid="{00000000-0005-0000-0000-000077090000}"/>
    <cellStyle name="Normal 41 2 3 2 2 2" xfId="3262" xr:uid="{00000000-0005-0000-0000-0000BE0C0000}"/>
    <cellStyle name="Normal 41 2 3 2 2 2 2" xfId="4952" xr:uid="{00000000-0005-0000-0000-000058130000}"/>
    <cellStyle name="Normal 41 2 3 2 2 2 2 2" xfId="15025" xr:uid="{00000000-0005-0000-0000-0000B13A0000}"/>
    <cellStyle name="Normal 41 2 3 2 2 2 2 2 3" xfId="30123" xr:uid="{00000000-0005-0000-0000-0000AB750000}"/>
    <cellStyle name="Normal 41 2 3 2 2 2 2 3" xfId="10005" xr:uid="{00000000-0005-0000-0000-000015270000}"/>
    <cellStyle name="Normal 41 2 3 2 2 2 2 3 3" xfId="25106" xr:uid="{00000000-0005-0000-0000-000012620000}"/>
    <cellStyle name="Normal 41 2 3 2 2 2 2 5" xfId="20093" xr:uid="{00000000-0005-0000-0000-00007D4E0000}"/>
    <cellStyle name="Normal 41 2 3 2 2 2 3" xfId="6644" xr:uid="{00000000-0005-0000-0000-0000F4190000}"/>
    <cellStyle name="Normal 41 2 3 2 2 2 3 2" xfId="16696" xr:uid="{00000000-0005-0000-0000-000038410000}"/>
    <cellStyle name="Normal 41 2 3 2 2 2 3 3" xfId="11676" xr:uid="{00000000-0005-0000-0000-00009C2D0000}"/>
    <cellStyle name="Normal 41 2 3 2 2 2 3 3 3" xfId="26777" xr:uid="{00000000-0005-0000-0000-000099680000}"/>
    <cellStyle name="Normal 41 2 3 2 2 2 3 5" xfId="21764" xr:uid="{00000000-0005-0000-0000-000004550000}"/>
    <cellStyle name="Normal 41 2 3 2 2 2 4" xfId="13354" xr:uid="{00000000-0005-0000-0000-00002A340000}"/>
    <cellStyle name="Normal 41 2 3 2 2 2 4 3" xfId="28452" xr:uid="{00000000-0005-0000-0000-0000246F0000}"/>
    <cellStyle name="Normal 41 2 3 2 2 2 5" xfId="8333" xr:uid="{00000000-0005-0000-0000-00008D200000}"/>
    <cellStyle name="Normal 41 2 3 2 2 2 5 3" xfId="23435" xr:uid="{00000000-0005-0000-0000-00008B5B0000}"/>
    <cellStyle name="Normal 41 2 3 2 2 2 7" xfId="18422" xr:uid="{00000000-0005-0000-0000-0000F6470000}"/>
    <cellStyle name="Normal 41 2 3 2 2 3" xfId="4115" xr:uid="{00000000-0005-0000-0000-000013100000}"/>
    <cellStyle name="Normal 41 2 3 2 2 3 2" xfId="14189" xr:uid="{00000000-0005-0000-0000-00006D370000}"/>
    <cellStyle name="Normal 41 2 3 2 2 3 2 3" xfId="29287" xr:uid="{00000000-0005-0000-0000-000067720000}"/>
    <cellStyle name="Normal 41 2 3 2 2 3 3" xfId="9169" xr:uid="{00000000-0005-0000-0000-0000D1230000}"/>
    <cellStyle name="Normal 41 2 3 2 2 3 3 3" xfId="24270" xr:uid="{00000000-0005-0000-0000-0000CE5E0000}"/>
    <cellStyle name="Normal 41 2 3 2 2 3 5" xfId="19257" xr:uid="{00000000-0005-0000-0000-0000394B0000}"/>
    <cellStyle name="Normal 41 2 3 2 2 4" xfId="5808" xr:uid="{00000000-0005-0000-0000-0000B0160000}"/>
    <cellStyle name="Normal 41 2 3 2 2 4 2" xfId="15860" xr:uid="{00000000-0005-0000-0000-0000F43D0000}"/>
    <cellStyle name="Normal 41 2 3 2 2 4 3" xfId="10840" xr:uid="{00000000-0005-0000-0000-0000582A0000}"/>
    <cellStyle name="Normal 41 2 3 2 2 4 3 3" xfId="25941" xr:uid="{00000000-0005-0000-0000-000055650000}"/>
    <cellStyle name="Normal 41 2 3 2 2 4 5" xfId="20928" xr:uid="{00000000-0005-0000-0000-0000C0510000}"/>
    <cellStyle name="Normal 41 2 3 2 2 5" xfId="12518" xr:uid="{00000000-0005-0000-0000-0000E6300000}"/>
    <cellStyle name="Normal 41 2 3 2 2 5 3" xfId="27616" xr:uid="{00000000-0005-0000-0000-0000E06B0000}"/>
    <cellStyle name="Normal 41 2 3 2 2 6" xfId="7497" xr:uid="{00000000-0005-0000-0000-0000491D0000}"/>
    <cellStyle name="Normal 41 2 3 2 2 6 3" xfId="22599" xr:uid="{00000000-0005-0000-0000-000047580000}"/>
    <cellStyle name="Normal 41 2 3 2 2 8" xfId="17586" xr:uid="{00000000-0005-0000-0000-0000B2440000}"/>
    <cellStyle name="Normal 41 2 3 2 3" xfId="2844" xr:uid="{00000000-0005-0000-0000-00001C0B0000}"/>
    <cellStyle name="Normal 41 2 3 2 3 2" xfId="4534" xr:uid="{00000000-0005-0000-0000-0000B6110000}"/>
    <cellStyle name="Normal 41 2 3 2 3 2 2" xfId="14607" xr:uid="{00000000-0005-0000-0000-00000F390000}"/>
    <cellStyle name="Normal 41 2 3 2 3 2 2 3" xfId="29705" xr:uid="{00000000-0005-0000-0000-000009740000}"/>
    <cellStyle name="Normal 41 2 3 2 3 2 3" xfId="9587" xr:uid="{00000000-0005-0000-0000-000073250000}"/>
    <cellStyle name="Normal 41 2 3 2 3 2 3 3" xfId="24688" xr:uid="{00000000-0005-0000-0000-000070600000}"/>
    <cellStyle name="Normal 41 2 3 2 3 2 5" xfId="19675" xr:uid="{00000000-0005-0000-0000-0000DB4C0000}"/>
    <cellStyle name="Normal 41 2 3 2 3 3" xfId="6226" xr:uid="{00000000-0005-0000-0000-000052180000}"/>
    <cellStyle name="Normal 41 2 3 2 3 3 2" xfId="16278" xr:uid="{00000000-0005-0000-0000-0000963F0000}"/>
    <cellStyle name="Normal 41 2 3 2 3 3 3" xfId="11258" xr:uid="{00000000-0005-0000-0000-0000FA2B0000}"/>
    <cellStyle name="Normal 41 2 3 2 3 3 3 3" xfId="26359" xr:uid="{00000000-0005-0000-0000-0000F7660000}"/>
    <cellStyle name="Normal 41 2 3 2 3 3 5" xfId="21346" xr:uid="{00000000-0005-0000-0000-000062530000}"/>
    <cellStyle name="Normal 41 2 3 2 3 4" xfId="12936" xr:uid="{00000000-0005-0000-0000-000088320000}"/>
    <cellStyle name="Normal 41 2 3 2 3 4 3" xfId="28034" xr:uid="{00000000-0005-0000-0000-0000826D0000}"/>
    <cellStyle name="Normal 41 2 3 2 3 5" xfId="7915" xr:uid="{00000000-0005-0000-0000-0000EB1E0000}"/>
    <cellStyle name="Normal 41 2 3 2 3 5 3" xfId="23017" xr:uid="{00000000-0005-0000-0000-0000E9590000}"/>
    <cellStyle name="Normal 41 2 3 2 3 7" xfId="18004" xr:uid="{00000000-0005-0000-0000-000054460000}"/>
    <cellStyle name="Normal 41 2 3 2 4" xfId="3697" xr:uid="{00000000-0005-0000-0000-0000710E0000}"/>
    <cellStyle name="Normal 41 2 3 2 4 2" xfId="13771" xr:uid="{00000000-0005-0000-0000-0000CB350000}"/>
    <cellStyle name="Normal 41 2 3 2 4 2 3" xfId="28869" xr:uid="{00000000-0005-0000-0000-0000C5700000}"/>
    <cellStyle name="Normal 41 2 3 2 4 3" xfId="8751" xr:uid="{00000000-0005-0000-0000-00002F220000}"/>
    <cellStyle name="Normal 41 2 3 2 4 3 3" xfId="23852" xr:uid="{00000000-0005-0000-0000-00002C5D0000}"/>
    <cellStyle name="Normal 41 2 3 2 4 5" xfId="18839" xr:uid="{00000000-0005-0000-0000-000097490000}"/>
    <cellStyle name="Normal 41 2 3 2 5" xfId="5390" xr:uid="{00000000-0005-0000-0000-00000E150000}"/>
    <cellStyle name="Normal 41 2 3 2 5 2" xfId="15442" xr:uid="{00000000-0005-0000-0000-0000523C0000}"/>
    <cellStyle name="Normal 41 2 3 2 5 2 3" xfId="30540" xr:uid="{00000000-0005-0000-0000-00004C770000}"/>
    <cellStyle name="Normal 41 2 3 2 5 3" xfId="10422" xr:uid="{00000000-0005-0000-0000-0000B6280000}"/>
    <cellStyle name="Normal 41 2 3 2 5 3 3" xfId="25523" xr:uid="{00000000-0005-0000-0000-0000B3630000}"/>
    <cellStyle name="Normal 41 2 3 2 5 5" xfId="20510" xr:uid="{00000000-0005-0000-0000-00001E500000}"/>
    <cellStyle name="Normal 41 2 3 2 6" xfId="12100" xr:uid="{00000000-0005-0000-0000-0000442F0000}"/>
    <cellStyle name="Normal 41 2 3 2 6 3" xfId="27198" xr:uid="{00000000-0005-0000-0000-00003E6A0000}"/>
    <cellStyle name="Normal 41 2 3 2 7" xfId="7079" xr:uid="{00000000-0005-0000-0000-0000A71B0000}"/>
    <cellStyle name="Normal 41 2 3 2 7 3" xfId="22181" xr:uid="{00000000-0005-0000-0000-0000A5560000}"/>
    <cellStyle name="Normal 41 2 3 2 9" xfId="17168" xr:uid="{00000000-0005-0000-0000-000010430000}"/>
    <cellStyle name="Normal 41 2 3 3" xfId="2215" xr:uid="{00000000-0005-0000-0000-0000A7080000}"/>
    <cellStyle name="Normal 41 2 3 3 2" xfId="3054" xr:uid="{00000000-0005-0000-0000-0000EE0B0000}"/>
    <cellStyle name="Normal 41 2 3 3 2 2" xfId="4744" xr:uid="{00000000-0005-0000-0000-000088120000}"/>
    <cellStyle name="Normal 41 2 3 3 2 2 2" xfId="14817" xr:uid="{00000000-0005-0000-0000-0000E1390000}"/>
    <cellStyle name="Normal 41 2 3 3 2 2 2 3" xfId="29915" xr:uid="{00000000-0005-0000-0000-0000DB740000}"/>
    <cellStyle name="Normal 41 2 3 3 2 2 3" xfId="9797" xr:uid="{00000000-0005-0000-0000-000045260000}"/>
    <cellStyle name="Normal 41 2 3 3 2 2 3 3" xfId="24898" xr:uid="{00000000-0005-0000-0000-000042610000}"/>
    <cellStyle name="Normal 41 2 3 3 2 2 5" xfId="19885" xr:uid="{00000000-0005-0000-0000-0000AD4D0000}"/>
    <cellStyle name="Normal 41 2 3 3 2 3" xfId="6436" xr:uid="{00000000-0005-0000-0000-000024190000}"/>
    <cellStyle name="Normal 41 2 3 3 2 3 2" xfId="16488" xr:uid="{00000000-0005-0000-0000-000068400000}"/>
    <cellStyle name="Normal 41 2 3 3 2 3 3" xfId="11468" xr:uid="{00000000-0005-0000-0000-0000CC2C0000}"/>
    <cellStyle name="Normal 41 2 3 3 2 3 3 3" xfId="26569" xr:uid="{00000000-0005-0000-0000-0000C9670000}"/>
    <cellStyle name="Normal 41 2 3 3 2 3 5" xfId="21556" xr:uid="{00000000-0005-0000-0000-000034540000}"/>
    <cellStyle name="Normal 41 2 3 3 2 4" xfId="13146" xr:uid="{00000000-0005-0000-0000-00005A330000}"/>
    <cellStyle name="Normal 41 2 3 3 2 4 3" xfId="28244" xr:uid="{00000000-0005-0000-0000-0000546E0000}"/>
    <cellStyle name="Normal 41 2 3 3 2 5" xfId="8125" xr:uid="{00000000-0005-0000-0000-0000BD1F0000}"/>
    <cellStyle name="Normal 41 2 3 3 2 5 3" xfId="23227" xr:uid="{00000000-0005-0000-0000-0000BB5A0000}"/>
    <cellStyle name="Normal 41 2 3 3 2 7" xfId="18214" xr:uid="{00000000-0005-0000-0000-000026470000}"/>
    <cellStyle name="Normal 41 2 3 3 3" xfId="3907" xr:uid="{00000000-0005-0000-0000-0000430F0000}"/>
    <cellStyle name="Normal 41 2 3 3 3 2" xfId="13981" xr:uid="{00000000-0005-0000-0000-00009D360000}"/>
    <cellStyle name="Normal 41 2 3 3 3 2 3" xfId="29079" xr:uid="{00000000-0005-0000-0000-000097710000}"/>
    <cellStyle name="Normal 41 2 3 3 3 3" xfId="8961" xr:uid="{00000000-0005-0000-0000-000001230000}"/>
    <cellStyle name="Normal 41 2 3 3 3 3 3" xfId="24062" xr:uid="{00000000-0005-0000-0000-0000FE5D0000}"/>
    <cellStyle name="Normal 41 2 3 3 3 5" xfId="19049" xr:uid="{00000000-0005-0000-0000-0000694A0000}"/>
    <cellStyle name="Normal 41 2 3 3 4" xfId="5600" xr:uid="{00000000-0005-0000-0000-0000E0150000}"/>
    <cellStyle name="Normal 41 2 3 3 4 2" xfId="15652" xr:uid="{00000000-0005-0000-0000-0000243D0000}"/>
    <cellStyle name="Normal 41 2 3 3 4 2 3" xfId="30750" xr:uid="{00000000-0005-0000-0000-00001E780000}"/>
    <cellStyle name="Normal 41 2 3 3 4 3" xfId="10632" xr:uid="{00000000-0005-0000-0000-000088290000}"/>
    <cellStyle name="Normal 41 2 3 3 4 3 3" xfId="25733" xr:uid="{00000000-0005-0000-0000-000085640000}"/>
    <cellStyle name="Normal 41 2 3 3 4 5" xfId="20720" xr:uid="{00000000-0005-0000-0000-0000F0500000}"/>
    <cellStyle name="Normal 41 2 3 3 5" xfId="12310" xr:uid="{00000000-0005-0000-0000-000016300000}"/>
    <cellStyle name="Normal 41 2 3 3 5 3" xfId="27408" xr:uid="{00000000-0005-0000-0000-0000106B0000}"/>
    <cellStyle name="Normal 41 2 3 3 6" xfId="7289" xr:uid="{00000000-0005-0000-0000-0000791C0000}"/>
    <cellStyle name="Normal 41 2 3 3 6 3" xfId="22391" xr:uid="{00000000-0005-0000-0000-000077570000}"/>
    <cellStyle name="Normal 41 2 3 3 8" xfId="17378" xr:uid="{00000000-0005-0000-0000-0000E2430000}"/>
    <cellStyle name="Normal 41 2 3 4" xfId="2636" xr:uid="{00000000-0005-0000-0000-00004C0A0000}"/>
    <cellStyle name="Normal 41 2 3 4 2" xfId="4326" xr:uid="{00000000-0005-0000-0000-0000E6100000}"/>
    <cellStyle name="Normal 41 2 3 4 2 2" xfId="14399" xr:uid="{00000000-0005-0000-0000-00003F380000}"/>
    <cellStyle name="Normal 41 2 3 4 2 2 3" xfId="29497" xr:uid="{00000000-0005-0000-0000-000039730000}"/>
    <cellStyle name="Normal 41 2 3 4 2 3" xfId="9379" xr:uid="{00000000-0005-0000-0000-0000A3240000}"/>
    <cellStyle name="Normal 41 2 3 4 2 3 3" xfId="24480" xr:uid="{00000000-0005-0000-0000-0000A05F0000}"/>
    <cellStyle name="Normal 41 2 3 4 2 5" xfId="19467" xr:uid="{00000000-0005-0000-0000-00000B4C0000}"/>
    <cellStyle name="Normal 41 2 3 4 3" xfId="6018" xr:uid="{00000000-0005-0000-0000-000082170000}"/>
    <cellStyle name="Normal 41 2 3 4 3 2" xfId="16070" xr:uid="{00000000-0005-0000-0000-0000C63E0000}"/>
    <cellStyle name="Normal 41 2 3 4 3 3" xfId="11050" xr:uid="{00000000-0005-0000-0000-00002A2B0000}"/>
    <cellStyle name="Normal 41 2 3 4 3 3 3" xfId="26151" xr:uid="{00000000-0005-0000-0000-000027660000}"/>
    <cellStyle name="Normal 41 2 3 4 3 5" xfId="21138" xr:uid="{00000000-0005-0000-0000-000092520000}"/>
    <cellStyle name="Normal 41 2 3 4 4" xfId="12728" xr:uid="{00000000-0005-0000-0000-0000B8310000}"/>
    <cellStyle name="Normal 41 2 3 4 4 3" xfId="27826" xr:uid="{00000000-0005-0000-0000-0000B26C0000}"/>
    <cellStyle name="Normal 41 2 3 4 5" xfId="7707" xr:uid="{00000000-0005-0000-0000-00001B1E0000}"/>
    <cellStyle name="Normal 41 2 3 4 5 3" xfId="22809" xr:uid="{00000000-0005-0000-0000-000019590000}"/>
    <cellStyle name="Normal 41 2 3 4 7" xfId="17796" xr:uid="{00000000-0005-0000-0000-000084450000}"/>
    <cellStyle name="Normal 41 2 3 5" xfId="3489" xr:uid="{00000000-0005-0000-0000-0000A10D0000}"/>
    <cellStyle name="Normal 41 2 3 5 2" xfId="13563" xr:uid="{00000000-0005-0000-0000-0000FB340000}"/>
    <cellStyle name="Normal 41 2 3 5 2 3" xfId="28661" xr:uid="{00000000-0005-0000-0000-0000F56F0000}"/>
    <cellStyle name="Normal 41 2 3 5 3" xfId="8543" xr:uid="{00000000-0005-0000-0000-00005F210000}"/>
    <cellStyle name="Normal 41 2 3 5 3 3" xfId="23644" xr:uid="{00000000-0005-0000-0000-00005C5C0000}"/>
    <cellStyle name="Normal 41 2 3 5 5" xfId="18631" xr:uid="{00000000-0005-0000-0000-0000C7480000}"/>
    <cellStyle name="Normal 41 2 3 6" xfId="5182" xr:uid="{00000000-0005-0000-0000-00003E140000}"/>
    <cellStyle name="Normal 41 2 3 6 2" xfId="15234" xr:uid="{00000000-0005-0000-0000-0000823B0000}"/>
    <cellStyle name="Normal 41 2 3 6 2 3" xfId="30332" xr:uid="{00000000-0005-0000-0000-00007C760000}"/>
    <cellStyle name="Normal 41 2 3 6 3" xfId="10214" xr:uid="{00000000-0005-0000-0000-0000E6270000}"/>
    <cellStyle name="Normal 41 2 3 6 3 3" xfId="25315" xr:uid="{00000000-0005-0000-0000-0000E3620000}"/>
    <cellStyle name="Normal 41 2 3 6 5" xfId="20302" xr:uid="{00000000-0005-0000-0000-00004E4F0000}"/>
    <cellStyle name="Normal 41 2 3 7" xfId="11892" xr:uid="{00000000-0005-0000-0000-0000742E0000}"/>
    <cellStyle name="Normal 41 2 3 7 3" xfId="26990" xr:uid="{00000000-0005-0000-0000-00006E690000}"/>
    <cellStyle name="Normal 41 2 3 8" xfId="6871" xr:uid="{00000000-0005-0000-0000-0000D71A0000}"/>
    <cellStyle name="Normal 41 2 3 8 3" xfId="21973" xr:uid="{00000000-0005-0000-0000-0000D5550000}"/>
    <cellStyle name="Normal 41 2 4" xfId="1896" xr:uid="{00000000-0005-0000-0000-000068070000}"/>
    <cellStyle name="Normal 41 2 4 2" xfId="2319" xr:uid="{00000000-0005-0000-0000-00000F090000}"/>
    <cellStyle name="Normal 41 2 4 2 2" xfId="3158" xr:uid="{00000000-0005-0000-0000-0000560C0000}"/>
    <cellStyle name="Normal 41 2 4 2 2 2" xfId="4848" xr:uid="{00000000-0005-0000-0000-0000F0120000}"/>
    <cellStyle name="Normal 41 2 4 2 2 2 2" xfId="14921" xr:uid="{00000000-0005-0000-0000-0000493A0000}"/>
    <cellStyle name="Normal 41 2 4 2 2 2 2 3" xfId="30019" xr:uid="{00000000-0005-0000-0000-000043750000}"/>
    <cellStyle name="Normal 41 2 4 2 2 2 3" xfId="9901" xr:uid="{00000000-0005-0000-0000-0000AD260000}"/>
    <cellStyle name="Normal 41 2 4 2 2 2 3 3" xfId="25002" xr:uid="{00000000-0005-0000-0000-0000AA610000}"/>
    <cellStyle name="Normal 41 2 4 2 2 2 5" xfId="19989" xr:uid="{00000000-0005-0000-0000-0000154E0000}"/>
    <cellStyle name="Normal 41 2 4 2 2 3" xfId="6540" xr:uid="{00000000-0005-0000-0000-00008C190000}"/>
    <cellStyle name="Normal 41 2 4 2 2 3 2" xfId="16592" xr:uid="{00000000-0005-0000-0000-0000D0400000}"/>
    <cellStyle name="Normal 41 2 4 2 2 3 3" xfId="11572" xr:uid="{00000000-0005-0000-0000-0000342D0000}"/>
    <cellStyle name="Normal 41 2 4 2 2 3 3 3" xfId="26673" xr:uid="{00000000-0005-0000-0000-000031680000}"/>
    <cellStyle name="Normal 41 2 4 2 2 3 5" xfId="21660" xr:uid="{00000000-0005-0000-0000-00009C540000}"/>
    <cellStyle name="Normal 41 2 4 2 2 4" xfId="13250" xr:uid="{00000000-0005-0000-0000-0000C2330000}"/>
    <cellStyle name="Normal 41 2 4 2 2 4 3" xfId="28348" xr:uid="{00000000-0005-0000-0000-0000BC6E0000}"/>
    <cellStyle name="Normal 41 2 4 2 2 5" xfId="8229" xr:uid="{00000000-0005-0000-0000-000025200000}"/>
    <cellStyle name="Normal 41 2 4 2 2 5 3" xfId="23331" xr:uid="{00000000-0005-0000-0000-0000235B0000}"/>
    <cellStyle name="Normal 41 2 4 2 2 7" xfId="18318" xr:uid="{00000000-0005-0000-0000-00008E470000}"/>
    <cellStyle name="Normal 41 2 4 2 3" xfId="4011" xr:uid="{00000000-0005-0000-0000-0000AB0F0000}"/>
    <cellStyle name="Normal 41 2 4 2 3 2" xfId="14085" xr:uid="{00000000-0005-0000-0000-000005370000}"/>
    <cellStyle name="Normal 41 2 4 2 3 2 3" xfId="29183" xr:uid="{00000000-0005-0000-0000-0000FF710000}"/>
    <cellStyle name="Normal 41 2 4 2 3 3" xfId="9065" xr:uid="{00000000-0005-0000-0000-000069230000}"/>
    <cellStyle name="Normal 41 2 4 2 3 3 3" xfId="24166" xr:uid="{00000000-0005-0000-0000-0000665E0000}"/>
    <cellStyle name="Normal 41 2 4 2 3 5" xfId="19153" xr:uid="{00000000-0005-0000-0000-0000D14A0000}"/>
    <cellStyle name="Normal 41 2 4 2 4" xfId="5704" xr:uid="{00000000-0005-0000-0000-000048160000}"/>
    <cellStyle name="Normal 41 2 4 2 4 2" xfId="15756" xr:uid="{00000000-0005-0000-0000-00008C3D0000}"/>
    <cellStyle name="Normal 41 2 4 2 4 2 3" xfId="30854" xr:uid="{00000000-0005-0000-0000-000086780000}"/>
    <cellStyle name="Normal 41 2 4 2 4 3" xfId="10736" xr:uid="{00000000-0005-0000-0000-0000F0290000}"/>
    <cellStyle name="Normal 41 2 4 2 4 3 3" xfId="25837" xr:uid="{00000000-0005-0000-0000-0000ED640000}"/>
    <cellStyle name="Normal 41 2 4 2 4 5" xfId="20824" xr:uid="{00000000-0005-0000-0000-000058510000}"/>
    <cellStyle name="Normal 41 2 4 2 5" xfId="12414" xr:uid="{00000000-0005-0000-0000-00007E300000}"/>
    <cellStyle name="Normal 41 2 4 2 5 3" xfId="27512" xr:uid="{00000000-0005-0000-0000-0000786B0000}"/>
    <cellStyle name="Normal 41 2 4 2 6" xfId="7393" xr:uid="{00000000-0005-0000-0000-0000E11C0000}"/>
    <cellStyle name="Normal 41 2 4 2 6 3" xfId="22495" xr:uid="{00000000-0005-0000-0000-0000DF570000}"/>
    <cellStyle name="Normal 41 2 4 2 8" xfId="17482" xr:uid="{00000000-0005-0000-0000-00004A440000}"/>
    <cellStyle name="Normal 41 2 4 3" xfId="2740" xr:uid="{00000000-0005-0000-0000-0000B40A0000}"/>
    <cellStyle name="Normal 41 2 4 3 2" xfId="4430" xr:uid="{00000000-0005-0000-0000-00004E110000}"/>
    <cellStyle name="Normal 41 2 4 3 2 2" xfId="14503" xr:uid="{00000000-0005-0000-0000-0000A7380000}"/>
    <cellStyle name="Normal 41 2 4 3 2 2 3" xfId="29601" xr:uid="{00000000-0005-0000-0000-0000A1730000}"/>
    <cellStyle name="Normal 41 2 4 3 2 3" xfId="9483" xr:uid="{00000000-0005-0000-0000-00000B250000}"/>
    <cellStyle name="Normal 41 2 4 3 2 3 3" xfId="24584" xr:uid="{00000000-0005-0000-0000-000008600000}"/>
    <cellStyle name="Normal 41 2 4 3 2 5" xfId="19571" xr:uid="{00000000-0005-0000-0000-0000734C0000}"/>
    <cellStyle name="Normal 41 2 4 3 3" xfId="6122" xr:uid="{00000000-0005-0000-0000-0000EA170000}"/>
    <cellStyle name="Normal 41 2 4 3 3 2" xfId="16174" xr:uid="{00000000-0005-0000-0000-00002E3F0000}"/>
    <cellStyle name="Normal 41 2 4 3 3 3" xfId="11154" xr:uid="{00000000-0005-0000-0000-0000922B0000}"/>
    <cellStyle name="Normal 41 2 4 3 3 3 3" xfId="26255" xr:uid="{00000000-0005-0000-0000-00008F660000}"/>
    <cellStyle name="Normal 41 2 4 3 3 5" xfId="21242" xr:uid="{00000000-0005-0000-0000-0000FA520000}"/>
    <cellStyle name="Normal 41 2 4 3 4" xfId="12832" xr:uid="{00000000-0005-0000-0000-000020320000}"/>
    <cellStyle name="Normal 41 2 4 3 4 3" xfId="27930" xr:uid="{00000000-0005-0000-0000-00001A6D0000}"/>
    <cellStyle name="Normal 41 2 4 3 5" xfId="7811" xr:uid="{00000000-0005-0000-0000-0000831E0000}"/>
    <cellStyle name="Normal 41 2 4 3 5 3" xfId="22913" xr:uid="{00000000-0005-0000-0000-000081590000}"/>
    <cellStyle name="Normal 41 2 4 3 7" xfId="17900" xr:uid="{00000000-0005-0000-0000-0000EC450000}"/>
    <cellStyle name="Normal 41 2 4 4" xfId="3593" xr:uid="{00000000-0005-0000-0000-0000090E0000}"/>
    <cellStyle name="Normal 41 2 4 4 2" xfId="13667" xr:uid="{00000000-0005-0000-0000-000063350000}"/>
    <cellStyle name="Normal 41 2 4 4 2 3" xfId="28765" xr:uid="{00000000-0005-0000-0000-00005D700000}"/>
    <cellStyle name="Normal 41 2 4 4 3" xfId="8647" xr:uid="{00000000-0005-0000-0000-0000C7210000}"/>
    <cellStyle name="Normal 41 2 4 4 3 3" xfId="23748" xr:uid="{00000000-0005-0000-0000-0000C45C0000}"/>
    <cellStyle name="Normal 41 2 4 4 5" xfId="18735" xr:uid="{00000000-0005-0000-0000-00002F490000}"/>
    <cellStyle name="Normal 41 2 4 5" xfId="5286" xr:uid="{00000000-0005-0000-0000-0000A6140000}"/>
    <cellStyle name="Normal 41 2 4 5 2" xfId="15338" xr:uid="{00000000-0005-0000-0000-0000EA3B0000}"/>
    <cellStyle name="Normal 41 2 4 5 2 3" xfId="30436" xr:uid="{00000000-0005-0000-0000-0000E4760000}"/>
    <cellStyle name="Normal 41 2 4 5 3" xfId="10318" xr:uid="{00000000-0005-0000-0000-00004E280000}"/>
    <cellStyle name="Normal 41 2 4 5 3 3" xfId="25419" xr:uid="{00000000-0005-0000-0000-00004B630000}"/>
    <cellStyle name="Normal 41 2 4 5 5" xfId="20406" xr:uid="{00000000-0005-0000-0000-0000B64F0000}"/>
    <cellStyle name="Normal 41 2 4 6" xfId="11996" xr:uid="{00000000-0005-0000-0000-0000DC2E0000}"/>
    <cellStyle name="Normal 41 2 4 6 3" xfId="27094" xr:uid="{00000000-0005-0000-0000-0000D6690000}"/>
    <cellStyle name="Normal 41 2 4 7" xfId="6975" xr:uid="{00000000-0005-0000-0000-00003F1B0000}"/>
    <cellStyle name="Normal 41 2 4 7 3" xfId="22077" xr:uid="{00000000-0005-0000-0000-00003D560000}"/>
    <cellStyle name="Normal 41 2 4 9" xfId="17064" xr:uid="{00000000-0005-0000-0000-0000A8420000}"/>
    <cellStyle name="Normal 41 2 5" xfId="2109" xr:uid="{00000000-0005-0000-0000-00003D080000}"/>
    <cellStyle name="Normal 41 2 5 2" xfId="2950" xr:uid="{00000000-0005-0000-0000-0000860B0000}"/>
    <cellStyle name="Normal 41 2 5 2 2" xfId="4640" xr:uid="{00000000-0005-0000-0000-000020120000}"/>
    <cellStyle name="Normal 41 2 5 2 2 2" xfId="14713" xr:uid="{00000000-0005-0000-0000-000079390000}"/>
    <cellStyle name="Normal 41 2 5 2 2 2 3" xfId="29811" xr:uid="{00000000-0005-0000-0000-000073740000}"/>
    <cellStyle name="Normal 41 2 5 2 2 3" xfId="9693" xr:uid="{00000000-0005-0000-0000-0000DD250000}"/>
    <cellStyle name="Normal 41 2 5 2 2 3 3" xfId="24794" xr:uid="{00000000-0005-0000-0000-0000DA600000}"/>
    <cellStyle name="Normal 41 2 5 2 2 5" xfId="19781" xr:uid="{00000000-0005-0000-0000-0000454D0000}"/>
    <cellStyle name="Normal 41 2 5 2 3" xfId="6332" xr:uid="{00000000-0005-0000-0000-0000BC180000}"/>
    <cellStyle name="Normal 41 2 5 2 3 2" xfId="16384" xr:uid="{00000000-0005-0000-0000-000000400000}"/>
    <cellStyle name="Normal 41 2 5 2 3 3" xfId="11364" xr:uid="{00000000-0005-0000-0000-0000642C0000}"/>
    <cellStyle name="Normal 41 2 5 2 3 3 3" xfId="26465" xr:uid="{00000000-0005-0000-0000-000061670000}"/>
    <cellStyle name="Normal 41 2 5 2 3 5" xfId="21452" xr:uid="{00000000-0005-0000-0000-0000CC530000}"/>
    <cellStyle name="Normal 41 2 5 2 4" xfId="13042" xr:uid="{00000000-0005-0000-0000-0000F2320000}"/>
    <cellStyle name="Normal 41 2 5 2 4 3" xfId="28140" xr:uid="{00000000-0005-0000-0000-0000EC6D0000}"/>
    <cellStyle name="Normal 41 2 5 2 5" xfId="8021" xr:uid="{00000000-0005-0000-0000-0000551F0000}"/>
    <cellStyle name="Normal 41 2 5 2 5 3" xfId="23123" xr:uid="{00000000-0005-0000-0000-0000535A0000}"/>
    <cellStyle name="Normal 41 2 5 2 7" xfId="18110" xr:uid="{00000000-0005-0000-0000-0000BE460000}"/>
    <cellStyle name="Normal 41 2 5 3" xfId="3803" xr:uid="{00000000-0005-0000-0000-0000DB0E0000}"/>
    <cellStyle name="Normal 41 2 5 3 2" xfId="13877" xr:uid="{00000000-0005-0000-0000-000035360000}"/>
    <cellStyle name="Normal 41 2 5 3 2 3" xfId="28975" xr:uid="{00000000-0005-0000-0000-00002F710000}"/>
    <cellStyle name="Normal 41 2 5 3 3" xfId="8857" xr:uid="{00000000-0005-0000-0000-000099220000}"/>
    <cellStyle name="Normal 41 2 5 3 3 3" xfId="23958" xr:uid="{00000000-0005-0000-0000-0000965D0000}"/>
    <cellStyle name="Normal 41 2 5 3 5" xfId="18945" xr:uid="{00000000-0005-0000-0000-0000014A0000}"/>
    <cellStyle name="Normal 41 2 5 4" xfId="5496" xr:uid="{00000000-0005-0000-0000-000078150000}"/>
    <cellStyle name="Normal 41 2 5 4 2" xfId="15548" xr:uid="{00000000-0005-0000-0000-0000BC3C0000}"/>
    <cellStyle name="Normal 41 2 5 4 2 3" xfId="30646" xr:uid="{00000000-0005-0000-0000-0000B6770000}"/>
    <cellStyle name="Normal 41 2 5 4 3" xfId="10528" xr:uid="{00000000-0005-0000-0000-000020290000}"/>
    <cellStyle name="Normal 41 2 5 4 3 3" xfId="25629" xr:uid="{00000000-0005-0000-0000-00001D640000}"/>
    <cellStyle name="Normal 41 2 5 4 5" xfId="20616" xr:uid="{00000000-0005-0000-0000-000088500000}"/>
    <cellStyle name="Normal 41 2 5 5" xfId="12206" xr:uid="{00000000-0005-0000-0000-0000AE2F0000}"/>
    <cellStyle name="Normal 41 2 5 5 3" xfId="27304" xr:uid="{00000000-0005-0000-0000-0000A86A0000}"/>
    <cellStyle name="Normal 41 2 5 6" xfId="7185" xr:uid="{00000000-0005-0000-0000-0000111C0000}"/>
    <cellStyle name="Normal 41 2 5 6 3" xfId="22287" xr:uid="{00000000-0005-0000-0000-00000F570000}"/>
    <cellStyle name="Normal 41 2 5 8" xfId="17274" xr:uid="{00000000-0005-0000-0000-00007A430000}"/>
    <cellStyle name="Normal 41 2 6" xfId="2530" xr:uid="{00000000-0005-0000-0000-0000E2090000}"/>
    <cellStyle name="Normal 41 2 6 2" xfId="4222" xr:uid="{00000000-0005-0000-0000-00007E100000}"/>
    <cellStyle name="Normal 41 2 6 2 2" xfId="14295" xr:uid="{00000000-0005-0000-0000-0000D7370000}"/>
    <cellStyle name="Normal 41 2 6 2 2 3" xfId="29393" xr:uid="{00000000-0005-0000-0000-0000D1720000}"/>
    <cellStyle name="Normal 41 2 6 2 3" xfId="9275" xr:uid="{00000000-0005-0000-0000-00003B240000}"/>
    <cellStyle name="Normal 41 2 6 2 3 3" xfId="24376" xr:uid="{00000000-0005-0000-0000-0000385F0000}"/>
    <cellStyle name="Normal 41 2 6 2 5" xfId="19363" xr:uid="{00000000-0005-0000-0000-0000A34B0000}"/>
    <cellStyle name="Normal 41 2 6 3" xfId="5914" xr:uid="{00000000-0005-0000-0000-00001A170000}"/>
    <cellStyle name="Normal 41 2 6 3 2" xfId="15966" xr:uid="{00000000-0005-0000-0000-00005E3E0000}"/>
    <cellStyle name="Normal 41 2 6 3 3" xfId="10946" xr:uid="{00000000-0005-0000-0000-0000C22A0000}"/>
    <cellStyle name="Normal 41 2 6 3 3 3" xfId="26047" xr:uid="{00000000-0005-0000-0000-0000BF650000}"/>
    <cellStyle name="Normal 41 2 6 3 5" xfId="21034" xr:uid="{00000000-0005-0000-0000-00002A520000}"/>
    <cellStyle name="Normal 41 2 6 4" xfId="12624" xr:uid="{00000000-0005-0000-0000-000050310000}"/>
    <cellStyle name="Normal 41 2 6 4 3" xfId="27722" xr:uid="{00000000-0005-0000-0000-00004A6C0000}"/>
    <cellStyle name="Normal 41 2 6 5" xfId="7603" xr:uid="{00000000-0005-0000-0000-0000B31D0000}"/>
    <cellStyle name="Normal 41 2 6 5 3" xfId="22705" xr:uid="{00000000-0005-0000-0000-0000B1580000}"/>
    <cellStyle name="Normal 41 2 6 7" xfId="17692" xr:uid="{00000000-0005-0000-0000-00001C450000}"/>
    <cellStyle name="Normal 41 2 7" xfId="3381" xr:uid="{00000000-0005-0000-0000-0000350D0000}"/>
    <cellStyle name="Normal 41 2 7 2" xfId="13459" xr:uid="{00000000-0005-0000-0000-000093340000}"/>
    <cellStyle name="Normal 41 2 7 2 3" xfId="28557" xr:uid="{00000000-0005-0000-0000-00008D6F0000}"/>
    <cellStyle name="Normal 41 2 7 3" xfId="8439" xr:uid="{00000000-0005-0000-0000-0000F7200000}"/>
    <cellStyle name="Normal 41 2 7 3 3" xfId="23540" xr:uid="{00000000-0005-0000-0000-0000F45B0000}"/>
    <cellStyle name="Normal 41 2 7 5" xfId="18527" xr:uid="{00000000-0005-0000-0000-00005F480000}"/>
    <cellStyle name="Normal 41 2 8" xfId="5075" xr:uid="{00000000-0005-0000-0000-0000D3130000}"/>
    <cellStyle name="Normal 41 2 8 2" xfId="15130" xr:uid="{00000000-0005-0000-0000-00001A3B0000}"/>
    <cellStyle name="Normal 41 2 8 2 3" xfId="30228" xr:uid="{00000000-0005-0000-0000-000014760000}"/>
    <cellStyle name="Normal 41 2 8 3" xfId="10110" xr:uid="{00000000-0005-0000-0000-00007E270000}"/>
    <cellStyle name="Normal 41 2 8 3 3" xfId="25211" xr:uid="{00000000-0005-0000-0000-00007B620000}"/>
    <cellStyle name="Normal 41 2 8 5" xfId="20198" xr:uid="{00000000-0005-0000-0000-0000E64E0000}"/>
    <cellStyle name="Normal 41 2 9" xfId="11786" xr:uid="{00000000-0005-0000-0000-00000A2E0000}"/>
    <cellStyle name="Normal 41 2 9 3" xfId="26886" xr:uid="{00000000-0005-0000-0000-000006690000}"/>
    <cellStyle name="Normal 42" xfId="968" xr:uid="{00000000-0005-0000-0000-0000C8030000}"/>
    <cellStyle name="Normal 42 2" xfId="1442" xr:uid="{00000000-0005-0000-0000-0000A2050000}"/>
    <cellStyle name="Normal 42 2 10" xfId="6766" xr:uid="{00000000-0005-0000-0000-00006E1A0000}"/>
    <cellStyle name="Normal 42 2 10 3" xfId="21870" xr:uid="{00000000-0005-0000-0000-00006E550000}"/>
    <cellStyle name="Normal 42 2 12" xfId="16855" xr:uid="{00000000-0005-0000-0000-0000D7410000}"/>
    <cellStyle name="Normal 42 2 2" xfId="1730" xr:uid="{00000000-0005-0000-0000-0000C2060000}"/>
    <cellStyle name="Normal 42 2 2 11" xfId="16909" xr:uid="{00000000-0005-0000-0000-00000D420000}"/>
    <cellStyle name="Normal 42 2 2 2" xfId="1838" xr:uid="{00000000-0005-0000-0000-00002E070000}"/>
    <cellStyle name="Normal 42 2 2 2 10" xfId="17013" xr:uid="{00000000-0005-0000-0000-000075420000}"/>
    <cellStyle name="Normal 42 2 2 2 2" xfId="2055" xr:uid="{00000000-0005-0000-0000-000007080000}"/>
    <cellStyle name="Normal 42 2 2 2 2 2" xfId="2476" xr:uid="{00000000-0005-0000-0000-0000AC090000}"/>
    <cellStyle name="Normal 42 2 2 2 2 2 2" xfId="3315" xr:uid="{00000000-0005-0000-0000-0000F30C0000}"/>
    <cellStyle name="Normal 42 2 2 2 2 2 2 2" xfId="5005" xr:uid="{00000000-0005-0000-0000-00008D130000}"/>
    <cellStyle name="Normal 42 2 2 2 2 2 2 2 2" xfId="15078" xr:uid="{00000000-0005-0000-0000-0000E63A0000}"/>
    <cellStyle name="Normal 42 2 2 2 2 2 2 2 2 3" xfId="30176" xr:uid="{00000000-0005-0000-0000-0000E0750000}"/>
    <cellStyle name="Normal 42 2 2 2 2 2 2 2 3" xfId="10058" xr:uid="{00000000-0005-0000-0000-00004A270000}"/>
    <cellStyle name="Normal 42 2 2 2 2 2 2 2 3 3" xfId="25159" xr:uid="{00000000-0005-0000-0000-000047620000}"/>
    <cellStyle name="Normal 42 2 2 2 2 2 2 2 5" xfId="20146" xr:uid="{00000000-0005-0000-0000-0000B24E0000}"/>
    <cellStyle name="Normal 42 2 2 2 2 2 2 3" xfId="6697" xr:uid="{00000000-0005-0000-0000-0000291A0000}"/>
    <cellStyle name="Normal 42 2 2 2 2 2 2 3 2" xfId="16749" xr:uid="{00000000-0005-0000-0000-00006D410000}"/>
    <cellStyle name="Normal 42 2 2 2 2 2 2 3 3" xfId="11729" xr:uid="{00000000-0005-0000-0000-0000D12D0000}"/>
    <cellStyle name="Normal 42 2 2 2 2 2 2 3 3 3" xfId="26830" xr:uid="{00000000-0005-0000-0000-0000CE680000}"/>
    <cellStyle name="Normal 42 2 2 2 2 2 2 3 5" xfId="21817" xr:uid="{00000000-0005-0000-0000-000039550000}"/>
    <cellStyle name="Normal 42 2 2 2 2 2 2 4" xfId="13407" xr:uid="{00000000-0005-0000-0000-00005F340000}"/>
    <cellStyle name="Normal 42 2 2 2 2 2 2 4 3" xfId="28505" xr:uid="{00000000-0005-0000-0000-0000596F0000}"/>
    <cellStyle name="Normal 42 2 2 2 2 2 2 5" xfId="8386" xr:uid="{00000000-0005-0000-0000-0000C2200000}"/>
    <cellStyle name="Normal 42 2 2 2 2 2 2 5 3" xfId="23488" xr:uid="{00000000-0005-0000-0000-0000C05B0000}"/>
    <cellStyle name="Normal 42 2 2 2 2 2 2 7" xfId="18475" xr:uid="{00000000-0005-0000-0000-00002B480000}"/>
    <cellStyle name="Normal 42 2 2 2 2 2 3" xfId="4168" xr:uid="{00000000-0005-0000-0000-000048100000}"/>
    <cellStyle name="Normal 42 2 2 2 2 2 3 2" xfId="14242" xr:uid="{00000000-0005-0000-0000-0000A2370000}"/>
    <cellStyle name="Normal 42 2 2 2 2 2 3 2 3" xfId="29340" xr:uid="{00000000-0005-0000-0000-00009C720000}"/>
    <cellStyle name="Normal 42 2 2 2 2 2 3 3" xfId="9222" xr:uid="{00000000-0005-0000-0000-000006240000}"/>
    <cellStyle name="Normal 42 2 2 2 2 2 3 3 3" xfId="24323" xr:uid="{00000000-0005-0000-0000-0000035F0000}"/>
    <cellStyle name="Normal 42 2 2 2 2 2 3 5" xfId="19310" xr:uid="{00000000-0005-0000-0000-00006E4B0000}"/>
    <cellStyle name="Normal 42 2 2 2 2 2 4" xfId="5861" xr:uid="{00000000-0005-0000-0000-0000E5160000}"/>
    <cellStyle name="Normal 42 2 2 2 2 2 4 2" xfId="15913" xr:uid="{00000000-0005-0000-0000-0000293E0000}"/>
    <cellStyle name="Normal 42 2 2 2 2 2 4 3" xfId="10893" xr:uid="{00000000-0005-0000-0000-00008D2A0000}"/>
    <cellStyle name="Normal 42 2 2 2 2 2 4 3 3" xfId="25994" xr:uid="{00000000-0005-0000-0000-00008A650000}"/>
    <cellStyle name="Normal 42 2 2 2 2 2 4 5" xfId="20981" xr:uid="{00000000-0005-0000-0000-0000F5510000}"/>
    <cellStyle name="Normal 42 2 2 2 2 2 5" xfId="12571" xr:uid="{00000000-0005-0000-0000-00001B310000}"/>
    <cellStyle name="Normal 42 2 2 2 2 2 5 3" xfId="27669" xr:uid="{00000000-0005-0000-0000-0000156C0000}"/>
    <cellStyle name="Normal 42 2 2 2 2 2 6" xfId="7550" xr:uid="{00000000-0005-0000-0000-00007E1D0000}"/>
    <cellStyle name="Normal 42 2 2 2 2 2 6 3" xfId="22652" xr:uid="{00000000-0005-0000-0000-00007C580000}"/>
    <cellStyle name="Normal 42 2 2 2 2 2 8" xfId="17639" xr:uid="{00000000-0005-0000-0000-0000E7440000}"/>
    <cellStyle name="Normal 42 2 2 2 2 3" xfId="2897" xr:uid="{00000000-0005-0000-0000-0000510B0000}"/>
    <cellStyle name="Normal 42 2 2 2 2 3 2" xfId="4587" xr:uid="{00000000-0005-0000-0000-0000EB110000}"/>
    <cellStyle name="Normal 42 2 2 2 2 3 2 2" xfId="14660" xr:uid="{00000000-0005-0000-0000-000044390000}"/>
    <cellStyle name="Normal 42 2 2 2 2 3 2 2 3" xfId="29758" xr:uid="{00000000-0005-0000-0000-00003E740000}"/>
    <cellStyle name="Normal 42 2 2 2 2 3 2 3" xfId="9640" xr:uid="{00000000-0005-0000-0000-0000A8250000}"/>
    <cellStyle name="Normal 42 2 2 2 2 3 2 3 3" xfId="24741" xr:uid="{00000000-0005-0000-0000-0000A5600000}"/>
    <cellStyle name="Normal 42 2 2 2 2 3 2 5" xfId="19728" xr:uid="{00000000-0005-0000-0000-0000104D0000}"/>
    <cellStyle name="Normal 42 2 2 2 2 3 3" xfId="6279" xr:uid="{00000000-0005-0000-0000-000087180000}"/>
    <cellStyle name="Normal 42 2 2 2 2 3 3 2" xfId="16331" xr:uid="{00000000-0005-0000-0000-0000CB3F0000}"/>
    <cellStyle name="Normal 42 2 2 2 2 3 3 3" xfId="11311" xr:uid="{00000000-0005-0000-0000-00002F2C0000}"/>
    <cellStyle name="Normal 42 2 2 2 2 3 3 3 3" xfId="26412" xr:uid="{00000000-0005-0000-0000-00002C670000}"/>
    <cellStyle name="Normal 42 2 2 2 2 3 3 5" xfId="21399" xr:uid="{00000000-0005-0000-0000-000097530000}"/>
    <cellStyle name="Normal 42 2 2 2 2 3 4" xfId="12989" xr:uid="{00000000-0005-0000-0000-0000BD320000}"/>
    <cellStyle name="Normal 42 2 2 2 2 3 4 3" xfId="28087" xr:uid="{00000000-0005-0000-0000-0000B76D0000}"/>
    <cellStyle name="Normal 42 2 2 2 2 3 5" xfId="7968" xr:uid="{00000000-0005-0000-0000-0000201F0000}"/>
    <cellStyle name="Normal 42 2 2 2 2 3 5 3" xfId="23070" xr:uid="{00000000-0005-0000-0000-00001E5A0000}"/>
    <cellStyle name="Normal 42 2 2 2 2 3 7" xfId="18057" xr:uid="{00000000-0005-0000-0000-000089460000}"/>
    <cellStyle name="Normal 42 2 2 2 2 4" xfId="3750" xr:uid="{00000000-0005-0000-0000-0000A60E0000}"/>
    <cellStyle name="Normal 42 2 2 2 2 4 2" xfId="13824" xr:uid="{00000000-0005-0000-0000-000000360000}"/>
    <cellStyle name="Normal 42 2 2 2 2 4 2 3" xfId="28922" xr:uid="{00000000-0005-0000-0000-0000FA700000}"/>
    <cellStyle name="Normal 42 2 2 2 2 4 3" xfId="8804" xr:uid="{00000000-0005-0000-0000-000064220000}"/>
    <cellStyle name="Normal 42 2 2 2 2 4 3 3" xfId="23905" xr:uid="{00000000-0005-0000-0000-0000615D0000}"/>
    <cellStyle name="Normal 42 2 2 2 2 4 5" xfId="18892" xr:uid="{00000000-0005-0000-0000-0000CC490000}"/>
    <cellStyle name="Normal 42 2 2 2 2 5" xfId="5443" xr:uid="{00000000-0005-0000-0000-000043150000}"/>
    <cellStyle name="Normal 42 2 2 2 2 5 2" xfId="15495" xr:uid="{00000000-0005-0000-0000-0000873C0000}"/>
    <cellStyle name="Normal 42 2 2 2 2 5 2 3" xfId="30593" xr:uid="{00000000-0005-0000-0000-000081770000}"/>
    <cellStyle name="Normal 42 2 2 2 2 5 3" xfId="10475" xr:uid="{00000000-0005-0000-0000-0000EB280000}"/>
    <cellStyle name="Normal 42 2 2 2 2 5 3 3" xfId="25576" xr:uid="{00000000-0005-0000-0000-0000E8630000}"/>
    <cellStyle name="Normal 42 2 2 2 2 5 5" xfId="20563" xr:uid="{00000000-0005-0000-0000-000053500000}"/>
    <cellStyle name="Normal 42 2 2 2 2 6" xfId="12153" xr:uid="{00000000-0005-0000-0000-0000792F0000}"/>
    <cellStyle name="Normal 42 2 2 2 2 6 3" xfId="27251" xr:uid="{00000000-0005-0000-0000-0000736A0000}"/>
    <cellStyle name="Normal 42 2 2 2 2 7" xfId="7132" xr:uid="{00000000-0005-0000-0000-0000DC1B0000}"/>
    <cellStyle name="Normal 42 2 2 2 2 7 3" xfId="22234" xr:uid="{00000000-0005-0000-0000-0000DA560000}"/>
    <cellStyle name="Normal 42 2 2 2 2 9" xfId="17221" xr:uid="{00000000-0005-0000-0000-000045430000}"/>
    <cellStyle name="Normal 42 2 2 2 3" xfId="2268" xr:uid="{00000000-0005-0000-0000-0000DC080000}"/>
    <cellStyle name="Normal 42 2 2 2 3 2" xfId="3107" xr:uid="{00000000-0005-0000-0000-0000230C0000}"/>
    <cellStyle name="Normal 42 2 2 2 3 2 2" xfId="4797" xr:uid="{00000000-0005-0000-0000-0000BD120000}"/>
    <cellStyle name="Normal 42 2 2 2 3 2 2 2" xfId="14870" xr:uid="{00000000-0005-0000-0000-0000163A0000}"/>
    <cellStyle name="Normal 42 2 2 2 3 2 2 2 3" xfId="29968" xr:uid="{00000000-0005-0000-0000-000010750000}"/>
    <cellStyle name="Normal 42 2 2 2 3 2 2 3" xfId="9850" xr:uid="{00000000-0005-0000-0000-00007A260000}"/>
    <cellStyle name="Normal 42 2 2 2 3 2 2 3 3" xfId="24951" xr:uid="{00000000-0005-0000-0000-000077610000}"/>
    <cellStyle name="Normal 42 2 2 2 3 2 2 5" xfId="19938" xr:uid="{00000000-0005-0000-0000-0000E24D0000}"/>
    <cellStyle name="Normal 42 2 2 2 3 2 3" xfId="6489" xr:uid="{00000000-0005-0000-0000-000059190000}"/>
    <cellStyle name="Normal 42 2 2 2 3 2 3 2" xfId="16541" xr:uid="{00000000-0005-0000-0000-00009D400000}"/>
    <cellStyle name="Normal 42 2 2 2 3 2 3 3" xfId="11521" xr:uid="{00000000-0005-0000-0000-0000012D0000}"/>
    <cellStyle name="Normal 42 2 2 2 3 2 3 3 3" xfId="26622" xr:uid="{00000000-0005-0000-0000-0000FE670000}"/>
    <cellStyle name="Normal 42 2 2 2 3 2 3 5" xfId="21609" xr:uid="{00000000-0005-0000-0000-000069540000}"/>
    <cellStyle name="Normal 42 2 2 2 3 2 4" xfId="13199" xr:uid="{00000000-0005-0000-0000-00008F330000}"/>
    <cellStyle name="Normal 42 2 2 2 3 2 4 3" xfId="28297" xr:uid="{00000000-0005-0000-0000-0000896E0000}"/>
    <cellStyle name="Normal 42 2 2 2 3 2 5" xfId="8178" xr:uid="{00000000-0005-0000-0000-0000F21F0000}"/>
    <cellStyle name="Normal 42 2 2 2 3 2 5 3" xfId="23280" xr:uid="{00000000-0005-0000-0000-0000F05A0000}"/>
    <cellStyle name="Normal 42 2 2 2 3 2 7" xfId="18267" xr:uid="{00000000-0005-0000-0000-00005B470000}"/>
    <cellStyle name="Normal 42 2 2 2 3 3" xfId="3960" xr:uid="{00000000-0005-0000-0000-0000780F0000}"/>
    <cellStyle name="Normal 42 2 2 2 3 3 2" xfId="14034" xr:uid="{00000000-0005-0000-0000-0000D2360000}"/>
    <cellStyle name="Normal 42 2 2 2 3 3 2 3" xfId="29132" xr:uid="{00000000-0005-0000-0000-0000CC710000}"/>
    <cellStyle name="Normal 42 2 2 2 3 3 3" xfId="9014" xr:uid="{00000000-0005-0000-0000-000036230000}"/>
    <cellStyle name="Normal 42 2 2 2 3 3 3 3" xfId="24115" xr:uid="{00000000-0005-0000-0000-0000335E0000}"/>
    <cellStyle name="Normal 42 2 2 2 3 3 5" xfId="19102" xr:uid="{00000000-0005-0000-0000-00009E4A0000}"/>
    <cellStyle name="Normal 42 2 2 2 3 4" xfId="5653" xr:uid="{00000000-0005-0000-0000-000015160000}"/>
    <cellStyle name="Normal 42 2 2 2 3 4 2" xfId="15705" xr:uid="{00000000-0005-0000-0000-0000593D0000}"/>
    <cellStyle name="Normal 42 2 2 2 3 4 2 3" xfId="30803" xr:uid="{00000000-0005-0000-0000-000053780000}"/>
    <cellStyle name="Normal 42 2 2 2 3 4 3" xfId="10685" xr:uid="{00000000-0005-0000-0000-0000BD290000}"/>
    <cellStyle name="Normal 42 2 2 2 3 4 3 3" xfId="25786" xr:uid="{00000000-0005-0000-0000-0000BA640000}"/>
    <cellStyle name="Normal 42 2 2 2 3 4 5" xfId="20773" xr:uid="{00000000-0005-0000-0000-000025510000}"/>
    <cellStyle name="Normal 42 2 2 2 3 5" xfId="12363" xr:uid="{00000000-0005-0000-0000-00004B300000}"/>
    <cellStyle name="Normal 42 2 2 2 3 5 3" xfId="27461" xr:uid="{00000000-0005-0000-0000-0000456B0000}"/>
    <cellStyle name="Normal 42 2 2 2 3 6" xfId="7342" xr:uid="{00000000-0005-0000-0000-0000AE1C0000}"/>
    <cellStyle name="Normal 42 2 2 2 3 6 3" xfId="22444" xr:uid="{00000000-0005-0000-0000-0000AC570000}"/>
    <cellStyle name="Normal 42 2 2 2 3 8" xfId="17431" xr:uid="{00000000-0005-0000-0000-000017440000}"/>
    <cellStyle name="Normal 42 2 2 2 4" xfId="2689" xr:uid="{00000000-0005-0000-0000-0000810A0000}"/>
    <cellStyle name="Normal 42 2 2 2 4 2" xfId="4379" xr:uid="{00000000-0005-0000-0000-00001B110000}"/>
    <cellStyle name="Normal 42 2 2 2 4 2 2" xfId="14452" xr:uid="{00000000-0005-0000-0000-000074380000}"/>
    <cellStyle name="Normal 42 2 2 2 4 2 2 3" xfId="29550" xr:uid="{00000000-0005-0000-0000-00006E730000}"/>
    <cellStyle name="Normal 42 2 2 2 4 2 3" xfId="9432" xr:uid="{00000000-0005-0000-0000-0000D8240000}"/>
    <cellStyle name="Normal 42 2 2 2 4 2 3 3" xfId="24533" xr:uid="{00000000-0005-0000-0000-0000D55F0000}"/>
    <cellStyle name="Normal 42 2 2 2 4 2 5" xfId="19520" xr:uid="{00000000-0005-0000-0000-0000404C0000}"/>
    <cellStyle name="Normal 42 2 2 2 4 3" xfId="6071" xr:uid="{00000000-0005-0000-0000-0000B7170000}"/>
    <cellStyle name="Normal 42 2 2 2 4 3 2" xfId="16123" xr:uid="{00000000-0005-0000-0000-0000FB3E0000}"/>
    <cellStyle name="Normal 42 2 2 2 4 3 3" xfId="11103" xr:uid="{00000000-0005-0000-0000-00005F2B0000}"/>
    <cellStyle name="Normal 42 2 2 2 4 3 3 3" xfId="26204" xr:uid="{00000000-0005-0000-0000-00005C660000}"/>
    <cellStyle name="Normal 42 2 2 2 4 3 5" xfId="21191" xr:uid="{00000000-0005-0000-0000-0000C7520000}"/>
    <cellStyle name="Normal 42 2 2 2 4 4" xfId="12781" xr:uid="{00000000-0005-0000-0000-0000ED310000}"/>
    <cellStyle name="Normal 42 2 2 2 4 4 3" xfId="27879" xr:uid="{00000000-0005-0000-0000-0000E76C0000}"/>
    <cellStyle name="Normal 42 2 2 2 4 5" xfId="7760" xr:uid="{00000000-0005-0000-0000-0000501E0000}"/>
    <cellStyle name="Normal 42 2 2 2 4 5 3" xfId="22862" xr:uid="{00000000-0005-0000-0000-00004E590000}"/>
    <cellStyle name="Normal 42 2 2 2 4 7" xfId="17849" xr:uid="{00000000-0005-0000-0000-0000B9450000}"/>
    <cellStyle name="Normal 42 2 2 2 5" xfId="3542" xr:uid="{00000000-0005-0000-0000-0000D60D0000}"/>
    <cellStyle name="Normal 42 2 2 2 5 2" xfId="13616" xr:uid="{00000000-0005-0000-0000-000030350000}"/>
    <cellStyle name="Normal 42 2 2 2 5 2 3" xfId="28714" xr:uid="{00000000-0005-0000-0000-00002A700000}"/>
    <cellStyle name="Normal 42 2 2 2 5 3" xfId="8596" xr:uid="{00000000-0005-0000-0000-000094210000}"/>
    <cellStyle name="Normal 42 2 2 2 5 3 3" xfId="23697" xr:uid="{00000000-0005-0000-0000-0000915C0000}"/>
    <cellStyle name="Normal 42 2 2 2 5 5" xfId="18684" xr:uid="{00000000-0005-0000-0000-0000FC480000}"/>
    <cellStyle name="Normal 42 2 2 2 6" xfId="5235" xr:uid="{00000000-0005-0000-0000-000073140000}"/>
    <cellStyle name="Normal 42 2 2 2 6 2" xfId="15287" xr:uid="{00000000-0005-0000-0000-0000B73B0000}"/>
    <cellStyle name="Normal 42 2 2 2 6 2 3" xfId="30385" xr:uid="{00000000-0005-0000-0000-0000B1760000}"/>
    <cellStyle name="Normal 42 2 2 2 6 3" xfId="10267" xr:uid="{00000000-0005-0000-0000-00001B280000}"/>
    <cellStyle name="Normal 42 2 2 2 6 3 3" xfId="25368" xr:uid="{00000000-0005-0000-0000-000018630000}"/>
    <cellStyle name="Normal 42 2 2 2 6 5" xfId="20355" xr:uid="{00000000-0005-0000-0000-0000834F0000}"/>
    <cellStyle name="Normal 42 2 2 2 7" xfId="11945" xr:uid="{00000000-0005-0000-0000-0000A92E0000}"/>
    <cellStyle name="Normal 42 2 2 2 7 3" xfId="27043" xr:uid="{00000000-0005-0000-0000-0000A3690000}"/>
    <cellStyle name="Normal 42 2 2 2 8" xfId="6924" xr:uid="{00000000-0005-0000-0000-00000C1B0000}"/>
    <cellStyle name="Normal 42 2 2 2 8 3" xfId="22026" xr:uid="{00000000-0005-0000-0000-00000A560000}"/>
    <cellStyle name="Normal 42 2 2 3" xfId="1951" xr:uid="{00000000-0005-0000-0000-00009F070000}"/>
    <cellStyle name="Normal 42 2 2 3 2" xfId="2372" xr:uid="{00000000-0005-0000-0000-000044090000}"/>
    <cellStyle name="Normal 42 2 2 3 2 2" xfId="3211" xr:uid="{00000000-0005-0000-0000-00008B0C0000}"/>
    <cellStyle name="Normal 42 2 2 3 2 2 2" xfId="4901" xr:uid="{00000000-0005-0000-0000-000025130000}"/>
    <cellStyle name="Normal 42 2 2 3 2 2 2 2" xfId="14974" xr:uid="{00000000-0005-0000-0000-00007E3A0000}"/>
    <cellStyle name="Normal 42 2 2 3 2 2 2 2 3" xfId="30072" xr:uid="{00000000-0005-0000-0000-000078750000}"/>
    <cellStyle name="Normal 42 2 2 3 2 2 2 3" xfId="9954" xr:uid="{00000000-0005-0000-0000-0000E2260000}"/>
    <cellStyle name="Normal 42 2 2 3 2 2 2 3 3" xfId="25055" xr:uid="{00000000-0005-0000-0000-0000DF610000}"/>
    <cellStyle name="Normal 42 2 2 3 2 2 2 5" xfId="20042" xr:uid="{00000000-0005-0000-0000-00004A4E0000}"/>
    <cellStyle name="Normal 42 2 2 3 2 2 3" xfId="6593" xr:uid="{00000000-0005-0000-0000-0000C1190000}"/>
    <cellStyle name="Normal 42 2 2 3 2 2 3 2" xfId="16645" xr:uid="{00000000-0005-0000-0000-000005410000}"/>
    <cellStyle name="Normal 42 2 2 3 2 2 3 3" xfId="11625" xr:uid="{00000000-0005-0000-0000-0000692D0000}"/>
    <cellStyle name="Normal 42 2 2 3 2 2 3 3 3" xfId="26726" xr:uid="{00000000-0005-0000-0000-000066680000}"/>
    <cellStyle name="Normal 42 2 2 3 2 2 3 5" xfId="21713" xr:uid="{00000000-0005-0000-0000-0000D1540000}"/>
    <cellStyle name="Normal 42 2 2 3 2 2 4" xfId="13303" xr:uid="{00000000-0005-0000-0000-0000F7330000}"/>
    <cellStyle name="Normal 42 2 2 3 2 2 4 3" xfId="28401" xr:uid="{00000000-0005-0000-0000-0000F16E0000}"/>
    <cellStyle name="Normal 42 2 2 3 2 2 5" xfId="8282" xr:uid="{00000000-0005-0000-0000-00005A200000}"/>
    <cellStyle name="Normal 42 2 2 3 2 2 5 3" xfId="23384" xr:uid="{00000000-0005-0000-0000-0000585B0000}"/>
    <cellStyle name="Normal 42 2 2 3 2 2 7" xfId="18371" xr:uid="{00000000-0005-0000-0000-0000C3470000}"/>
    <cellStyle name="Normal 42 2 2 3 2 3" xfId="4064" xr:uid="{00000000-0005-0000-0000-0000E00F0000}"/>
    <cellStyle name="Normal 42 2 2 3 2 3 2" xfId="14138" xr:uid="{00000000-0005-0000-0000-00003A370000}"/>
    <cellStyle name="Normal 42 2 2 3 2 3 2 3" xfId="29236" xr:uid="{00000000-0005-0000-0000-000034720000}"/>
    <cellStyle name="Normal 42 2 2 3 2 3 3" xfId="9118" xr:uid="{00000000-0005-0000-0000-00009E230000}"/>
    <cellStyle name="Normal 42 2 2 3 2 3 3 3" xfId="24219" xr:uid="{00000000-0005-0000-0000-00009B5E0000}"/>
    <cellStyle name="Normal 42 2 2 3 2 3 5" xfId="19206" xr:uid="{00000000-0005-0000-0000-0000064B0000}"/>
    <cellStyle name="Normal 42 2 2 3 2 4" xfId="5757" xr:uid="{00000000-0005-0000-0000-00007D160000}"/>
    <cellStyle name="Normal 42 2 2 3 2 4 2" xfId="15809" xr:uid="{00000000-0005-0000-0000-0000C13D0000}"/>
    <cellStyle name="Normal 42 2 2 3 2 4 2 3" xfId="30907" xr:uid="{00000000-0005-0000-0000-0000BB780000}"/>
    <cellStyle name="Normal 42 2 2 3 2 4 3" xfId="10789" xr:uid="{00000000-0005-0000-0000-0000252A0000}"/>
    <cellStyle name="Normal 42 2 2 3 2 4 3 3" xfId="25890" xr:uid="{00000000-0005-0000-0000-000022650000}"/>
    <cellStyle name="Normal 42 2 2 3 2 4 5" xfId="20877" xr:uid="{00000000-0005-0000-0000-00008D510000}"/>
    <cellStyle name="Normal 42 2 2 3 2 5" xfId="12467" xr:uid="{00000000-0005-0000-0000-0000B3300000}"/>
    <cellStyle name="Normal 42 2 2 3 2 5 3" xfId="27565" xr:uid="{00000000-0005-0000-0000-0000AD6B0000}"/>
    <cellStyle name="Normal 42 2 2 3 2 6" xfId="7446" xr:uid="{00000000-0005-0000-0000-0000161D0000}"/>
    <cellStyle name="Normal 42 2 2 3 2 6 3" xfId="22548" xr:uid="{00000000-0005-0000-0000-000014580000}"/>
    <cellStyle name="Normal 42 2 2 3 2 8" xfId="17535" xr:uid="{00000000-0005-0000-0000-00007F440000}"/>
    <cellStyle name="Normal 42 2 2 3 3" xfId="2793" xr:uid="{00000000-0005-0000-0000-0000E90A0000}"/>
    <cellStyle name="Normal 42 2 2 3 3 2" xfId="4483" xr:uid="{00000000-0005-0000-0000-000083110000}"/>
    <cellStyle name="Normal 42 2 2 3 3 2 2" xfId="14556" xr:uid="{00000000-0005-0000-0000-0000DC380000}"/>
    <cellStyle name="Normal 42 2 2 3 3 2 2 3" xfId="29654" xr:uid="{00000000-0005-0000-0000-0000D6730000}"/>
    <cellStyle name="Normal 42 2 2 3 3 2 3" xfId="9536" xr:uid="{00000000-0005-0000-0000-000040250000}"/>
    <cellStyle name="Normal 42 2 2 3 3 2 3 3" xfId="24637" xr:uid="{00000000-0005-0000-0000-00003D600000}"/>
    <cellStyle name="Normal 42 2 2 3 3 2 5" xfId="19624" xr:uid="{00000000-0005-0000-0000-0000A84C0000}"/>
    <cellStyle name="Normal 42 2 2 3 3 3" xfId="6175" xr:uid="{00000000-0005-0000-0000-00001F180000}"/>
    <cellStyle name="Normal 42 2 2 3 3 3 2" xfId="16227" xr:uid="{00000000-0005-0000-0000-0000633F0000}"/>
    <cellStyle name="Normal 42 2 2 3 3 3 3" xfId="11207" xr:uid="{00000000-0005-0000-0000-0000C72B0000}"/>
    <cellStyle name="Normal 42 2 2 3 3 3 3 3" xfId="26308" xr:uid="{00000000-0005-0000-0000-0000C4660000}"/>
    <cellStyle name="Normal 42 2 2 3 3 3 5" xfId="21295" xr:uid="{00000000-0005-0000-0000-00002F530000}"/>
    <cellStyle name="Normal 42 2 2 3 3 4" xfId="12885" xr:uid="{00000000-0005-0000-0000-000055320000}"/>
    <cellStyle name="Normal 42 2 2 3 3 4 3" xfId="27983" xr:uid="{00000000-0005-0000-0000-00004F6D0000}"/>
    <cellStyle name="Normal 42 2 2 3 3 5" xfId="7864" xr:uid="{00000000-0005-0000-0000-0000B81E0000}"/>
    <cellStyle name="Normal 42 2 2 3 3 5 3" xfId="22966" xr:uid="{00000000-0005-0000-0000-0000B6590000}"/>
    <cellStyle name="Normal 42 2 2 3 3 7" xfId="17953" xr:uid="{00000000-0005-0000-0000-000021460000}"/>
    <cellStyle name="Normal 42 2 2 3 4" xfId="3646" xr:uid="{00000000-0005-0000-0000-00003E0E0000}"/>
    <cellStyle name="Normal 42 2 2 3 4 2" xfId="13720" xr:uid="{00000000-0005-0000-0000-000098350000}"/>
    <cellStyle name="Normal 42 2 2 3 4 2 3" xfId="28818" xr:uid="{00000000-0005-0000-0000-000092700000}"/>
    <cellStyle name="Normal 42 2 2 3 4 3" xfId="8700" xr:uid="{00000000-0005-0000-0000-0000FC210000}"/>
    <cellStyle name="Normal 42 2 2 3 4 3 3" xfId="23801" xr:uid="{00000000-0005-0000-0000-0000F95C0000}"/>
    <cellStyle name="Normal 42 2 2 3 4 5" xfId="18788" xr:uid="{00000000-0005-0000-0000-000064490000}"/>
    <cellStyle name="Normal 42 2 2 3 5" xfId="5339" xr:uid="{00000000-0005-0000-0000-0000DB140000}"/>
    <cellStyle name="Normal 42 2 2 3 5 2" xfId="15391" xr:uid="{00000000-0005-0000-0000-00001F3C0000}"/>
    <cellStyle name="Normal 42 2 2 3 5 2 3" xfId="30489" xr:uid="{00000000-0005-0000-0000-000019770000}"/>
    <cellStyle name="Normal 42 2 2 3 5 3" xfId="10371" xr:uid="{00000000-0005-0000-0000-000083280000}"/>
    <cellStyle name="Normal 42 2 2 3 5 3 3" xfId="25472" xr:uid="{00000000-0005-0000-0000-000080630000}"/>
    <cellStyle name="Normal 42 2 2 3 5 5" xfId="20459" xr:uid="{00000000-0005-0000-0000-0000EB4F0000}"/>
    <cellStyle name="Normal 42 2 2 3 6" xfId="12049" xr:uid="{00000000-0005-0000-0000-0000112F0000}"/>
    <cellStyle name="Normal 42 2 2 3 6 3" xfId="27147" xr:uid="{00000000-0005-0000-0000-00000B6A0000}"/>
    <cellStyle name="Normal 42 2 2 3 7" xfId="7028" xr:uid="{00000000-0005-0000-0000-0000741B0000}"/>
    <cellStyle name="Normal 42 2 2 3 7 3" xfId="22130" xr:uid="{00000000-0005-0000-0000-000072560000}"/>
    <cellStyle name="Normal 42 2 2 3 9" xfId="17117" xr:uid="{00000000-0005-0000-0000-0000DD420000}"/>
    <cellStyle name="Normal 42 2 2 4" xfId="2164" xr:uid="{00000000-0005-0000-0000-000074080000}"/>
    <cellStyle name="Normal 42 2 2 4 2" xfId="3003" xr:uid="{00000000-0005-0000-0000-0000BB0B0000}"/>
    <cellStyle name="Normal 42 2 2 4 2 2" xfId="4693" xr:uid="{00000000-0005-0000-0000-000055120000}"/>
    <cellStyle name="Normal 42 2 2 4 2 2 2" xfId="14766" xr:uid="{00000000-0005-0000-0000-0000AE390000}"/>
    <cellStyle name="Normal 42 2 2 4 2 2 2 3" xfId="29864" xr:uid="{00000000-0005-0000-0000-0000A8740000}"/>
    <cellStyle name="Normal 42 2 2 4 2 2 3" xfId="9746" xr:uid="{00000000-0005-0000-0000-000012260000}"/>
    <cellStyle name="Normal 42 2 2 4 2 2 3 3" xfId="24847" xr:uid="{00000000-0005-0000-0000-00000F610000}"/>
    <cellStyle name="Normal 42 2 2 4 2 2 5" xfId="19834" xr:uid="{00000000-0005-0000-0000-00007A4D0000}"/>
    <cellStyle name="Normal 42 2 2 4 2 3" xfId="6385" xr:uid="{00000000-0005-0000-0000-0000F1180000}"/>
    <cellStyle name="Normal 42 2 2 4 2 3 2" xfId="16437" xr:uid="{00000000-0005-0000-0000-000035400000}"/>
    <cellStyle name="Normal 42 2 2 4 2 3 3" xfId="11417" xr:uid="{00000000-0005-0000-0000-0000992C0000}"/>
    <cellStyle name="Normal 42 2 2 4 2 3 3 3" xfId="26518" xr:uid="{00000000-0005-0000-0000-000096670000}"/>
    <cellStyle name="Normal 42 2 2 4 2 3 5" xfId="21505" xr:uid="{00000000-0005-0000-0000-000001540000}"/>
    <cellStyle name="Normal 42 2 2 4 2 4" xfId="13095" xr:uid="{00000000-0005-0000-0000-000027330000}"/>
    <cellStyle name="Normal 42 2 2 4 2 4 3" xfId="28193" xr:uid="{00000000-0005-0000-0000-0000216E0000}"/>
    <cellStyle name="Normal 42 2 2 4 2 5" xfId="8074" xr:uid="{00000000-0005-0000-0000-00008A1F0000}"/>
    <cellStyle name="Normal 42 2 2 4 2 5 3" xfId="23176" xr:uid="{00000000-0005-0000-0000-0000885A0000}"/>
    <cellStyle name="Normal 42 2 2 4 2 7" xfId="18163" xr:uid="{00000000-0005-0000-0000-0000F3460000}"/>
    <cellStyle name="Normal 42 2 2 4 3" xfId="3856" xr:uid="{00000000-0005-0000-0000-0000100F0000}"/>
    <cellStyle name="Normal 42 2 2 4 3 2" xfId="13930" xr:uid="{00000000-0005-0000-0000-00006A360000}"/>
    <cellStyle name="Normal 42 2 2 4 3 2 3" xfId="29028" xr:uid="{00000000-0005-0000-0000-000064710000}"/>
    <cellStyle name="Normal 42 2 2 4 3 3" xfId="8910" xr:uid="{00000000-0005-0000-0000-0000CE220000}"/>
    <cellStyle name="Normal 42 2 2 4 3 3 3" xfId="24011" xr:uid="{00000000-0005-0000-0000-0000CB5D0000}"/>
    <cellStyle name="Normal 42 2 2 4 3 5" xfId="18998" xr:uid="{00000000-0005-0000-0000-0000364A0000}"/>
    <cellStyle name="Normal 42 2 2 4 4" xfId="5549" xr:uid="{00000000-0005-0000-0000-0000AD150000}"/>
    <cellStyle name="Normal 42 2 2 4 4 2" xfId="15601" xr:uid="{00000000-0005-0000-0000-0000F13C0000}"/>
    <cellStyle name="Normal 42 2 2 4 4 2 3" xfId="30699" xr:uid="{00000000-0005-0000-0000-0000EB770000}"/>
    <cellStyle name="Normal 42 2 2 4 4 3" xfId="10581" xr:uid="{00000000-0005-0000-0000-000055290000}"/>
    <cellStyle name="Normal 42 2 2 4 4 3 3" xfId="25682" xr:uid="{00000000-0005-0000-0000-000052640000}"/>
    <cellStyle name="Normal 42 2 2 4 4 5" xfId="20669" xr:uid="{00000000-0005-0000-0000-0000BD500000}"/>
    <cellStyle name="Normal 42 2 2 4 5" xfId="12259" xr:uid="{00000000-0005-0000-0000-0000E32F0000}"/>
    <cellStyle name="Normal 42 2 2 4 5 3" xfId="27357" xr:uid="{00000000-0005-0000-0000-0000DD6A0000}"/>
    <cellStyle name="Normal 42 2 2 4 6" xfId="7238" xr:uid="{00000000-0005-0000-0000-0000461C0000}"/>
    <cellStyle name="Normal 42 2 2 4 6 3" xfId="22340" xr:uid="{00000000-0005-0000-0000-000044570000}"/>
    <cellStyle name="Normal 42 2 2 4 8" xfId="17327" xr:uid="{00000000-0005-0000-0000-0000AF430000}"/>
    <cellStyle name="Normal 42 2 2 5" xfId="2585" xr:uid="{00000000-0005-0000-0000-0000190A0000}"/>
    <cellStyle name="Normal 42 2 2 5 2" xfId="4275" xr:uid="{00000000-0005-0000-0000-0000B3100000}"/>
    <cellStyle name="Normal 42 2 2 5 2 2" xfId="14348" xr:uid="{00000000-0005-0000-0000-00000C380000}"/>
    <cellStyle name="Normal 42 2 2 5 2 2 3" xfId="29446" xr:uid="{00000000-0005-0000-0000-000006730000}"/>
    <cellStyle name="Normal 42 2 2 5 2 3" xfId="9328" xr:uid="{00000000-0005-0000-0000-000070240000}"/>
    <cellStyle name="Normal 42 2 2 5 2 3 3" xfId="24429" xr:uid="{00000000-0005-0000-0000-00006D5F0000}"/>
    <cellStyle name="Normal 42 2 2 5 2 5" xfId="19416" xr:uid="{00000000-0005-0000-0000-0000D84B0000}"/>
    <cellStyle name="Normal 42 2 2 5 3" xfId="5967" xr:uid="{00000000-0005-0000-0000-00004F170000}"/>
    <cellStyle name="Normal 42 2 2 5 3 2" xfId="16019" xr:uid="{00000000-0005-0000-0000-0000933E0000}"/>
    <cellStyle name="Normal 42 2 2 5 3 3" xfId="10999" xr:uid="{00000000-0005-0000-0000-0000F72A0000}"/>
    <cellStyle name="Normal 42 2 2 5 3 3 3" xfId="26100" xr:uid="{00000000-0005-0000-0000-0000F4650000}"/>
    <cellStyle name="Normal 42 2 2 5 3 5" xfId="21087" xr:uid="{00000000-0005-0000-0000-00005F520000}"/>
    <cellStyle name="Normal 42 2 2 5 4" xfId="12677" xr:uid="{00000000-0005-0000-0000-000085310000}"/>
    <cellStyle name="Normal 42 2 2 5 4 3" xfId="27775" xr:uid="{00000000-0005-0000-0000-00007F6C0000}"/>
    <cellStyle name="Normal 42 2 2 5 5" xfId="7656" xr:uid="{00000000-0005-0000-0000-0000E81D0000}"/>
    <cellStyle name="Normal 42 2 2 5 5 3" xfId="22758" xr:uid="{00000000-0005-0000-0000-0000E6580000}"/>
    <cellStyle name="Normal 42 2 2 5 7" xfId="17745" xr:uid="{00000000-0005-0000-0000-000051450000}"/>
    <cellStyle name="Normal 42 2 2 6" xfId="3438" xr:uid="{00000000-0005-0000-0000-00006E0D0000}"/>
    <cellStyle name="Normal 42 2 2 6 2" xfId="13512" xr:uid="{00000000-0005-0000-0000-0000C8340000}"/>
    <cellStyle name="Normal 42 2 2 6 2 3" xfId="28610" xr:uid="{00000000-0005-0000-0000-0000C26F0000}"/>
    <cellStyle name="Normal 42 2 2 6 3" xfId="8492" xr:uid="{00000000-0005-0000-0000-00002C210000}"/>
    <cellStyle name="Normal 42 2 2 6 3 3" xfId="23593" xr:uid="{00000000-0005-0000-0000-0000295C0000}"/>
    <cellStyle name="Normal 42 2 2 6 5" xfId="18580" xr:uid="{00000000-0005-0000-0000-000094480000}"/>
    <cellStyle name="Normal 42 2 2 7" xfId="5131" xr:uid="{00000000-0005-0000-0000-00000B140000}"/>
    <cellStyle name="Normal 42 2 2 7 2" xfId="15183" xr:uid="{00000000-0005-0000-0000-00004F3B0000}"/>
    <cellStyle name="Normal 42 2 2 7 2 3" xfId="30281" xr:uid="{00000000-0005-0000-0000-000049760000}"/>
    <cellStyle name="Normal 42 2 2 7 3" xfId="10163" xr:uid="{00000000-0005-0000-0000-0000B3270000}"/>
    <cellStyle name="Normal 42 2 2 7 3 3" xfId="25264" xr:uid="{00000000-0005-0000-0000-0000B0620000}"/>
    <cellStyle name="Normal 42 2 2 7 5" xfId="20251" xr:uid="{00000000-0005-0000-0000-00001B4F0000}"/>
    <cellStyle name="Normal 42 2 2 8" xfId="11841" xr:uid="{00000000-0005-0000-0000-0000412E0000}"/>
    <cellStyle name="Normal 42 2 2 8 3" xfId="26939" xr:uid="{00000000-0005-0000-0000-00003B690000}"/>
    <cellStyle name="Normal 42 2 2 9" xfId="6820" xr:uid="{00000000-0005-0000-0000-0000A41A0000}"/>
    <cellStyle name="Normal 42 2 2 9 3" xfId="21922" xr:uid="{00000000-0005-0000-0000-0000A2550000}"/>
    <cellStyle name="Normal 42 2 3" xfId="1784" xr:uid="{00000000-0005-0000-0000-0000F8060000}"/>
    <cellStyle name="Normal 42 2 3 10" xfId="16961" xr:uid="{00000000-0005-0000-0000-000041420000}"/>
    <cellStyle name="Normal 42 2 3 2" xfId="2003" xr:uid="{00000000-0005-0000-0000-0000D3070000}"/>
    <cellStyle name="Normal 42 2 3 2 2" xfId="2424" xr:uid="{00000000-0005-0000-0000-000078090000}"/>
    <cellStyle name="Normal 42 2 3 2 2 2" xfId="3263" xr:uid="{00000000-0005-0000-0000-0000BF0C0000}"/>
    <cellStyle name="Normal 42 2 3 2 2 2 2" xfId="4953" xr:uid="{00000000-0005-0000-0000-000059130000}"/>
    <cellStyle name="Normal 42 2 3 2 2 2 2 2" xfId="15026" xr:uid="{00000000-0005-0000-0000-0000B23A0000}"/>
    <cellStyle name="Normal 42 2 3 2 2 2 2 2 3" xfId="30124" xr:uid="{00000000-0005-0000-0000-0000AC750000}"/>
    <cellStyle name="Normal 42 2 3 2 2 2 2 3" xfId="10006" xr:uid="{00000000-0005-0000-0000-000016270000}"/>
    <cellStyle name="Normal 42 2 3 2 2 2 2 3 3" xfId="25107" xr:uid="{00000000-0005-0000-0000-000013620000}"/>
    <cellStyle name="Normal 42 2 3 2 2 2 2 5" xfId="20094" xr:uid="{00000000-0005-0000-0000-00007E4E0000}"/>
    <cellStyle name="Normal 42 2 3 2 2 2 3" xfId="6645" xr:uid="{00000000-0005-0000-0000-0000F5190000}"/>
    <cellStyle name="Normal 42 2 3 2 2 2 3 2" xfId="16697" xr:uid="{00000000-0005-0000-0000-000039410000}"/>
    <cellStyle name="Normal 42 2 3 2 2 2 3 3" xfId="11677" xr:uid="{00000000-0005-0000-0000-00009D2D0000}"/>
    <cellStyle name="Normal 42 2 3 2 2 2 3 3 3" xfId="26778" xr:uid="{00000000-0005-0000-0000-00009A680000}"/>
    <cellStyle name="Normal 42 2 3 2 2 2 3 5" xfId="21765" xr:uid="{00000000-0005-0000-0000-000005550000}"/>
    <cellStyle name="Normal 42 2 3 2 2 2 4" xfId="13355" xr:uid="{00000000-0005-0000-0000-00002B340000}"/>
    <cellStyle name="Normal 42 2 3 2 2 2 4 3" xfId="28453" xr:uid="{00000000-0005-0000-0000-0000256F0000}"/>
    <cellStyle name="Normal 42 2 3 2 2 2 5" xfId="8334" xr:uid="{00000000-0005-0000-0000-00008E200000}"/>
    <cellStyle name="Normal 42 2 3 2 2 2 5 3" xfId="23436" xr:uid="{00000000-0005-0000-0000-00008C5B0000}"/>
    <cellStyle name="Normal 42 2 3 2 2 2 7" xfId="18423" xr:uid="{00000000-0005-0000-0000-0000F7470000}"/>
    <cellStyle name="Normal 42 2 3 2 2 3" xfId="4116" xr:uid="{00000000-0005-0000-0000-000014100000}"/>
    <cellStyle name="Normal 42 2 3 2 2 3 2" xfId="14190" xr:uid="{00000000-0005-0000-0000-00006E370000}"/>
    <cellStyle name="Normal 42 2 3 2 2 3 2 3" xfId="29288" xr:uid="{00000000-0005-0000-0000-000068720000}"/>
    <cellStyle name="Normal 42 2 3 2 2 3 3" xfId="9170" xr:uid="{00000000-0005-0000-0000-0000D2230000}"/>
    <cellStyle name="Normal 42 2 3 2 2 3 3 3" xfId="24271" xr:uid="{00000000-0005-0000-0000-0000CF5E0000}"/>
    <cellStyle name="Normal 42 2 3 2 2 3 5" xfId="19258" xr:uid="{00000000-0005-0000-0000-00003A4B0000}"/>
    <cellStyle name="Normal 42 2 3 2 2 4" xfId="5809" xr:uid="{00000000-0005-0000-0000-0000B1160000}"/>
    <cellStyle name="Normal 42 2 3 2 2 4 2" xfId="15861" xr:uid="{00000000-0005-0000-0000-0000F53D0000}"/>
    <cellStyle name="Normal 42 2 3 2 2 4 3" xfId="10841" xr:uid="{00000000-0005-0000-0000-0000592A0000}"/>
    <cellStyle name="Normal 42 2 3 2 2 4 3 3" xfId="25942" xr:uid="{00000000-0005-0000-0000-000056650000}"/>
    <cellStyle name="Normal 42 2 3 2 2 4 5" xfId="20929" xr:uid="{00000000-0005-0000-0000-0000C1510000}"/>
    <cellStyle name="Normal 42 2 3 2 2 5" xfId="12519" xr:uid="{00000000-0005-0000-0000-0000E7300000}"/>
    <cellStyle name="Normal 42 2 3 2 2 5 3" xfId="27617" xr:uid="{00000000-0005-0000-0000-0000E16B0000}"/>
    <cellStyle name="Normal 42 2 3 2 2 6" xfId="7498" xr:uid="{00000000-0005-0000-0000-00004A1D0000}"/>
    <cellStyle name="Normal 42 2 3 2 2 6 3" xfId="22600" xr:uid="{00000000-0005-0000-0000-000048580000}"/>
    <cellStyle name="Normal 42 2 3 2 2 8" xfId="17587" xr:uid="{00000000-0005-0000-0000-0000B3440000}"/>
    <cellStyle name="Normal 42 2 3 2 3" xfId="2845" xr:uid="{00000000-0005-0000-0000-00001D0B0000}"/>
    <cellStyle name="Normal 42 2 3 2 3 2" xfId="4535" xr:uid="{00000000-0005-0000-0000-0000B7110000}"/>
    <cellStyle name="Normal 42 2 3 2 3 2 2" xfId="14608" xr:uid="{00000000-0005-0000-0000-000010390000}"/>
    <cellStyle name="Normal 42 2 3 2 3 2 2 3" xfId="29706" xr:uid="{00000000-0005-0000-0000-00000A740000}"/>
    <cellStyle name="Normal 42 2 3 2 3 2 3" xfId="9588" xr:uid="{00000000-0005-0000-0000-000074250000}"/>
    <cellStyle name="Normal 42 2 3 2 3 2 3 3" xfId="24689" xr:uid="{00000000-0005-0000-0000-000071600000}"/>
    <cellStyle name="Normal 42 2 3 2 3 2 5" xfId="19676" xr:uid="{00000000-0005-0000-0000-0000DC4C0000}"/>
    <cellStyle name="Normal 42 2 3 2 3 3" xfId="6227" xr:uid="{00000000-0005-0000-0000-000053180000}"/>
    <cellStyle name="Normal 42 2 3 2 3 3 2" xfId="16279" xr:uid="{00000000-0005-0000-0000-0000973F0000}"/>
    <cellStyle name="Normal 42 2 3 2 3 3 3" xfId="11259" xr:uid="{00000000-0005-0000-0000-0000FB2B0000}"/>
    <cellStyle name="Normal 42 2 3 2 3 3 3 3" xfId="26360" xr:uid="{00000000-0005-0000-0000-0000F8660000}"/>
    <cellStyle name="Normal 42 2 3 2 3 3 5" xfId="21347" xr:uid="{00000000-0005-0000-0000-000063530000}"/>
    <cellStyle name="Normal 42 2 3 2 3 4" xfId="12937" xr:uid="{00000000-0005-0000-0000-000089320000}"/>
    <cellStyle name="Normal 42 2 3 2 3 4 3" xfId="28035" xr:uid="{00000000-0005-0000-0000-0000836D0000}"/>
    <cellStyle name="Normal 42 2 3 2 3 5" xfId="7916" xr:uid="{00000000-0005-0000-0000-0000EC1E0000}"/>
    <cellStyle name="Normal 42 2 3 2 3 5 3" xfId="23018" xr:uid="{00000000-0005-0000-0000-0000EA590000}"/>
    <cellStyle name="Normal 42 2 3 2 3 7" xfId="18005" xr:uid="{00000000-0005-0000-0000-000055460000}"/>
    <cellStyle name="Normal 42 2 3 2 4" xfId="3698" xr:uid="{00000000-0005-0000-0000-0000720E0000}"/>
    <cellStyle name="Normal 42 2 3 2 4 2" xfId="13772" xr:uid="{00000000-0005-0000-0000-0000CC350000}"/>
    <cellStyle name="Normal 42 2 3 2 4 2 3" xfId="28870" xr:uid="{00000000-0005-0000-0000-0000C6700000}"/>
    <cellStyle name="Normal 42 2 3 2 4 3" xfId="8752" xr:uid="{00000000-0005-0000-0000-000030220000}"/>
    <cellStyle name="Normal 42 2 3 2 4 3 3" xfId="23853" xr:uid="{00000000-0005-0000-0000-00002D5D0000}"/>
    <cellStyle name="Normal 42 2 3 2 4 5" xfId="18840" xr:uid="{00000000-0005-0000-0000-000098490000}"/>
    <cellStyle name="Normal 42 2 3 2 5" xfId="5391" xr:uid="{00000000-0005-0000-0000-00000F150000}"/>
    <cellStyle name="Normal 42 2 3 2 5 2" xfId="15443" xr:uid="{00000000-0005-0000-0000-0000533C0000}"/>
    <cellStyle name="Normal 42 2 3 2 5 2 3" xfId="30541" xr:uid="{00000000-0005-0000-0000-00004D770000}"/>
    <cellStyle name="Normal 42 2 3 2 5 3" xfId="10423" xr:uid="{00000000-0005-0000-0000-0000B7280000}"/>
    <cellStyle name="Normal 42 2 3 2 5 3 3" xfId="25524" xr:uid="{00000000-0005-0000-0000-0000B4630000}"/>
    <cellStyle name="Normal 42 2 3 2 5 5" xfId="20511" xr:uid="{00000000-0005-0000-0000-00001F500000}"/>
    <cellStyle name="Normal 42 2 3 2 6" xfId="12101" xr:uid="{00000000-0005-0000-0000-0000452F0000}"/>
    <cellStyle name="Normal 42 2 3 2 6 3" xfId="27199" xr:uid="{00000000-0005-0000-0000-00003F6A0000}"/>
    <cellStyle name="Normal 42 2 3 2 7" xfId="7080" xr:uid="{00000000-0005-0000-0000-0000A81B0000}"/>
    <cellStyle name="Normal 42 2 3 2 7 3" xfId="22182" xr:uid="{00000000-0005-0000-0000-0000A6560000}"/>
    <cellStyle name="Normal 42 2 3 2 9" xfId="17169" xr:uid="{00000000-0005-0000-0000-000011430000}"/>
    <cellStyle name="Normal 42 2 3 3" xfId="2216" xr:uid="{00000000-0005-0000-0000-0000A8080000}"/>
    <cellStyle name="Normal 42 2 3 3 2" xfId="3055" xr:uid="{00000000-0005-0000-0000-0000EF0B0000}"/>
    <cellStyle name="Normal 42 2 3 3 2 2" xfId="4745" xr:uid="{00000000-0005-0000-0000-000089120000}"/>
    <cellStyle name="Normal 42 2 3 3 2 2 2" xfId="14818" xr:uid="{00000000-0005-0000-0000-0000E2390000}"/>
    <cellStyle name="Normal 42 2 3 3 2 2 2 3" xfId="29916" xr:uid="{00000000-0005-0000-0000-0000DC740000}"/>
    <cellStyle name="Normal 42 2 3 3 2 2 3" xfId="9798" xr:uid="{00000000-0005-0000-0000-000046260000}"/>
    <cellStyle name="Normal 42 2 3 3 2 2 3 3" xfId="24899" xr:uid="{00000000-0005-0000-0000-000043610000}"/>
    <cellStyle name="Normal 42 2 3 3 2 2 5" xfId="19886" xr:uid="{00000000-0005-0000-0000-0000AE4D0000}"/>
    <cellStyle name="Normal 42 2 3 3 2 3" xfId="6437" xr:uid="{00000000-0005-0000-0000-000025190000}"/>
    <cellStyle name="Normal 42 2 3 3 2 3 2" xfId="16489" xr:uid="{00000000-0005-0000-0000-000069400000}"/>
    <cellStyle name="Normal 42 2 3 3 2 3 3" xfId="11469" xr:uid="{00000000-0005-0000-0000-0000CD2C0000}"/>
    <cellStyle name="Normal 42 2 3 3 2 3 3 3" xfId="26570" xr:uid="{00000000-0005-0000-0000-0000CA670000}"/>
    <cellStyle name="Normal 42 2 3 3 2 3 5" xfId="21557" xr:uid="{00000000-0005-0000-0000-000035540000}"/>
    <cellStyle name="Normal 42 2 3 3 2 4" xfId="13147" xr:uid="{00000000-0005-0000-0000-00005B330000}"/>
    <cellStyle name="Normal 42 2 3 3 2 4 3" xfId="28245" xr:uid="{00000000-0005-0000-0000-0000556E0000}"/>
    <cellStyle name="Normal 42 2 3 3 2 5" xfId="8126" xr:uid="{00000000-0005-0000-0000-0000BE1F0000}"/>
    <cellStyle name="Normal 42 2 3 3 2 5 3" xfId="23228" xr:uid="{00000000-0005-0000-0000-0000BC5A0000}"/>
    <cellStyle name="Normal 42 2 3 3 2 7" xfId="18215" xr:uid="{00000000-0005-0000-0000-000027470000}"/>
    <cellStyle name="Normal 42 2 3 3 3" xfId="3908" xr:uid="{00000000-0005-0000-0000-0000440F0000}"/>
    <cellStyle name="Normal 42 2 3 3 3 2" xfId="13982" xr:uid="{00000000-0005-0000-0000-00009E360000}"/>
    <cellStyle name="Normal 42 2 3 3 3 2 3" xfId="29080" xr:uid="{00000000-0005-0000-0000-000098710000}"/>
    <cellStyle name="Normal 42 2 3 3 3 3" xfId="8962" xr:uid="{00000000-0005-0000-0000-000002230000}"/>
    <cellStyle name="Normal 42 2 3 3 3 3 3" xfId="24063" xr:uid="{00000000-0005-0000-0000-0000FF5D0000}"/>
    <cellStyle name="Normal 42 2 3 3 3 5" xfId="19050" xr:uid="{00000000-0005-0000-0000-00006A4A0000}"/>
    <cellStyle name="Normal 42 2 3 3 4" xfId="5601" xr:uid="{00000000-0005-0000-0000-0000E1150000}"/>
    <cellStyle name="Normal 42 2 3 3 4 2" xfId="15653" xr:uid="{00000000-0005-0000-0000-0000253D0000}"/>
    <cellStyle name="Normal 42 2 3 3 4 2 3" xfId="30751" xr:uid="{00000000-0005-0000-0000-00001F780000}"/>
    <cellStyle name="Normal 42 2 3 3 4 3" xfId="10633" xr:uid="{00000000-0005-0000-0000-000089290000}"/>
    <cellStyle name="Normal 42 2 3 3 4 3 3" xfId="25734" xr:uid="{00000000-0005-0000-0000-000086640000}"/>
    <cellStyle name="Normal 42 2 3 3 4 5" xfId="20721" xr:uid="{00000000-0005-0000-0000-0000F1500000}"/>
    <cellStyle name="Normal 42 2 3 3 5" xfId="12311" xr:uid="{00000000-0005-0000-0000-000017300000}"/>
    <cellStyle name="Normal 42 2 3 3 5 3" xfId="27409" xr:uid="{00000000-0005-0000-0000-0000116B0000}"/>
    <cellStyle name="Normal 42 2 3 3 6" xfId="7290" xr:uid="{00000000-0005-0000-0000-00007A1C0000}"/>
    <cellStyle name="Normal 42 2 3 3 6 3" xfId="22392" xr:uid="{00000000-0005-0000-0000-000078570000}"/>
    <cellStyle name="Normal 42 2 3 3 8" xfId="17379" xr:uid="{00000000-0005-0000-0000-0000E3430000}"/>
    <cellStyle name="Normal 42 2 3 4" xfId="2637" xr:uid="{00000000-0005-0000-0000-00004D0A0000}"/>
    <cellStyle name="Normal 42 2 3 4 2" xfId="4327" xr:uid="{00000000-0005-0000-0000-0000E7100000}"/>
    <cellStyle name="Normal 42 2 3 4 2 2" xfId="14400" xr:uid="{00000000-0005-0000-0000-000040380000}"/>
    <cellStyle name="Normal 42 2 3 4 2 2 3" xfId="29498" xr:uid="{00000000-0005-0000-0000-00003A730000}"/>
    <cellStyle name="Normal 42 2 3 4 2 3" xfId="9380" xr:uid="{00000000-0005-0000-0000-0000A4240000}"/>
    <cellStyle name="Normal 42 2 3 4 2 3 3" xfId="24481" xr:uid="{00000000-0005-0000-0000-0000A15F0000}"/>
    <cellStyle name="Normal 42 2 3 4 2 5" xfId="19468" xr:uid="{00000000-0005-0000-0000-00000C4C0000}"/>
    <cellStyle name="Normal 42 2 3 4 3" xfId="6019" xr:uid="{00000000-0005-0000-0000-000083170000}"/>
    <cellStyle name="Normal 42 2 3 4 3 2" xfId="16071" xr:uid="{00000000-0005-0000-0000-0000C73E0000}"/>
    <cellStyle name="Normal 42 2 3 4 3 3" xfId="11051" xr:uid="{00000000-0005-0000-0000-00002B2B0000}"/>
    <cellStyle name="Normal 42 2 3 4 3 3 3" xfId="26152" xr:uid="{00000000-0005-0000-0000-000028660000}"/>
    <cellStyle name="Normal 42 2 3 4 3 5" xfId="21139" xr:uid="{00000000-0005-0000-0000-000093520000}"/>
    <cellStyle name="Normal 42 2 3 4 4" xfId="12729" xr:uid="{00000000-0005-0000-0000-0000B9310000}"/>
    <cellStyle name="Normal 42 2 3 4 4 3" xfId="27827" xr:uid="{00000000-0005-0000-0000-0000B36C0000}"/>
    <cellStyle name="Normal 42 2 3 4 5" xfId="7708" xr:uid="{00000000-0005-0000-0000-00001C1E0000}"/>
    <cellStyle name="Normal 42 2 3 4 5 3" xfId="22810" xr:uid="{00000000-0005-0000-0000-00001A590000}"/>
    <cellStyle name="Normal 42 2 3 4 7" xfId="17797" xr:uid="{00000000-0005-0000-0000-000085450000}"/>
    <cellStyle name="Normal 42 2 3 5" xfId="3490" xr:uid="{00000000-0005-0000-0000-0000A20D0000}"/>
    <cellStyle name="Normal 42 2 3 5 2" xfId="13564" xr:uid="{00000000-0005-0000-0000-0000FC340000}"/>
    <cellStyle name="Normal 42 2 3 5 2 3" xfId="28662" xr:uid="{00000000-0005-0000-0000-0000F66F0000}"/>
    <cellStyle name="Normal 42 2 3 5 3" xfId="8544" xr:uid="{00000000-0005-0000-0000-000060210000}"/>
    <cellStyle name="Normal 42 2 3 5 3 3" xfId="23645" xr:uid="{00000000-0005-0000-0000-00005D5C0000}"/>
    <cellStyle name="Normal 42 2 3 5 5" xfId="18632" xr:uid="{00000000-0005-0000-0000-0000C8480000}"/>
    <cellStyle name="Normal 42 2 3 6" xfId="5183" xr:uid="{00000000-0005-0000-0000-00003F140000}"/>
    <cellStyle name="Normal 42 2 3 6 2" xfId="15235" xr:uid="{00000000-0005-0000-0000-0000833B0000}"/>
    <cellStyle name="Normal 42 2 3 6 2 3" xfId="30333" xr:uid="{00000000-0005-0000-0000-00007D760000}"/>
    <cellStyle name="Normal 42 2 3 6 3" xfId="10215" xr:uid="{00000000-0005-0000-0000-0000E7270000}"/>
    <cellStyle name="Normal 42 2 3 6 3 3" xfId="25316" xr:uid="{00000000-0005-0000-0000-0000E4620000}"/>
    <cellStyle name="Normal 42 2 3 6 5" xfId="20303" xr:uid="{00000000-0005-0000-0000-00004F4F0000}"/>
    <cellStyle name="Normal 42 2 3 7" xfId="11893" xr:uid="{00000000-0005-0000-0000-0000752E0000}"/>
    <cellStyle name="Normal 42 2 3 7 3" xfId="26991" xr:uid="{00000000-0005-0000-0000-00006F690000}"/>
    <cellStyle name="Normal 42 2 3 8" xfId="6872" xr:uid="{00000000-0005-0000-0000-0000D81A0000}"/>
    <cellStyle name="Normal 42 2 3 8 3" xfId="21974" xr:uid="{00000000-0005-0000-0000-0000D6550000}"/>
    <cellStyle name="Normal 42 2 4" xfId="1897" xr:uid="{00000000-0005-0000-0000-000069070000}"/>
    <cellStyle name="Normal 42 2 4 2" xfId="2320" xr:uid="{00000000-0005-0000-0000-000010090000}"/>
    <cellStyle name="Normal 42 2 4 2 2" xfId="3159" xr:uid="{00000000-0005-0000-0000-0000570C0000}"/>
    <cellStyle name="Normal 42 2 4 2 2 2" xfId="4849" xr:uid="{00000000-0005-0000-0000-0000F1120000}"/>
    <cellStyle name="Normal 42 2 4 2 2 2 2" xfId="14922" xr:uid="{00000000-0005-0000-0000-00004A3A0000}"/>
    <cellStyle name="Normal 42 2 4 2 2 2 2 3" xfId="30020" xr:uid="{00000000-0005-0000-0000-000044750000}"/>
    <cellStyle name="Normal 42 2 4 2 2 2 3" xfId="9902" xr:uid="{00000000-0005-0000-0000-0000AE260000}"/>
    <cellStyle name="Normal 42 2 4 2 2 2 3 3" xfId="25003" xr:uid="{00000000-0005-0000-0000-0000AB610000}"/>
    <cellStyle name="Normal 42 2 4 2 2 2 5" xfId="19990" xr:uid="{00000000-0005-0000-0000-0000164E0000}"/>
    <cellStyle name="Normal 42 2 4 2 2 3" xfId="6541" xr:uid="{00000000-0005-0000-0000-00008D190000}"/>
    <cellStyle name="Normal 42 2 4 2 2 3 2" xfId="16593" xr:uid="{00000000-0005-0000-0000-0000D1400000}"/>
    <cellStyle name="Normal 42 2 4 2 2 3 3" xfId="11573" xr:uid="{00000000-0005-0000-0000-0000352D0000}"/>
    <cellStyle name="Normal 42 2 4 2 2 3 3 3" xfId="26674" xr:uid="{00000000-0005-0000-0000-000032680000}"/>
    <cellStyle name="Normal 42 2 4 2 2 3 5" xfId="21661" xr:uid="{00000000-0005-0000-0000-00009D540000}"/>
    <cellStyle name="Normal 42 2 4 2 2 4" xfId="13251" xr:uid="{00000000-0005-0000-0000-0000C3330000}"/>
    <cellStyle name="Normal 42 2 4 2 2 4 3" xfId="28349" xr:uid="{00000000-0005-0000-0000-0000BD6E0000}"/>
    <cellStyle name="Normal 42 2 4 2 2 5" xfId="8230" xr:uid="{00000000-0005-0000-0000-000026200000}"/>
    <cellStyle name="Normal 42 2 4 2 2 5 3" xfId="23332" xr:uid="{00000000-0005-0000-0000-0000245B0000}"/>
    <cellStyle name="Normal 42 2 4 2 2 7" xfId="18319" xr:uid="{00000000-0005-0000-0000-00008F470000}"/>
    <cellStyle name="Normal 42 2 4 2 3" xfId="4012" xr:uid="{00000000-0005-0000-0000-0000AC0F0000}"/>
    <cellStyle name="Normal 42 2 4 2 3 2" xfId="14086" xr:uid="{00000000-0005-0000-0000-000006370000}"/>
    <cellStyle name="Normal 42 2 4 2 3 2 3" xfId="29184" xr:uid="{00000000-0005-0000-0000-000000720000}"/>
    <cellStyle name="Normal 42 2 4 2 3 3" xfId="9066" xr:uid="{00000000-0005-0000-0000-00006A230000}"/>
    <cellStyle name="Normal 42 2 4 2 3 3 3" xfId="24167" xr:uid="{00000000-0005-0000-0000-0000675E0000}"/>
    <cellStyle name="Normal 42 2 4 2 3 5" xfId="19154" xr:uid="{00000000-0005-0000-0000-0000D24A0000}"/>
    <cellStyle name="Normal 42 2 4 2 4" xfId="5705" xr:uid="{00000000-0005-0000-0000-000049160000}"/>
    <cellStyle name="Normal 42 2 4 2 4 2" xfId="15757" xr:uid="{00000000-0005-0000-0000-00008D3D0000}"/>
    <cellStyle name="Normal 42 2 4 2 4 2 3" xfId="30855" xr:uid="{00000000-0005-0000-0000-000087780000}"/>
    <cellStyle name="Normal 42 2 4 2 4 3" xfId="10737" xr:uid="{00000000-0005-0000-0000-0000F1290000}"/>
    <cellStyle name="Normal 42 2 4 2 4 3 3" xfId="25838" xr:uid="{00000000-0005-0000-0000-0000EE640000}"/>
    <cellStyle name="Normal 42 2 4 2 4 5" xfId="20825" xr:uid="{00000000-0005-0000-0000-000059510000}"/>
    <cellStyle name="Normal 42 2 4 2 5" xfId="12415" xr:uid="{00000000-0005-0000-0000-00007F300000}"/>
    <cellStyle name="Normal 42 2 4 2 5 3" xfId="27513" xr:uid="{00000000-0005-0000-0000-0000796B0000}"/>
    <cellStyle name="Normal 42 2 4 2 6" xfId="7394" xr:uid="{00000000-0005-0000-0000-0000E21C0000}"/>
    <cellStyle name="Normal 42 2 4 2 6 3" xfId="22496" xr:uid="{00000000-0005-0000-0000-0000E0570000}"/>
    <cellStyle name="Normal 42 2 4 2 8" xfId="17483" xr:uid="{00000000-0005-0000-0000-00004B440000}"/>
    <cellStyle name="Normal 42 2 4 3" xfId="2741" xr:uid="{00000000-0005-0000-0000-0000B50A0000}"/>
    <cellStyle name="Normal 42 2 4 3 2" xfId="4431" xr:uid="{00000000-0005-0000-0000-00004F110000}"/>
    <cellStyle name="Normal 42 2 4 3 2 2" xfId="14504" xr:uid="{00000000-0005-0000-0000-0000A8380000}"/>
    <cellStyle name="Normal 42 2 4 3 2 2 3" xfId="29602" xr:uid="{00000000-0005-0000-0000-0000A2730000}"/>
    <cellStyle name="Normal 42 2 4 3 2 3" xfId="9484" xr:uid="{00000000-0005-0000-0000-00000C250000}"/>
    <cellStyle name="Normal 42 2 4 3 2 3 3" xfId="24585" xr:uid="{00000000-0005-0000-0000-000009600000}"/>
    <cellStyle name="Normal 42 2 4 3 2 5" xfId="19572" xr:uid="{00000000-0005-0000-0000-0000744C0000}"/>
    <cellStyle name="Normal 42 2 4 3 3" xfId="6123" xr:uid="{00000000-0005-0000-0000-0000EB170000}"/>
    <cellStyle name="Normal 42 2 4 3 3 2" xfId="16175" xr:uid="{00000000-0005-0000-0000-00002F3F0000}"/>
    <cellStyle name="Normal 42 2 4 3 3 3" xfId="11155" xr:uid="{00000000-0005-0000-0000-0000932B0000}"/>
    <cellStyle name="Normal 42 2 4 3 3 3 3" xfId="26256" xr:uid="{00000000-0005-0000-0000-000090660000}"/>
    <cellStyle name="Normal 42 2 4 3 3 5" xfId="21243" xr:uid="{00000000-0005-0000-0000-0000FB520000}"/>
    <cellStyle name="Normal 42 2 4 3 4" xfId="12833" xr:uid="{00000000-0005-0000-0000-000021320000}"/>
    <cellStyle name="Normal 42 2 4 3 4 3" xfId="27931" xr:uid="{00000000-0005-0000-0000-00001B6D0000}"/>
    <cellStyle name="Normal 42 2 4 3 5" xfId="7812" xr:uid="{00000000-0005-0000-0000-0000841E0000}"/>
    <cellStyle name="Normal 42 2 4 3 5 3" xfId="22914" xr:uid="{00000000-0005-0000-0000-000082590000}"/>
    <cellStyle name="Normal 42 2 4 3 7" xfId="17901" xr:uid="{00000000-0005-0000-0000-0000ED450000}"/>
    <cellStyle name="Normal 42 2 4 4" xfId="3594" xr:uid="{00000000-0005-0000-0000-00000A0E0000}"/>
    <cellStyle name="Normal 42 2 4 4 2" xfId="13668" xr:uid="{00000000-0005-0000-0000-000064350000}"/>
    <cellStyle name="Normal 42 2 4 4 2 3" xfId="28766" xr:uid="{00000000-0005-0000-0000-00005E700000}"/>
    <cellStyle name="Normal 42 2 4 4 3" xfId="8648" xr:uid="{00000000-0005-0000-0000-0000C8210000}"/>
    <cellStyle name="Normal 42 2 4 4 3 3" xfId="23749" xr:uid="{00000000-0005-0000-0000-0000C55C0000}"/>
    <cellStyle name="Normal 42 2 4 4 5" xfId="18736" xr:uid="{00000000-0005-0000-0000-000030490000}"/>
    <cellStyle name="Normal 42 2 4 5" xfId="5287" xr:uid="{00000000-0005-0000-0000-0000A7140000}"/>
    <cellStyle name="Normal 42 2 4 5 2" xfId="15339" xr:uid="{00000000-0005-0000-0000-0000EB3B0000}"/>
    <cellStyle name="Normal 42 2 4 5 2 3" xfId="30437" xr:uid="{00000000-0005-0000-0000-0000E5760000}"/>
    <cellStyle name="Normal 42 2 4 5 3" xfId="10319" xr:uid="{00000000-0005-0000-0000-00004F280000}"/>
    <cellStyle name="Normal 42 2 4 5 3 3" xfId="25420" xr:uid="{00000000-0005-0000-0000-00004C630000}"/>
    <cellStyle name="Normal 42 2 4 5 5" xfId="20407" xr:uid="{00000000-0005-0000-0000-0000B74F0000}"/>
    <cellStyle name="Normal 42 2 4 6" xfId="11997" xr:uid="{00000000-0005-0000-0000-0000DD2E0000}"/>
    <cellStyle name="Normal 42 2 4 6 3" xfId="27095" xr:uid="{00000000-0005-0000-0000-0000D7690000}"/>
    <cellStyle name="Normal 42 2 4 7" xfId="6976" xr:uid="{00000000-0005-0000-0000-0000401B0000}"/>
    <cellStyle name="Normal 42 2 4 7 3" xfId="22078" xr:uid="{00000000-0005-0000-0000-00003E560000}"/>
    <cellStyle name="Normal 42 2 4 9" xfId="17065" xr:uid="{00000000-0005-0000-0000-0000A9420000}"/>
    <cellStyle name="Normal 42 2 5" xfId="2110" xr:uid="{00000000-0005-0000-0000-00003E080000}"/>
    <cellStyle name="Normal 42 2 5 2" xfId="2951" xr:uid="{00000000-0005-0000-0000-0000870B0000}"/>
    <cellStyle name="Normal 42 2 5 2 2" xfId="4641" xr:uid="{00000000-0005-0000-0000-000021120000}"/>
    <cellStyle name="Normal 42 2 5 2 2 2" xfId="14714" xr:uid="{00000000-0005-0000-0000-00007A390000}"/>
    <cellStyle name="Normal 42 2 5 2 2 2 3" xfId="29812" xr:uid="{00000000-0005-0000-0000-000074740000}"/>
    <cellStyle name="Normal 42 2 5 2 2 3" xfId="9694" xr:uid="{00000000-0005-0000-0000-0000DE250000}"/>
    <cellStyle name="Normal 42 2 5 2 2 3 3" xfId="24795" xr:uid="{00000000-0005-0000-0000-0000DB600000}"/>
    <cellStyle name="Normal 42 2 5 2 2 5" xfId="19782" xr:uid="{00000000-0005-0000-0000-0000464D0000}"/>
    <cellStyle name="Normal 42 2 5 2 3" xfId="6333" xr:uid="{00000000-0005-0000-0000-0000BD180000}"/>
    <cellStyle name="Normal 42 2 5 2 3 2" xfId="16385" xr:uid="{00000000-0005-0000-0000-000001400000}"/>
    <cellStyle name="Normal 42 2 5 2 3 3" xfId="11365" xr:uid="{00000000-0005-0000-0000-0000652C0000}"/>
    <cellStyle name="Normal 42 2 5 2 3 3 3" xfId="26466" xr:uid="{00000000-0005-0000-0000-000062670000}"/>
    <cellStyle name="Normal 42 2 5 2 3 5" xfId="21453" xr:uid="{00000000-0005-0000-0000-0000CD530000}"/>
    <cellStyle name="Normal 42 2 5 2 4" xfId="13043" xr:uid="{00000000-0005-0000-0000-0000F3320000}"/>
    <cellStyle name="Normal 42 2 5 2 4 3" xfId="28141" xr:uid="{00000000-0005-0000-0000-0000ED6D0000}"/>
    <cellStyle name="Normal 42 2 5 2 5" xfId="8022" xr:uid="{00000000-0005-0000-0000-0000561F0000}"/>
    <cellStyle name="Normal 42 2 5 2 5 3" xfId="23124" xr:uid="{00000000-0005-0000-0000-0000545A0000}"/>
    <cellStyle name="Normal 42 2 5 2 7" xfId="18111" xr:uid="{00000000-0005-0000-0000-0000BF460000}"/>
    <cellStyle name="Normal 42 2 5 3" xfId="3804" xr:uid="{00000000-0005-0000-0000-0000DC0E0000}"/>
    <cellStyle name="Normal 42 2 5 3 2" xfId="13878" xr:uid="{00000000-0005-0000-0000-000036360000}"/>
    <cellStyle name="Normal 42 2 5 3 2 3" xfId="28976" xr:uid="{00000000-0005-0000-0000-000030710000}"/>
    <cellStyle name="Normal 42 2 5 3 3" xfId="8858" xr:uid="{00000000-0005-0000-0000-00009A220000}"/>
    <cellStyle name="Normal 42 2 5 3 3 3" xfId="23959" xr:uid="{00000000-0005-0000-0000-0000975D0000}"/>
    <cellStyle name="Normal 42 2 5 3 5" xfId="18946" xr:uid="{00000000-0005-0000-0000-0000024A0000}"/>
    <cellStyle name="Normal 42 2 5 4" xfId="5497" xr:uid="{00000000-0005-0000-0000-000079150000}"/>
    <cellStyle name="Normal 42 2 5 4 2" xfId="15549" xr:uid="{00000000-0005-0000-0000-0000BD3C0000}"/>
    <cellStyle name="Normal 42 2 5 4 2 3" xfId="30647" xr:uid="{00000000-0005-0000-0000-0000B7770000}"/>
    <cellStyle name="Normal 42 2 5 4 3" xfId="10529" xr:uid="{00000000-0005-0000-0000-000021290000}"/>
    <cellStyle name="Normal 42 2 5 4 3 3" xfId="25630" xr:uid="{00000000-0005-0000-0000-00001E640000}"/>
    <cellStyle name="Normal 42 2 5 4 5" xfId="20617" xr:uid="{00000000-0005-0000-0000-000089500000}"/>
    <cellStyle name="Normal 42 2 5 5" xfId="12207" xr:uid="{00000000-0005-0000-0000-0000AF2F0000}"/>
    <cellStyle name="Normal 42 2 5 5 3" xfId="27305" xr:uid="{00000000-0005-0000-0000-0000A96A0000}"/>
    <cellStyle name="Normal 42 2 5 6" xfId="7186" xr:uid="{00000000-0005-0000-0000-0000121C0000}"/>
    <cellStyle name="Normal 42 2 5 6 3" xfId="22288" xr:uid="{00000000-0005-0000-0000-000010570000}"/>
    <cellStyle name="Normal 42 2 5 8" xfId="17275" xr:uid="{00000000-0005-0000-0000-00007B430000}"/>
    <cellStyle name="Normal 42 2 6" xfId="2531" xr:uid="{00000000-0005-0000-0000-0000E3090000}"/>
    <cellStyle name="Normal 42 2 6 2" xfId="4223" xr:uid="{00000000-0005-0000-0000-00007F100000}"/>
    <cellStyle name="Normal 42 2 6 2 2" xfId="14296" xr:uid="{00000000-0005-0000-0000-0000D8370000}"/>
    <cellStyle name="Normal 42 2 6 2 2 3" xfId="29394" xr:uid="{00000000-0005-0000-0000-0000D2720000}"/>
    <cellStyle name="Normal 42 2 6 2 3" xfId="9276" xr:uid="{00000000-0005-0000-0000-00003C240000}"/>
    <cellStyle name="Normal 42 2 6 2 3 3" xfId="24377" xr:uid="{00000000-0005-0000-0000-0000395F0000}"/>
    <cellStyle name="Normal 42 2 6 2 5" xfId="19364" xr:uid="{00000000-0005-0000-0000-0000A44B0000}"/>
    <cellStyle name="Normal 42 2 6 3" xfId="5915" xr:uid="{00000000-0005-0000-0000-00001B170000}"/>
    <cellStyle name="Normal 42 2 6 3 2" xfId="15967" xr:uid="{00000000-0005-0000-0000-00005F3E0000}"/>
    <cellStyle name="Normal 42 2 6 3 3" xfId="10947" xr:uid="{00000000-0005-0000-0000-0000C32A0000}"/>
    <cellStyle name="Normal 42 2 6 3 3 3" xfId="26048" xr:uid="{00000000-0005-0000-0000-0000C0650000}"/>
    <cellStyle name="Normal 42 2 6 3 5" xfId="21035" xr:uid="{00000000-0005-0000-0000-00002B520000}"/>
    <cellStyle name="Normal 42 2 6 4" xfId="12625" xr:uid="{00000000-0005-0000-0000-000051310000}"/>
    <cellStyle name="Normal 42 2 6 4 3" xfId="27723" xr:uid="{00000000-0005-0000-0000-00004B6C0000}"/>
    <cellStyle name="Normal 42 2 6 5" xfId="7604" xr:uid="{00000000-0005-0000-0000-0000B41D0000}"/>
    <cellStyle name="Normal 42 2 6 5 3" xfId="22706" xr:uid="{00000000-0005-0000-0000-0000B2580000}"/>
    <cellStyle name="Normal 42 2 6 7" xfId="17693" xr:uid="{00000000-0005-0000-0000-00001D450000}"/>
    <cellStyle name="Normal 42 2 7" xfId="3382" xr:uid="{00000000-0005-0000-0000-0000360D0000}"/>
    <cellStyle name="Normal 42 2 7 2" xfId="13460" xr:uid="{00000000-0005-0000-0000-000094340000}"/>
    <cellStyle name="Normal 42 2 7 2 3" xfId="28558" xr:uid="{00000000-0005-0000-0000-00008E6F0000}"/>
    <cellStyle name="Normal 42 2 7 3" xfId="8440" xr:uid="{00000000-0005-0000-0000-0000F8200000}"/>
    <cellStyle name="Normal 42 2 7 3 3" xfId="23541" xr:uid="{00000000-0005-0000-0000-0000F55B0000}"/>
    <cellStyle name="Normal 42 2 7 5" xfId="18528" xr:uid="{00000000-0005-0000-0000-000060480000}"/>
    <cellStyle name="Normal 42 2 8" xfId="5076" xr:uid="{00000000-0005-0000-0000-0000D4130000}"/>
    <cellStyle name="Normal 42 2 8 2" xfId="15131" xr:uid="{00000000-0005-0000-0000-00001B3B0000}"/>
    <cellStyle name="Normal 42 2 8 2 3" xfId="30229" xr:uid="{00000000-0005-0000-0000-000015760000}"/>
    <cellStyle name="Normal 42 2 8 3" xfId="10111" xr:uid="{00000000-0005-0000-0000-00007F270000}"/>
    <cellStyle name="Normal 42 2 8 3 3" xfId="25212" xr:uid="{00000000-0005-0000-0000-00007C620000}"/>
    <cellStyle name="Normal 42 2 8 5" xfId="20199" xr:uid="{00000000-0005-0000-0000-0000E74E0000}"/>
    <cellStyle name="Normal 42 2 9" xfId="11787" xr:uid="{00000000-0005-0000-0000-00000B2E0000}"/>
    <cellStyle name="Normal 42 2 9 3" xfId="26887" xr:uid="{00000000-0005-0000-0000-000007690000}"/>
    <cellStyle name="Normal 43" xfId="969" xr:uid="{00000000-0005-0000-0000-0000C9030000}"/>
    <cellStyle name="Normal 43 2" xfId="1443" xr:uid="{00000000-0005-0000-0000-0000A3050000}"/>
    <cellStyle name="Normal 43 2 10" xfId="6767" xr:uid="{00000000-0005-0000-0000-00006F1A0000}"/>
    <cellStyle name="Normal 43 2 10 3" xfId="21871" xr:uid="{00000000-0005-0000-0000-00006F550000}"/>
    <cellStyle name="Normal 43 2 12" xfId="16856" xr:uid="{00000000-0005-0000-0000-0000D8410000}"/>
    <cellStyle name="Normal 43 2 2" xfId="1731" xr:uid="{00000000-0005-0000-0000-0000C3060000}"/>
    <cellStyle name="Normal 43 2 2 11" xfId="16910" xr:uid="{00000000-0005-0000-0000-00000E420000}"/>
    <cellStyle name="Normal 43 2 2 2" xfId="1839" xr:uid="{00000000-0005-0000-0000-00002F070000}"/>
    <cellStyle name="Normal 43 2 2 2 10" xfId="17014" xr:uid="{00000000-0005-0000-0000-000076420000}"/>
    <cellStyle name="Normal 43 2 2 2 2" xfId="2056" xr:uid="{00000000-0005-0000-0000-000008080000}"/>
    <cellStyle name="Normal 43 2 2 2 2 2" xfId="2477" xr:uid="{00000000-0005-0000-0000-0000AD090000}"/>
    <cellStyle name="Normal 43 2 2 2 2 2 2" xfId="3316" xr:uid="{00000000-0005-0000-0000-0000F40C0000}"/>
    <cellStyle name="Normal 43 2 2 2 2 2 2 2" xfId="5006" xr:uid="{00000000-0005-0000-0000-00008E130000}"/>
    <cellStyle name="Normal 43 2 2 2 2 2 2 2 2" xfId="15079" xr:uid="{00000000-0005-0000-0000-0000E73A0000}"/>
    <cellStyle name="Normal 43 2 2 2 2 2 2 2 2 3" xfId="30177" xr:uid="{00000000-0005-0000-0000-0000E1750000}"/>
    <cellStyle name="Normal 43 2 2 2 2 2 2 2 3" xfId="10059" xr:uid="{00000000-0005-0000-0000-00004B270000}"/>
    <cellStyle name="Normal 43 2 2 2 2 2 2 2 3 3" xfId="25160" xr:uid="{00000000-0005-0000-0000-000048620000}"/>
    <cellStyle name="Normal 43 2 2 2 2 2 2 2 5" xfId="20147" xr:uid="{00000000-0005-0000-0000-0000B34E0000}"/>
    <cellStyle name="Normal 43 2 2 2 2 2 2 3" xfId="6698" xr:uid="{00000000-0005-0000-0000-00002A1A0000}"/>
    <cellStyle name="Normal 43 2 2 2 2 2 2 3 2" xfId="16750" xr:uid="{00000000-0005-0000-0000-00006E410000}"/>
    <cellStyle name="Normal 43 2 2 2 2 2 2 3 3" xfId="11730" xr:uid="{00000000-0005-0000-0000-0000D22D0000}"/>
    <cellStyle name="Normal 43 2 2 2 2 2 2 3 3 3" xfId="26831" xr:uid="{00000000-0005-0000-0000-0000CF680000}"/>
    <cellStyle name="Normal 43 2 2 2 2 2 2 3 5" xfId="21818" xr:uid="{00000000-0005-0000-0000-00003A550000}"/>
    <cellStyle name="Normal 43 2 2 2 2 2 2 4" xfId="13408" xr:uid="{00000000-0005-0000-0000-000060340000}"/>
    <cellStyle name="Normal 43 2 2 2 2 2 2 4 3" xfId="28506" xr:uid="{00000000-0005-0000-0000-00005A6F0000}"/>
    <cellStyle name="Normal 43 2 2 2 2 2 2 5" xfId="8387" xr:uid="{00000000-0005-0000-0000-0000C3200000}"/>
    <cellStyle name="Normal 43 2 2 2 2 2 2 5 3" xfId="23489" xr:uid="{00000000-0005-0000-0000-0000C15B0000}"/>
    <cellStyle name="Normal 43 2 2 2 2 2 2 7" xfId="18476" xr:uid="{00000000-0005-0000-0000-00002C480000}"/>
    <cellStyle name="Normal 43 2 2 2 2 2 3" xfId="4169" xr:uid="{00000000-0005-0000-0000-000049100000}"/>
    <cellStyle name="Normal 43 2 2 2 2 2 3 2" xfId="14243" xr:uid="{00000000-0005-0000-0000-0000A3370000}"/>
    <cellStyle name="Normal 43 2 2 2 2 2 3 2 3" xfId="29341" xr:uid="{00000000-0005-0000-0000-00009D720000}"/>
    <cellStyle name="Normal 43 2 2 2 2 2 3 3" xfId="9223" xr:uid="{00000000-0005-0000-0000-000007240000}"/>
    <cellStyle name="Normal 43 2 2 2 2 2 3 3 3" xfId="24324" xr:uid="{00000000-0005-0000-0000-0000045F0000}"/>
    <cellStyle name="Normal 43 2 2 2 2 2 3 5" xfId="19311" xr:uid="{00000000-0005-0000-0000-00006F4B0000}"/>
    <cellStyle name="Normal 43 2 2 2 2 2 4" xfId="5862" xr:uid="{00000000-0005-0000-0000-0000E6160000}"/>
    <cellStyle name="Normal 43 2 2 2 2 2 4 2" xfId="15914" xr:uid="{00000000-0005-0000-0000-00002A3E0000}"/>
    <cellStyle name="Normal 43 2 2 2 2 2 4 3" xfId="10894" xr:uid="{00000000-0005-0000-0000-00008E2A0000}"/>
    <cellStyle name="Normal 43 2 2 2 2 2 4 3 3" xfId="25995" xr:uid="{00000000-0005-0000-0000-00008B650000}"/>
    <cellStyle name="Normal 43 2 2 2 2 2 4 5" xfId="20982" xr:uid="{00000000-0005-0000-0000-0000F6510000}"/>
    <cellStyle name="Normal 43 2 2 2 2 2 5" xfId="12572" xr:uid="{00000000-0005-0000-0000-00001C310000}"/>
    <cellStyle name="Normal 43 2 2 2 2 2 5 3" xfId="27670" xr:uid="{00000000-0005-0000-0000-0000166C0000}"/>
    <cellStyle name="Normal 43 2 2 2 2 2 6" xfId="7551" xr:uid="{00000000-0005-0000-0000-00007F1D0000}"/>
    <cellStyle name="Normal 43 2 2 2 2 2 6 3" xfId="22653" xr:uid="{00000000-0005-0000-0000-00007D580000}"/>
    <cellStyle name="Normal 43 2 2 2 2 2 8" xfId="17640" xr:uid="{00000000-0005-0000-0000-0000E8440000}"/>
    <cellStyle name="Normal 43 2 2 2 2 3" xfId="2898" xr:uid="{00000000-0005-0000-0000-0000520B0000}"/>
    <cellStyle name="Normal 43 2 2 2 2 3 2" xfId="4588" xr:uid="{00000000-0005-0000-0000-0000EC110000}"/>
    <cellStyle name="Normal 43 2 2 2 2 3 2 2" xfId="14661" xr:uid="{00000000-0005-0000-0000-000045390000}"/>
    <cellStyle name="Normal 43 2 2 2 2 3 2 2 3" xfId="29759" xr:uid="{00000000-0005-0000-0000-00003F740000}"/>
    <cellStyle name="Normal 43 2 2 2 2 3 2 3" xfId="9641" xr:uid="{00000000-0005-0000-0000-0000A9250000}"/>
    <cellStyle name="Normal 43 2 2 2 2 3 2 3 3" xfId="24742" xr:uid="{00000000-0005-0000-0000-0000A6600000}"/>
    <cellStyle name="Normal 43 2 2 2 2 3 2 5" xfId="19729" xr:uid="{00000000-0005-0000-0000-0000114D0000}"/>
    <cellStyle name="Normal 43 2 2 2 2 3 3" xfId="6280" xr:uid="{00000000-0005-0000-0000-000088180000}"/>
    <cellStyle name="Normal 43 2 2 2 2 3 3 2" xfId="16332" xr:uid="{00000000-0005-0000-0000-0000CC3F0000}"/>
    <cellStyle name="Normal 43 2 2 2 2 3 3 3" xfId="11312" xr:uid="{00000000-0005-0000-0000-0000302C0000}"/>
    <cellStyle name="Normal 43 2 2 2 2 3 3 3 3" xfId="26413" xr:uid="{00000000-0005-0000-0000-00002D670000}"/>
    <cellStyle name="Normal 43 2 2 2 2 3 3 5" xfId="21400" xr:uid="{00000000-0005-0000-0000-000098530000}"/>
    <cellStyle name="Normal 43 2 2 2 2 3 4" xfId="12990" xr:uid="{00000000-0005-0000-0000-0000BE320000}"/>
    <cellStyle name="Normal 43 2 2 2 2 3 4 3" xfId="28088" xr:uid="{00000000-0005-0000-0000-0000B86D0000}"/>
    <cellStyle name="Normal 43 2 2 2 2 3 5" xfId="7969" xr:uid="{00000000-0005-0000-0000-0000211F0000}"/>
    <cellStyle name="Normal 43 2 2 2 2 3 5 3" xfId="23071" xr:uid="{00000000-0005-0000-0000-00001F5A0000}"/>
    <cellStyle name="Normal 43 2 2 2 2 3 7" xfId="18058" xr:uid="{00000000-0005-0000-0000-00008A460000}"/>
    <cellStyle name="Normal 43 2 2 2 2 4" xfId="3751" xr:uid="{00000000-0005-0000-0000-0000A70E0000}"/>
    <cellStyle name="Normal 43 2 2 2 2 4 2" xfId="13825" xr:uid="{00000000-0005-0000-0000-000001360000}"/>
    <cellStyle name="Normal 43 2 2 2 2 4 2 3" xfId="28923" xr:uid="{00000000-0005-0000-0000-0000FB700000}"/>
    <cellStyle name="Normal 43 2 2 2 2 4 3" xfId="8805" xr:uid="{00000000-0005-0000-0000-000065220000}"/>
    <cellStyle name="Normal 43 2 2 2 2 4 3 3" xfId="23906" xr:uid="{00000000-0005-0000-0000-0000625D0000}"/>
    <cellStyle name="Normal 43 2 2 2 2 4 5" xfId="18893" xr:uid="{00000000-0005-0000-0000-0000CD490000}"/>
    <cellStyle name="Normal 43 2 2 2 2 5" xfId="5444" xr:uid="{00000000-0005-0000-0000-000044150000}"/>
    <cellStyle name="Normal 43 2 2 2 2 5 2" xfId="15496" xr:uid="{00000000-0005-0000-0000-0000883C0000}"/>
    <cellStyle name="Normal 43 2 2 2 2 5 2 3" xfId="30594" xr:uid="{00000000-0005-0000-0000-000082770000}"/>
    <cellStyle name="Normal 43 2 2 2 2 5 3" xfId="10476" xr:uid="{00000000-0005-0000-0000-0000EC280000}"/>
    <cellStyle name="Normal 43 2 2 2 2 5 3 3" xfId="25577" xr:uid="{00000000-0005-0000-0000-0000E9630000}"/>
    <cellStyle name="Normal 43 2 2 2 2 5 5" xfId="20564" xr:uid="{00000000-0005-0000-0000-000054500000}"/>
    <cellStyle name="Normal 43 2 2 2 2 6" xfId="12154" xr:uid="{00000000-0005-0000-0000-00007A2F0000}"/>
    <cellStyle name="Normal 43 2 2 2 2 6 3" xfId="27252" xr:uid="{00000000-0005-0000-0000-0000746A0000}"/>
    <cellStyle name="Normal 43 2 2 2 2 7" xfId="7133" xr:uid="{00000000-0005-0000-0000-0000DD1B0000}"/>
    <cellStyle name="Normal 43 2 2 2 2 7 3" xfId="22235" xr:uid="{00000000-0005-0000-0000-0000DB560000}"/>
    <cellStyle name="Normal 43 2 2 2 2 9" xfId="17222" xr:uid="{00000000-0005-0000-0000-000046430000}"/>
    <cellStyle name="Normal 43 2 2 2 3" xfId="2269" xr:uid="{00000000-0005-0000-0000-0000DD080000}"/>
    <cellStyle name="Normal 43 2 2 2 3 2" xfId="3108" xr:uid="{00000000-0005-0000-0000-0000240C0000}"/>
    <cellStyle name="Normal 43 2 2 2 3 2 2" xfId="4798" xr:uid="{00000000-0005-0000-0000-0000BE120000}"/>
    <cellStyle name="Normal 43 2 2 2 3 2 2 2" xfId="14871" xr:uid="{00000000-0005-0000-0000-0000173A0000}"/>
    <cellStyle name="Normal 43 2 2 2 3 2 2 2 3" xfId="29969" xr:uid="{00000000-0005-0000-0000-000011750000}"/>
    <cellStyle name="Normal 43 2 2 2 3 2 2 3" xfId="9851" xr:uid="{00000000-0005-0000-0000-00007B260000}"/>
    <cellStyle name="Normal 43 2 2 2 3 2 2 3 3" xfId="24952" xr:uid="{00000000-0005-0000-0000-000078610000}"/>
    <cellStyle name="Normal 43 2 2 2 3 2 2 5" xfId="19939" xr:uid="{00000000-0005-0000-0000-0000E34D0000}"/>
    <cellStyle name="Normal 43 2 2 2 3 2 3" xfId="6490" xr:uid="{00000000-0005-0000-0000-00005A190000}"/>
    <cellStyle name="Normal 43 2 2 2 3 2 3 2" xfId="16542" xr:uid="{00000000-0005-0000-0000-00009E400000}"/>
    <cellStyle name="Normal 43 2 2 2 3 2 3 3" xfId="11522" xr:uid="{00000000-0005-0000-0000-0000022D0000}"/>
    <cellStyle name="Normal 43 2 2 2 3 2 3 3 3" xfId="26623" xr:uid="{00000000-0005-0000-0000-0000FF670000}"/>
    <cellStyle name="Normal 43 2 2 2 3 2 3 5" xfId="21610" xr:uid="{00000000-0005-0000-0000-00006A540000}"/>
    <cellStyle name="Normal 43 2 2 2 3 2 4" xfId="13200" xr:uid="{00000000-0005-0000-0000-000090330000}"/>
    <cellStyle name="Normal 43 2 2 2 3 2 4 3" xfId="28298" xr:uid="{00000000-0005-0000-0000-00008A6E0000}"/>
    <cellStyle name="Normal 43 2 2 2 3 2 5" xfId="8179" xr:uid="{00000000-0005-0000-0000-0000F31F0000}"/>
    <cellStyle name="Normal 43 2 2 2 3 2 5 3" xfId="23281" xr:uid="{00000000-0005-0000-0000-0000F15A0000}"/>
    <cellStyle name="Normal 43 2 2 2 3 2 7" xfId="18268" xr:uid="{00000000-0005-0000-0000-00005C470000}"/>
    <cellStyle name="Normal 43 2 2 2 3 3" xfId="3961" xr:uid="{00000000-0005-0000-0000-0000790F0000}"/>
    <cellStyle name="Normal 43 2 2 2 3 3 2" xfId="14035" xr:uid="{00000000-0005-0000-0000-0000D3360000}"/>
    <cellStyle name="Normal 43 2 2 2 3 3 2 3" xfId="29133" xr:uid="{00000000-0005-0000-0000-0000CD710000}"/>
    <cellStyle name="Normal 43 2 2 2 3 3 3" xfId="9015" xr:uid="{00000000-0005-0000-0000-000037230000}"/>
    <cellStyle name="Normal 43 2 2 2 3 3 3 3" xfId="24116" xr:uid="{00000000-0005-0000-0000-0000345E0000}"/>
    <cellStyle name="Normal 43 2 2 2 3 3 5" xfId="19103" xr:uid="{00000000-0005-0000-0000-00009F4A0000}"/>
    <cellStyle name="Normal 43 2 2 2 3 4" xfId="5654" xr:uid="{00000000-0005-0000-0000-000016160000}"/>
    <cellStyle name="Normal 43 2 2 2 3 4 2" xfId="15706" xr:uid="{00000000-0005-0000-0000-00005A3D0000}"/>
    <cellStyle name="Normal 43 2 2 2 3 4 2 3" xfId="30804" xr:uid="{00000000-0005-0000-0000-000054780000}"/>
    <cellStyle name="Normal 43 2 2 2 3 4 3" xfId="10686" xr:uid="{00000000-0005-0000-0000-0000BE290000}"/>
    <cellStyle name="Normal 43 2 2 2 3 4 3 3" xfId="25787" xr:uid="{00000000-0005-0000-0000-0000BB640000}"/>
    <cellStyle name="Normal 43 2 2 2 3 4 5" xfId="20774" xr:uid="{00000000-0005-0000-0000-000026510000}"/>
    <cellStyle name="Normal 43 2 2 2 3 5" xfId="12364" xr:uid="{00000000-0005-0000-0000-00004C300000}"/>
    <cellStyle name="Normal 43 2 2 2 3 5 3" xfId="27462" xr:uid="{00000000-0005-0000-0000-0000466B0000}"/>
    <cellStyle name="Normal 43 2 2 2 3 6" xfId="7343" xr:uid="{00000000-0005-0000-0000-0000AF1C0000}"/>
    <cellStyle name="Normal 43 2 2 2 3 6 3" xfId="22445" xr:uid="{00000000-0005-0000-0000-0000AD570000}"/>
    <cellStyle name="Normal 43 2 2 2 3 8" xfId="17432" xr:uid="{00000000-0005-0000-0000-000018440000}"/>
    <cellStyle name="Normal 43 2 2 2 4" xfId="2690" xr:uid="{00000000-0005-0000-0000-0000820A0000}"/>
    <cellStyle name="Normal 43 2 2 2 4 2" xfId="4380" xr:uid="{00000000-0005-0000-0000-00001C110000}"/>
    <cellStyle name="Normal 43 2 2 2 4 2 2" xfId="14453" xr:uid="{00000000-0005-0000-0000-000075380000}"/>
    <cellStyle name="Normal 43 2 2 2 4 2 2 3" xfId="29551" xr:uid="{00000000-0005-0000-0000-00006F730000}"/>
    <cellStyle name="Normal 43 2 2 2 4 2 3" xfId="9433" xr:uid="{00000000-0005-0000-0000-0000D9240000}"/>
    <cellStyle name="Normal 43 2 2 2 4 2 3 3" xfId="24534" xr:uid="{00000000-0005-0000-0000-0000D65F0000}"/>
    <cellStyle name="Normal 43 2 2 2 4 2 5" xfId="19521" xr:uid="{00000000-0005-0000-0000-0000414C0000}"/>
    <cellStyle name="Normal 43 2 2 2 4 3" xfId="6072" xr:uid="{00000000-0005-0000-0000-0000B8170000}"/>
    <cellStyle name="Normal 43 2 2 2 4 3 2" xfId="16124" xr:uid="{00000000-0005-0000-0000-0000FC3E0000}"/>
    <cellStyle name="Normal 43 2 2 2 4 3 3" xfId="11104" xr:uid="{00000000-0005-0000-0000-0000602B0000}"/>
    <cellStyle name="Normal 43 2 2 2 4 3 3 3" xfId="26205" xr:uid="{00000000-0005-0000-0000-00005D660000}"/>
    <cellStyle name="Normal 43 2 2 2 4 3 5" xfId="21192" xr:uid="{00000000-0005-0000-0000-0000C8520000}"/>
    <cellStyle name="Normal 43 2 2 2 4 4" xfId="12782" xr:uid="{00000000-0005-0000-0000-0000EE310000}"/>
    <cellStyle name="Normal 43 2 2 2 4 4 3" xfId="27880" xr:uid="{00000000-0005-0000-0000-0000E86C0000}"/>
    <cellStyle name="Normal 43 2 2 2 4 5" xfId="7761" xr:uid="{00000000-0005-0000-0000-0000511E0000}"/>
    <cellStyle name="Normal 43 2 2 2 4 5 3" xfId="22863" xr:uid="{00000000-0005-0000-0000-00004F590000}"/>
    <cellStyle name="Normal 43 2 2 2 4 7" xfId="17850" xr:uid="{00000000-0005-0000-0000-0000BA450000}"/>
    <cellStyle name="Normal 43 2 2 2 5" xfId="3543" xr:uid="{00000000-0005-0000-0000-0000D70D0000}"/>
    <cellStyle name="Normal 43 2 2 2 5 2" xfId="13617" xr:uid="{00000000-0005-0000-0000-000031350000}"/>
    <cellStyle name="Normal 43 2 2 2 5 2 3" xfId="28715" xr:uid="{00000000-0005-0000-0000-00002B700000}"/>
    <cellStyle name="Normal 43 2 2 2 5 3" xfId="8597" xr:uid="{00000000-0005-0000-0000-000095210000}"/>
    <cellStyle name="Normal 43 2 2 2 5 3 3" xfId="23698" xr:uid="{00000000-0005-0000-0000-0000925C0000}"/>
    <cellStyle name="Normal 43 2 2 2 5 5" xfId="18685" xr:uid="{00000000-0005-0000-0000-0000FD480000}"/>
    <cellStyle name="Normal 43 2 2 2 6" xfId="5236" xr:uid="{00000000-0005-0000-0000-000074140000}"/>
    <cellStyle name="Normal 43 2 2 2 6 2" xfId="15288" xr:uid="{00000000-0005-0000-0000-0000B83B0000}"/>
    <cellStyle name="Normal 43 2 2 2 6 2 3" xfId="30386" xr:uid="{00000000-0005-0000-0000-0000B2760000}"/>
    <cellStyle name="Normal 43 2 2 2 6 3" xfId="10268" xr:uid="{00000000-0005-0000-0000-00001C280000}"/>
    <cellStyle name="Normal 43 2 2 2 6 3 3" xfId="25369" xr:uid="{00000000-0005-0000-0000-000019630000}"/>
    <cellStyle name="Normal 43 2 2 2 6 5" xfId="20356" xr:uid="{00000000-0005-0000-0000-0000844F0000}"/>
    <cellStyle name="Normal 43 2 2 2 7" xfId="11946" xr:uid="{00000000-0005-0000-0000-0000AA2E0000}"/>
    <cellStyle name="Normal 43 2 2 2 7 3" xfId="27044" xr:uid="{00000000-0005-0000-0000-0000A4690000}"/>
    <cellStyle name="Normal 43 2 2 2 8" xfId="6925" xr:uid="{00000000-0005-0000-0000-00000D1B0000}"/>
    <cellStyle name="Normal 43 2 2 2 8 3" xfId="22027" xr:uid="{00000000-0005-0000-0000-00000B560000}"/>
    <cellStyle name="Normal 43 2 2 3" xfId="1952" xr:uid="{00000000-0005-0000-0000-0000A0070000}"/>
    <cellStyle name="Normal 43 2 2 3 2" xfId="2373" xr:uid="{00000000-0005-0000-0000-000045090000}"/>
    <cellStyle name="Normal 43 2 2 3 2 2" xfId="3212" xr:uid="{00000000-0005-0000-0000-00008C0C0000}"/>
    <cellStyle name="Normal 43 2 2 3 2 2 2" xfId="4902" xr:uid="{00000000-0005-0000-0000-000026130000}"/>
    <cellStyle name="Normal 43 2 2 3 2 2 2 2" xfId="14975" xr:uid="{00000000-0005-0000-0000-00007F3A0000}"/>
    <cellStyle name="Normal 43 2 2 3 2 2 2 2 3" xfId="30073" xr:uid="{00000000-0005-0000-0000-000079750000}"/>
    <cellStyle name="Normal 43 2 2 3 2 2 2 3" xfId="9955" xr:uid="{00000000-0005-0000-0000-0000E3260000}"/>
    <cellStyle name="Normal 43 2 2 3 2 2 2 3 3" xfId="25056" xr:uid="{00000000-0005-0000-0000-0000E0610000}"/>
    <cellStyle name="Normal 43 2 2 3 2 2 2 5" xfId="20043" xr:uid="{00000000-0005-0000-0000-00004B4E0000}"/>
    <cellStyle name="Normal 43 2 2 3 2 2 3" xfId="6594" xr:uid="{00000000-0005-0000-0000-0000C2190000}"/>
    <cellStyle name="Normal 43 2 2 3 2 2 3 2" xfId="16646" xr:uid="{00000000-0005-0000-0000-000006410000}"/>
    <cellStyle name="Normal 43 2 2 3 2 2 3 3" xfId="11626" xr:uid="{00000000-0005-0000-0000-00006A2D0000}"/>
    <cellStyle name="Normal 43 2 2 3 2 2 3 3 3" xfId="26727" xr:uid="{00000000-0005-0000-0000-000067680000}"/>
    <cellStyle name="Normal 43 2 2 3 2 2 3 5" xfId="21714" xr:uid="{00000000-0005-0000-0000-0000D2540000}"/>
    <cellStyle name="Normal 43 2 2 3 2 2 4" xfId="13304" xr:uid="{00000000-0005-0000-0000-0000F8330000}"/>
    <cellStyle name="Normal 43 2 2 3 2 2 4 3" xfId="28402" xr:uid="{00000000-0005-0000-0000-0000F26E0000}"/>
    <cellStyle name="Normal 43 2 2 3 2 2 5" xfId="8283" xr:uid="{00000000-0005-0000-0000-00005B200000}"/>
    <cellStyle name="Normal 43 2 2 3 2 2 5 3" xfId="23385" xr:uid="{00000000-0005-0000-0000-0000595B0000}"/>
    <cellStyle name="Normal 43 2 2 3 2 2 7" xfId="18372" xr:uid="{00000000-0005-0000-0000-0000C4470000}"/>
    <cellStyle name="Normal 43 2 2 3 2 3" xfId="4065" xr:uid="{00000000-0005-0000-0000-0000E10F0000}"/>
    <cellStyle name="Normal 43 2 2 3 2 3 2" xfId="14139" xr:uid="{00000000-0005-0000-0000-00003B370000}"/>
    <cellStyle name="Normal 43 2 2 3 2 3 2 3" xfId="29237" xr:uid="{00000000-0005-0000-0000-000035720000}"/>
    <cellStyle name="Normal 43 2 2 3 2 3 3" xfId="9119" xr:uid="{00000000-0005-0000-0000-00009F230000}"/>
    <cellStyle name="Normal 43 2 2 3 2 3 3 3" xfId="24220" xr:uid="{00000000-0005-0000-0000-00009C5E0000}"/>
    <cellStyle name="Normal 43 2 2 3 2 3 5" xfId="19207" xr:uid="{00000000-0005-0000-0000-0000074B0000}"/>
    <cellStyle name="Normal 43 2 2 3 2 4" xfId="5758" xr:uid="{00000000-0005-0000-0000-00007E160000}"/>
    <cellStyle name="Normal 43 2 2 3 2 4 2" xfId="15810" xr:uid="{00000000-0005-0000-0000-0000C23D0000}"/>
    <cellStyle name="Normal 43 2 2 3 2 4 2 3" xfId="30908" xr:uid="{00000000-0005-0000-0000-0000BC780000}"/>
    <cellStyle name="Normal 43 2 2 3 2 4 3" xfId="10790" xr:uid="{00000000-0005-0000-0000-0000262A0000}"/>
    <cellStyle name="Normal 43 2 2 3 2 4 3 3" xfId="25891" xr:uid="{00000000-0005-0000-0000-000023650000}"/>
    <cellStyle name="Normal 43 2 2 3 2 4 5" xfId="20878" xr:uid="{00000000-0005-0000-0000-00008E510000}"/>
    <cellStyle name="Normal 43 2 2 3 2 5" xfId="12468" xr:uid="{00000000-0005-0000-0000-0000B4300000}"/>
    <cellStyle name="Normal 43 2 2 3 2 5 3" xfId="27566" xr:uid="{00000000-0005-0000-0000-0000AE6B0000}"/>
    <cellStyle name="Normal 43 2 2 3 2 6" xfId="7447" xr:uid="{00000000-0005-0000-0000-0000171D0000}"/>
    <cellStyle name="Normal 43 2 2 3 2 6 3" xfId="22549" xr:uid="{00000000-0005-0000-0000-000015580000}"/>
    <cellStyle name="Normal 43 2 2 3 2 8" xfId="17536" xr:uid="{00000000-0005-0000-0000-000080440000}"/>
    <cellStyle name="Normal 43 2 2 3 3" xfId="2794" xr:uid="{00000000-0005-0000-0000-0000EA0A0000}"/>
    <cellStyle name="Normal 43 2 2 3 3 2" xfId="4484" xr:uid="{00000000-0005-0000-0000-000084110000}"/>
    <cellStyle name="Normal 43 2 2 3 3 2 2" xfId="14557" xr:uid="{00000000-0005-0000-0000-0000DD380000}"/>
    <cellStyle name="Normal 43 2 2 3 3 2 2 3" xfId="29655" xr:uid="{00000000-0005-0000-0000-0000D7730000}"/>
    <cellStyle name="Normal 43 2 2 3 3 2 3" xfId="9537" xr:uid="{00000000-0005-0000-0000-000041250000}"/>
    <cellStyle name="Normal 43 2 2 3 3 2 3 3" xfId="24638" xr:uid="{00000000-0005-0000-0000-00003E600000}"/>
    <cellStyle name="Normal 43 2 2 3 3 2 5" xfId="19625" xr:uid="{00000000-0005-0000-0000-0000A94C0000}"/>
    <cellStyle name="Normal 43 2 2 3 3 3" xfId="6176" xr:uid="{00000000-0005-0000-0000-000020180000}"/>
    <cellStyle name="Normal 43 2 2 3 3 3 2" xfId="16228" xr:uid="{00000000-0005-0000-0000-0000643F0000}"/>
    <cellStyle name="Normal 43 2 2 3 3 3 3" xfId="11208" xr:uid="{00000000-0005-0000-0000-0000C82B0000}"/>
    <cellStyle name="Normal 43 2 2 3 3 3 3 3" xfId="26309" xr:uid="{00000000-0005-0000-0000-0000C5660000}"/>
    <cellStyle name="Normal 43 2 2 3 3 3 5" xfId="21296" xr:uid="{00000000-0005-0000-0000-000030530000}"/>
    <cellStyle name="Normal 43 2 2 3 3 4" xfId="12886" xr:uid="{00000000-0005-0000-0000-000056320000}"/>
    <cellStyle name="Normal 43 2 2 3 3 4 3" xfId="27984" xr:uid="{00000000-0005-0000-0000-0000506D0000}"/>
    <cellStyle name="Normal 43 2 2 3 3 5" xfId="7865" xr:uid="{00000000-0005-0000-0000-0000B91E0000}"/>
    <cellStyle name="Normal 43 2 2 3 3 5 3" xfId="22967" xr:uid="{00000000-0005-0000-0000-0000B7590000}"/>
    <cellStyle name="Normal 43 2 2 3 3 7" xfId="17954" xr:uid="{00000000-0005-0000-0000-000022460000}"/>
    <cellStyle name="Normal 43 2 2 3 4" xfId="3647" xr:uid="{00000000-0005-0000-0000-00003F0E0000}"/>
    <cellStyle name="Normal 43 2 2 3 4 2" xfId="13721" xr:uid="{00000000-0005-0000-0000-000099350000}"/>
    <cellStyle name="Normal 43 2 2 3 4 2 3" xfId="28819" xr:uid="{00000000-0005-0000-0000-000093700000}"/>
    <cellStyle name="Normal 43 2 2 3 4 3" xfId="8701" xr:uid="{00000000-0005-0000-0000-0000FD210000}"/>
    <cellStyle name="Normal 43 2 2 3 4 3 3" xfId="23802" xr:uid="{00000000-0005-0000-0000-0000FA5C0000}"/>
    <cellStyle name="Normal 43 2 2 3 4 5" xfId="18789" xr:uid="{00000000-0005-0000-0000-000065490000}"/>
    <cellStyle name="Normal 43 2 2 3 5" xfId="5340" xr:uid="{00000000-0005-0000-0000-0000DC140000}"/>
    <cellStyle name="Normal 43 2 2 3 5 2" xfId="15392" xr:uid="{00000000-0005-0000-0000-0000203C0000}"/>
    <cellStyle name="Normal 43 2 2 3 5 2 3" xfId="30490" xr:uid="{00000000-0005-0000-0000-00001A770000}"/>
    <cellStyle name="Normal 43 2 2 3 5 3" xfId="10372" xr:uid="{00000000-0005-0000-0000-000084280000}"/>
    <cellStyle name="Normal 43 2 2 3 5 3 3" xfId="25473" xr:uid="{00000000-0005-0000-0000-000081630000}"/>
    <cellStyle name="Normal 43 2 2 3 5 5" xfId="20460" xr:uid="{00000000-0005-0000-0000-0000EC4F0000}"/>
    <cellStyle name="Normal 43 2 2 3 6" xfId="12050" xr:uid="{00000000-0005-0000-0000-0000122F0000}"/>
    <cellStyle name="Normal 43 2 2 3 6 3" xfId="27148" xr:uid="{00000000-0005-0000-0000-00000C6A0000}"/>
    <cellStyle name="Normal 43 2 2 3 7" xfId="7029" xr:uid="{00000000-0005-0000-0000-0000751B0000}"/>
    <cellStyle name="Normal 43 2 2 3 7 3" xfId="22131" xr:uid="{00000000-0005-0000-0000-000073560000}"/>
    <cellStyle name="Normal 43 2 2 3 9" xfId="17118" xr:uid="{00000000-0005-0000-0000-0000DE420000}"/>
    <cellStyle name="Normal 43 2 2 4" xfId="2165" xr:uid="{00000000-0005-0000-0000-000075080000}"/>
    <cellStyle name="Normal 43 2 2 4 2" xfId="3004" xr:uid="{00000000-0005-0000-0000-0000BC0B0000}"/>
    <cellStyle name="Normal 43 2 2 4 2 2" xfId="4694" xr:uid="{00000000-0005-0000-0000-000056120000}"/>
    <cellStyle name="Normal 43 2 2 4 2 2 2" xfId="14767" xr:uid="{00000000-0005-0000-0000-0000AF390000}"/>
    <cellStyle name="Normal 43 2 2 4 2 2 2 3" xfId="29865" xr:uid="{00000000-0005-0000-0000-0000A9740000}"/>
    <cellStyle name="Normal 43 2 2 4 2 2 3" xfId="9747" xr:uid="{00000000-0005-0000-0000-000013260000}"/>
    <cellStyle name="Normal 43 2 2 4 2 2 3 3" xfId="24848" xr:uid="{00000000-0005-0000-0000-000010610000}"/>
    <cellStyle name="Normal 43 2 2 4 2 2 5" xfId="19835" xr:uid="{00000000-0005-0000-0000-00007B4D0000}"/>
    <cellStyle name="Normal 43 2 2 4 2 3" xfId="6386" xr:uid="{00000000-0005-0000-0000-0000F2180000}"/>
    <cellStyle name="Normal 43 2 2 4 2 3 2" xfId="16438" xr:uid="{00000000-0005-0000-0000-000036400000}"/>
    <cellStyle name="Normal 43 2 2 4 2 3 3" xfId="11418" xr:uid="{00000000-0005-0000-0000-00009A2C0000}"/>
    <cellStyle name="Normal 43 2 2 4 2 3 3 3" xfId="26519" xr:uid="{00000000-0005-0000-0000-000097670000}"/>
    <cellStyle name="Normal 43 2 2 4 2 3 5" xfId="21506" xr:uid="{00000000-0005-0000-0000-000002540000}"/>
    <cellStyle name="Normal 43 2 2 4 2 4" xfId="13096" xr:uid="{00000000-0005-0000-0000-000028330000}"/>
    <cellStyle name="Normal 43 2 2 4 2 4 3" xfId="28194" xr:uid="{00000000-0005-0000-0000-0000226E0000}"/>
    <cellStyle name="Normal 43 2 2 4 2 5" xfId="8075" xr:uid="{00000000-0005-0000-0000-00008B1F0000}"/>
    <cellStyle name="Normal 43 2 2 4 2 5 3" xfId="23177" xr:uid="{00000000-0005-0000-0000-0000895A0000}"/>
    <cellStyle name="Normal 43 2 2 4 2 7" xfId="18164" xr:uid="{00000000-0005-0000-0000-0000F4460000}"/>
    <cellStyle name="Normal 43 2 2 4 3" xfId="3857" xr:uid="{00000000-0005-0000-0000-0000110F0000}"/>
    <cellStyle name="Normal 43 2 2 4 3 2" xfId="13931" xr:uid="{00000000-0005-0000-0000-00006B360000}"/>
    <cellStyle name="Normal 43 2 2 4 3 2 3" xfId="29029" xr:uid="{00000000-0005-0000-0000-000065710000}"/>
    <cellStyle name="Normal 43 2 2 4 3 3" xfId="8911" xr:uid="{00000000-0005-0000-0000-0000CF220000}"/>
    <cellStyle name="Normal 43 2 2 4 3 3 3" xfId="24012" xr:uid="{00000000-0005-0000-0000-0000CC5D0000}"/>
    <cellStyle name="Normal 43 2 2 4 3 5" xfId="18999" xr:uid="{00000000-0005-0000-0000-0000374A0000}"/>
    <cellStyle name="Normal 43 2 2 4 4" xfId="5550" xr:uid="{00000000-0005-0000-0000-0000AE150000}"/>
    <cellStyle name="Normal 43 2 2 4 4 2" xfId="15602" xr:uid="{00000000-0005-0000-0000-0000F23C0000}"/>
    <cellStyle name="Normal 43 2 2 4 4 2 3" xfId="30700" xr:uid="{00000000-0005-0000-0000-0000EC770000}"/>
    <cellStyle name="Normal 43 2 2 4 4 3" xfId="10582" xr:uid="{00000000-0005-0000-0000-000056290000}"/>
    <cellStyle name="Normal 43 2 2 4 4 3 3" xfId="25683" xr:uid="{00000000-0005-0000-0000-000053640000}"/>
    <cellStyle name="Normal 43 2 2 4 4 5" xfId="20670" xr:uid="{00000000-0005-0000-0000-0000BE500000}"/>
    <cellStyle name="Normal 43 2 2 4 5" xfId="12260" xr:uid="{00000000-0005-0000-0000-0000E42F0000}"/>
    <cellStyle name="Normal 43 2 2 4 5 3" xfId="27358" xr:uid="{00000000-0005-0000-0000-0000DE6A0000}"/>
    <cellStyle name="Normal 43 2 2 4 6" xfId="7239" xr:uid="{00000000-0005-0000-0000-0000471C0000}"/>
    <cellStyle name="Normal 43 2 2 4 6 3" xfId="22341" xr:uid="{00000000-0005-0000-0000-000045570000}"/>
    <cellStyle name="Normal 43 2 2 4 8" xfId="17328" xr:uid="{00000000-0005-0000-0000-0000B0430000}"/>
    <cellStyle name="Normal 43 2 2 5" xfId="2586" xr:uid="{00000000-0005-0000-0000-00001A0A0000}"/>
    <cellStyle name="Normal 43 2 2 5 2" xfId="4276" xr:uid="{00000000-0005-0000-0000-0000B4100000}"/>
    <cellStyle name="Normal 43 2 2 5 2 2" xfId="14349" xr:uid="{00000000-0005-0000-0000-00000D380000}"/>
    <cellStyle name="Normal 43 2 2 5 2 2 3" xfId="29447" xr:uid="{00000000-0005-0000-0000-000007730000}"/>
    <cellStyle name="Normal 43 2 2 5 2 3" xfId="9329" xr:uid="{00000000-0005-0000-0000-000071240000}"/>
    <cellStyle name="Normal 43 2 2 5 2 3 3" xfId="24430" xr:uid="{00000000-0005-0000-0000-00006E5F0000}"/>
    <cellStyle name="Normal 43 2 2 5 2 5" xfId="19417" xr:uid="{00000000-0005-0000-0000-0000D94B0000}"/>
    <cellStyle name="Normal 43 2 2 5 3" xfId="5968" xr:uid="{00000000-0005-0000-0000-000050170000}"/>
    <cellStyle name="Normal 43 2 2 5 3 2" xfId="16020" xr:uid="{00000000-0005-0000-0000-0000943E0000}"/>
    <cellStyle name="Normal 43 2 2 5 3 3" xfId="11000" xr:uid="{00000000-0005-0000-0000-0000F82A0000}"/>
    <cellStyle name="Normal 43 2 2 5 3 3 3" xfId="26101" xr:uid="{00000000-0005-0000-0000-0000F5650000}"/>
    <cellStyle name="Normal 43 2 2 5 3 5" xfId="21088" xr:uid="{00000000-0005-0000-0000-000060520000}"/>
    <cellStyle name="Normal 43 2 2 5 4" xfId="12678" xr:uid="{00000000-0005-0000-0000-000086310000}"/>
    <cellStyle name="Normal 43 2 2 5 4 3" xfId="27776" xr:uid="{00000000-0005-0000-0000-0000806C0000}"/>
    <cellStyle name="Normal 43 2 2 5 5" xfId="7657" xr:uid="{00000000-0005-0000-0000-0000E91D0000}"/>
    <cellStyle name="Normal 43 2 2 5 5 3" xfId="22759" xr:uid="{00000000-0005-0000-0000-0000E7580000}"/>
    <cellStyle name="Normal 43 2 2 5 7" xfId="17746" xr:uid="{00000000-0005-0000-0000-000052450000}"/>
    <cellStyle name="Normal 43 2 2 6" xfId="3439" xr:uid="{00000000-0005-0000-0000-00006F0D0000}"/>
    <cellStyle name="Normal 43 2 2 6 2" xfId="13513" xr:uid="{00000000-0005-0000-0000-0000C9340000}"/>
    <cellStyle name="Normal 43 2 2 6 2 3" xfId="28611" xr:uid="{00000000-0005-0000-0000-0000C36F0000}"/>
    <cellStyle name="Normal 43 2 2 6 3" xfId="8493" xr:uid="{00000000-0005-0000-0000-00002D210000}"/>
    <cellStyle name="Normal 43 2 2 6 3 3" xfId="23594" xr:uid="{00000000-0005-0000-0000-00002A5C0000}"/>
    <cellStyle name="Normal 43 2 2 6 5" xfId="18581" xr:uid="{00000000-0005-0000-0000-000095480000}"/>
    <cellStyle name="Normal 43 2 2 7" xfId="5132" xr:uid="{00000000-0005-0000-0000-00000C140000}"/>
    <cellStyle name="Normal 43 2 2 7 2" xfId="15184" xr:uid="{00000000-0005-0000-0000-0000503B0000}"/>
    <cellStyle name="Normal 43 2 2 7 2 3" xfId="30282" xr:uid="{00000000-0005-0000-0000-00004A760000}"/>
    <cellStyle name="Normal 43 2 2 7 3" xfId="10164" xr:uid="{00000000-0005-0000-0000-0000B4270000}"/>
    <cellStyle name="Normal 43 2 2 7 3 3" xfId="25265" xr:uid="{00000000-0005-0000-0000-0000B1620000}"/>
    <cellStyle name="Normal 43 2 2 7 5" xfId="20252" xr:uid="{00000000-0005-0000-0000-00001C4F0000}"/>
    <cellStyle name="Normal 43 2 2 8" xfId="11842" xr:uid="{00000000-0005-0000-0000-0000422E0000}"/>
    <cellStyle name="Normal 43 2 2 8 3" xfId="26940" xr:uid="{00000000-0005-0000-0000-00003C690000}"/>
    <cellStyle name="Normal 43 2 2 9" xfId="6821" xr:uid="{00000000-0005-0000-0000-0000A51A0000}"/>
    <cellStyle name="Normal 43 2 2 9 3" xfId="21923" xr:uid="{00000000-0005-0000-0000-0000A3550000}"/>
    <cellStyle name="Normal 43 2 3" xfId="1785" xr:uid="{00000000-0005-0000-0000-0000F9060000}"/>
    <cellStyle name="Normal 43 2 3 10" xfId="16962" xr:uid="{00000000-0005-0000-0000-000042420000}"/>
    <cellStyle name="Normal 43 2 3 2" xfId="2004" xr:uid="{00000000-0005-0000-0000-0000D4070000}"/>
    <cellStyle name="Normal 43 2 3 2 2" xfId="2425" xr:uid="{00000000-0005-0000-0000-000079090000}"/>
    <cellStyle name="Normal 43 2 3 2 2 2" xfId="3264" xr:uid="{00000000-0005-0000-0000-0000C00C0000}"/>
    <cellStyle name="Normal 43 2 3 2 2 2 2" xfId="4954" xr:uid="{00000000-0005-0000-0000-00005A130000}"/>
    <cellStyle name="Normal 43 2 3 2 2 2 2 2" xfId="15027" xr:uid="{00000000-0005-0000-0000-0000B33A0000}"/>
    <cellStyle name="Normal 43 2 3 2 2 2 2 2 3" xfId="30125" xr:uid="{00000000-0005-0000-0000-0000AD750000}"/>
    <cellStyle name="Normal 43 2 3 2 2 2 2 3" xfId="10007" xr:uid="{00000000-0005-0000-0000-000017270000}"/>
    <cellStyle name="Normal 43 2 3 2 2 2 2 3 3" xfId="25108" xr:uid="{00000000-0005-0000-0000-000014620000}"/>
    <cellStyle name="Normal 43 2 3 2 2 2 2 5" xfId="20095" xr:uid="{00000000-0005-0000-0000-00007F4E0000}"/>
    <cellStyle name="Normal 43 2 3 2 2 2 3" xfId="6646" xr:uid="{00000000-0005-0000-0000-0000F6190000}"/>
    <cellStyle name="Normal 43 2 3 2 2 2 3 2" xfId="16698" xr:uid="{00000000-0005-0000-0000-00003A410000}"/>
    <cellStyle name="Normal 43 2 3 2 2 2 3 3" xfId="11678" xr:uid="{00000000-0005-0000-0000-00009E2D0000}"/>
    <cellStyle name="Normal 43 2 3 2 2 2 3 3 3" xfId="26779" xr:uid="{00000000-0005-0000-0000-00009B680000}"/>
    <cellStyle name="Normal 43 2 3 2 2 2 3 5" xfId="21766" xr:uid="{00000000-0005-0000-0000-000006550000}"/>
    <cellStyle name="Normal 43 2 3 2 2 2 4" xfId="13356" xr:uid="{00000000-0005-0000-0000-00002C340000}"/>
    <cellStyle name="Normal 43 2 3 2 2 2 4 3" xfId="28454" xr:uid="{00000000-0005-0000-0000-0000266F0000}"/>
    <cellStyle name="Normal 43 2 3 2 2 2 5" xfId="8335" xr:uid="{00000000-0005-0000-0000-00008F200000}"/>
    <cellStyle name="Normal 43 2 3 2 2 2 5 3" xfId="23437" xr:uid="{00000000-0005-0000-0000-00008D5B0000}"/>
    <cellStyle name="Normal 43 2 3 2 2 2 7" xfId="18424" xr:uid="{00000000-0005-0000-0000-0000F8470000}"/>
    <cellStyle name="Normal 43 2 3 2 2 3" xfId="4117" xr:uid="{00000000-0005-0000-0000-000015100000}"/>
    <cellStyle name="Normal 43 2 3 2 2 3 2" xfId="14191" xr:uid="{00000000-0005-0000-0000-00006F370000}"/>
    <cellStyle name="Normal 43 2 3 2 2 3 2 3" xfId="29289" xr:uid="{00000000-0005-0000-0000-000069720000}"/>
    <cellStyle name="Normal 43 2 3 2 2 3 3" xfId="9171" xr:uid="{00000000-0005-0000-0000-0000D3230000}"/>
    <cellStyle name="Normal 43 2 3 2 2 3 3 3" xfId="24272" xr:uid="{00000000-0005-0000-0000-0000D05E0000}"/>
    <cellStyle name="Normal 43 2 3 2 2 3 5" xfId="19259" xr:uid="{00000000-0005-0000-0000-00003B4B0000}"/>
    <cellStyle name="Normal 43 2 3 2 2 4" xfId="5810" xr:uid="{00000000-0005-0000-0000-0000B2160000}"/>
    <cellStyle name="Normal 43 2 3 2 2 4 2" xfId="15862" xr:uid="{00000000-0005-0000-0000-0000F63D0000}"/>
    <cellStyle name="Normal 43 2 3 2 2 4 3" xfId="10842" xr:uid="{00000000-0005-0000-0000-00005A2A0000}"/>
    <cellStyle name="Normal 43 2 3 2 2 4 3 3" xfId="25943" xr:uid="{00000000-0005-0000-0000-000057650000}"/>
    <cellStyle name="Normal 43 2 3 2 2 4 5" xfId="20930" xr:uid="{00000000-0005-0000-0000-0000C2510000}"/>
    <cellStyle name="Normal 43 2 3 2 2 5" xfId="12520" xr:uid="{00000000-0005-0000-0000-0000E8300000}"/>
    <cellStyle name="Normal 43 2 3 2 2 5 3" xfId="27618" xr:uid="{00000000-0005-0000-0000-0000E26B0000}"/>
    <cellStyle name="Normal 43 2 3 2 2 6" xfId="7499" xr:uid="{00000000-0005-0000-0000-00004B1D0000}"/>
    <cellStyle name="Normal 43 2 3 2 2 6 3" xfId="22601" xr:uid="{00000000-0005-0000-0000-000049580000}"/>
    <cellStyle name="Normal 43 2 3 2 2 8" xfId="17588" xr:uid="{00000000-0005-0000-0000-0000B4440000}"/>
    <cellStyle name="Normal 43 2 3 2 3" xfId="2846" xr:uid="{00000000-0005-0000-0000-00001E0B0000}"/>
    <cellStyle name="Normal 43 2 3 2 3 2" xfId="4536" xr:uid="{00000000-0005-0000-0000-0000B8110000}"/>
    <cellStyle name="Normal 43 2 3 2 3 2 2" xfId="14609" xr:uid="{00000000-0005-0000-0000-000011390000}"/>
    <cellStyle name="Normal 43 2 3 2 3 2 2 3" xfId="29707" xr:uid="{00000000-0005-0000-0000-00000B740000}"/>
    <cellStyle name="Normal 43 2 3 2 3 2 3" xfId="9589" xr:uid="{00000000-0005-0000-0000-000075250000}"/>
    <cellStyle name="Normal 43 2 3 2 3 2 3 3" xfId="24690" xr:uid="{00000000-0005-0000-0000-000072600000}"/>
    <cellStyle name="Normal 43 2 3 2 3 2 5" xfId="19677" xr:uid="{00000000-0005-0000-0000-0000DD4C0000}"/>
    <cellStyle name="Normal 43 2 3 2 3 3" xfId="6228" xr:uid="{00000000-0005-0000-0000-000054180000}"/>
    <cellStyle name="Normal 43 2 3 2 3 3 2" xfId="16280" xr:uid="{00000000-0005-0000-0000-0000983F0000}"/>
    <cellStyle name="Normal 43 2 3 2 3 3 3" xfId="11260" xr:uid="{00000000-0005-0000-0000-0000FC2B0000}"/>
    <cellStyle name="Normal 43 2 3 2 3 3 3 3" xfId="26361" xr:uid="{00000000-0005-0000-0000-0000F9660000}"/>
    <cellStyle name="Normal 43 2 3 2 3 3 5" xfId="21348" xr:uid="{00000000-0005-0000-0000-000064530000}"/>
    <cellStyle name="Normal 43 2 3 2 3 4" xfId="12938" xr:uid="{00000000-0005-0000-0000-00008A320000}"/>
    <cellStyle name="Normal 43 2 3 2 3 4 3" xfId="28036" xr:uid="{00000000-0005-0000-0000-0000846D0000}"/>
    <cellStyle name="Normal 43 2 3 2 3 5" xfId="7917" xr:uid="{00000000-0005-0000-0000-0000ED1E0000}"/>
    <cellStyle name="Normal 43 2 3 2 3 5 3" xfId="23019" xr:uid="{00000000-0005-0000-0000-0000EB590000}"/>
    <cellStyle name="Normal 43 2 3 2 3 7" xfId="18006" xr:uid="{00000000-0005-0000-0000-000056460000}"/>
    <cellStyle name="Normal 43 2 3 2 4" xfId="3699" xr:uid="{00000000-0005-0000-0000-0000730E0000}"/>
    <cellStyle name="Normal 43 2 3 2 4 2" xfId="13773" xr:uid="{00000000-0005-0000-0000-0000CD350000}"/>
    <cellStyle name="Normal 43 2 3 2 4 2 3" xfId="28871" xr:uid="{00000000-0005-0000-0000-0000C7700000}"/>
    <cellStyle name="Normal 43 2 3 2 4 3" xfId="8753" xr:uid="{00000000-0005-0000-0000-000031220000}"/>
    <cellStyle name="Normal 43 2 3 2 4 3 3" xfId="23854" xr:uid="{00000000-0005-0000-0000-00002E5D0000}"/>
    <cellStyle name="Normal 43 2 3 2 4 5" xfId="18841" xr:uid="{00000000-0005-0000-0000-000099490000}"/>
    <cellStyle name="Normal 43 2 3 2 5" xfId="5392" xr:uid="{00000000-0005-0000-0000-000010150000}"/>
    <cellStyle name="Normal 43 2 3 2 5 2" xfId="15444" xr:uid="{00000000-0005-0000-0000-0000543C0000}"/>
    <cellStyle name="Normal 43 2 3 2 5 2 3" xfId="30542" xr:uid="{00000000-0005-0000-0000-00004E770000}"/>
    <cellStyle name="Normal 43 2 3 2 5 3" xfId="10424" xr:uid="{00000000-0005-0000-0000-0000B8280000}"/>
    <cellStyle name="Normal 43 2 3 2 5 3 3" xfId="25525" xr:uid="{00000000-0005-0000-0000-0000B5630000}"/>
    <cellStyle name="Normal 43 2 3 2 5 5" xfId="20512" xr:uid="{00000000-0005-0000-0000-000020500000}"/>
    <cellStyle name="Normal 43 2 3 2 6" xfId="12102" xr:uid="{00000000-0005-0000-0000-0000462F0000}"/>
    <cellStyle name="Normal 43 2 3 2 6 3" xfId="27200" xr:uid="{00000000-0005-0000-0000-0000406A0000}"/>
    <cellStyle name="Normal 43 2 3 2 7" xfId="7081" xr:uid="{00000000-0005-0000-0000-0000A91B0000}"/>
    <cellStyle name="Normal 43 2 3 2 7 3" xfId="22183" xr:uid="{00000000-0005-0000-0000-0000A7560000}"/>
    <cellStyle name="Normal 43 2 3 2 9" xfId="17170" xr:uid="{00000000-0005-0000-0000-000012430000}"/>
    <cellStyle name="Normal 43 2 3 3" xfId="2217" xr:uid="{00000000-0005-0000-0000-0000A9080000}"/>
    <cellStyle name="Normal 43 2 3 3 2" xfId="3056" xr:uid="{00000000-0005-0000-0000-0000F00B0000}"/>
    <cellStyle name="Normal 43 2 3 3 2 2" xfId="4746" xr:uid="{00000000-0005-0000-0000-00008A120000}"/>
    <cellStyle name="Normal 43 2 3 3 2 2 2" xfId="14819" xr:uid="{00000000-0005-0000-0000-0000E3390000}"/>
    <cellStyle name="Normal 43 2 3 3 2 2 2 3" xfId="29917" xr:uid="{00000000-0005-0000-0000-0000DD740000}"/>
    <cellStyle name="Normal 43 2 3 3 2 2 3" xfId="9799" xr:uid="{00000000-0005-0000-0000-000047260000}"/>
    <cellStyle name="Normal 43 2 3 3 2 2 3 3" xfId="24900" xr:uid="{00000000-0005-0000-0000-000044610000}"/>
    <cellStyle name="Normal 43 2 3 3 2 2 5" xfId="19887" xr:uid="{00000000-0005-0000-0000-0000AF4D0000}"/>
    <cellStyle name="Normal 43 2 3 3 2 3" xfId="6438" xr:uid="{00000000-0005-0000-0000-000026190000}"/>
    <cellStyle name="Normal 43 2 3 3 2 3 2" xfId="16490" xr:uid="{00000000-0005-0000-0000-00006A400000}"/>
    <cellStyle name="Normal 43 2 3 3 2 3 3" xfId="11470" xr:uid="{00000000-0005-0000-0000-0000CE2C0000}"/>
    <cellStyle name="Normal 43 2 3 3 2 3 3 3" xfId="26571" xr:uid="{00000000-0005-0000-0000-0000CB670000}"/>
    <cellStyle name="Normal 43 2 3 3 2 3 5" xfId="21558" xr:uid="{00000000-0005-0000-0000-000036540000}"/>
    <cellStyle name="Normal 43 2 3 3 2 4" xfId="13148" xr:uid="{00000000-0005-0000-0000-00005C330000}"/>
    <cellStyle name="Normal 43 2 3 3 2 4 3" xfId="28246" xr:uid="{00000000-0005-0000-0000-0000566E0000}"/>
    <cellStyle name="Normal 43 2 3 3 2 5" xfId="8127" xr:uid="{00000000-0005-0000-0000-0000BF1F0000}"/>
    <cellStyle name="Normal 43 2 3 3 2 5 3" xfId="23229" xr:uid="{00000000-0005-0000-0000-0000BD5A0000}"/>
    <cellStyle name="Normal 43 2 3 3 2 7" xfId="18216" xr:uid="{00000000-0005-0000-0000-000028470000}"/>
    <cellStyle name="Normal 43 2 3 3 3" xfId="3909" xr:uid="{00000000-0005-0000-0000-0000450F0000}"/>
    <cellStyle name="Normal 43 2 3 3 3 2" xfId="13983" xr:uid="{00000000-0005-0000-0000-00009F360000}"/>
    <cellStyle name="Normal 43 2 3 3 3 2 3" xfId="29081" xr:uid="{00000000-0005-0000-0000-000099710000}"/>
    <cellStyle name="Normal 43 2 3 3 3 3" xfId="8963" xr:uid="{00000000-0005-0000-0000-000003230000}"/>
    <cellStyle name="Normal 43 2 3 3 3 3 3" xfId="24064" xr:uid="{00000000-0005-0000-0000-0000005E0000}"/>
    <cellStyle name="Normal 43 2 3 3 3 5" xfId="19051" xr:uid="{00000000-0005-0000-0000-00006B4A0000}"/>
    <cellStyle name="Normal 43 2 3 3 4" xfId="5602" xr:uid="{00000000-0005-0000-0000-0000E2150000}"/>
    <cellStyle name="Normal 43 2 3 3 4 2" xfId="15654" xr:uid="{00000000-0005-0000-0000-0000263D0000}"/>
    <cellStyle name="Normal 43 2 3 3 4 2 3" xfId="30752" xr:uid="{00000000-0005-0000-0000-000020780000}"/>
    <cellStyle name="Normal 43 2 3 3 4 3" xfId="10634" xr:uid="{00000000-0005-0000-0000-00008A290000}"/>
    <cellStyle name="Normal 43 2 3 3 4 3 3" xfId="25735" xr:uid="{00000000-0005-0000-0000-000087640000}"/>
    <cellStyle name="Normal 43 2 3 3 4 5" xfId="20722" xr:uid="{00000000-0005-0000-0000-0000F2500000}"/>
    <cellStyle name="Normal 43 2 3 3 5" xfId="12312" xr:uid="{00000000-0005-0000-0000-000018300000}"/>
    <cellStyle name="Normal 43 2 3 3 5 3" xfId="27410" xr:uid="{00000000-0005-0000-0000-0000126B0000}"/>
    <cellStyle name="Normal 43 2 3 3 6" xfId="7291" xr:uid="{00000000-0005-0000-0000-00007B1C0000}"/>
    <cellStyle name="Normal 43 2 3 3 6 3" xfId="22393" xr:uid="{00000000-0005-0000-0000-000079570000}"/>
    <cellStyle name="Normal 43 2 3 3 8" xfId="17380" xr:uid="{00000000-0005-0000-0000-0000E4430000}"/>
    <cellStyle name="Normal 43 2 3 4" xfId="2638" xr:uid="{00000000-0005-0000-0000-00004E0A0000}"/>
    <cellStyle name="Normal 43 2 3 4 2" xfId="4328" xr:uid="{00000000-0005-0000-0000-0000E8100000}"/>
    <cellStyle name="Normal 43 2 3 4 2 2" xfId="14401" xr:uid="{00000000-0005-0000-0000-000041380000}"/>
    <cellStyle name="Normal 43 2 3 4 2 2 3" xfId="29499" xr:uid="{00000000-0005-0000-0000-00003B730000}"/>
    <cellStyle name="Normal 43 2 3 4 2 3" xfId="9381" xr:uid="{00000000-0005-0000-0000-0000A5240000}"/>
    <cellStyle name="Normal 43 2 3 4 2 3 3" xfId="24482" xr:uid="{00000000-0005-0000-0000-0000A25F0000}"/>
    <cellStyle name="Normal 43 2 3 4 2 5" xfId="19469" xr:uid="{00000000-0005-0000-0000-00000D4C0000}"/>
    <cellStyle name="Normal 43 2 3 4 3" xfId="6020" xr:uid="{00000000-0005-0000-0000-000084170000}"/>
    <cellStyle name="Normal 43 2 3 4 3 2" xfId="16072" xr:uid="{00000000-0005-0000-0000-0000C83E0000}"/>
    <cellStyle name="Normal 43 2 3 4 3 3" xfId="11052" xr:uid="{00000000-0005-0000-0000-00002C2B0000}"/>
    <cellStyle name="Normal 43 2 3 4 3 3 3" xfId="26153" xr:uid="{00000000-0005-0000-0000-000029660000}"/>
    <cellStyle name="Normal 43 2 3 4 3 5" xfId="21140" xr:uid="{00000000-0005-0000-0000-000094520000}"/>
    <cellStyle name="Normal 43 2 3 4 4" xfId="12730" xr:uid="{00000000-0005-0000-0000-0000BA310000}"/>
    <cellStyle name="Normal 43 2 3 4 4 3" xfId="27828" xr:uid="{00000000-0005-0000-0000-0000B46C0000}"/>
    <cellStyle name="Normal 43 2 3 4 5" xfId="7709" xr:uid="{00000000-0005-0000-0000-00001D1E0000}"/>
    <cellStyle name="Normal 43 2 3 4 5 3" xfId="22811" xr:uid="{00000000-0005-0000-0000-00001B590000}"/>
    <cellStyle name="Normal 43 2 3 4 7" xfId="17798" xr:uid="{00000000-0005-0000-0000-000086450000}"/>
    <cellStyle name="Normal 43 2 3 5" xfId="3491" xr:uid="{00000000-0005-0000-0000-0000A30D0000}"/>
    <cellStyle name="Normal 43 2 3 5 2" xfId="13565" xr:uid="{00000000-0005-0000-0000-0000FD340000}"/>
    <cellStyle name="Normal 43 2 3 5 2 3" xfId="28663" xr:uid="{00000000-0005-0000-0000-0000F76F0000}"/>
    <cellStyle name="Normal 43 2 3 5 3" xfId="8545" xr:uid="{00000000-0005-0000-0000-000061210000}"/>
    <cellStyle name="Normal 43 2 3 5 3 3" xfId="23646" xr:uid="{00000000-0005-0000-0000-00005E5C0000}"/>
    <cellStyle name="Normal 43 2 3 5 5" xfId="18633" xr:uid="{00000000-0005-0000-0000-0000C9480000}"/>
    <cellStyle name="Normal 43 2 3 6" xfId="5184" xr:uid="{00000000-0005-0000-0000-000040140000}"/>
    <cellStyle name="Normal 43 2 3 6 2" xfId="15236" xr:uid="{00000000-0005-0000-0000-0000843B0000}"/>
    <cellStyle name="Normal 43 2 3 6 2 3" xfId="30334" xr:uid="{00000000-0005-0000-0000-00007E760000}"/>
    <cellStyle name="Normal 43 2 3 6 3" xfId="10216" xr:uid="{00000000-0005-0000-0000-0000E8270000}"/>
    <cellStyle name="Normal 43 2 3 6 3 3" xfId="25317" xr:uid="{00000000-0005-0000-0000-0000E5620000}"/>
    <cellStyle name="Normal 43 2 3 6 5" xfId="20304" xr:uid="{00000000-0005-0000-0000-0000504F0000}"/>
    <cellStyle name="Normal 43 2 3 7" xfId="11894" xr:uid="{00000000-0005-0000-0000-0000762E0000}"/>
    <cellStyle name="Normal 43 2 3 7 3" xfId="26992" xr:uid="{00000000-0005-0000-0000-000070690000}"/>
    <cellStyle name="Normal 43 2 3 8" xfId="6873" xr:uid="{00000000-0005-0000-0000-0000D91A0000}"/>
    <cellStyle name="Normal 43 2 3 8 3" xfId="21975" xr:uid="{00000000-0005-0000-0000-0000D7550000}"/>
    <cellStyle name="Normal 43 2 4" xfId="1898" xr:uid="{00000000-0005-0000-0000-00006A070000}"/>
    <cellStyle name="Normal 43 2 4 2" xfId="2321" xr:uid="{00000000-0005-0000-0000-000011090000}"/>
    <cellStyle name="Normal 43 2 4 2 2" xfId="3160" xr:uid="{00000000-0005-0000-0000-0000580C0000}"/>
    <cellStyle name="Normal 43 2 4 2 2 2" xfId="4850" xr:uid="{00000000-0005-0000-0000-0000F2120000}"/>
    <cellStyle name="Normal 43 2 4 2 2 2 2" xfId="14923" xr:uid="{00000000-0005-0000-0000-00004B3A0000}"/>
    <cellStyle name="Normal 43 2 4 2 2 2 2 3" xfId="30021" xr:uid="{00000000-0005-0000-0000-000045750000}"/>
    <cellStyle name="Normal 43 2 4 2 2 2 3" xfId="9903" xr:uid="{00000000-0005-0000-0000-0000AF260000}"/>
    <cellStyle name="Normal 43 2 4 2 2 2 3 3" xfId="25004" xr:uid="{00000000-0005-0000-0000-0000AC610000}"/>
    <cellStyle name="Normal 43 2 4 2 2 2 5" xfId="19991" xr:uid="{00000000-0005-0000-0000-0000174E0000}"/>
    <cellStyle name="Normal 43 2 4 2 2 3" xfId="6542" xr:uid="{00000000-0005-0000-0000-00008E190000}"/>
    <cellStyle name="Normal 43 2 4 2 2 3 2" xfId="16594" xr:uid="{00000000-0005-0000-0000-0000D2400000}"/>
    <cellStyle name="Normal 43 2 4 2 2 3 3" xfId="11574" xr:uid="{00000000-0005-0000-0000-0000362D0000}"/>
    <cellStyle name="Normal 43 2 4 2 2 3 3 3" xfId="26675" xr:uid="{00000000-0005-0000-0000-000033680000}"/>
    <cellStyle name="Normal 43 2 4 2 2 3 5" xfId="21662" xr:uid="{00000000-0005-0000-0000-00009E540000}"/>
    <cellStyle name="Normal 43 2 4 2 2 4" xfId="13252" xr:uid="{00000000-0005-0000-0000-0000C4330000}"/>
    <cellStyle name="Normal 43 2 4 2 2 4 3" xfId="28350" xr:uid="{00000000-0005-0000-0000-0000BE6E0000}"/>
    <cellStyle name="Normal 43 2 4 2 2 5" xfId="8231" xr:uid="{00000000-0005-0000-0000-000027200000}"/>
    <cellStyle name="Normal 43 2 4 2 2 5 3" xfId="23333" xr:uid="{00000000-0005-0000-0000-0000255B0000}"/>
    <cellStyle name="Normal 43 2 4 2 2 7" xfId="18320" xr:uid="{00000000-0005-0000-0000-000090470000}"/>
    <cellStyle name="Normal 43 2 4 2 3" xfId="4013" xr:uid="{00000000-0005-0000-0000-0000AD0F0000}"/>
    <cellStyle name="Normal 43 2 4 2 3 2" xfId="14087" xr:uid="{00000000-0005-0000-0000-000007370000}"/>
    <cellStyle name="Normal 43 2 4 2 3 2 3" xfId="29185" xr:uid="{00000000-0005-0000-0000-000001720000}"/>
    <cellStyle name="Normal 43 2 4 2 3 3" xfId="9067" xr:uid="{00000000-0005-0000-0000-00006B230000}"/>
    <cellStyle name="Normal 43 2 4 2 3 3 3" xfId="24168" xr:uid="{00000000-0005-0000-0000-0000685E0000}"/>
    <cellStyle name="Normal 43 2 4 2 3 5" xfId="19155" xr:uid="{00000000-0005-0000-0000-0000D34A0000}"/>
    <cellStyle name="Normal 43 2 4 2 4" xfId="5706" xr:uid="{00000000-0005-0000-0000-00004A160000}"/>
    <cellStyle name="Normal 43 2 4 2 4 2" xfId="15758" xr:uid="{00000000-0005-0000-0000-00008E3D0000}"/>
    <cellStyle name="Normal 43 2 4 2 4 2 3" xfId="30856" xr:uid="{00000000-0005-0000-0000-000088780000}"/>
    <cellStyle name="Normal 43 2 4 2 4 3" xfId="10738" xr:uid="{00000000-0005-0000-0000-0000F2290000}"/>
    <cellStyle name="Normal 43 2 4 2 4 3 3" xfId="25839" xr:uid="{00000000-0005-0000-0000-0000EF640000}"/>
    <cellStyle name="Normal 43 2 4 2 4 5" xfId="20826" xr:uid="{00000000-0005-0000-0000-00005A510000}"/>
    <cellStyle name="Normal 43 2 4 2 5" xfId="12416" xr:uid="{00000000-0005-0000-0000-000080300000}"/>
    <cellStyle name="Normal 43 2 4 2 5 3" xfId="27514" xr:uid="{00000000-0005-0000-0000-00007A6B0000}"/>
    <cellStyle name="Normal 43 2 4 2 6" xfId="7395" xr:uid="{00000000-0005-0000-0000-0000E31C0000}"/>
    <cellStyle name="Normal 43 2 4 2 6 3" xfId="22497" xr:uid="{00000000-0005-0000-0000-0000E1570000}"/>
    <cellStyle name="Normal 43 2 4 2 8" xfId="17484" xr:uid="{00000000-0005-0000-0000-00004C440000}"/>
    <cellStyle name="Normal 43 2 4 3" xfId="2742" xr:uid="{00000000-0005-0000-0000-0000B60A0000}"/>
    <cellStyle name="Normal 43 2 4 3 2" xfId="4432" xr:uid="{00000000-0005-0000-0000-000050110000}"/>
    <cellStyle name="Normal 43 2 4 3 2 2" xfId="14505" xr:uid="{00000000-0005-0000-0000-0000A9380000}"/>
    <cellStyle name="Normal 43 2 4 3 2 2 3" xfId="29603" xr:uid="{00000000-0005-0000-0000-0000A3730000}"/>
    <cellStyle name="Normal 43 2 4 3 2 3" xfId="9485" xr:uid="{00000000-0005-0000-0000-00000D250000}"/>
    <cellStyle name="Normal 43 2 4 3 2 3 3" xfId="24586" xr:uid="{00000000-0005-0000-0000-00000A600000}"/>
    <cellStyle name="Normal 43 2 4 3 2 5" xfId="19573" xr:uid="{00000000-0005-0000-0000-0000754C0000}"/>
    <cellStyle name="Normal 43 2 4 3 3" xfId="6124" xr:uid="{00000000-0005-0000-0000-0000EC170000}"/>
    <cellStyle name="Normal 43 2 4 3 3 2" xfId="16176" xr:uid="{00000000-0005-0000-0000-0000303F0000}"/>
    <cellStyle name="Normal 43 2 4 3 3 3" xfId="11156" xr:uid="{00000000-0005-0000-0000-0000942B0000}"/>
    <cellStyle name="Normal 43 2 4 3 3 3 3" xfId="26257" xr:uid="{00000000-0005-0000-0000-000091660000}"/>
    <cellStyle name="Normal 43 2 4 3 3 5" xfId="21244" xr:uid="{00000000-0005-0000-0000-0000FC520000}"/>
    <cellStyle name="Normal 43 2 4 3 4" xfId="12834" xr:uid="{00000000-0005-0000-0000-000022320000}"/>
    <cellStyle name="Normal 43 2 4 3 4 3" xfId="27932" xr:uid="{00000000-0005-0000-0000-00001C6D0000}"/>
    <cellStyle name="Normal 43 2 4 3 5" xfId="7813" xr:uid="{00000000-0005-0000-0000-0000851E0000}"/>
    <cellStyle name="Normal 43 2 4 3 5 3" xfId="22915" xr:uid="{00000000-0005-0000-0000-000083590000}"/>
    <cellStyle name="Normal 43 2 4 3 7" xfId="17902" xr:uid="{00000000-0005-0000-0000-0000EE450000}"/>
    <cellStyle name="Normal 43 2 4 4" xfId="3595" xr:uid="{00000000-0005-0000-0000-00000B0E0000}"/>
    <cellStyle name="Normal 43 2 4 4 2" xfId="13669" xr:uid="{00000000-0005-0000-0000-000065350000}"/>
    <cellStyle name="Normal 43 2 4 4 2 3" xfId="28767" xr:uid="{00000000-0005-0000-0000-00005F700000}"/>
    <cellStyle name="Normal 43 2 4 4 3" xfId="8649" xr:uid="{00000000-0005-0000-0000-0000C9210000}"/>
    <cellStyle name="Normal 43 2 4 4 3 3" xfId="23750" xr:uid="{00000000-0005-0000-0000-0000C65C0000}"/>
    <cellStyle name="Normal 43 2 4 4 5" xfId="18737" xr:uid="{00000000-0005-0000-0000-000031490000}"/>
    <cellStyle name="Normal 43 2 4 5" xfId="5288" xr:uid="{00000000-0005-0000-0000-0000A8140000}"/>
    <cellStyle name="Normal 43 2 4 5 2" xfId="15340" xr:uid="{00000000-0005-0000-0000-0000EC3B0000}"/>
    <cellStyle name="Normal 43 2 4 5 2 3" xfId="30438" xr:uid="{00000000-0005-0000-0000-0000E6760000}"/>
    <cellStyle name="Normal 43 2 4 5 3" xfId="10320" xr:uid="{00000000-0005-0000-0000-000050280000}"/>
    <cellStyle name="Normal 43 2 4 5 3 3" xfId="25421" xr:uid="{00000000-0005-0000-0000-00004D630000}"/>
    <cellStyle name="Normal 43 2 4 5 5" xfId="20408" xr:uid="{00000000-0005-0000-0000-0000B84F0000}"/>
    <cellStyle name="Normal 43 2 4 6" xfId="11998" xr:uid="{00000000-0005-0000-0000-0000DE2E0000}"/>
    <cellStyle name="Normal 43 2 4 6 3" xfId="27096" xr:uid="{00000000-0005-0000-0000-0000D8690000}"/>
    <cellStyle name="Normal 43 2 4 7" xfId="6977" xr:uid="{00000000-0005-0000-0000-0000411B0000}"/>
    <cellStyle name="Normal 43 2 4 7 3" xfId="22079" xr:uid="{00000000-0005-0000-0000-00003F560000}"/>
    <cellStyle name="Normal 43 2 4 9" xfId="17066" xr:uid="{00000000-0005-0000-0000-0000AA420000}"/>
    <cellStyle name="Normal 43 2 5" xfId="2111" xr:uid="{00000000-0005-0000-0000-00003F080000}"/>
    <cellStyle name="Normal 43 2 5 2" xfId="2952" xr:uid="{00000000-0005-0000-0000-0000880B0000}"/>
    <cellStyle name="Normal 43 2 5 2 2" xfId="4642" xr:uid="{00000000-0005-0000-0000-000022120000}"/>
    <cellStyle name="Normal 43 2 5 2 2 2" xfId="14715" xr:uid="{00000000-0005-0000-0000-00007B390000}"/>
    <cellStyle name="Normal 43 2 5 2 2 2 3" xfId="29813" xr:uid="{00000000-0005-0000-0000-000075740000}"/>
    <cellStyle name="Normal 43 2 5 2 2 3" xfId="9695" xr:uid="{00000000-0005-0000-0000-0000DF250000}"/>
    <cellStyle name="Normal 43 2 5 2 2 3 3" xfId="24796" xr:uid="{00000000-0005-0000-0000-0000DC600000}"/>
    <cellStyle name="Normal 43 2 5 2 2 5" xfId="19783" xr:uid="{00000000-0005-0000-0000-0000474D0000}"/>
    <cellStyle name="Normal 43 2 5 2 3" xfId="6334" xr:uid="{00000000-0005-0000-0000-0000BE180000}"/>
    <cellStyle name="Normal 43 2 5 2 3 2" xfId="16386" xr:uid="{00000000-0005-0000-0000-000002400000}"/>
    <cellStyle name="Normal 43 2 5 2 3 3" xfId="11366" xr:uid="{00000000-0005-0000-0000-0000662C0000}"/>
    <cellStyle name="Normal 43 2 5 2 3 3 3" xfId="26467" xr:uid="{00000000-0005-0000-0000-000063670000}"/>
    <cellStyle name="Normal 43 2 5 2 3 5" xfId="21454" xr:uid="{00000000-0005-0000-0000-0000CE530000}"/>
    <cellStyle name="Normal 43 2 5 2 4" xfId="13044" xr:uid="{00000000-0005-0000-0000-0000F4320000}"/>
    <cellStyle name="Normal 43 2 5 2 4 3" xfId="28142" xr:uid="{00000000-0005-0000-0000-0000EE6D0000}"/>
    <cellStyle name="Normal 43 2 5 2 5" xfId="8023" xr:uid="{00000000-0005-0000-0000-0000571F0000}"/>
    <cellStyle name="Normal 43 2 5 2 5 3" xfId="23125" xr:uid="{00000000-0005-0000-0000-0000555A0000}"/>
    <cellStyle name="Normal 43 2 5 2 7" xfId="18112" xr:uid="{00000000-0005-0000-0000-0000C0460000}"/>
    <cellStyle name="Normal 43 2 5 3" xfId="3805" xr:uid="{00000000-0005-0000-0000-0000DD0E0000}"/>
    <cellStyle name="Normal 43 2 5 3 2" xfId="13879" xr:uid="{00000000-0005-0000-0000-000037360000}"/>
    <cellStyle name="Normal 43 2 5 3 2 3" xfId="28977" xr:uid="{00000000-0005-0000-0000-000031710000}"/>
    <cellStyle name="Normal 43 2 5 3 3" xfId="8859" xr:uid="{00000000-0005-0000-0000-00009B220000}"/>
    <cellStyle name="Normal 43 2 5 3 3 3" xfId="23960" xr:uid="{00000000-0005-0000-0000-0000985D0000}"/>
    <cellStyle name="Normal 43 2 5 3 5" xfId="18947" xr:uid="{00000000-0005-0000-0000-0000034A0000}"/>
    <cellStyle name="Normal 43 2 5 4" xfId="5498" xr:uid="{00000000-0005-0000-0000-00007A150000}"/>
    <cellStyle name="Normal 43 2 5 4 2" xfId="15550" xr:uid="{00000000-0005-0000-0000-0000BE3C0000}"/>
    <cellStyle name="Normal 43 2 5 4 2 3" xfId="30648" xr:uid="{00000000-0005-0000-0000-0000B8770000}"/>
    <cellStyle name="Normal 43 2 5 4 3" xfId="10530" xr:uid="{00000000-0005-0000-0000-000022290000}"/>
    <cellStyle name="Normal 43 2 5 4 3 3" xfId="25631" xr:uid="{00000000-0005-0000-0000-00001F640000}"/>
    <cellStyle name="Normal 43 2 5 4 5" xfId="20618" xr:uid="{00000000-0005-0000-0000-00008A500000}"/>
    <cellStyle name="Normal 43 2 5 5" xfId="12208" xr:uid="{00000000-0005-0000-0000-0000B02F0000}"/>
    <cellStyle name="Normal 43 2 5 5 3" xfId="27306" xr:uid="{00000000-0005-0000-0000-0000AA6A0000}"/>
    <cellStyle name="Normal 43 2 5 6" xfId="7187" xr:uid="{00000000-0005-0000-0000-0000131C0000}"/>
    <cellStyle name="Normal 43 2 5 6 3" xfId="22289" xr:uid="{00000000-0005-0000-0000-000011570000}"/>
    <cellStyle name="Normal 43 2 5 8" xfId="17276" xr:uid="{00000000-0005-0000-0000-00007C430000}"/>
    <cellStyle name="Normal 43 2 6" xfId="2532" xr:uid="{00000000-0005-0000-0000-0000E4090000}"/>
    <cellStyle name="Normal 43 2 6 2" xfId="4224" xr:uid="{00000000-0005-0000-0000-000080100000}"/>
    <cellStyle name="Normal 43 2 6 2 2" xfId="14297" xr:uid="{00000000-0005-0000-0000-0000D9370000}"/>
    <cellStyle name="Normal 43 2 6 2 2 3" xfId="29395" xr:uid="{00000000-0005-0000-0000-0000D3720000}"/>
    <cellStyle name="Normal 43 2 6 2 3" xfId="9277" xr:uid="{00000000-0005-0000-0000-00003D240000}"/>
    <cellStyle name="Normal 43 2 6 2 3 3" xfId="24378" xr:uid="{00000000-0005-0000-0000-00003A5F0000}"/>
    <cellStyle name="Normal 43 2 6 2 5" xfId="19365" xr:uid="{00000000-0005-0000-0000-0000A54B0000}"/>
    <cellStyle name="Normal 43 2 6 3" xfId="5916" xr:uid="{00000000-0005-0000-0000-00001C170000}"/>
    <cellStyle name="Normal 43 2 6 3 2" xfId="15968" xr:uid="{00000000-0005-0000-0000-0000603E0000}"/>
    <cellStyle name="Normal 43 2 6 3 3" xfId="10948" xr:uid="{00000000-0005-0000-0000-0000C42A0000}"/>
    <cellStyle name="Normal 43 2 6 3 3 3" xfId="26049" xr:uid="{00000000-0005-0000-0000-0000C1650000}"/>
    <cellStyle name="Normal 43 2 6 3 5" xfId="21036" xr:uid="{00000000-0005-0000-0000-00002C520000}"/>
    <cellStyle name="Normal 43 2 6 4" xfId="12626" xr:uid="{00000000-0005-0000-0000-000052310000}"/>
    <cellStyle name="Normal 43 2 6 4 3" xfId="27724" xr:uid="{00000000-0005-0000-0000-00004C6C0000}"/>
    <cellStyle name="Normal 43 2 6 5" xfId="7605" xr:uid="{00000000-0005-0000-0000-0000B51D0000}"/>
    <cellStyle name="Normal 43 2 6 5 3" xfId="22707" xr:uid="{00000000-0005-0000-0000-0000B3580000}"/>
    <cellStyle name="Normal 43 2 6 7" xfId="17694" xr:uid="{00000000-0005-0000-0000-00001E450000}"/>
    <cellStyle name="Normal 43 2 7" xfId="3383" xr:uid="{00000000-0005-0000-0000-0000370D0000}"/>
    <cellStyle name="Normal 43 2 7 2" xfId="13461" xr:uid="{00000000-0005-0000-0000-000095340000}"/>
    <cellStyle name="Normal 43 2 7 2 3" xfId="28559" xr:uid="{00000000-0005-0000-0000-00008F6F0000}"/>
    <cellStyle name="Normal 43 2 7 3" xfId="8441" xr:uid="{00000000-0005-0000-0000-0000F9200000}"/>
    <cellStyle name="Normal 43 2 7 3 3" xfId="23542" xr:uid="{00000000-0005-0000-0000-0000F65B0000}"/>
    <cellStyle name="Normal 43 2 7 5" xfId="18529" xr:uid="{00000000-0005-0000-0000-000061480000}"/>
    <cellStyle name="Normal 43 2 8" xfId="5077" xr:uid="{00000000-0005-0000-0000-0000D5130000}"/>
    <cellStyle name="Normal 43 2 8 2" xfId="15132" xr:uid="{00000000-0005-0000-0000-00001C3B0000}"/>
    <cellStyle name="Normal 43 2 8 2 3" xfId="30230" xr:uid="{00000000-0005-0000-0000-000016760000}"/>
    <cellStyle name="Normal 43 2 8 3" xfId="10112" xr:uid="{00000000-0005-0000-0000-000080270000}"/>
    <cellStyle name="Normal 43 2 8 3 3" xfId="25213" xr:uid="{00000000-0005-0000-0000-00007D620000}"/>
    <cellStyle name="Normal 43 2 8 5" xfId="20200" xr:uid="{00000000-0005-0000-0000-0000E84E0000}"/>
    <cellStyle name="Normal 43 2 9" xfId="11788" xr:uid="{00000000-0005-0000-0000-00000C2E0000}"/>
    <cellStyle name="Normal 43 2 9 3" xfId="26888" xr:uid="{00000000-0005-0000-0000-000008690000}"/>
    <cellStyle name="Normal 44" xfId="970" xr:uid="{00000000-0005-0000-0000-0000CA030000}"/>
    <cellStyle name="Normal 44 2" xfId="1444" xr:uid="{00000000-0005-0000-0000-0000A4050000}"/>
    <cellStyle name="Normal 44 2 10" xfId="6768" xr:uid="{00000000-0005-0000-0000-0000701A0000}"/>
    <cellStyle name="Normal 44 2 10 3" xfId="21872" xr:uid="{00000000-0005-0000-0000-000070550000}"/>
    <cellStyle name="Normal 44 2 12" xfId="16857" xr:uid="{00000000-0005-0000-0000-0000D9410000}"/>
    <cellStyle name="Normal 44 2 2" xfId="1732" xr:uid="{00000000-0005-0000-0000-0000C4060000}"/>
    <cellStyle name="Normal 44 2 2 11" xfId="16911" xr:uid="{00000000-0005-0000-0000-00000F420000}"/>
    <cellStyle name="Normal 44 2 2 2" xfId="1840" xr:uid="{00000000-0005-0000-0000-000030070000}"/>
    <cellStyle name="Normal 44 2 2 2 10" xfId="17015" xr:uid="{00000000-0005-0000-0000-000077420000}"/>
    <cellStyle name="Normal 44 2 2 2 2" xfId="2057" xr:uid="{00000000-0005-0000-0000-000009080000}"/>
    <cellStyle name="Normal 44 2 2 2 2 2" xfId="2478" xr:uid="{00000000-0005-0000-0000-0000AE090000}"/>
    <cellStyle name="Normal 44 2 2 2 2 2 2" xfId="3317" xr:uid="{00000000-0005-0000-0000-0000F50C0000}"/>
    <cellStyle name="Normal 44 2 2 2 2 2 2 2" xfId="5007" xr:uid="{00000000-0005-0000-0000-00008F130000}"/>
    <cellStyle name="Normal 44 2 2 2 2 2 2 2 2" xfId="15080" xr:uid="{00000000-0005-0000-0000-0000E83A0000}"/>
    <cellStyle name="Normal 44 2 2 2 2 2 2 2 2 3" xfId="30178" xr:uid="{00000000-0005-0000-0000-0000E2750000}"/>
    <cellStyle name="Normal 44 2 2 2 2 2 2 2 3" xfId="10060" xr:uid="{00000000-0005-0000-0000-00004C270000}"/>
    <cellStyle name="Normal 44 2 2 2 2 2 2 2 3 3" xfId="25161" xr:uid="{00000000-0005-0000-0000-000049620000}"/>
    <cellStyle name="Normal 44 2 2 2 2 2 2 2 5" xfId="20148" xr:uid="{00000000-0005-0000-0000-0000B44E0000}"/>
    <cellStyle name="Normal 44 2 2 2 2 2 2 3" xfId="6699" xr:uid="{00000000-0005-0000-0000-00002B1A0000}"/>
    <cellStyle name="Normal 44 2 2 2 2 2 2 3 2" xfId="16751" xr:uid="{00000000-0005-0000-0000-00006F410000}"/>
    <cellStyle name="Normal 44 2 2 2 2 2 2 3 3" xfId="11731" xr:uid="{00000000-0005-0000-0000-0000D32D0000}"/>
    <cellStyle name="Normal 44 2 2 2 2 2 2 3 3 3" xfId="26832" xr:uid="{00000000-0005-0000-0000-0000D0680000}"/>
    <cellStyle name="Normal 44 2 2 2 2 2 2 3 5" xfId="21819" xr:uid="{00000000-0005-0000-0000-00003B550000}"/>
    <cellStyle name="Normal 44 2 2 2 2 2 2 4" xfId="13409" xr:uid="{00000000-0005-0000-0000-000061340000}"/>
    <cellStyle name="Normal 44 2 2 2 2 2 2 4 3" xfId="28507" xr:uid="{00000000-0005-0000-0000-00005B6F0000}"/>
    <cellStyle name="Normal 44 2 2 2 2 2 2 5" xfId="8388" xr:uid="{00000000-0005-0000-0000-0000C4200000}"/>
    <cellStyle name="Normal 44 2 2 2 2 2 2 5 3" xfId="23490" xr:uid="{00000000-0005-0000-0000-0000C25B0000}"/>
    <cellStyle name="Normal 44 2 2 2 2 2 2 7" xfId="18477" xr:uid="{00000000-0005-0000-0000-00002D480000}"/>
    <cellStyle name="Normal 44 2 2 2 2 2 3" xfId="4170" xr:uid="{00000000-0005-0000-0000-00004A100000}"/>
    <cellStyle name="Normal 44 2 2 2 2 2 3 2" xfId="14244" xr:uid="{00000000-0005-0000-0000-0000A4370000}"/>
    <cellStyle name="Normal 44 2 2 2 2 2 3 2 3" xfId="29342" xr:uid="{00000000-0005-0000-0000-00009E720000}"/>
    <cellStyle name="Normal 44 2 2 2 2 2 3 3" xfId="9224" xr:uid="{00000000-0005-0000-0000-000008240000}"/>
    <cellStyle name="Normal 44 2 2 2 2 2 3 3 3" xfId="24325" xr:uid="{00000000-0005-0000-0000-0000055F0000}"/>
    <cellStyle name="Normal 44 2 2 2 2 2 3 5" xfId="19312" xr:uid="{00000000-0005-0000-0000-0000704B0000}"/>
    <cellStyle name="Normal 44 2 2 2 2 2 4" xfId="5863" xr:uid="{00000000-0005-0000-0000-0000E7160000}"/>
    <cellStyle name="Normal 44 2 2 2 2 2 4 2" xfId="15915" xr:uid="{00000000-0005-0000-0000-00002B3E0000}"/>
    <cellStyle name="Normal 44 2 2 2 2 2 4 3" xfId="10895" xr:uid="{00000000-0005-0000-0000-00008F2A0000}"/>
    <cellStyle name="Normal 44 2 2 2 2 2 4 3 3" xfId="25996" xr:uid="{00000000-0005-0000-0000-00008C650000}"/>
    <cellStyle name="Normal 44 2 2 2 2 2 4 5" xfId="20983" xr:uid="{00000000-0005-0000-0000-0000F7510000}"/>
    <cellStyle name="Normal 44 2 2 2 2 2 5" xfId="12573" xr:uid="{00000000-0005-0000-0000-00001D310000}"/>
    <cellStyle name="Normal 44 2 2 2 2 2 5 3" xfId="27671" xr:uid="{00000000-0005-0000-0000-0000176C0000}"/>
    <cellStyle name="Normal 44 2 2 2 2 2 6" xfId="7552" xr:uid="{00000000-0005-0000-0000-0000801D0000}"/>
    <cellStyle name="Normal 44 2 2 2 2 2 6 3" xfId="22654" xr:uid="{00000000-0005-0000-0000-00007E580000}"/>
    <cellStyle name="Normal 44 2 2 2 2 2 8" xfId="17641" xr:uid="{00000000-0005-0000-0000-0000E9440000}"/>
    <cellStyle name="Normal 44 2 2 2 2 3" xfId="2899" xr:uid="{00000000-0005-0000-0000-0000530B0000}"/>
    <cellStyle name="Normal 44 2 2 2 2 3 2" xfId="4589" xr:uid="{00000000-0005-0000-0000-0000ED110000}"/>
    <cellStyle name="Normal 44 2 2 2 2 3 2 2" xfId="14662" xr:uid="{00000000-0005-0000-0000-000046390000}"/>
    <cellStyle name="Normal 44 2 2 2 2 3 2 2 3" xfId="29760" xr:uid="{00000000-0005-0000-0000-000040740000}"/>
    <cellStyle name="Normal 44 2 2 2 2 3 2 3" xfId="9642" xr:uid="{00000000-0005-0000-0000-0000AA250000}"/>
    <cellStyle name="Normal 44 2 2 2 2 3 2 3 3" xfId="24743" xr:uid="{00000000-0005-0000-0000-0000A7600000}"/>
    <cellStyle name="Normal 44 2 2 2 2 3 2 5" xfId="19730" xr:uid="{00000000-0005-0000-0000-0000124D0000}"/>
    <cellStyle name="Normal 44 2 2 2 2 3 3" xfId="6281" xr:uid="{00000000-0005-0000-0000-000089180000}"/>
    <cellStyle name="Normal 44 2 2 2 2 3 3 2" xfId="16333" xr:uid="{00000000-0005-0000-0000-0000CD3F0000}"/>
    <cellStyle name="Normal 44 2 2 2 2 3 3 3" xfId="11313" xr:uid="{00000000-0005-0000-0000-0000312C0000}"/>
    <cellStyle name="Normal 44 2 2 2 2 3 3 3 3" xfId="26414" xr:uid="{00000000-0005-0000-0000-00002E670000}"/>
    <cellStyle name="Normal 44 2 2 2 2 3 3 5" xfId="21401" xr:uid="{00000000-0005-0000-0000-000099530000}"/>
    <cellStyle name="Normal 44 2 2 2 2 3 4" xfId="12991" xr:uid="{00000000-0005-0000-0000-0000BF320000}"/>
    <cellStyle name="Normal 44 2 2 2 2 3 4 3" xfId="28089" xr:uid="{00000000-0005-0000-0000-0000B96D0000}"/>
    <cellStyle name="Normal 44 2 2 2 2 3 5" xfId="7970" xr:uid="{00000000-0005-0000-0000-0000221F0000}"/>
    <cellStyle name="Normal 44 2 2 2 2 3 5 3" xfId="23072" xr:uid="{00000000-0005-0000-0000-0000205A0000}"/>
    <cellStyle name="Normal 44 2 2 2 2 3 7" xfId="18059" xr:uid="{00000000-0005-0000-0000-00008B460000}"/>
    <cellStyle name="Normal 44 2 2 2 2 4" xfId="3752" xr:uid="{00000000-0005-0000-0000-0000A80E0000}"/>
    <cellStyle name="Normal 44 2 2 2 2 4 2" xfId="13826" xr:uid="{00000000-0005-0000-0000-000002360000}"/>
    <cellStyle name="Normal 44 2 2 2 2 4 2 3" xfId="28924" xr:uid="{00000000-0005-0000-0000-0000FC700000}"/>
    <cellStyle name="Normal 44 2 2 2 2 4 3" xfId="8806" xr:uid="{00000000-0005-0000-0000-000066220000}"/>
    <cellStyle name="Normal 44 2 2 2 2 4 3 3" xfId="23907" xr:uid="{00000000-0005-0000-0000-0000635D0000}"/>
    <cellStyle name="Normal 44 2 2 2 2 4 5" xfId="18894" xr:uid="{00000000-0005-0000-0000-0000CE490000}"/>
    <cellStyle name="Normal 44 2 2 2 2 5" xfId="5445" xr:uid="{00000000-0005-0000-0000-000045150000}"/>
    <cellStyle name="Normal 44 2 2 2 2 5 2" xfId="15497" xr:uid="{00000000-0005-0000-0000-0000893C0000}"/>
    <cellStyle name="Normal 44 2 2 2 2 5 2 3" xfId="30595" xr:uid="{00000000-0005-0000-0000-000083770000}"/>
    <cellStyle name="Normal 44 2 2 2 2 5 3" xfId="10477" xr:uid="{00000000-0005-0000-0000-0000ED280000}"/>
    <cellStyle name="Normal 44 2 2 2 2 5 3 3" xfId="25578" xr:uid="{00000000-0005-0000-0000-0000EA630000}"/>
    <cellStyle name="Normal 44 2 2 2 2 5 5" xfId="20565" xr:uid="{00000000-0005-0000-0000-000055500000}"/>
    <cellStyle name="Normal 44 2 2 2 2 6" xfId="12155" xr:uid="{00000000-0005-0000-0000-00007B2F0000}"/>
    <cellStyle name="Normal 44 2 2 2 2 6 3" xfId="27253" xr:uid="{00000000-0005-0000-0000-0000756A0000}"/>
    <cellStyle name="Normal 44 2 2 2 2 7" xfId="7134" xr:uid="{00000000-0005-0000-0000-0000DE1B0000}"/>
    <cellStyle name="Normal 44 2 2 2 2 7 3" xfId="22236" xr:uid="{00000000-0005-0000-0000-0000DC560000}"/>
    <cellStyle name="Normal 44 2 2 2 2 9" xfId="17223" xr:uid="{00000000-0005-0000-0000-000047430000}"/>
    <cellStyle name="Normal 44 2 2 2 3" xfId="2270" xr:uid="{00000000-0005-0000-0000-0000DE080000}"/>
    <cellStyle name="Normal 44 2 2 2 3 2" xfId="3109" xr:uid="{00000000-0005-0000-0000-0000250C0000}"/>
    <cellStyle name="Normal 44 2 2 2 3 2 2" xfId="4799" xr:uid="{00000000-0005-0000-0000-0000BF120000}"/>
    <cellStyle name="Normal 44 2 2 2 3 2 2 2" xfId="14872" xr:uid="{00000000-0005-0000-0000-0000183A0000}"/>
    <cellStyle name="Normal 44 2 2 2 3 2 2 2 3" xfId="29970" xr:uid="{00000000-0005-0000-0000-000012750000}"/>
    <cellStyle name="Normal 44 2 2 2 3 2 2 3" xfId="9852" xr:uid="{00000000-0005-0000-0000-00007C260000}"/>
    <cellStyle name="Normal 44 2 2 2 3 2 2 3 3" xfId="24953" xr:uid="{00000000-0005-0000-0000-000079610000}"/>
    <cellStyle name="Normal 44 2 2 2 3 2 2 5" xfId="19940" xr:uid="{00000000-0005-0000-0000-0000E44D0000}"/>
    <cellStyle name="Normal 44 2 2 2 3 2 3" xfId="6491" xr:uid="{00000000-0005-0000-0000-00005B190000}"/>
    <cellStyle name="Normal 44 2 2 2 3 2 3 2" xfId="16543" xr:uid="{00000000-0005-0000-0000-00009F400000}"/>
    <cellStyle name="Normal 44 2 2 2 3 2 3 3" xfId="11523" xr:uid="{00000000-0005-0000-0000-0000032D0000}"/>
    <cellStyle name="Normal 44 2 2 2 3 2 3 3 3" xfId="26624" xr:uid="{00000000-0005-0000-0000-000000680000}"/>
    <cellStyle name="Normal 44 2 2 2 3 2 3 5" xfId="21611" xr:uid="{00000000-0005-0000-0000-00006B540000}"/>
    <cellStyle name="Normal 44 2 2 2 3 2 4" xfId="13201" xr:uid="{00000000-0005-0000-0000-000091330000}"/>
    <cellStyle name="Normal 44 2 2 2 3 2 4 3" xfId="28299" xr:uid="{00000000-0005-0000-0000-00008B6E0000}"/>
    <cellStyle name="Normal 44 2 2 2 3 2 5" xfId="8180" xr:uid="{00000000-0005-0000-0000-0000F41F0000}"/>
    <cellStyle name="Normal 44 2 2 2 3 2 5 3" xfId="23282" xr:uid="{00000000-0005-0000-0000-0000F25A0000}"/>
    <cellStyle name="Normal 44 2 2 2 3 2 7" xfId="18269" xr:uid="{00000000-0005-0000-0000-00005D470000}"/>
    <cellStyle name="Normal 44 2 2 2 3 3" xfId="3962" xr:uid="{00000000-0005-0000-0000-00007A0F0000}"/>
    <cellStyle name="Normal 44 2 2 2 3 3 2" xfId="14036" xr:uid="{00000000-0005-0000-0000-0000D4360000}"/>
    <cellStyle name="Normal 44 2 2 2 3 3 2 3" xfId="29134" xr:uid="{00000000-0005-0000-0000-0000CE710000}"/>
    <cellStyle name="Normal 44 2 2 2 3 3 3" xfId="9016" xr:uid="{00000000-0005-0000-0000-000038230000}"/>
    <cellStyle name="Normal 44 2 2 2 3 3 3 3" xfId="24117" xr:uid="{00000000-0005-0000-0000-0000355E0000}"/>
    <cellStyle name="Normal 44 2 2 2 3 3 5" xfId="19104" xr:uid="{00000000-0005-0000-0000-0000A04A0000}"/>
    <cellStyle name="Normal 44 2 2 2 3 4" xfId="5655" xr:uid="{00000000-0005-0000-0000-000017160000}"/>
    <cellStyle name="Normal 44 2 2 2 3 4 2" xfId="15707" xr:uid="{00000000-0005-0000-0000-00005B3D0000}"/>
    <cellStyle name="Normal 44 2 2 2 3 4 2 3" xfId="30805" xr:uid="{00000000-0005-0000-0000-000055780000}"/>
    <cellStyle name="Normal 44 2 2 2 3 4 3" xfId="10687" xr:uid="{00000000-0005-0000-0000-0000BF290000}"/>
    <cellStyle name="Normal 44 2 2 2 3 4 3 3" xfId="25788" xr:uid="{00000000-0005-0000-0000-0000BC640000}"/>
    <cellStyle name="Normal 44 2 2 2 3 4 5" xfId="20775" xr:uid="{00000000-0005-0000-0000-000027510000}"/>
    <cellStyle name="Normal 44 2 2 2 3 5" xfId="12365" xr:uid="{00000000-0005-0000-0000-00004D300000}"/>
    <cellStyle name="Normal 44 2 2 2 3 5 3" xfId="27463" xr:uid="{00000000-0005-0000-0000-0000476B0000}"/>
    <cellStyle name="Normal 44 2 2 2 3 6" xfId="7344" xr:uid="{00000000-0005-0000-0000-0000B01C0000}"/>
    <cellStyle name="Normal 44 2 2 2 3 6 3" xfId="22446" xr:uid="{00000000-0005-0000-0000-0000AE570000}"/>
    <cellStyle name="Normal 44 2 2 2 3 8" xfId="17433" xr:uid="{00000000-0005-0000-0000-000019440000}"/>
    <cellStyle name="Normal 44 2 2 2 4" xfId="2691" xr:uid="{00000000-0005-0000-0000-0000830A0000}"/>
    <cellStyle name="Normal 44 2 2 2 4 2" xfId="4381" xr:uid="{00000000-0005-0000-0000-00001D110000}"/>
    <cellStyle name="Normal 44 2 2 2 4 2 2" xfId="14454" xr:uid="{00000000-0005-0000-0000-000076380000}"/>
    <cellStyle name="Normal 44 2 2 2 4 2 2 3" xfId="29552" xr:uid="{00000000-0005-0000-0000-000070730000}"/>
    <cellStyle name="Normal 44 2 2 2 4 2 3" xfId="9434" xr:uid="{00000000-0005-0000-0000-0000DA240000}"/>
    <cellStyle name="Normal 44 2 2 2 4 2 3 3" xfId="24535" xr:uid="{00000000-0005-0000-0000-0000D75F0000}"/>
    <cellStyle name="Normal 44 2 2 2 4 2 5" xfId="19522" xr:uid="{00000000-0005-0000-0000-0000424C0000}"/>
    <cellStyle name="Normal 44 2 2 2 4 3" xfId="6073" xr:uid="{00000000-0005-0000-0000-0000B9170000}"/>
    <cellStyle name="Normal 44 2 2 2 4 3 2" xfId="16125" xr:uid="{00000000-0005-0000-0000-0000FD3E0000}"/>
    <cellStyle name="Normal 44 2 2 2 4 3 3" xfId="11105" xr:uid="{00000000-0005-0000-0000-0000612B0000}"/>
    <cellStyle name="Normal 44 2 2 2 4 3 3 3" xfId="26206" xr:uid="{00000000-0005-0000-0000-00005E660000}"/>
    <cellStyle name="Normal 44 2 2 2 4 3 5" xfId="21193" xr:uid="{00000000-0005-0000-0000-0000C9520000}"/>
    <cellStyle name="Normal 44 2 2 2 4 4" xfId="12783" xr:uid="{00000000-0005-0000-0000-0000EF310000}"/>
    <cellStyle name="Normal 44 2 2 2 4 4 3" xfId="27881" xr:uid="{00000000-0005-0000-0000-0000E96C0000}"/>
    <cellStyle name="Normal 44 2 2 2 4 5" xfId="7762" xr:uid="{00000000-0005-0000-0000-0000521E0000}"/>
    <cellStyle name="Normal 44 2 2 2 4 5 3" xfId="22864" xr:uid="{00000000-0005-0000-0000-000050590000}"/>
    <cellStyle name="Normal 44 2 2 2 4 7" xfId="17851" xr:uid="{00000000-0005-0000-0000-0000BB450000}"/>
    <cellStyle name="Normal 44 2 2 2 5" xfId="3544" xr:uid="{00000000-0005-0000-0000-0000D80D0000}"/>
    <cellStyle name="Normal 44 2 2 2 5 2" xfId="13618" xr:uid="{00000000-0005-0000-0000-000032350000}"/>
    <cellStyle name="Normal 44 2 2 2 5 2 3" xfId="28716" xr:uid="{00000000-0005-0000-0000-00002C700000}"/>
    <cellStyle name="Normal 44 2 2 2 5 3" xfId="8598" xr:uid="{00000000-0005-0000-0000-000096210000}"/>
    <cellStyle name="Normal 44 2 2 2 5 3 3" xfId="23699" xr:uid="{00000000-0005-0000-0000-0000935C0000}"/>
    <cellStyle name="Normal 44 2 2 2 5 5" xfId="18686" xr:uid="{00000000-0005-0000-0000-0000FE480000}"/>
    <cellStyle name="Normal 44 2 2 2 6" xfId="5237" xr:uid="{00000000-0005-0000-0000-000075140000}"/>
    <cellStyle name="Normal 44 2 2 2 6 2" xfId="15289" xr:uid="{00000000-0005-0000-0000-0000B93B0000}"/>
    <cellStyle name="Normal 44 2 2 2 6 2 3" xfId="30387" xr:uid="{00000000-0005-0000-0000-0000B3760000}"/>
    <cellStyle name="Normal 44 2 2 2 6 3" xfId="10269" xr:uid="{00000000-0005-0000-0000-00001D280000}"/>
    <cellStyle name="Normal 44 2 2 2 6 3 3" xfId="25370" xr:uid="{00000000-0005-0000-0000-00001A630000}"/>
    <cellStyle name="Normal 44 2 2 2 6 5" xfId="20357" xr:uid="{00000000-0005-0000-0000-0000854F0000}"/>
    <cellStyle name="Normal 44 2 2 2 7" xfId="11947" xr:uid="{00000000-0005-0000-0000-0000AB2E0000}"/>
    <cellStyle name="Normal 44 2 2 2 7 3" xfId="27045" xr:uid="{00000000-0005-0000-0000-0000A5690000}"/>
    <cellStyle name="Normal 44 2 2 2 8" xfId="6926" xr:uid="{00000000-0005-0000-0000-00000E1B0000}"/>
    <cellStyle name="Normal 44 2 2 2 8 3" xfId="22028" xr:uid="{00000000-0005-0000-0000-00000C560000}"/>
    <cellStyle name="Normal 44 2 2 3" xfId="1953" xr:uid="{00000000-0005-0000-0000-0000A1070000}"/>
    <cellStyle name="Normal 44 2 2 3 2" xfId="2374" xr:uid="{00000000-0005-0000-0000-000046090000}"/>
    <cellStyle name="Normal 44 2 2 3 2 2" xfId="3213" xr:uid="{00000000-0005-0000-0000-00008D0C0000}"/>
    <cellStyle name="Normal 44 2 2 3 2 2 2" xfId="4903" xr:uid="{00000000-0005-0000-0000-000027130000}"/>
    <cellStyle name="Normal 44 2 2 3 2 2 2 2" xfId="14976" xr:uid="{00000000-0005-0000-0000-0000803A0000}"/>
    <cellStyle name="Normal 44 2 2 3 2 2 2 2 3" xfId="30074" xr:uid="{00000000-0005-0000-0000-00007A750000}"/>
    <cellStyle name="Normal 44 2 2 3 2 2 2 3" xfId="9956" xr:uid="{00000000-0005-0000-0000-0000E4260000}"/>
    <cellStyle name="Normal 44 2 2 3 2 2 2 3 3" xfId="25057" xr:uid="{00000000-0005-0000-0000-0000E1610000}"/>
    <cellStyle name="Normal 44 2 2 3 2 2 2 5" xfId="20044" xr:uid="{00000000-0005-0000-0000-00004C4E0000}"/>
    <cellStyle name="Normal 44 2 2 3 2 2 3" xfId="6595" xr:uid="{00000000-0005-0000-0000-0000C3190000}"/>
    <cellStyle name="Normal 44 2 2 3 2 2 3 2" xfId="16647" xr:uid="{00000000-0005-0000-0000-000007410000}"/>
    <cellStyle name="Normal 44 2 2 3 2 2 3 3" xfId="11627" xr:uid="{00000000-0005-0000-0000-00006B2D0000}"/>
    <cellStyle name="Normal 44 2 2 3 2 2 3 3 3" xfId="26728" xr:uid="{00000000-0005-0000-0000-000068680000}"/>
    <cellStyle name="Normal 44 2 2 3 2 2 3 5" xfId="21715" xr:uid="{00000000-0005-0000-0000-0000D3540000}"/>
    <cellStyle name="Normal 44 2 2 3 2 2 4" xfId="13305" xr:uid="{00000000-0005-0000-0000-0000F9330000}"/>
    <cellStyle name="Normal 44 2 2 3 2 2 4 3" xfId="28403" xr:uid="{00000000-0005-0000-0000-0000F36E0000}"/>
    <cellStyle name="Normal 44 2 2 3 2 2 5" xfId="8284" xr:uid="{00000000-0005-0000-0000-00005C200000}"/>
    <cellStyle name="Normal 44 2 2 3 2 2 5 3" xfId="23386" xr:uid="{00000000-0005-0000-0000-00005A5B0000}"/>
    <cellStyle name="Normal 44 2 2 3 2 2 7" xfId="18373" xr:uid="{00000000-0005-0000-0000-0000C5470000}"/>
    <cellStyle name="Normal 44 2 2 3 2 3" xfId="4066" xr:uid="{00000000-0005-0000-0000-0000E20F0000}"/>
    <cellStyle name="Normal 44 2 2 3 2 3 2" xfId="14140" xr:uid="{00000000-0005-0000-0000-00003C370000}"/>
    <cellStyle name="Normal 44 2 2 3 2 3 2 3" xfId="29238" xr:uid="{00000000-0005-0000-0000-000036720000}"/>
    <cellStyle name="Normal 44 2 2 3 2 3 3" xfId="9120" xr:uid="{00000000-0005-0000-0000-0000A0230000}"/>
    <cellStyle name="Normal 44 2 2 3 2 3 3 3" xfId="24221" xr:uid="{00000000-0005-0000-0000-00009D5E0000}"/>
    <cellStyle name="Normal 44 2 2 3 2 3 5" xfId="19208" xr:uid="{00000000-0005-0000-0000-0000084B0000}"/>
    <cellStyle name="Normal 44 2 2 3 2 4" xfId="5759" xr:uid="{00000000-0005-0000-0000-00007F160000}"/>
    <cellStyle name="Normal 44 2 2 3 2 4 2" xfId="15811" xr:uid="{00000000-0005-0000-0000-0000C33D0000}"/>
    <cellStyle name="Normal 44 2 2 3 2 4 2 3" xfId="30909" xr:uid="{00000000-0005-0000-0000-0000BD780000}"/>
    <cellStyle name="Normal 44 2 2 3 2 4 3" xfId="10791" xr:uid="{00000000-0005-0000-0000-0000272A0000}"/>
    <cellStyle name="Normal 44 2 2 3 2 4 3 3" xfId="25892" xr:uid="{00000000-0005-0000-0000-000024650000}"/>
    <cellStyle name="Normal 44 2 2 3 2 4 5" xfId="20879" xr:uid="{00000000-0005-0000-0000-00008F510000}"/>
    <cellStyle name="Normal 44 2 2 3 2 5" xfId="12469" xr:uid="{00000000-0005-0000-0000-0000B5300000}"/>
    <cellStyle name="Normal 44 2 2 3 2 5 3" xfId="27567" xr:uid="{00000000-0005-0000-0000-0000AF6B0000}"/>
    <cellStyle name="Normal 44 2 2 3 2 6" xfId="7448" xr:uid="{00000000-0005-0000-0000-0000181D0000}"/>
    <cellStyle name="Normal 44 2 2 3 2 6 3" xfId="22550" xr:uid="{00000000-0005-0000-0000-000016580000}"/>
    <cellStyle name="Normal 44 2 2 3 2 8" xfId="17537" xr:uid="{00000000-0005-0000-0000-000081440000}"/>
    <cellStyle name="Normal 44 2 2 3 3" xfId="2795" xr:uid="{00000000-0005-0000-0000-0000EB0A0000}"/>
    <cellStyle name="Normal 44 2 2 3 3 2" xfId="4485" xr:uid="{00000000-0005-0000-0000-000085110000}"/>
    <cellStyle name="Normal 44 2 2 3 3 2 2" xfId="14558" xr:uid="{00000000-0005-0000-0000-0000DE380000}"/>
    <cellStyle name="Normal 44 2 2 3 3 2 2 3" xfId="29656" xr:uid="{00000000-0005-0000-0000-0000D8730000}"/>
    <cellStyle name="Normal 44 2 2 3 3 2 3" xfId="9538" xr:uid="{00000000-0005-0000-0000-000042250000}"/>
    <cellStyle name="Normal 44 2 2 3 3 2 3 3" xfId="24639" xr:uid="{00000000-0005-0000-0000-00003F600000}"/>
    <cellStyle name="Normal 44 2 2 3 3 2 5" xfId="19626" xr:uid="{00000000-0005-0000-0000-0000AA4C0000}"/>
    <cellStyle name="Normal 44 2 2 3 3 3" xfId="6177" xr:uid="{00000000-0005-0000-0000-000021180000}"/>
    <cellStyle name="Normal 44 2 2 3 3 3 2" xfId="16229" xr:uid="{00000000-0005-0000-0000-0000653F0000}"/>
    <cellStyle name="Normal 44 2 2 3 3 3 3" xfId="11209" xr:uid="{00000000-0005-0000-0000-0000C92B0000}"/>
    <cellStyle name="Normal 44 2 2 3 3 3 3 3" xfId="26310" xr:uid="{00000000-0005-0000-0000-0000C6660000}"/>
    <cellStyle name="Normal 44 2 2 3 3 3 5" xfId="21297" xr:uid="{00000000-0005-0000-0000-000031530000}"/>
    <cellStyle name="Normal 44 2 2 3 3 4" xfId="12887" xr:uid="{00000000-0005-0000-0000-000057320000}"/>
    <cellStyle name="Normal 44 2 2 3 3 4 3" xfId="27985" xr:uid="{00000000-0005-0000-0000-0000516D0000}"/>
    <cellStyle name="Normal 44 2 2 3 3 5" xfId="7866" xr:uid="{00000000-0005-0000-0000-0000BA1E0000}"/>
    <cellStyle name="Normal 44 2 2 3 3 5 3" xfId="22968" xr:uid="{00000000-0005-0000-0000-0000B8590000}"/>
    <cellStyle name="Normal 44 2 2 3 3 7" xfId="17955" xr:uid="{00000000-0005-0000-0000-000023460000}"/>
    <cellStyle name="Normal 44 2 2 3 4" xfId="3648" xr:uid="{00000000-0005-0000-0000-0000400E0000}"/>
    <cellStyle name="Normal 44 2 2 3 4 2" xfId="13722" xr:uid="{00000000-0005-0000-0000-00009A350000}"/>
    <cellStyle name="Normal 44 2 2 3 4 2 3" xfId="28820" xr:uid="{00000000-0005-0000-0000-000094700000}"/>
    <cellStyle name="Normal 44 2 2 3 4 3" xfId="8702" xr:uid="{00000000-0005-0000-0000-0000FE210000}"/>
    <cellStyle name="Normal 44 2 2 3 4 3 3" xfId="23803" xr:uid="{00000000-0005-0000-0000-0000FB5C0000}"/>
    <cellStyle name="Normal 44 2 2 3 4 5" xfId="18790" xr:uid="{00000000-0005-0000-0000-000066490000}"/>
    <cellStyle name="Normal 44 2 2 3 5" xfId="5341" xr:uid="{00000000-0005-0000-0000-0000DD140000}"/>
    <cellStyle name="Normal 44 2 2 3 5 2" xfId="15393" xr:uid="{00000000-0005-0000-0000-0000213C0000}"/>
    <cellStyle name="Normal 44 2 2 3 5 2 3" xfId="30491" xr:uid="{00000000-0005-0000-0000-00001B770000}"/>
    <cellStyle name="Normal 44 2 2 3 5 3" xfId="10373" xr:uid="{00000000-0005-0000-0000-000085280000}"/>
    <cellStyle name="Normal 44 2 2 3 5 3 3" xfId="25474" xr:uid="{00000000-0005-0000-0000-000082630000}"/>
    <cellStyle name="Normal 44 2 2 3 5 5" xfId="20461" xr:uid="{00000000-0005-0000-0000-0000ED4F0000}"/>
    <cellStyle name="Normal 44 2 2 3 6" xfId="12051" xr:uid="{00000000-0005-0000-0000-0000132F0000}"/>
    <cellStyle name="Normal 44 2 2 3 6 3" xfId="27149" xr:uid="{00000000-0005-0000-0000-00000D6A0000}"/>
    <cellStyle name="Normal 44 2 2 3 7" xfId="7030" xr:uid="{00000000-0005-0000-0000-0000761B0000}"/>
    <cellStyle name="Normal 44 2 2 3 7 3" xfId="22132" xr:uid="{00000000-0005-0000-0000-000074560000}"/>
    <cellStyle name="Normal 44 2 2 3 9" xfId="17119" xr:uid="{00000000-0005-0000-0000-0000DF420000}"/>
    <cellStyle name="Normal 44 2 2 4" xfId="2166" xr:uid="{00000000-0005-0000-0000-000076080000}"/>
    <cellStyle name="Normal 44 2 2 4 2" xfId="3005" xr:uid="{00000000-0005-0000-0000-0000BD0B0000}"/>
    <cellStyle name="Normal 44 2 2 4 2 2" xfId="4695" xr:uid="{00000000-0005-0000-0000-000057120000}"/>
    <cellStyle name="Normal 44 2 2 4 2 2 2" xfId="14768" xr:uid="{00000000-0005-0000-0000-0000B0390000}"/>
    <cellStyle name="Normal 44 2 2 4 2 2 2 3" xfId="29866" xr:uid="{00000000-0005-0000-0000-0000AA740000}"/>
    <cellStyle name="Normal 44 2 2 4 2 2 3" xfId="9748" xr:uid="{00000000-0005-0000-0000-000014260000}"/>
    <cellStyle name="Normal 44 2 2 4 2 2 3 3" xfId="24849" xr:uid="{00000000-0005-0000-0000-000011610000}"/>
    <cellStyle name="Normal 44 2 2 4 2 2 5" xfId="19836" xr:uid="{00000000-0005-0000-0000-00007C4D0000}"/>
    <cellStyle name="Normal 44 2 2 4 2 3" xfId="6387" xr:uid="{00000000-0005-0000-0000-0000F3180000}"/>
    <cellStyle name="Normal 44 2 2 4 2 3 2" xfId="16439" xr:uid="{00000000-0005-0000-0000-000037400000}"/>
    <cellStyle name="Normal 44 2 2 4 2 3 3" xfId="11419" xr:uid="{00000000-0005-0000-0000-00009B2C0000}"/>
    <cellStyle name="Normal 44 2 2 4 2 3 3 3" xfId="26520" xr:uid="{00000000-0005-0000-0000-000098670000}"/>
    <cellStyle name="Normal 44 2 2 4 2 3 5" xfId="21507" xr:uid="{00000000-0005-0000-0000-000003540000}"/>
    <cellStyle name="Normal 44 2 2 4 2 4" xfId="13097" xr:uid="{00000000-0005-0000-0000-000029330000}"/>
    <cellStyle name="Normal 44 2 2 4 2 4 3" xfId="28195" xr:uid="{00000000-0005-0000-0000-0000236E0000}"/>
    <cellStyle name="Normal 44 2 2 4 2 5" xfId="8076" xr:uid="{00000000-0005-0000-0000-00008C1F0000}"/>
    <cellStyle name="Normal 44 2 2 4 2 5 3" xfId="23178" xr:uid="{00000000-0005-0000-0000-00008A5A0000}"/>
    <cellStyle name="Normal 44 2 2 4 2 7" xfId="18165" xr:uid="{00000000-0005-0000-0000-0000F5460000}"/>
    <cellStyle name="Normal 44 2 2 4 3" xfId="3858" xr:uid="{00000000-0005-0000-0000-0000120F0000}"/>
    <cellStyle name="Normal 44 2 2 4 3 2" xfId="13932" xr:uid="{00000000-0005-0000-0000-00006C360000}"/>
    <cellStyle name="Normal 44 2 2 4 3 2 3" xfId="29030" xr:uid="{00000000-0005-0000-0000-000066710000}"/>
    <cellStyle name="Normal 44 2 2 4 3 3" xfId="8912" xr:uid="{00000000-0005-0000-0000-0000D0220000}"/>
    <cellStyle name="Normal 44 2 2 4 3 3 3" xfId="24013" xr:uid="{00000000-0005-0000-0000-0000CD5D0000}"/>
    <cellStyle name="Normal 44 2 2 4 3 5" xfId="19000" xr:uid="{00000000-0005-0000-0000-0000384A0000}"/>
    <cellStyle name="Normal 44 2 2 4 4" xfId="5551" xr:uid="{00000000-0005-0000-0000-0000AF150000}"/>
    <cellStyle name="Normal 44 2 2 4 4 2" xfId="15603" xr:uid="{00000000-0005-0000-0000-0000F33C0000}"/>
    <cellStyle name="Normal 44 2 2 4 4 2 3" xfId="30701" xr:uid="{00000000-0005-0000-0000-0000ED770000}"/>
    <cellStyle name="Normal 44 2 2 4 4 3" xfId="10583" xr:uid="{00000000-0005-0000-0000-000057290000}"/>
    <cellStyle name="Normal 44 2 2 4 4 3 3" xfId="25684" xr:uid="{00000000-0005-0000-0000-000054640000}"/>
    <cellStyle name="Normal 44 2 2 4 4 5" xfId="20671" xr:uid="{00000000-0005-0000-0000-0000BF500000}"/>
    <cellStyle name="Normal 44 2 2 4 5" xfId="12261" xr:uid="{00000000-0005-0000-0000-0000E52F0000}"/>
    <cellStyle name="Normal 44 2 2 4 5 3" xfId="27359" xr:uid="{00000000-0005-0000-0000-0000DF6A0000}"/>
    <cellStyle name="Normal 44 2 2 4 6" xfId="7240" xr:uid="{00000000-0005-0000-0000-0000481C0000}"/>
    <cellStyle name="Normal 44 2 2 4 6 3" xfId="22342" xr:uid="{00000000-0005-0000-0000-000046570000}"/>
    <cellStyle name="Normal 44 2 2 4 8" xfId="17329" xr:uid="{00000000-0005-0000-0000-0000B1430000}"/>
    <cellStyle name="Normal 44 2 2 5" xfId="2587" xr:uid="{00000000-0005-0000-0000-00001B0A0000}"/>
    <cellStyle name="Normal 44 2 2 5 2" xfId="4277" xr:uid="{00000000-0005-0000-0000-0000B5100000}"/>
    <cellStyle name="Normal 44 2 2 5 2 2" xfId="14350" xr:uid="{00000000-0005-0000-0000-00000E380000}"/>
    <cellStyle name="Normal 44 2 2 5 2 2 3" xfId="29448" xr:uid="{00000000-0005-0000-0000-000008730000}"/>
    <cellStyle name="Normal 44 2 2 5 2 3" xfId="9330" xr:uid="{00000000-0005-0000-0000-000072240000}"/>
    <cellStyle name="Normal 44 2 2 5 2 3 3" xfId="24431" xr:uid="{00000000-0005-0000-0000-00006F5F0000}"/>
    <cellStyle name="Normal 44 2 2 5 2 5" xfId="19418" xr:uid="{00000000-0005-0000-0000-0000DA4B0000}"/>
    <cellStyle name="Normal 44 2 2 5 3" xfId="5969" xr:uid="{00000000-0005-0000-0000-000051170000}"/>
    <cellStyle name="Normal 44 2 2 5 3 2" xfId="16021" xr:uid="{00000000-0005-0000-0000-0000953E0000}"/>
    <cellStyle name="Normal 44 2 2 5 3 3" xfId="11001" xr:uid="{00000000-0005-0000-0000-0000F92A0000}"/>
    <cellStyle name="Normal 44 2 2 5 3 3 3" xfId="26102" xr:uid="{00000000-0005-0000-0000-0000F6650000}"/>
    <cellStyle name="Normal 44 2 2 5 3 5" xfId="21089" xr:uid="{00000000-0005-0000-0000-000061520000}"/>
    <cellStyle name="Normal 44 2 2 5 4" xfId="12679" xr:uid="{00000000-0005-0000-0000-000087310000}"/>
    <cellStyle name="Normal 44 2 2 5 4 3" xfId="27777" xr:uid="{00000000-0005-0000-0000-0000816C0000}"/>
    <cellStyle name="Normal 44 2 2 5 5" xfId="7658" xr:uid="{00000000-0005-0000-0000-0000EA1D0000}"/>
    <cellStyle name="Normal 44 2 2 5 5 3" xfId="22760" xr:uid="{00000000-0005-0000-0000-0000E8580000}"/>
    <cellStyle name="Normal 44 2 2 5 7" xfId="17747" xr:uid="{00000000-0005-0000-0000-000053450000}"/>
    <cellStyle name="Normal 44 2 2 6" xfId="3440" xr:uid="{00000000-0005-0000-0000-0000700D0000}"/>
    <cellStyle name="Normal 44 2 2 6 2" xfId="13514" xr:uid="{00000000-0005-0000-0000-0000CA340000}"/>
    <cellStyle name="Normal 44 2 2 6 2 3" xfId="28612" xr:uid="{00000000-0005-0000-0000-0000C46F0000}"/>
    <cellStyle name="Normal 44 2 2 6 3" xfId="8494" xr:uid="{00000000-0005-0000-0000-00002E210000}"/>
    <cellStyle name="Normal 44 2 2 6 3 3" xfId="23595" xr:uid="{00000000-0005-0000-0000-00002B5C0000}"/>
    <cellStyle name="Normal 44 2 2 6 5" xfId="18582" xr:uid="{00000000-0005-0000-0000-000096480000}"/>
    <cellStyle name="Normal 44 2 2 7" xfId="5133" xr:uid="{00000000-0005-0000-0000-00000D140000}"/>
    <cellStyle name="Normal 44 2 2 7 2" xfId="15185" xr:uid="{00000000-0005-0000-0000-0000513B0000}"/>
    <cellStyle name="Normal 44 2 2 7 2 3" xfId="30283" xr:uid="{00000000-0005-0000-0000-00004B760000}"/>
    <cellStyle name="Normal 44 2 2 7 3" xfId="10165" xr:uid="{00000000-0005-0000-0000-0000B5270000}"/>
    <cellStyle name="Normal 44 2 2 7 3 3" xfId="25266" xr:uid="{00000000-0005-0000-0000-0000B2620000}"/>
    <cellStyle name="Normal 44 2 2 7 5" xfId="20253" xr:uid="{00000000-0005-0000-0000-00001D4F0000}"/>
    <cellStyle name="Normal 44 2 2 8" xfId="11843" xr:uid="{00000000-0005-0000-0000-0000432E0000}"/>
    <cellStyle name="Normal 44 2 2 8 3" xfId="26941" xr:uid="{00000000-0005-0000-0000-00003D690000}"/>
    <cellStyle name="Normal 44 2 2 9" xfId="6822" xr:uid="{00000000-0005-0000-0000-0000A61A0000}"/>
    <cellStyle name="Normal 44 2 2 9 3" xfId="21924" xr:uid="{00000000-0005-0000-0000-0000A4550000}"/>
    <cellStyle name="Normal 44 2 3" xfId="1786" xr:uid="{00000000-0005-0000-0000-0000FA060000}"/>
    <cellStyle name="Normal 44 2 3 10" xfId="16963" xr:uid="{00000000-0005-0000-0000-000043420000}"/>
    <cellStyle name="Normal 44 2 3 2" xfId="2005" xr:uid="{00000000-0005-0000-0000-0000D5070000}"/>
    <cellStyle name="Normal 44 2 3 2 2" xfId="2426" xr:uid="{00000000-0005-0000-0000-00007A090000}"/>
    <cellStyle name="Normal 44 2 3 2 2 2" xfId="3265" xr:uid="{00000000-0005-0000-0000-0000C10C0000}"/>
    <cellStyle name="Normal 44 2 3 2 2 2 2" xfId="4955" xr:uid="{00000000-0005-0000-0000-00005B130000}"/>
    <cellStyle name="Normal 44 2 3 2 2 2 2 2" xfId="15028" xr:uid="{00000000-0005-0000-0000-0000B43A0000}"/>
    <cellStyle name="Normal 44 2 3 2 2 2 2 2 3" xfId="30126" xr:uid="{00000000-0005-0000-0000-0000AE750000}"/>
    <cellStyle name="Normal 44 2 3 2 2 2 2 3" xfId="10008" xr:uid="{00000000-0005-0000-0000-000018270000}"/>
    <cellStyle name="Normal 44 2 3 2 2 2 2 3 3" xfId="25109" xr:uid="{00000000-0005-0000-0000-000015620000}"/>
    <cellStyle name="Normal 44 2 3 2 2 2 2 5" xfId="20096" xr:uid="{00000000-0005-0000-0000-0000804E0000}"/>
    <cellStyle name="Normal 44 2 3 2 2 2 3" xfId="6647" xr:uid="{00000000-0005-0000-0000-0000F7190000}"/>
    <cellStyle name="Normal 44 2 3 2 2 2 3 2" xfId="16699" xr:uid="{00000000-0005-0000-0000-00003B410000}"/>
    <cellStyle name="Normal 44 2 3 2 2 2 3 3" xfId="11679" xr:uid="{00000000-0005-0000-0000-00009F2D0000}"/>
    <cellStyle name="Normal 44 2 3 2 2 2 3 3 3" xfId="26780" xr:uid="{00000000-0005-0000-0000-00009C680000}"/>
    <cellStyle name="Normal 44 2 3 2 2 2 3 5" xfId="21767" xr:uid="{00000000-0005-0000-0000-000007550000}"/>
    <cellStyle name="Normal 44 2 3 2 2 2 4" xfId="13357" xr:uid="{00000000-0005-0000-0000-00002D340000}"/>
    <cellStyle name="Normal 44 2 3 2 2 2 4 3" xfId="28455" xr:uid="{00000000-0005-0000-0000-0000276F0000}"/>
    <cellStyle name="Normal 44 2 3 2 2 2 5" xfId="8336" xr:uid="{00000000-0005-0000-0000-000090200000}"/>
    <cellStyle name="Normal 44 2 3 2 2 2 5 3" xfId="23438" xr:uid="{00000000-0005-0000-0000-00008E5B0000}"/>
    <cellStyle name="Normal 44 2 3 2 2 2 7" xfId="18425" xr:uid="{00000000-0005-0000-0000-0000F9470000}"/>
    <cellStyle name="Normal 44 2 3 2 2 3" xfId="4118" xr:uid="{00000000-0005-0000-0000-000016100000}"/>
    <cellStyle name="Normal 44 2 3 2 2 3 2" xfId="14192" xr:uid="{00000000-0005-0000-0000-000070370000}"/>
    <cellStyle name="Normal 44 2 3 2 2 3 2 3" xfId="29290" xr:uid="{00000000-0005-0000-0000-00006A720000}"/>
    <cellStyle name="Normal 44 2 3 2 2 3 3" xfId="9172" xr:uid="{00000000-0005-0000-0000-0000D4230000}"/>
    <cellStyle name="Normal 44 2 3 2 2 3 3 3" xfId="24273" xr:uid="{00000000-0005-0000-0000-0000D15E0000}"/>
    <cellStyle name="Normal 44 2 3 2 2 3 5" xfId="19260" xr:uid="{00000000-0005-0000-0000-00003C4B0000}"/>
    <cellStyle name="Normal 44 2 3 2 2 4" xfId="5811" xr:uid="{00000000-0005-0000-0000-0000B3160000}"/>
    <cellStyle name="Normal 44 2 3 2 2 4 2" xfId="15863" xr:uid="{00000000-0005-0000-0000-0000F73D0000}"/>
    <cellStyle name="Normal 44 2 3 2 2 4 3" xfId="10843" xr:uid="{00000000-0005-0000-0000-00005B2A0000}"/>
    <cellStyle name="Normal 44 2 3 2 2 4 3 3" xfId="25944" xr:uid="{00000000-0005-0000-0000-000058650000}"/>
    <cellStyle name="Normal 44 2 3 2 2 4 5" xfId="20931" xr:uid="{00000000-0005-0000-0000-0000C3510000}"/>
    <cellStyle name="Normal 44 2 3 2 2 5" xfId="12521" xr:uid="{00000000-0005-0000-0000-0000E9300000}"/>
    <cellStyle name="Normal 44 2 3 2 2 5 3" xfId="27619" xr:uid="{00000000-0005-0000-0000-0000E36B0000}"/>
    <cellStyle name="Normal 44 2 3 2 2 6" xfId="7500" xr:uid="{00000000-0005-0000-0000-00004C1D0000}"/>
    <cellStyle name="Normal 44 2 3 2 2 6 3" xfId="22602" xr:uid="{00000000-0005-0000-0000-00004A580000}"/>
    <cellStyle name="Normal 44 2 3 2 2 8" xfId="17589" xr:uid="{00000000-0005-0000-0000-0000B5440000}"/>
    <cellStyle name="Normal 44 2 3 2 3" xfId="2847" xr:uid="{00000000-0005-0000-0000-00001F0B0000}"/>
    <cellStyle name="Normal 44 2 3 2 3 2" xfId="4537" xr:uid="{00000000-0005-0000-0000-0000B9110000}"/>
    <cellStyle name="Normal 44 2 3 2 3 2 2" xfId="14610" xr:uid="{00000000-0005-0000-0000-000012390000}"/>
    <cellStyle name="Normal 44 2 3 2 3 2 2 3" xfId="29708" xr:uid="{00000000-0005-0000-0000-00000C740000}"/>
    <cellStyle name="Normal 44 2 3 2 3 2 3" xfId="9590" xr:uid="{00000000-0005-0000-0000-000076250000}"/>
    <cellStyle name="Normal 44 2 3 2 3 2 3 3" xfId="24691" xr:uid="{00000000-0005-0000-0000-000073600000}"/>
    <cellStyle name="Normal 44 2 3 2 3 2 5" xfId="19678" xr:uid="{00000000-0005-0000-0000-0000DE4C0000}"/>
    <cellStyle name="Normal 44 2 3 2 3 3" xfId="6229" xr:uid="{00000000-0005-0000-0000-000055180000}"/>
    <cellStyle name="Normal 44 2 3 2 3 3 2" xfId="16281" xr:uid="{00000000-0005-0000-0000-0000993F0000}"/>
    <cellStyle name="Normal 44 2 3 2 3 3 3" xfId="11261" xr:uid="{00000000-0005-0000-0000-0000FD2B0000}"/>
    <cellStyle name="Normal 44 2 3 2 3 3 3 3" xfId="26362" xr:uid="{00000000-0005-0000-0000-0000FA660000}"/>
    <cellStyle name="Normal 44 2 3 2 3 3 5" xfId="21349" xr:uid="{00000000-0005-0000-0000-000065530000}"/>
    <cellStyle name="Normal 44 2 3 2 3 4" xfId="12939" xr:uid="{00000000-0005-0000-0000-00008B320000}"/>
    <cellStyle name="Normal 44 2 3 2 3 4 3" xfId="28037" xr:uid="{00000000-0005-0000-0000-0000856D0000}"/>
    <cellStyle name="Normal 44 2 3 2 3 5" xfId="7918" xr:uid="{00000000-0005-0000-0000-0000EE1E0000}"/>
    <cellStyle name="Normal 44 2 3 2 3 5 3" xfId="23020" xr:uid="{00000000-0005-0000-0000-0000EC590000}"/>
    <cellStyle name="Normal 44 2 3 2 3 7" xfId="18007" xr:uid="{00000000-0005-0000-0000-000057460000}"/>
    <cellStyle name="Normal 44 2 3 2 4" xfId="3700" xr:uid="{00000000-0005-0000-0000-0000740E0000}"/>
    <cellStyle name="Normal 44 2 3 2 4 2" xfId="13774" xr:uid="{00000000-0005-0000-0000-0000CE350000}"/>
    <cellStyle name="Normal 44 2 3 2 4 2 3" xfId="28872" xr:uid="{00000000-0005-0000-0000-0000C8700000}"/>
    <cellStyle name="Normal 44 2 3 2 4 3" xfId="8754" xr:uid="{00000000-0005-0000-0000-000032220000}"/>
    <cellStyle name="Normal 44 2 3 2 4 3 3" xfId="23855" xr:uid="{00000000-0005-0000-0000-00002F5D0000}"/>
    <cellStyle name="Normal 44 2 3 2 4 5" xfId="18842" xr:uid="{00000000-0005-0000-0000-00009A490000}"/>
    <cellStyle name="Normal 44 2 3 2 5" xfId="5393" xr:uid="{00000000-0005-0000-0000-000011150000}"/>
    <cellStyle name="Normal 44 2 3 2 5 2" xfId="15445" xr:uid="{00000000-0005-0000-0000-0000553C0000}"/>
    <cellStyle name="Normal 44 2 3 2 5 2 3" xfId="30543" xr:uid="{00000000-0005-0000-0000-00004F770000}"/>
    <cellStyle name="Normal 44 2 3 2 5 3" xfId="10425" xr:uid="{00000000-0005-0000-0000-0000B9280000}"/>
    <cellStyle name="Normal 44 2 3 2 5 3 3" xfId="25526" xr:uid="{00000000-0005-0000-0000-0000B6630000}"/>
    <cellStyle name="Normal 44 2 3 2 5 5" xfId="20513" xr:uid="{00000000-0005-0000-0000-000021500000}"/>
    <cellStyle name="Normal 44 2 3 2 6" xfId="12103" xr:uid="{00000000-0005-0000-0000-0000472F0000}"/>
    <cellStyle name="Normal 44 2 3 2 6 3" xfId="27201" xr:uid="{00000000-0005-0000-0000-0000416A0000}"/>
    <cellStyle name="Normal 44 2 3 2 7" xfId="7082" xr:uid="{00000000-0005-0000-0000-0000AA1B0000}"/>
    <cellStyle name="Normal 44 2 3 2 7 3" xfId="22184" xr:uid="{00000000-0005-0000-0000-0000A8560000}"/>
    <cellStyle name="Normal 44 2 3 2 9" xfId="17171" xr:uid="{00000000-0005-0000-0000-000013430000}"/>
    <cellStyle name="Normal 44 2 3 3" xfId="2218" xr:uid="{00000000-0005-0000-0000-0000AA080000}"/>
    <cellStyle name="Normal 44 2 3 3 2" xfId="3057" xr:uid="{00000000-0005-0000-0000-0000F10B0000}"/>
    <cellStyle name="Normal 44 2 3 3 2 2" xfId="4747" xr:uid="{00000000-0005-0000-0000-00008B120000}"/>
    <cellStyle name="Normal 44 2 3 3 2 2 2" xfId="14820" xr:uid="{00000000-0005-0000-0000-0000E4390000}"/>
    <cellStyle name="Normal 44 2 3 3 2 2 2 3" xfId="29918" xr:uid="{00000000-0005-0000-0000-0000DE740000}"/>
    <cellStyle name="Normal 44 2 3 3 2 2 3" xfId="9800" xr:uid="{00000000-0005-0000-0000-000048260000}"/>
    <cellStyle name="Normal 44 2 3 3 2 2 3 3" xfId="24901" xr:uid="{00000000-0005-0000-0000-000045610000}"/>
    <cellStyle name="Normal 44 2 3 3 2 2 5" xfId="19888" xr:uid="{00000000-0005-0000-0000-0000B04D0000}"/>
    <cellStyle name="Normal 44 2 3 3 2 3" xfId="6439" xr:uid="{00000000-0005-0000-0000-000027190000}"/>
    <cellStyle name="Normal 44 2 3 3 2 3 2" xfId="16491" xr:uid="{00000000-0005-0000-0000-00006B400000}"/>
    <cellStyle name="Normal 44 2 3 3 2 3 3" xfId="11471" xr:uid="{00000000-0005-0000-0000-0000CF2C0000}"/>
    <cellStyle name="Normal 44 2 3 3 2 3 3 3" xfId="26572" xr:uid="{00000000-0005-0000-0000-0000CC670000}"/>
    <cellStyle name="Normal 44 2 3 3 2 3 5" xfId="21559" xr:uid="{00000000-0005-0000-0000-000037540000}"/>
    <cellStyle name="Normal 44 2 3 3 2 4" xfId="13149" xr:uid="{00000000-0005-0000-0000-00005D330000}"/>
    <cellStyle name="Normal 44 2 3 3 2 4 3" xfId="28247" xr:uid="{00000000-0005-0000-0000-0000576E0000}"/>
    <cellStyle name="Normal 44 2 3 3 2 5" xfId="8128" xr:uid="{00000000-0005-0000-0000-0000C01F0000}"/>
    <cellStyle name="Normal 44 2 3 3 2 5 3" xfId="23230" xr:uid="{00000000-0005-0000-0000-0000BE5A0000}"/>
    <cellStyle name="Normal 44 2 3 3 2 7" xfId="18217" xr:uid="{00000000-0005-0000-0000-000029470000}"/>
    <cellStyle name="Normal 44 2 3 3 3" xfId="3910" xr:uid="{00000000-0005-0000-0000-0000460F0000}"/>
    <cellStyle name="Normal 44 2 3 3 3 2" xfId="13984" xr:uid="{00000000-0005-0000-0000-0000A0360000}"/>
    <cellStyle name="Normal 44 2 3 3 3 2 3" xfId="29082" xr:uid="{00000000-0005-0000-0000-00009A710000}"/>
    <cellStyle name="Normal 44 2 3 3 3 3" xfId="8964" xr:uid="{00000000-0005-0000-0000-000004230000}"/>
    <cellStyle name="Normal 44 2 3 3 3 3 3" xfId="24065" xr:uid="{00000000-0005-0000-0000-0000015E0000}"/>
    <cellStyle name="Normal 44 2 3 3 3 5" xfId="19052" xr:uid="{00000000-0005-0000-0000-00006C4A0000}"/>
    <cellStyle name="Normal 44 2 3 3 4" xfId="5603" xr:uid="{00000000-0005-0000-0000-0000E3150000}"/>
    <cellStyle name="Normal 44 2 3 3 4 2" xfId="15655" xr:uid="{00000000-0005-0000-0000-0000273D0000}"/>
    <cellStyle name="Normal 44 2 3 3 4 2 3" xfId="30753" xr:uid="{00000000-0005-0000-0000-000021780000}"/>
    <cellStyle name="Normal 44 2 3 3 4 3" xfId="10635" xr:uid="{00000000-0005-0000-0000-00008B290000}"/>
    <cellStyle name="Normal 44 2 3 3 4 3 3" xfId="25736" xr:uid="{00000000-0005-0000-0000-000088640000}"/>
    <cellStyle name="Normal 44 2 3 3 4 5" xfId="20723" xr:uid="{00000000-0005-0000-0000-0000F3500000}"/>
    <cellStyle name="Normal 44 2 3 3 5" xfId="12313" xr:uid="{00000000-0005-0000-0000-000019300000}"/>
    <cellStyle name="Normal 44 2 3 3 5 3" xfId="27411" xr:uid="{00000000-0005-0000-0000-0000136B0000}"/>
    <cellStyle name="Normal 44 2 3 3 6" xfId="7292" xr:uid="{00000000-0005-0000-0000-00007C1C0000}"/>
    <cellStyle name="Normal 44 2 3 3 6 3" xfId="22394" xr:uid="{00000000-0005-0000-0000-00007A570000}"/>
    <cellStyle name="Normal 44 2 3 3 8" xfId="17381" xr:uid="{00000000-0005-0000-0000-0000E5430000}"/>
    <cellStyle name="Normal 44 2 3 4" xfId="2639" xr:uid="{00000000-0005-0000-0000-00004F0A0000}"/>
    <cellStyle name="Normal 44 2 3 4 2" xfId="4329" xr:uid="{00000000-0005-0000-0000-0000E9100000}"/>
    <cellStyle name="Normal 44 2 3 4 2 2" xfId="14402" xr:uid="{00000000-0005-0000-0000-000042380000}"/>
    <cellStyle name="Normal 44 2 3 4 2 2 3" xfId="29500" xr:uid="{00000000-0005-0000-0000-00003C730000}"/>
    <cellStyle name="Normal 44 2 3 4 2 3" xfId="9382" xr:uid="{00000000-0005-0000-0000-0000A6240000}"/>
    <cellStyle name="Normal 44 2 3 4 2 3 3" xfId="24483" xr:uid="{00000000-0005-0000-0000-0000A35F0000}"/>
    <cellStyle name="Normal 44 2 3 4 2 5" xfId="19470" xr:uid="{00000000-0005-0000-0000-00000E4C0000}"/>
    <cellStyle name="Normal 44 2 3 4 3" xfId="6021" xr:uid="{00000000-0005-0000-0000-000085170000}"/>
    <cellStyle name="Normal 44 2 3 4 3 2" xfId="16073" xr:uid="{00000000-0005-0000-0000-0000C93E0000}"/>
    <cellStyle name="Normal 44 2 3 4 3 3" xfId="11053" xr:uid="{00000000-0005-0000-0000-00002D2B0000}"/>
    <cellStyle name="Normal 44 2 3 4 3 3 3" xfId="26154" xr:uid="{00000000-0005-0000-0000-00002A660000}"/>
    <cellStyle name="Normal 44 2 3 4 3 5" xfId="21141" xr:uid="{00000000-0005-0000-0000-000095520000}"/>
    <cellStyle name="Normal 44 2 3 4 4" xfId="12731" xr:uid="{00000000-0005-0000-0000-0000BB310000}"/>
    <cellStyle name="Normal 44 2 3 4 4 3" xfId="27829" xr:uid="{00000000-0005-0000-0000-0000B56C0000}"/>
    <cellStyle name="Normal 44 2 3 4 5" xfId="7710" xr:uid="{00000000-0005-0000-0000-00001E1E0000}"/>
    <cellStyle name="Normal 44 2 3 4 5 3" xfId="22812" xr:uid="{00000000-0005-0000-0000-00001C590000}"/>
    <cellStyle name="Normal 44 2 3 4 7" xfId="17799" xr:uid="{00000000-0005-0000-0000-000087450000}"/>
    <cellStyle name="Normal 44 2 3 5" xfId="3492" xr:uid="{00000000-0005-0000-0000-0000A40D0000}"/>
    <cellStyle name="Normal 44 2 3 5 2" xfId="13566" xr:uid="{00000000-0005-0000-0000-0000FE340000}"/>
    <cellStyle name="Normal 44 2 3 5 2 3" xfId="28664" xr:uid="{00000000-0005-0000-0000-0000F86F0000}"/>
    <cellStyle name="Normal 44 2 3 5 3" xfId="8546" xr:uid="{00000000-0005-0000-0000-000062210000}"/>
    <cellStyle name="Normal 44 2 3 5 3 3" xfId="23647" xr:uid="{00000000-0005-0000-0000-00005F5C0000}"/>
    <cellStyle name="Normal 44 2 3 5 5" xfId="18634" xr:uid="{00000000-0005-0000-0000-0000CA480000}"/>
    <cellStyle name="Normal 44 2 3 6" xfId="5185" xr:uid="{00000000-0005-0000-0000-000041140000}"/>
    <cellStyle name="Normal 44 2 3 6 2" xfId="15237" xr:uid="{00000000-0005-0000-0000-0000853B0000}"/>
    <cellStyle name="Normal 44 2 3 6 2 3" xfId="30335" xr:uid="{00000000-0005-0000-0000-00007F760000}"/>
    <cellStyle name="Normal 44 2 3 6 3" xfId="10217" xr:uid="{00000000-0005-0000-0000-0000E9270000}"/>
    <cellStyle name="Normal 44 2 3 6 3 3" xfId="25318" xr:uid="{00000000-0005-0000-0000-0000E6620000}"/>
    <cellStyle name="Normal 44 2 3 6 5" xfId="20305" xr:uid="{00000000-0005-0000-0000-0000514F0000}"/>
    <cellStyle name="Normal 44 2 3 7" xfId="11895" xr:uid="{00000000-0005-0000-0000-0000772E0000}"/>
    <cellStyle name="Normal 44 2 3 7 3" xfId="26993" xr:uid="{00000000-0005-0000-0000-000071690000}"/>
    <cellStyle name="Normal 44 2 3 8" xfId="6874" xr:uid="{00000000-0005-0000-0000-0000DA1A0000}"/>
    <cellStyle name="Normal 44 2 3 8 3" xfId="21976" xr:uid="{00000000-0005-0000-0000-0000D8550000}"/>
    <cellStyle name="Normal 44 2 4" xfId="1899" xr:uid="{00000000-0005-0000-0000-00006B070000}"/>
    <cellStyle name="Normal 44 2 4 2" xfId="2322" xr:uid="{00000000-0005-0000-0000-000012090000}"/>
    <cellStyle name="Normal 44 2 4 2 2" xfId="3161" xr:uid="{00000000-0005-0000-0000-0000590C0000}"/>
    <cellStyle name="Normal 44 2 4 2 2 2" xfId="4851" xr:uid="{00000000-0005-0000-0000-0000F3120000}"/>
    <cellStyle name="Normal 44 2 4 2 2 2 2" xfId="14924" xr:uid="{00000000-0005-0000-0000-00004C3A0000}"/>
    <cellStyle name="Normal 44 2 4 2 2 2 2 3" xfId="30022" xr:uid="{00000000-0005-0000-0000-000046750000}"/>
    <cellStyle name="Normal 44 2 4 2 2 2 3" xfId="9904" xr:uid="{00000000-0005-0000-0000-0000B0260000}"/>
    <cellStyle name="Normal 44 2 4 2 2 2 3 3" xfId="25005" xr:uid="{00000000-0005-0000-0000-0000AD610000}"/>
    <cellStyle name="Normal 44 2 4 2 2 2 5" xfId="19992" xr:uid="{00000000-0005-0000-0000-0000184E0000}"/>
    <cellStyle name="Normal 44 2 4 2 2 3" xfId="6543" xr:uid="{00000000-0005-0000-0000-00008F190000}"/>
    <cellStyle name="Normal 44 2 4 2 2 3 2" xfId="16595" xr:uid="{00000000-0005-0000-0000-0000D3400000}"/>
    <cellStyle name="Normal 44 2 4 2 2 3 3" xfId="11575" xr:uid="{00000000-0005-0000-0000-0000372D0000}"/>
    <cellStyle name="Normal 44 2 4 2 2 3 3 3" xfId="26676" xr:uid="{00000000-0005-0000-0000-000034680000}"/>
    <cellStyle name="Normal 44 2 4 2 2 3 5" xfId="21663" xr:uid="{00000000-0005-0000-0000-00009F540000}"/>
    <cellStyle name="Normal 44 2 4 2 2 4" xfId="13253" xr:uid="{00000000-0005-0000-0000-0000C5330000}"/>
    <cellStyle name="Normal 44 2 4 2 2 4 3" xfId="28351" xr:uid="{00000000-0005-0000-0000-0000BF6E0000}"/>
    <cellStyle name="Normal 44 2 4 2 2 5" xfId="8232" xr:uid="{00000000-0005-0000-0000-000028200000}"/>
    <cellStyle name="Normal 44 2 4 2 2 5 3" xfId="23334" xr:uid="{00000000-0005-0000-0000-0000265B0000}"/>
    <cellStyle name="Normal 44 2 4 2 2 7" xfId="18321" xr:uid="{00000000-0005-0000-0000-000091470000}"/>
    <cellStyle name="Normal 44 2 4 2 3" xfId="4014" xr:uid="{00000000-0005-0000-0000-0000AE0F0000}"/>
    <cellStyle name="Normal 44 2 4 2 3 2" xfId="14088" xr:uid="{00000000-0005-0000-0000-000008370000}"/>
    <cellStyle name="Normal 44 2 4 2 3 2 3" xfId="29186" xr:uid="{00000000-0005-0000-0000-000002720000}"/>
    <cellStyle name="Normal 44 2 4 2 3 3" xfId="9068" xr:uid="{00000000-0005-0000-0000-00006C230000}"/>
    <cellStyle name="Normal 44 2 4 2 3 3 3" xfId="24169" xr:uid="{00000000-0005-0000-0000-0000695E0000}"/>
    <cellStyle name="Normal 44 2 4 2 3 5" xfId="19156" xr:uid="{00000000-0005-0000-0000-0000D44A0000}"/>
    <cellStyle name="Normal 44 2 4 2 4" xfId="5707" xr:uid="{00000000-0005-0000-0000-00004B160000}"/>
    <cellStyle name="Normal 44 2 4 2 4 2" xfId="15759" xr:uid="{00000000-0005-0000-0000-00008F3D0000}"/>
    <cellStyle name="Normal 44 2 4 2 4 2 3" xfId="30857" xr:uid="{00000000-0005-0000-0000-000089780000}"/>
    <cellStyle name="Normal 44 2 4 2 4 3" xfId="10739" xr:uid="{00000000-0005-0000-0000-0000F3290000}"/>
    <cellStyle name="Normal 44 2 4 2 4 3 3" xfId="25840" xr:uid="{00000000-0005-0000-0000-0000F0640000}"/>
    <cellStyle name="Normal 44 2 4 2 4 5" xfId="20827" xr:uid="{00000000-0005-0000-0000-00005B510000}"/>
    <cellStyle name="Normal 44 2 4 2 5" xfId="12417" xr:uid="{00000000-0005-0000-0000-000081300000}"/>
    <cellStyle name="Normal 44 2 4 2 5 3" xfId="27515" xr:uid="{00000000-0005-0000-0000-00007B6B0000}"/>
    <cellStyle name="Normal 44 2 4 2 6" xfId="7396" xr:uid="{00000000-0005-0000-0000-0000E41C0000}"/>
    <cellStyle name="Normal 44 2 4 2 6 3" xfId="22498" xr:uid="{00000000-0005-0000-0000-0000E2570000}"/>
    <cellStyle name="Normal 44 2 4 2 8" xfId="17485" xr:uid="{00000000-0005-0000-0000-00004D440000}"/>
    <cellStyle name="Normal 44 2 4 3" xfId="2743" xr:uid="{00000000-0005-0000-0000-0000B70A0000}"/>
    <cellStyle name="Normal 44 2 4 3 2" xfId="4433" xr:uid="{00000000-0005-0000-0000-000051110000}"/>
    <cellStyle name="Normal 44 2 4 3 2 2" xfId="14506" xr:uid="{00000000-0005-0000-0000-0000AA380000}"/>
    <cellStyle name="Normal 44 2 4 3 2 2 3" xfId="29604" xr:uid="{00000000-0005-0000-0000-0000A4730000}"/>
    <cellStyle name="Normal 44 2 4 3 2 3" xfId="9486" xr:uid="{00000000-0005-0000-0000-00000E250000}"/>
    <cellStyle name="Normal 44 2 4 3 2 3 3" xfId="24587" xr:uid="{00000000-0005-0000-0000-00000B600000}"/>
    <cellStyle name="Normal 44 2 4 3 2 5" xfId="19574" xr:uid="{00000000-0005-0000-0000-0000764C0000}"/>
    <cellStyle name="Normal 44 2 4 3 3" xfId="6125" xr:uid="{00000000-0005-0000-0000-0000ED170000}"/>
    <cellStyle name="Normal 44 2 4 3 3 2" xfId="16177" xr:uid="{00000000-0005-0000-0000-0000313F0000}"/>
    <cellStyle name="Normal 44 2 4 3 3 3" xfId="11157" xr:uid="{00000000-0005-0000-0000-0000952B0000}"/>
    <cellStyle name="Normal 44 2 4 3 3 3 3" xfId="26258" xr:uid="{00000000-0005-0000-0000-000092660000}"/>
    <cellStyle name="Normal 44 2 4 3 3 5" xfId="21245" xr:uid="{00000000-0005-0000-0000-0000FD520000}"/>
    <cellStyle name="Normal 44 2 4 3 4" xfId="12835" xr:uid="{00000000-0005-0000-0000-000023320000}"/>
    <cellStyle name="Normal 44 2 4 3 4 3" xfId="27933" xr:uid="{00000000-0005-0000-0000-00001D6D0000}"/>
    <cellStyle name="Normal 44 2 4 3 5" xfId="7814" xr:uid="{00000000-0005-0000-0000-0000861E0000}"/>
    <cellStyle name="Normal 44 2 4 3 5 3" xfId="22916" xr:uid="{00000000-0005-0000-0000-000084590000}"/>
    <cellStyle name="Normal 44 2 4 3 7" xfId="17903" xr:uid="{00000000-0005-0000-0000-0000EF450000}"/>
    <cellStyle name="Normal 44 2 4 4" xfId="3596" xr:uid="{00000000-0005-0000-0000-00000C0E0000}"/>
    <cellStyle name="Normal 44 2 4 4 2" xfId="13670" xr:uid="{00000000-0005-0000-0000-000066350000}"/>
    <cellStyle name="Normal 44 2 4 4 2 3" xfId="28768" xr:uid="{00000000-0005-0000-0000-000060700000}"/>
    <cellStyle name="Normal 44 2 4 4 3" xfId="8650" xr:uid="{00000000-0005-0000-0000-0000CA210000}"/>
    <cellStyle name="Normal 44 2 4 4 3 3" xfId="23751" xr:uid="{00000000-0005-0000-0000-0000C75C0000}"/>
    <cellStyle name="Normal 44 2 4 4 5" xfId="18738" xr:uid="{00000000-0005-0000-0000-000032490000}"/>
    <cellStyle name="Normal 44 2 4 5" xfId="5289" xr:uid="{00000000-0005-0000-0000-0000A9140000}"/>
    <cellStyle name="Normal 44 2 4 5 2" xfId="15341" xr:uid="{00000000-0005-0000-0000-0000ED3B0000}"/>
    <cellStyle name="Normal 44 2 4 5 2 3" xfId="30439" xr:uid="{00000000-0005-0000-0000-0000E7760000}"/>
    <cellStyle name="Normal 44 2 4 5 3" xfId="10321" xr:uid="{00000000-0005-0000-0000-000051280000}"/>
    <cellStyle name="Normal 44 2 4 5 3 3" xfId="25422" xr:uid="{00000000-0005-0000-0000-00004E630000}"/>
    <cellStyle name="Normal 44 2 4 5 5" xfId="20409" xr:uid="{00000000-0005-0000-0000-0000B94F0000}"/>
    <cellStyle name="Normal 44 2 4 6" xfId="11999" xr:uid="{00000000-0005-0000-0000-0000DF2E0000}"/>
    <cellStyle name="Normal 44 2 4 6 3" xfId="27097" xr:uid="{00000000-0005-0000-0000-0000D9690000}"/>
    <cellStyle name="Normal 44 2 4 7" xfId="6978" xr:uid="{00000000-0005-0000-0000-0000421B0000}"/>
    <cellStyle name="Normal 44 2 4 7 3" xfId="22080" xr:uid="{00000000-0005-0000-0000-000040560000}"/>
    <cellStyle name="Normal 44 2 4 9" xfId="17067" xr:uid="{00000000-0005-0000-0000-0000AB420000}"/>
    <cellStyle name="Normal 44 2 5" xfId="2112" xr:uid="{00000000-0005-0000-0000-000040080000}"/>
    <cellStyle name="Normal 44 2 5 2" xfId="2953" xr:uid="{00000000-0005-0000-0000-0000890B0000}"/>
    <cellStyle name="Normal 44 2 5 2 2" xfId="4643" xr:uid="{00000000-0005-0000-0000-000023120000}"/>
    <cellStyle name="Normal 44 2 5 2 2 2" xfId="14716" xr:uid="{00000000-0005-0000-0000-00007C390000}"/>
    <cellStyle name="Normal 44 2 5 2 2 2 3" xfId="29814" xr:uid="{00000000-0005-0000-0000-000076740000}"/>
    <cellStyle name="Normal 44 2 5 2 2 3" xfId="9696" xr:uid="{00000000-0005-0000-0000-0000E0250000}"/>
    <cellStyle name="Normal 44 2 5 2 2 3 3" xfId="24797" xr:uid="{00000000-0005-0000-0000-0000DD600000}"/>
    <cellStyle name="Normal 44 2 5 2 2 5" xfId="19784" xr:uid="{00000000-0005-0000-0000-0000484D0000}"/>
    <cellStyle name="Normal 44 2 5 2 3" xfId="6335" xr:uid="{00000000-0005-0000-0000-0000BF180000}"/>
    <cellStyle name="Normal 44 2 5 2 3 2" xfId="16387" xr:uid="{00000000-0005-0000-0000-000003400000}"/>
    <cellStyle name="Normal 44 2 5 2 3 3" xfId="11367" xr:uid="{00000000-0005-0000-0000-0000672C0000}"/>
    <cellStyle name="Normal 44 2 5 2 3 3 3" xfId="26468" xr:uid="{00000000-0005-0000-0000-000064670000}"/>
    <cellStyle name="Normal 44 2 5 2 3 5" xfId="21455" xr:uid="{00000000-0005-0000-0000-0000CF530000}"/>
    <cellStyle name="Normal 44 2 5 2 4" xfId="13045" xr:uid="{00000000-0005-0000-0000-0000F5320000}"/>
    <cellStyle name="Normal 44 2 5 2 4 3" xfId="28143" xr:uid="{00000000-0005-0000-0000-0000EF6D0000}"/>
    <cellStyle name="Normal 44 2 5 2 5" xfId="8024" xr:uid="{00000000-0005-0000-0000-0000581F0000}"/>
    <cellStyle name="Normal 44 2 5 2 5 3" xfId="23126" xr:uid="{00000000-0005-0000-0000-0000565A0000}"/>
    <cellStyle name="Normal 44 2 5 2 7" xfId="18113" xr:uid="{00000000-0005-0000-0000-0000C1460000}"/>
    <cellStyle name="Normal 44 2 5 3" xfId="3806" xr:uid="{00000000-0005-0000-0000-0000DE0E0000}"/>
    <cellStyle name="Normal 44 2 5 3 2" xfId="13880" xr:uid="{00000000-0005-0000-0000-000038360000}"/>
    <cellStyle name="Normal 44 2 5 3 2 3" xfId="28978" xr:uid="{00000000-0005-0000-0000-000032710000}"/>
    <cellStyle name="Normal 44 2 5 3 3" xfId="8860" xr:uid="{00000000-0005-0000-0000-00009C220000}"/>
    <cellStyle name="Normal 44 2 5 3 3 3" xfId="23961" xr:uid="{00000000-0005-0000-0000-0000995D0000}"/>
    <cellStyle name="Normal 44 2 5 3 5" xfId="18948" xr:uid="{00000000-0005-0000-0000-0000044A0000}"/>
    <cellStyle name="Normal 44 2 5 4" xfId="5499" xr:uid="{00000000-0005-0000-0000-00007B150000}"/>
    <cellStyle name="Normal 44 2 5 4 2" xfId="15551" xr:uid="{00000000-0005-0000-0000-0000BF3C0000}"/>
    <cellStyle name="Normal 44 2 5 4 2 3" xfId="30649" xr:uid="{00000000-0005-0000-0000-0000B9770000}"/>
    <cellStyle name="Normal 44 2 5 4 3" xfId="10531" xr:uid="{00000000-0005-0000-0000-000023290000}"/>
    <cellStyle name="Normal 44 2 5 4 3 3" xfId="25632" xr:uid="{00000000-0005-0000-0000-000020640000}"/>
    <cellStyle name="Normal 44 2 5 4 5" xfId="20619" xr:uid="{00000000-0005-0000-0000-00008B500000}"/>
    <cellStyle name="Normal 44 2 5 5" xfId="12209" xr:uid="{00000000-0005-0000-0000-0000B12F0000}"/>
    <cellStyle name="Normal 44 2 5 5 3" xfId="27307" xr:uid="{00000000-0005-0000-0000-0000AB6A0000}"/>
    <cellStyle name="Normal 44 2 5 6" xfId="7188" xr:uid="{00000000-0005-0000-0000-0000141C0000}"/>
    <cellStyle name="Normal 44 2 5 6 3" xfId="22290" xr:uid="{00000000-0005-0000-0000-000012570000}"/>
    <cellStyle name="Normal 44 2 5 8" xfId="17277" xr:uid="{00000000-0005-0000-0000-00007D430000}"/>
    <cellStyle name="Normal 44 2 6" xfId="2533" xr:uid="{00000000-0005-0000-0000-0000E5090000}"/>
    <cellStyle name="Normal 44 2 6 2" xfId="4225" xr:uid="{00000000-0005-0000-0000-000081100000}"/>
    <cellStyle name="Normal 44 2 6 2 2" xfId="14298" xr:uid="{00000000-0005-0000-0000-0000DA370000}"/>
    <cellStyle name="Normal 44 2 6 2 2 3" xfId="29396" xr:uid="{00000000-0005-0000-0000-0000D4720000}"/>
    <cellStyle name="Normal 44 2 6 2 3" xfId="9278" xr:uid="{00000000-0005-0000-0000-00003E240000}"/>
    <cellStyle name="Normal 44 2 6 2 3 3" xfId="24379" xr:uid="{00000000-0005-0000-0000-00003B5F0000}"/>
    <cellStyle name="Normal 44 2 6 2 5" xfId="19366" xr:uid="{00000000-0005-0000-0000-0000A64B0000}"/>
    <cellStyle name="Normal 44 2 6 3" xfId="5917" xr:uid="{00000000-0005-0000-0000-00001D170000}"/>
    <cellStyle name="Normal 44 2 6 3 2" xfId="15969" xr:uid="{00000000-0005-0000-0000-0000613E0000}"/>
    <cellStyle name="Normal 44 2 6 3 3" xfId="10949" xr:uid="{00000000-0005-0000-0000-0000C52A0000}"/>
    <cellStyle name="Normal 44 2 6 3 3 3" xfId="26050" xr:uid="{00000000-0005-0000-0000-0000C2650000}"/>
    <cellStyle name="Normal 44 2 6 3 5" xfId="21037" xr:uid="{00000000-0005-0000-0000-00002D520000}"/>
    <cellStyle name="Normal 44 2 6 4" xfId="12627" xr:uid="{00000000-0005-0000-0000-000053310000}"/>
    <cellStyle name="Normal 44 2 6 4 3" xfId="27725" xr:uid="{00000000-0005-0000-0000-00004D6C0000}"/>
    <cellStyle name="Normal 44 2 6 5" xfId="7606" xr:uid="{00000000-0005-0000-0000-0000B61D0000}"/>
    <cellStyle name="Normal 44 2 6 5 3" xfId="22708" xr:uid="{00000000-0005-0000-0000-0000B4580000}"/>
    <cellStyle name="Normal 44 2 6 7" xfId="17695" xr:uid="{00000000-0005-0000-0000-00001F450000}"/>
    <cellStyle name="Normal 44 2 7" xfId="3384" xr:uid="{00000000-0005-0000-0000-0000380D0000}"/>
    <cellStyle name="Normal 44 2 7 2" xfId="13462" xr:uid="{00000000-0005-0000-0000-000096340000}"/>
    <cellStyle name="Normal 44 2 7 2 3" xfId="28560" xr:uid="{00000000-0005-0000-0000-0000906F0000}"/>
    <cellStyle name="Normal 44 2 7 3" xfId="8442" xr:uid="{00000000-0005-0000-0000-0000FA200000}"/>
    <cellStyle name="Normal 44 2 7 3 3" xfId="23543" xr:uid="{00000000-0005-0000-0000-0000F75B0000}"/>
    <cellStyle name="Normal 44 2 7 5" xfId="18530" xr:uid="{00000000-0005-0000-0000-000062480000}"/>
    <cellStyle name="Normal 44 2 8" xfId="5078" xr:uid="{00000000-0005-0000-0000-0000D6130000}"/>
    <cellStyle name="Normal 44 2 8 2" xfId="15133" xr:uid="{00000000-0005-0000-0000-00001D3B0000}"/>
    <cellStyle name="Normal 44 2 8 2 3" xfId="30231" xr:uid="{00000000-0005-0000-0000-000017760000}"/>
    <cellStyle name="Normal 44 2 8 3" xfId="10113" xr:uid="{00000000-0005-0000-0000-000081270000}"/>
    <cellStyle name="Normal 44 2 8 3 3" xfId="25214" xr:uid="{00000000-0005-0000-0000-00007E620000}"/>
    <cellStyle name="Normal 44 2 8 5" xfId="20201" xr:uid="{00000000-0005-0000-0000-0000E94E0000}"/>
    <cellStyle name="Normal 44 2 9" xfId="11789" xr:uid="{00000000-0005-0000-0000-00000D2E0000}"/>
    <cellStyle name="Normal 44 2 9 3" xfId="26889" xr:uid="{00000000-0005-0000-0000-000009690000}"/>
    <cellStyle name="Normal 45" xfId="971" xr:uid="{00000000-0005-0000-0000-0000CB030000}"/>
    <cellStyle name="Normal 45 2" xfId="1445" xr:uid="{00000000-0005-0000-0000-0000A5050000}"/>
    <cellStyle name="Normal 45 2 10" xfId="6769" xr:uid="{00000000-0005-0000-0000-0000711A0000}"/>
    <cellStyle name="Normal 45 2 10 3" xfId="21873" xr:uid="{00000000-0005-0000-0000-000071550000}"/>
    <cellStyle name="Normal 45 2 12" xfId="16858" xr:uid="{00000000-0005-0000-0000-0000DA410000}"/>
    <cellStyle name="Normal 45 2 2" xfId="1733" xr:uid="{00000000-0005-0000-0000-0000C5060000}"/>
    <cellStyle name="Normal 45 2 2 11" xfId="16912" xr:uid="{00000000-0005-0000-0000-000010420000}"/>
    <cellStyle name="Normal 45 2 2 2" xfId="1841" xr:uid="{00000000-0005-0000-0000-000031070000}"/>
    <cellStyle name="Normal 45 2 2 2 10" xfId="17016" xr:uid="{00000000-0005-0000-0000-000078420000}"/>
    <cellStyle name="Normal 45 2 2 2 2" xfId="2058" xr:uid="{00000000-0005-0000-0000-00000A080000}"/>
    <cellStyle name="Normal 45 2 2 2 2 2" xfId="2479" xr:uid="{00000000-0005-0000-0000-0000AF090000}"/>
    <cellStyle name="Normal 45 2 2 2 2 2 2" xfId="3318" xr:uid="{00000000-0005-0000-0000-0000F60C0000}"/>
    <cellStyle name="Normal 45 2 2 2 2 2 2 2" xfId="5008" xr:uid="{00000000-0005-0000-0000-000090130000}"/>
    <cellStyle name="Normal 45 2 2 2 2 2 2 2 2" xfId="15081" xr:uid="{00000000-0005-0000-0000-0000E93A0000}"/>
    <cellStyle name="Normal 45 2 2 2 2 2 2 2 2 3" xfId="30179" xr:uid="{00000000-0005-0000-0000-0000E3750000}"/>
    <cellStyle name="Normal 45 2 2 2 2 2 2 2 3" xfId="10061" xr:uid="{00000000-0005-0000-0000-00004D270000}"/>
    <cellStyle name="Normal 45 2 2 2 2 2 2 2 3 3" xfId="25162" xr:uid="{00000000-0005-0000-0000-00004A620000}"/>
    <cellStyle name="Normal 45 2 2 2 2 2 2 2 5" xfId="20149" xr:uid="{00000000-0005-0000-0000-0000B54E0000}"/>
    <cellStyle name="Normal 45 2 2 2 2 2 2 3" xfId="6700" xr:uid="{00000000-0005-0000-0000-00002C1A0000}"/>
    <cellStyle name="Normal 45 2 2 2 2 2 2 3 2" xfId="16752" xr:uid="{00000000-0005-0000-0000-000070410000}"/>
    <cellStyle name="Normal 45 2 2 2 2 2 2 3 3" xfId="11732" xr:uid="{00000000-0005-0000-0000-0000D42D0000}"/>
    <cellStyle name="Normal 45 2 2 2 2 2 2 3 3 3" xfId="26833" xr:uid="{00000000-0005-0000-0000-0000D1680000}"/>
    <cellStyle name="Normal 45 2 2 2 2 2 2 3 5" xfId="21820" xr:uid="{00000000-0005-0000-0000-00003C550000}"/>
    <cellStyle name="Normal 45 2 2 2 2 2 2 4" xfId="13410" xr:uid="{00000000-0005-0000-0000-000062340000}"/>
    <cellStyle name="Normal 45 2 2 2 2 2 2 4 3" xfId="28508" xr:uid="{00000000-0005-0000-0000-00005C6F0000}"/>
    <cellStyle name="Normal 45 2 2 2 2 2 2 5" xfId="8389" xr:uid="{00000000-0005-0000-0000-0000C5200000}"/>
    <cellStyle name="Normal 45 2 2 2 2 2 2 5 3" xfId="23491" xr:uid="{00000000-0005-0000-0000-0000C35B0000}"/>
    <cellStyle name="Normal 45 2 2 2 2 2 2 7" xfId="18478" xr:uid="{00000000-0005-0000-0000-00002E480000}"/>
    <cellStyle name="Normal 45 2 2 2 2 2 3" xfId="4171" xr:uid="{00000000-0005-0000-0000-00004B100000}"/>
    <cellStyle name="Normal 45 2 2 2 2 2 3 2" xfId="14245" xr:uid="{00000000-0005-0000-0000-0000A5370000}"/>
    <cellStyle name="Normal 45 2 2 2 2 2 3 2 3" xfId="29343" xr:uid="{00000000-0005-0000-0000-00009F720000}"/>
    <cellStyle name="Normal 45 2 2 2 2 2 3 3" xfId="9225" xr:uid="{00000000-0005-0000-0000-000009240000}"/>
    <cellStyle name="Normal 45 2 2 2 2 2 3 3 3" xfId="24326" xr:uid="{00000000-0005-0000-0000-0000065F0000}"/>
    <cellStyle name="Normal 45 2 2 2 2 2 3 5" xfId="19313" xr:uid="{00000000-0005-0000-0000-0000714B0000}"/>
    <cellStyle name="Normal 45 2 2 2 2 2 4" xfId="5864" xr:uid="{00000000-0005-0000-0000-0000E8160000}"/>
    <cellStyle name="Normal 45 2 2 2 2 2 4 2" xfId="15916" xr:uid="{00000000-0005-0000-0000-00002C3E0000}"/>
    <cellStyle name="Normal 45 2 2 2 2 2 4 3" xfId="10896" xr:uid="{00000000-0005-0000-0000-0000902A0000}"/>
    <cellStyle name="Normal 45 2 2 2 2 2 4 3 3" xfId="25997" xr:uid="{00000000-0005-0000-0000-00008D650000}"/>
    <cellStyle name="Normal 45 2 2 2 2 2 4 5" xfId="20984" xr:uid="{00000000-0005-0000-0000-0000F8510000}"/>
    <cellStyle name="Normal 45 2 2 2 2 2 5" xfId="12574" xr:uid="{00000000-0005-0000-0000-00001E310000}"/>
    <cellStyle name="Normal 45 2 2 2 2 2 5 3" xfId="27672" xr:uid="{00000000-0005-0000-0000-0000186C0000}"/>
    <cellStyle name="Normal 45 2 2 2 2 2 6" xfId="7553" xr:uid="{00000000-0005-0000-0000-0000811D0000}"/>
    <cellStyle name="Normal 45 2 2 2 2 2 6 3" xfId="22655" xr:uid="{00000000-0005-0000-0000-00007F580000}"/>
    <cellStyle name="Normal 45 2 2 2 2 2 8" xfId="17642" xr:uid="{00000000-0005-0000-0000-0000EA440000}"/>
    <cellStyle name="Normal 45 2 2 2 2 3" xfId="2900" xr:uid="{00000000-0005-0000-0000-0000540B0000}"/>
    <cellStyle name="Normal 45 2 2 2 2 3 2" xfId="4590" xr:uid="{00000000-0005-0000-0000-0000EE110000}"/>
    <cellStyle name="Normal 45 2 2 2 2 3 2 2" xfId="14663" xr:uid="{00000000-0005-0000-0000-000047390000}"/>
    <cellStyle name="Normal 45 2 2 2 2 3 2 2 3" xfId="29761" xr:uid="{00000000-0005-0000-0000-000041740000}"/>
    <cellStyle name="Normal 45 2 2 2 2 3 2 3" xfId="9643" xr:uid="{00000000-0005-0000-0000-0000AB250000}"/>
    <cellStyle name="Normal 45 2 2 2 2 3 2 3 3" xfId="24744" xr:uid="{00000000-0005-0000-0000-0000A8600000}"/>
    <cellStyle name="Normal 45 2 2 2 2 3 2 5" xfId="19731" xr:uid="{00000000-0005-0000-0000-0000134D0000}"/>
    <cellStyle name="Normal 45 2 2 2 2 3 3" xfId="6282" xr:uid="{00000000-0005-0000-0000-00008A180000}"/>
    <cellStyle name="Normal 45 2 2 2 2 3 3 2" xfId="16334" xr:uid="{00000000-0005-0000-0000-0000CE3F0000}"/>
    <cellStyle name="Normal 45 2 2 2 2 3 3 3" xfId="11314" xr:uid="{00000000-0005-0000-0000-0000322C0000}"/>
    <cellStyle name="Normal 45 2 2 2 2 3 3 3 3" xfId="26415" xr:uid="{00000000-0005-0000-0000-00002F670000}"/>
    <cellStyle name="Normal 45 2 2 2 2 3 3 5" xfId="21402" xr:uid="{00000000-0005-0000-0000-00009A530000}"/>
    <cellStyle name="Normal 45 2 2 2 2 3 4" xfId="12992" xr:uid="{00000000-0005-0000-0000-0000C0320000}"/>
    <cellStyle name="Normal 45 2 2 2 2 3 4 3" xfId="28090" xr:uid="{00000000-0005-0000-0000-0000BA6D0000}"/>
    <cellStyle name="Normal 45 2 2 2 2 3 5" xfId="7971" xr:uid="{00000000-0005-0000-0000-0000231F0000}"/>
    <cellStyle name="Normal 45 2 2 2 2 3 5 3" xfId="23073" xr:uid="{00000000-0005-0000-0000-0000215A0000}"/>
    <cellStyle name="Normal 45 2 2 2 2 3 7" xfId="18060" xr:uid="{00000000-0005-0000-0000-00008C460000}"/>
    <cellStyle name="Normal 45 2 2 2 2 4" xfId="3753" xr:uid="{00000000-0005-0000-0000-0000A90E0000}"/>
    <cellStyle name="Normal 45 2 2 2 2 4 2" xfId="13827" xr:uid="{00000000-0005-0000-0000-000003360000}"/>
    <cellStyle name="Normal 45 2 2 2 2 4 2 3" xfId="28925" xr:uid="{00000000-0005-0000-0000-0000FD700000}"/>
    <cellStyle name="Normal 45 2 2 2 2 4 3" xfId="8807" xr:uid="{00000000-0005-0000-0000-000067220000}"/>
    <cellStyle name="Normal 45 2 2 2 2 4 3 3" xfId="23908" xr:uid="{00000000-0005-0000-0000-0000645D0000}"/>
    <cellStyle name="Normal 45 2 2 2 2 4 5" xfId="18895" xr:uid="{00000000-0005-0000-0000-0000CF490000}"/>
    <cellStyle name="Normal 45 2 2 2 2 5" xfId="5446" xr:uid="{00000000-0005-0000-0000-000046150000}"/>
    <cellStyle name="Normal 45 2 2 2 2 5 2" xfId="15498" xr:uid="{00000000-0005-0000-0000-00008A3C0000}"/>
    <cellStyle name="Normal 45 2 2 2 2 5 2 3" xfId="30596" xr:uid="{00000000-0005-0000-0000-000084770000}"/>
    <cellStyle name="Normal 45 2 2 2 2 5 3" xfId="10478" xr:uid="{00000000-0005-0000-0000-0000EE280000}"/>
    <cellStyle name="Normal 45 2 2 2 2 5 3 3" xfId="25579" xr:uid="{00000000-0005-0000-0000-0000EB630000}"/>
    <cellStyle name="Normal 45 2 2 2 2 5 5" xfId="20566" xr:uid="{00000000-0005-0000-0000-000056500000}"/>
    <cellStyle name="Normal 45 2 2 2 2 6" xfId="12156" xr:uid="{00000000-0005-0000-0000-00007C2F0000}"/>
    <cellStyle name="Normal 45 2 2 2 2 6 3" xfId="27254" xr:uid="{00000000-0005-0000-0000-0000766A0000}"/>
    <cellStyle name="Normal 45 2 2 2 2 7" xfId="7135" xr:uid="{00000000-0005-0000-0000-0000DF1B0000}"/>
    <cellStyle name="Normal 45 2 2 2 2 7 3" xfId="22237" xr:uid="{00000000-0005-0000-0000-0000DD560000}"/>
    <cellStyle name="Normal 45 2 2 2 2 9" xfId="17224" xr:uid="{00000000-0005-0000-0000-000048430000}"/>
    <cellStyle name="Normal 45 2 2 2 3" xfId="2271" xr:uid="{00000000-0005-0000-0000-0000DF080000}"/>
    <cellStyle name="Normal 45 2 2 2 3 2" xfId="3110" xr:uid="{00000000-0005-0000-0000-0000260C0000}"/>
    <cellStyle name="Normal 45 2 2 2 3 2 2" xfId="4800" xr:uid="{00000000-0005-0000-0000-0000C0120000}"/>
    <cellStyle name="Normal 45 2 2 2 3 2 2 2" xfId="14873" xr:uid="{00000000-0005-0000-0000-0000193A0000}"/>
    <cellStyle name="Normal 45 2 2 2 3 2 2 2 3" xfId="29971" xr:uid="{00000000-0005-0000-0000-000013750000}"/>
    <cellStyle name="Normal 45 2 2 2 3 2 2 3" xfId="9853" xr:uid="{00000000-0005-0000-0000-00007D260000}"/>
    <cellStyle name="Normal 45 2 2 2 3 2 2 3 3" xfId="24954" xr:uid="{00000000-0005-0000-0000-00007A610000}"/>
    <cellStyle name="Normal 45 2 2 2 3 2 2 5" xfId="19941" xr:uid="{00000000-0005-0000-0000-0000E54D0000}"/>
    <cellStyle name="Normal 45 2 2 2 3 2 3" xfId="6492" xr:uid="{00000000-0005-0000-0000-00005C190000}"/>
    <cellStyle name="Normal 45 2 2 2 3 2 3 2" xfId="16544" xr:uid="{00000000-0005-0000-0000-0000A0400000}"/>
    <cellStyle name="Normal 45 2 2 2 3 2 3 3" xfId="11524" xr:uid="{00000000-0005-0000-0000-0000042D0000}"/>
    <cellStyle name="Normal 45 2 2 2 3 2 3 3 3" xfId="26625" xr:uid="{00000000-0005-0000-0000-000001680000}"/>
    <cellStyle name="Normal 45 2 2 2 3 2 3 5" xfId="21612" xr:uid="{00000000-0005-0000-0000-00006C540000}"/>
    <cellStyle name="Normal 45 2 2 2 3 2 4" xfId="13202" xr:uid="{00000000-0005-0000-0000-000092330000}"/>
    <cellStyle name="Normal 45 2 2 2 3 2 4 3" xfId="28300" xr:uid="{00000000-0005-0000-0000-00008C6E0000}"/>
    <cellStyle name="Normal 45 2 2 2 3 2 5" xfId="8181" xr:uid="{00000000-0005-0000-0000-0000F51F0000}"/>
    <cellStyle name="Normal 45 2 2 2 3 2 5 3" xfId="23283" xr:uid="{00000000-0005-0000-0000-0000F35A0000}"/>
    <cellStyle name="Normal 45 2 2 2 3 2 7" xfId="18270" xr:uid="{00000000-0005-0000-0000-00005E470000}"/>
    <cellStyle name="Normal 45 2 2 2 3 3" xfId="3963" xr:uid="{00000000-0005-0000-0000-00007B0F0000}"/>
    <cellStyle name="Normal 45 2 2 2 3 3 2" xfId="14037" xr:uid="{00000000-0005-0000-0000-0000D5360000}"/>
    <cellStyle name="Normal 45 2 2 2 3 3 2 3" xfId="29135" xr:uid="{00000000-0005-0000-0000-0000CF710000}"/>
    <cellStyle name="Normal 45 2 2 2 3 3 3" xfId="9017" xr:uid="{00000000-0005-0000-0000-000039230000}"/>
    <cellStyle name="Normal 45 2 2 2 3 3 3 3" xfId="24118" xr:uid="{00000000-0005-0000-0000-0000365E0000}"/>
    <cellStyle name="Normal 45 2 2 2 3 3 5" xfId="19105" xr:uid="{00000000-0005-0000-0000-0000A14A0000}"/>
    <cellStyle name="Normal 45 2 2 2 3 4" xfId="5656" xr:uid="{00000000-0005-0000-0000-000018160000}"/>
    <cellStyle name="Normal 45 2 2 2 3 4 2" xfId="15708" xr:uid="{00000000-0005-0000-0000-00005C3D0000}"/>
    <cellStyle name="Normal 45 2 2 2 3 4 2 3" xfId="30806" xr:uid="{00000000-0005-0000-0000-000056780000}"/>
    <cellStyle name="Normal 45 2 2 2 3 4 3" xfId="10688" xr:uid="{00000000-0005-0000-0000-0000C0290000}"/>
    <cellStyle name="Normal 45 2 2 2 3 4 3 3" xfId="25789" xr:uid="{00000000-0005-0000-0000-0000BD640000}"/>
    <cellStyle name="Normal 45 2 2 2 3 4 5" xfId="20776" xr:uid="{00000000-0005-0000-0000-000028510000}"/>
    <cellStyle name="Normal 45 2 2 2 3 5" xfId="12366" xr:uid="{00000000-0005-0000-0000-00004E300000}"/>
    <cellStyle name="Normal 45 2 2 2 3 5 3" xfId="27464" xr:uid="{00000000-0005-0000-0000-0000486B0000}"/>
    <cellStyle name="Normal 45 2 2 2 3 6" xfId="7345" xr:uid="{00000000-0005-0000-0000-0000B11C0000}"/>
    <cellStyle name="Normal 45 2 2 2 3 6 3" xfId="22447" xr:uid="{00000000-0005-0000-0000-0000AF570000}"/>
    <cellStyle name="Normal 45 2 2 2 3 8" xfId="17434" xr:uid="{00000000-0005-0000-0000-00001A440000}"/>
    <cellStyle name="Normal 45 2 2 2 4" xfId="2692" xr:uid="{00000000-0005-0000-0000-0000840A0000}"/>
    <cellStyle name="Normal 45 2 2 2 4 2" xfId="4382" xr:uid="{00000000-0005-0000-0000-00001E110000}"/>
    <cellStyle name="Normal 45 2 2 2 4 2 2" xfId="14455" xr:uid="{00000000-0005-0000-0000-000077380000}"/>
    <cellStyle name="Normal 45 2 2 2 4 2 2 3" xfId="29553" xr:uid="{00000000-0005-0000-0000-000071730000}"/>
    <cellStyle name="Normal 45 2 2 2 4 2 3" xfId="9435" xr:uid="{00000000-0005-0000-0000-0000DB240000}"/>
    <cellStyle name="Normal 45 2 2 2 4 2 3 3" xfId="24536" xr:uid="{00000000-0005-0000-0000-0000D85F0000}"/>
    <cellStyle name="Normal 45 2 2 2 4 2 5" xfId="19523" xr:uid="{00000000-0005-0000-0000-0000434C0000}"/>
    <cellStyle name="Normal 45 2 2 2 4 3" xfId="6074" xr:uid="{00000000-0005-0000-0000-0000BA170000}"/>
    <cellStyle name="Normal 45 2 2 2 4 3 2" xfId="16126" xr:uid="{00000000-0005-0000-0000-0000FE3E0000}"/>
    <cellStyle name="Normal 45 2 2 2 4 3 3" xfId="11106" xr:uid="{00000000-0005-0000-0000-0000622B0000}"/>
    <cellStyle name="Normal 45 2 2 2 4 3 3 3" xfId="26207" xr:uid="{00000000-0005-0000-0000-00005F660000}"/>
    <cellStyle name="Normal 45 2 2 2 4 3 5" xfId="21194" xr:uid="{00000000-0005-0000-0000-0000CA520000}"/>
    <cellStyle name="Normal 45 2 2 2 4 4" xfId="12784" xr:uid="{00000000-0005-0000-0000-0000F0310000}"/>
    <cellStyle name="Normal 45 2 2 2 4 4 3" xfId="27882" xr:uid="{00000000-0005-0000-0000-0000EA6C0000}"/>
    <cellStyle name="Normal 45 2 2 2 4 5" xfId="7763" xr:uid="{00000000-0005-0000-0000-0000531E0000}"/>
    <cellStyle name="Normal 45 2 2 2 4 5 3" xfId="22865" xr:uid="{00000000-0005-0000-0000-000051590000}"/>
    <cellStyle name="Normal 45 2 2 2 4 7" xfId="17852" xr:uid="{00000000-0005-0000-0000-0000BC450000}"/>
    <cellStyle name="Normal 45 2 2 2 5" xfId="3545" xr:uid="{00000000-0005-0000-0000-0000D90D0000}"/>
    <cellStyle name="Normal 45 2 2 2 5 2" xfId="13619" xr:uid="{00000000-0005-0000-0000-000033350000}"/>
    <cellStyle name="Normal 45 2 2 2 5 2 3" xfId="28717" xr:uid="{00000000-0005-0000-0000-00002D700000}"/>
    <cellStyle name="Normal 45 2 2 2 5 3" xfId="8599" xr:uid="{00000000-0005-0000-0000-000097210000}"/>
    <cellStyle name="Normal 45 2 2 2 5 3 3" xfId="23700" xr:uid="{00000000-0005-0000-0000-0000945C0000}"/>
    <cellStyle name="Normal 45 2 2 2 5 5" xfId="18687" xr:uid="{00000000-0005-0000-0000-0000FF480000}"/>
    <cellStyle name="Normal 45 2 2 2 6" xfId="5238" xr:uid="{00000000-0005-0000-0000-000076140000}"/>
    <cellStyle name="Normal 45 2 2 2 6 2" xfId="15290" xr:uid="{00000000-0005-0000-0000-0000BA3B0000}"/>
    <cellStyle name="Normal 45 2 2 2 6 2 3" xfId="30388" xr:uid="{00000000-0005-0000-0000-0000B4760000}"/>
    <cellStyle name="Normal 45 2 2 2 6 3" xfId="10270" xr:uid="{00000000-0005-0000-0000-00001E280000}"/>
    <cellStyle name="Normal 45 2 2 2 6 3 3" xfId="25371" xr:uid="{00000000-0005-0000-0000-00001B630000}"/>
    <cellStyle name="Normal 45 2 2 2 6 5" xfId="20358" xr:uid="{00000000-0005-0000-0000-0000864F0000}"/>
    <cellStyle name="Normal 45 2 2 2 7" xfId="11948" xr:uid="{00000000-0005-0000-0000-0000AC2E0000}"/>
    <cellStyle name="Normal 45 2 2 2 7 3" xfId="27046" xr:uid="{00000000-0005-0000-0000-0000A6690000}"/>
    <cellStyle name="Normal 45 2 2 2 8" xfId="6927" xr:uid="{00000000-0005-0000-0000-00000F1B0000}"/>
    <cellStyle name="Normal 45 2 2 2 8 3" xfId="22029" xr:uid="{00000000-0005-0000-0000-00000D560000}"/>
    <cellStyle name="Normal 45 2 2 3" xfId="1954" xr:uid="{00000000-0005-0000-0000-0000A2070000}"/>
    <cellStyle name="Normal 45 2 2 3 2" xfId="2375" xr:uid="{00000000-0005-0000-0000-000047090000}"/>
    <cellStyle name="Normal 45 2 2 3 2 2" xfId="3214" xr:uid="{00000000-0005-0000-0000-00008E0C0000}"/>
    <cellStyle name="Normal 45 2 2 3 2 2 2" xfId="4904" xr:uid="{00000000-0005-0000-0000-000028130000}"/>
    <cellStyle name="Normal 45 2 2 3 2 2 2 2" xfId="14977" xr:uid="{00000000-0005-0000-0000-0000813A0000}"/>
    <cellStyle name="Normal 45 2 2 3 2 2 2 2 3" xfId="30075" xr:uid="{00000000-0005-0000-0000-00007B750000}"/>
    <cellStyle name="Normal 45 2 2 3 2 2 2 3" xfId="9957" xr:uid="{00000000-0005-0000-0000-0000E5260000}"/>
    <cellStyle name="Normal 45 2 2 3 2 2 2 3 3" xfId="25058" xr:uid="{00000000-0005-0000-0000-0000E2610000}"/>
    <cellStyle name="Normal 45 2 2 3 2 2 2 5" xfId="20045" xr:uid="{00000000-0005-0000-0000-00004D4E0000}"/>
    <cellStyle name="Normal 45 2 2 3 2 2 3" xfId="6596" xr:uid="{00000000-0005-0000-0000-0000C4190000}"/>
    <cellStyle name="Normal 45 2 2 3 2 2 3 2" xfId="16648" xr:uid="{00000000-0005-0000-0000-000008410000}"/>
    <cellStyle name="Normal 45 2 2 3 2 2 3 3" xfId="11628" xr:uid="{00000000-0005-0000-0000-00006C2D0000}"/>
    <cellStyle name="Normal 45 2 2 3 2 2 3 3 3" xfId="26729" xr:uid="{00000000-0005-0000-0000-000069680000}"/>
    <cellStyle name="Normal 45 2 2 3 2 2 3 5" xfId="21716" xr:uid="{00000000-0005-0000-0000-0000D4540000}"/>
    <cellStyle name="Normal 45 2 2 3 2 2 4" xfId="13306" xr:uid="{00000000-0005-0000-0000-0000FA330000}"/>
    <cellStyle name="Normal 45 2 2 3 2 2 4 3" xfId="28404" xr:uid="{00000000-0005-0000-0000-0000F46E0000}"/>
    <cellStyle name="Normal 45 2 2 3 2 2 5" xfId="8285" xr:uid="{00000000-0005-0000-0000-00005D200000}"/>
    <cellStyle name="Normal 45 2 2 3 2 2 5 3" xfId="23387" xr:uid="{00000000-0005-0000-0000-00005B5B0000}"/>
    <cellStyle name="Normal 45 2 2 3 2 2 7" xfId="18374" xr:uid="{00000000-0005-0000-0000-0000C6470000}"/>
    <cellStyle name="Normal 45 2 2 3 2 3" xfId="4067" xr:uid="{00000000-0005-0000-0000-0000E30F0000}"/>
    <cellStyle name="Normal 45 2 2 3 2 3 2" xfId="14141" xr:uid="{00000000-0005-0000-0000-00003D370000}"/>
    <cellStyle name="Normal 45 2 2 3 2 3 2 3" xfId="29239" xr:uid="{00000000-0005-0000-0000-000037720000}"/>
    <cellStyle name="Normal 45 2 2 3 2 3 3" xfId="9121" xr:uid="{00000000-0005-0000-0000-0000A1230000}"/>
    <cellStyle name="Normal 45 2 2 3 2 3 3 3" xfId="24222" xr:uid="{00000000-0005-0000-0000-00009E5E0000}"/>
    <cellStyle name="Normal 45 2 2 3 2 3 5" xfId="19209" xr:uid="{00000000-0005-0000-0000-0000094B0000}"/>
    <cellStyle name="Normal 45 2 2 3 2 4" xfId="5760" xr:uid="{00000000-0005-0000-0000-000080160000}"/>
    <cellStyle name="Normal 45 2 2 3 2 4 2" xfId="15812" xr:uid="{00000000-0005-0000-0000-0000C43D0000}"/>
    <cellStyle name="Normal 45 2 2 3 2 4 2 3" xfId="30910" xr:uid="{00000000-0005-0000-0000-0000BE780000}"/>
    <cellStyle name="Normal 45 2 2 3 2 4 3" xfId="10792" xr:uid="{00000000-0005-0000-0000-0000282A0000}"/>
    <cellStyle name="Normal 45 2 2 3 2 4 3 3" xfId="25893" xr:uid="{00000000-0005-0000-0000-000025650000}"/>
    <cellStyle name="Normal 45 2 2 3 2 4 5" xfId="20880" xr:uid="{00000000-0005-0000-0000-000090510000}"/>
    <cellStyle name="Normal 45 2 2 3 2 5" xfId="12470" xr:uid="{00000000-0005-0000-0000-0000B6300000}"/>
    <cellStyle name="Normal 45 2 2 3 2 5 3" xfId="27568" xr:uid="{00000000-0005-0000-0000-0000B06B0000}"/>
    <cellStyle name="Normal 45 2 2 3 2 6" xfId="7449" xr:uid="{00000000-0005-0000-0000-0000191D0000}"/>
    <cellStyle name="Normal 45 2 2 3 2 6 3" xfId="22551" xr:uid="{00000000-0005-0000-0000-000017580000}"/>
    <cellStyle name="Normal 45 2 2 3 2 8" xfId="17538" xr:uid="{00000000-0005-0000-0000-000082440000}"/>
    <cellStyle name="Normal 45 2 2 3 3" xfId="2796" xr:uid="{00000000-0005-0000-0000-0000EC0A0000}"/>
    <cellStyle name="Normal 45 2 2 3 3 2" xfId="4486" xr:uid="{00000000-0005-0000-0000-000086110000}"/>
    <cellStyle name="Normal 45 2 2 3 3 2 2" xfId="14559" xr:uid="{00000000-0005-0000-0000-0000DF380000}"/>
    <cellStyle name="Normal 45 2 2 3 3 2 2 3" xfId="29657" xr:uid="{00000000-0005-0000-0000-0000D9730000}"/>
    <cellStyle name="Normal 45 2 2 3 3 2 3" xfId="9539" xr:uid="{00000000-0005-0000-0000-000043250000}"/>
    <cellStyle name="Normal 45 2 2 3 3 2 3 3" xfId="24640" xr:uid="{00000000-0005-0000-0000-000040600000}"/>
    <cellStyle name="Normal 45 2 2 3 3 2 5" xfId="19627" xr:uid="{00000000-0005-0000-0000-0000AB4C0000}"/>
    <cellStyle name="Normal 45 2 2 3 3 3" xfId="6178" xr:uid="{00000000-0005-0000-0000-000022180000}"/>
    <cellStyle name="Normal 45 2 2 3 3 3 2" xfId="16230" xr:uid="{00000000-0005-0000-0000-0000663F0000}"/>
    <cellStyle name="Normal 45 2 2 3 3 3 3" xfId="11210" xr:uid="{00000000-0005-0000-0000-0000CA2B0000}"/>
    <cellStyle name="Normal 45 2 2 3 3 3 3 3" xfId="26311" xr:uid="{00000000-0005-0000-0000-0000C7660000}"/>
    <cellStyle name="Normal 45 2 2 3 3 3 5" xfId="21298" xr:uid="{00000000-0005-0000-0000-000032530000}"/>
    <cellStyle name="Normal 45 2 2 3 3 4" xfId="12888" xr:uid="{00000000-0005-0000-0000-000058320000}"/>
    <cellStyle name="Normal 45 2 2 3 3 4 3" xfId="27986" xr:uid="{00000000-0005-0000-0000-0000526D0000}"/>
    <cellStyle name="Normal 45 2 2 3 3 5" xfId="7867" xr:uid="{00000000-0005-0000-0000-0000BB1E0000}"/>
    <cellStyle name="Normal 45 2 2 3 3 5 3" xfId="22969" xr:uid="{00000000-0005-0000-0000-0000B9590000}"/>
    <cellStyle name="Normal 45 2 2 3 3 7" xfId="17956" xr:uid="{00000000-0005-0000-0000-000024460000}"/>
    <cellStyle name="Normal 45 2 2 3 4" xfId="3649" xr:uid="{00000000-0005-0000-0000-0000410E0000}"/>
    <cellStyle name="Normal 45 2 2 3 4 2" xfId="13723" xr:uid="{00000000-0005-0000-0000-00009B350000}"/>
    <cellStyle name="Normal 45 2 2 3 4 2 3" xfId="28821" xr:uid="{00000000-0005-0000-0000-000095700000}"/>
    <cellStyle name="Normal 45 2 2 3 4 3" xfId="8703" xr:uid="{00000000-0005-0000-0000-0000FF210000}"/>
    <cellStyle name="Normal 45 2 2 3 4 3 3" xfId="23804" xr:uid="{00000000-0005-0000-0000-0000FC5C0000}"/>
    <cellStyle name="Normal 45 2 2 3 4 5" xfId="18791" xr:uid="{00000000-0005-0000-0000-000067490000}"/>
    <cellStyle name="Normal 45 2 2 3 5" xfId="5342" xr:uid="{00000000-0005-0000-0000-0000DE140000}"/>
    <cellStyle name="Normal 45 2 2 3 5 2" xfId="15394" xr:uid="{00000000-0005-0000-0000-0000223C0000}"/>
    <cellStyle name="Normal 45 2 2 3 5 2 3" xfId="30492" xr:uid="{00000000-0005-0000-0000-00001C770000}"/>
    <cellStyle name="Normal 45 2 2 3 5 3" xfId="10374" xr:uid="{00000000-0005-0000-0000-000086280000}"/>
    <cellStyle name="Normal 45 2 2 3 5 3 3" xfId="25475" xr:uid="{00000000-0005-0000-0000-000083630000}"/>
    <cellStyle name="Normal 45 2 2 3 5 5" xfId="20462" xr:uid="{00000000-0005-0000-0000-0000EE4F0000}"/>
    <cellStyle name="Normal 45 2 2 3 6" xfId="12052" xr:uid="{00000000-0005-0000-0000-0000142F0000}"/>
    <cellStyle name="Normal 45 2 2 3 6 3" xfId="27150" xr:uid="{00000000-0005-0000-0000-00000E6A0000}"/>
    <cellStyle name="Normal 45 2 2 3 7" xfId="7031" xr:uid="{00000000-0005-0000-0000-0000771B0000}"/>
    <cellStyle name="Normal 45 2 2 3 7 3" xfId="22133" xr:uid="{00000000-0005-0000-0000-000075560000}"/>
    <cellStyle name="Normal 45 2 2 3 9" xfId="17120" xr:uid="{00000000-0005-0000-0000-0000E0420000}"/>
    <cellStyle name="Normal 45 2 2 4" xfId="2167" xr:uid="{00000000-0005-0000-0000-000077080000}"/>
    <cellStyle name="Normal 45 2 2 4 2" xfId="3006" xr:uid="{00000000-0005-0000-0000-0000BE0B0000}"/>
    <cellStyle name="Normal 45 2 2 4 2 2" xfId="4696" xr:uid="{00000000-0005-0000-0000-000058120000}"/>
    <cellStyle name="Normal 45 2 2 4 2 2 2" xfId="14769" xr:uid="{00000000-0005-0000-0000-0000B1390000}"/>
    <cellStyle name="Normal 45 2 2 4 2 2 2 3" xfId="29867" xr:uid="{00000000-0005-0000-0000-0000AB740000}"/>
    <cellStyle name="Normal 45 2 2 4 2 2 3" xfId="9749" xr:uid="{00000000-0005-0000-0000-000015260000}"/>
    <cellStyle name="Normal 45 2 2 4 2 2 3 3" xfId="24850" xr:uid="{00000000-0005-0000-0000-000012610000}"/>
    <cellStyle name="Normal 45 2 2 4 2 2 5" xfId="19837" xr:uid="{00000000-0005-0000-0000-00007D4D0000}"/>
    <cellStyle name="Normal 45 2 2 4 2 3" xfId="6388" xr:uid="{00000000-0005-0000-0000-0000F4180000}"/>
    <cellStyle name="Normal 45 2 2 4 2 3 2" xfId="16440" xr:uid="{00000000-0005-0000-0000-000038400000}"/>
    <cellStyle name="Normal 45 2 2 4 2 3 3" xfId="11420" xr:uid="{00000000-0005-0000-0000-00009C2C0000}"/>
    <cellStyle name="Normal 45 2 2 4 2 3 3 3" xfId="26521" xr:uid="{00000000-0005-0000-0000-000099670000}"/>
    <cellStyle name="Normal 45 2 2 4 2 3 5" xfId="21508" xr:uid="{00000000-0005-0000-0000-000004540000}"/>
    <cellStyle name="Normal 45 2 2 4 2 4" xfId="13098" xr:uid="{00000000-0005-0000-0000-00002A330000}"/>
    <cellStyle name="Normal 45 2 2 4 2 4 3" xfId="28196" xr:uid="{00000000-0005-0000-0000-0000246E0000}"/>
    <cellStyle name="Normal 45 2 2 4 2 5" xfId="8077" xr:uid="{00000000-0005-0000-0000-00008D1F0000}"/>
    <cellStyle name="Normal 45 2 2 4 2 5 3" xfId="23179" xr:uid="{00000000-0005-0000-0000-00008B5A0000}"/>
    <cellStyle name="Normal 45 2 2 4 2 7" xfId="18166" xr:uid="{00000000-0005-0000-0000-0000F6460000}"/>
    <cellStyle name="Normal 45 2 2 4 3" xfId="3859" xr:uid="{00000000-0005-0000-0000-0000130F0000}"/>
    <cellStyle name="Normal 45 2 2 4 3 2" xfId="13933" xr:uid="{00000000-0005-0000-0000-00006D360000}"/>
    <cellStyle name="Normal 45 2 2 4 3 2 3" xfId="29031" xr:uid="{00000000-0005-0000-0000-000067710000}"/>
    <cellStyle name="Normal 45 2 2 4 3 3" xfId="8913" xr:uid="{00000000-0005-0000-0000-0000D1220000}"/>
    <cellStyle name="Normal 45 2 2 4 3 3 3" xfId="24014" xr:uid="{00000000-0005-0000-0000-0000CE5D0000}"/>
    <cellStyle name="Normal 45 2 2 4 3 5" xfId="19001" xr:uid="{00000000-0005-0000-0000-0000394A0000}"/>
    <cellStyle name="Normal 45 2 2 4 4" xfId="5552" xr:uid="{00000000-0005-0000-0000-0000B0150000}"/>
    <cellStyle name="Normal 45 2 2 4 4 2" xfId="15604" xr:uid="{00000000-0005-0000-0000-0000F43C0000}"/>
    <cellStyle name="Normal 45 2 2 4 4 2 3" xfId="30702" xr:uid="{00000000-0005-0000-0000-0000EE770000}"/>
    <cellStyle name="Normal 45 2 2 4 4 3" xfId="10584" xr:uid="{00000000-0005-0000-0000-000058290000}"/>
    <cellStyle name="Normal 45 2 2 4 4 3 3" xfId="25685" xr:uid="{00000000-0005-0000-0000-000055640000}"/>
    <cellStyle name="Normal 45 2 2 4 4 5" xfId="20672" xr:uid="{00000000-0005-0000-0000-0000C0500000}"/>
    <cellStyle name="Normal 45 2 2 4 5" xfId="12262" xr:uid="{00000000-0005-0000-0000-0000E62F0000}"/>
    <cellStyle name="Normal 45 2 2 4 5 3" xfId="27360" xr:uid="{00000000-0005-0000-0000-0000E06A0000}"/>
    <cellStyle name="Normal 45 2 2 4 6" xfId="7241" xr:uid="{00000000-0005-0000-0000-0000491C0000}"/>
    <cellStyle name="Normal 45 2 2 4 6 3" xfId="22343" xr:uid="{00000000-0005-0000-0000-000047570000}"/>
    <cellStyle name="Normal 45 2 2 4 8" xfId="17330" xr:uid="{00000000-0005-0000-0000-0000B2430000}"/>
    <cellStyle name="Normal 45 2 2 5" xfId="2588" xr:uid="{00000000-0005-0000-0000-00001C0A0000}"/>
    <cellStyle name="Normal 45 2 2 5 2" xfId="4278" xr:uid="{00000000-0005-0000-0000-0000B6100000}"/>
    <cellStyle name="Normal 45 2 2 5 2 2" xfId="14351" xr:uid="{00000000-0005-0000-0000-00000F380000}"/>
    <cellStyle name="Normal 45 2 2 5 2 2 3" xfId="29449" xr:uid="{00000000-0005-0000-0000-000009730000}"/>
    <cellStyle name="Normal 45 2 2 5 2 3" xfId="9331" xr:uid="{00000000-0005-0000-0000-000073240000}"/>
    <cellStyle name="Normal 45 2 2 5 2 3 3" xfId="24432" xr:uid="{00000000-0005-0000-0000-0000705F0000}"/>
    <cellStyle name="Normal 45 2 2 5 2 5" xfId="19419" xr:uid="{00000000-0005-0000-0000-0000DB4B0000}"/>
    <cellStyle name="Normal 45 2 2 5 3" xfId="5970" xr:uid="{00000000-0005-0000-0000-000052170000}"/>
    <cellStyle name="Normal 45 2 2 5 3 2" xfId="16022" xr:uid="{00000000-0005-0000-0000-0000963E0000}"/>
    <cellStyle name="Normal 45 2 2 5 3 3" xfId="11002" xr:uid="{00000000-0005-0000-0000-0000FA2A0000}"/>
    <cellStyle name="Normal 45 2 2 5 3 3 3" xfId="26103" xr:uid="{00000000-0005-0000-0000-0000F7650000}"/>
    <cellStyle name="Normal 45 2 2 5 3 5" xfId="21090" xr:uid="{00000000-0005-0000-0000-000062520000}"/>
    <cellStyle name="Normal 45 2 2 5 4" xfId="12680" xr:uid="{00000000-0005-0000-0000-000088310000}"/>
    <cellStyle name="Normal 45 2 2 5 4 3" xfId="27778" xr:uid="{00000000-0005-0000-0000-0000826C0000}"/>
    <cellStyle name="Normal 45 2 2 5 5" xfId="7659" xr:uid="{00000000-0005-0000-0000-0000EB1D0000}"/>
    <cellStyle name="Normal 45 2 2 5 5 3" xfId="22761" xr:uid="{00000000-0005-0000-0000-0000E9580000}"/>
    <cellStyle name="Normal 45 2 2 5 7" xfId="17748" xr:uid="{00000000-0005-0000-0000-000054450000}"/>
    <cellStyle name="Normal 45 2 2 6" xfId="3441" xr:uid="{00000000-0005-0000-0000-0000710D0000}"/>
    <cellStyle name="Normal 45 2 2 6 2" xfId="13515" xr:uid="{00000000-0005-0000-0000-0000CB340000}"/>
    <cellStyle name="Normal 45 2 2 6 2 3" xfId="28613" xr:uid="{00000000-0005-0000-0000-0000C56F0000}"/>
    <cellStyle name="Normal 45 2 2 6 3" xfId="8495" xr:uid="{00000000-0005-0000-0000-00002F210000}"/>
    <cellStyle name="Normal 45 2 2 6 3 3" xfId="23596" xr:uid="{00000000-0005-0000-0000-00002C5C0000}"/>
    <cellStyle name="Normal 45 2 2 6 5" xfId="18583" xr:uid="{00000000-0005-0000-0000-000097480000}"/>
    <cellStyle name="Normal 45 2 2 7" xfId="5134" xr:uid="{00000000-0005-0000-0000-00000E140000}"/>
    <cellStyle name="Normal 45 2 2 7 2" xfId="15186" xr:uid="{00000000-0005-0000-0000-0000523B0000}"/>
    <cellStyle name="Normal 45 2 2 7 2 3" xfId="30284" xr:uid="{00000000-0005-0000-0000-00004C760000}"/>
    <cellStyle name="Normal 45 2 2 7 3" xfId="10166" xr:uid="{00000000-0005-0000-0000-0000B6270000}"/>
    <cellStyle name="Normal 45 2 2 7 3 3" xfId="25267" xr:uid="{00000000-0005-0000-0000-0000B3620000}"/>
    <cellStyle name="Normal 45 2 2 7 5" xfId="20254" xr:uid="{00000000-0005-0000-0000-00001E4F0000}"/>
    <cellStyle name="Normal 45 2 2 8" xfId="11844" xr:uid="{00000000-0005-0000-0000-0000442E0000}"/>
    <cellStyle name="Normal 45 2 2 8 3" xfId="26942" xr:uid="{00000000-0005-0000-0000-00003E690000}"/>
    <cellStyle name="Normal 45 2 2 9" xfId="6823" xr:uid="{00000000-0005-0000-0000-0000A71A0000}"/>
    <cellStyle name="Normal 45 2 2 9 3" xfId="21925" xr:uid="{00000000-0005-0000-0000-0000A5550000}"/>
    <cellStyle name="Normal 45 2 3" xfId="1787" xr:uid="{00000000-0005-0000-0000-0000FB060000}"/>
    <cellStyle name="Normal 45 2 3 10" xfId="16964" xr:uid="{00000000-0005-0000-0000-000044420000}"/>
    <cellStyle name="Normal 45 2 3 2" xfId="2006" xr:uid="{00000000-0005-0000-0000-0000D6070000}"/>
    <cellStyle name="Normal 45 2 3 2 2" xfId="2427" xr:uid="{00000000-0005-0000-0000-00007B090000}"/>
    <cellStyle name="Normal 45 2 3 2 2 2" xfId="3266" xr:uid="{00000000-0005-0000-0000-0000C20C0000}"/>
    <cellStyle name="Normal 45 2 3 2 2 2 2" xfId="4956" xr:uid="{00000000-0005-0000-0000-00005C130000}"/>
    <cellStyle name="Normal 45 2 3 2 2 2 2 2" xfId="15029" xr:uid="{00000000-0005-0000-0000-0000B53A0000}"/>
    <cellStyle name="Normal 45 2 3 2 2 2 2 2 3" xfId="30127" xr:uid="{00000000-0005-0000-0000-0000AF750000}"/>
    <cellStyle name="Normal 45 2 3 2 2 2 2 3" xfId="10009" xr:uid="{00000000-0005-0000-0000-000019270000}"/>
    <cellStyle name="Normal 45 2 3 2 2 2 2 3 3" xfId="25110" xr:uid="{00000000-0005-0000-0000-000016620000}"/>
    <cellStyle name="Normal 45 2 3 2 2 2 2 5" xfId="20097" xr:uid="{00000000-0005-0000-0000-0000814E0000}"/>
    <cellStyle name="Normal 45 2 3 2 2 2 3" xfId="6648" xr:uid="{00000000-0005-0000-0000-0000F8190000}"/>
    <cellStyle name="Normal 45 2 3 2 2 2 3 2" xfId="16700" xr:uid="{00000000-0005-0000-0000-00003C410000}"/>
    <cellStyle name="Normal 45 2 3 2 2 2 3 3" xfId="11680" xr:uid="{00000000-0005-0000-0000-0000A02D0000}"/>
    <cellStyle name="Normal 45 2 3 2 2 2 3 3 3" xfId="26781" xr:uid="{00000000-0005-0000-0000-00009D680000}"/>
    <cellStyle name="Normal 45 2 3 2 2 2 3 5" xfId="21768" xr:uid="{00000000-0005-0000-0000-000008550000}"/>
    <cellStyle name="Normal 45 2 3 2 2 2 4" xfId="13358" xr:uid="{00000000-0005-0000-0000-00002E340000}"/>
    <cellStyle name="Normal 45 2 3 2 2 2 4 3" xfId="28456" xr:uid="{00000000-0005-0000-0000-0000286F0000}"/>
    <cellStyle name="Normal 45 2 3 2 2 2 5" xfId="8337" xr:uid="{00000000-0005-0000-0000-000091200000}"/>
    <cellStyle name="Normal 45 2 3 2 2 2 5 3" xfId="23439" xr:uid="{00000000-0005-0000-0000-00008F5B0000}"/>
    <cellStyle name="Normal 45 2 3 2 2 2 7" xfId="18426" xr:uid="{00000000-0005-0000-0000-0000FA470000}"/>
    <cellStyle name="Normal 45 2 3 2 2 3" xfId="4119" xr:uid="{00000000-0005-0000-0000-000017100000}"/>
    <cellStyle name="Normal 45 2 3 2 2 3 2" xfId="14193" xr:uid="{00000000-0005-0000-0000-000071370000}"/>
    <cellStyle name="Normal 45 2 3 2 2 3 2 3" xfId="29291" xr:uid="{00000000-0005-0000-0000-00006B720000}"/>
    <cellStyle name="Normal 45 2 3 2 2 3 3" xfId="9173" xr:uid="{00000000-0005-0000-0000-0000D5230000}"/>
    <cellStyle name="Normal 45 2 3 2 2 3 3 3" xfId="24274" xr:uid="{00000000-0005-0000-0000-0000D25E0000}"/>
    <cellStyle name="Normal 45 2 3 2 2 3 5" xfId="19261" xr:uid="{00000000-0005-0000-0000-00003D4B0000}"/>
    <cellStyle name="Normal 45 2 3 2 2 4" xfId="5812" xr:uid="{00000000-0005-0000-0000-0000B4160000}"/>
    <cellStyle name="Normal 45 2 3 2 2 4 2" xfId="15864" xr:uid="{00000000-0005-0000-0000-0000F83D0000}"/>
    <cellStyle name="Normal 45 2 3 2 2 4 3" xfId="10844" xr:uid="{00000000-0005-0000-0000-00005C2A0000}"/>
    <cellStyle name="Normal 45 2 3 2 2 4 3 3" xfId="25945" xr:uid="{00000000-0005-0000-0000-000059650000}"/>
    <cellStyle name="Normal 45 2 3 2 2 4 5" xfId="20932" xr:uid="{00000000-0005-0000-0000-0000C4510000}"/>
    <cellStyle name="Normal 45 2 3 2 2 5" xfId="12522" xr:uid="{00000000-0005-0000-0000-0000EA300000}"/>
    <cellStyle name="Normal 45 2 3 2 2 5 3" xfId="27620" xr:uid="{00000000-0005-0000-0000-0000E46B0000}"/>
    <cellStyle name="Normal 45 2 3 2 2 6" xfId="7501" xr:uid="{00000000-0005-0000-0000-00004D1D0000}"/>
    <cellStyle name="Normal 45 2 3 2 2 6 3" xfId="22603" xr:uid="{00000000-0005-0000-0000-00004B580000}"/>
    <cellStyle name="Normal 45 2 3 2 2 8" xfId="17590" xr:uid="{00000000-0005-0000-0000-0000B6440000}"/>
    <cellStyle name="Normal 45 2 3 2 3" xfId="2848" xr:uid="{00000000-0005-0000-0000-0000200B0000}"/>
    <cellStyle name="Normal 45 2 3 2 3 2" xfId="4538" xr:uid="{00000000-0005-0000-0000-0000BA110000}"/>
    <cellStyle name="Normal 45 2 3 2 3 2 2" xfId="14611" xr:uid="{00000000-0005-0000-0000-000013390000}"/>
    <cellStyle name="Normal 45 2 3 2 3 2 2 3" xfId="29709" xr:uid="{00000000-0005-0000-0000-00000D740000}"/>
    <cellStyle name="Normal 45 2 3 2 3 2 3" xfId="9591" xr:uid="{00000000-0005-0000-0000-000077250000}"/>
    <cellStyle name="Normal 45 2 3 2 3 2 3 3" xfId="24692" xr:uid="{00000000-0005-0000-0000-000074600000}"/>
    <cellStyle name="Normal 45 2 3 2 3 2 5" xfId="19679" xr:uid="{00000000-0005-0000-0000-0000DF4C0000}"/>
    <cellStyle name="Normal 45 2 3 2 3 3" xfId="6230" xr:uid="{00000000-0005-0000-0000-000056180000}"/>
    <cellStyle name="Normal 45 2 3 2 3 3 2" xfId="16282" xr:uid="{00000000-0005-0000-0000-00009A3F0000}"/>
    <cellStyle name="Normal 45 2 3 2 3 3 3" xfId="11262" xr:uid="{00000000-0005-0000-0000-0000FE2B0000}"/>
    <cellStyle name="Normal 45 2 3 2 3 3 3 3" xfId="26363" xr:uid="{00000000-0005-0000-0000-0000FB660000}"/>
    <cellStyle name="Normal 45 2 3 2 3 3 5" xfId="21350" xr:uid="{00000000-0005-0000-0000-000066530000}"/>
    <cellStyle name="Normal 45 2 3 2 3 4" xfId="12940" xr:uid="{00000000-0005-0000-0000-00008C320000}"/>
    <cellStyle name="Normal 45 2 3 2 3 4 3" xfId="28038" xr:uid="{00000000-0005-0000-0000-0000866D0000}"/>
    <cellStyle name="Normal 45 2 3 2 3 5" xfId="7919" xr:uid="{00000000-0005-0000-0000-0000EF1E0000}"/>
    <cellStyle name="Normal 45 2 3 2 3 5 3" xfId="23021" xr:uid="{00000000-0005-0000-0000-0000ED590000}"/>
    <cellStyle name="Normal 45 2 3 2 3 7" xfId="18008" xr:uid="{00000000-0005-0000-0000-000058460000}"/>
    <cellStyle name="Normal 45 2 3 2 4" xfId="3701" xr:uid="{00000000-0005-0000-0000-0000750E0000}"/>
    <cellStyle name="Normal 45 2 3 2 4 2" xfId="13775" xr:uid="{00000000-0005-0000-0000-0000CF350000}"/>
    <cellStyle name="Normal 45 2 3 2 4 2 3" xfId="28873" xr:uid="{00000000-0005-0000-0000-0000C9700000}"/>
    <cellStyle name="Normal 45 2 3 2 4 3" xfId="8755" xr:uid="{00000000-0005-0000-0000-000033220000}"/>
    <cellStyle name="Normal 45 2 3 2 4 3 3" xfId="23856" xr:uid="{00000000-0005-0000-0000-0000305D0000}"/>
    <cellStyle name="Normal 45 2 3 2 4 5" xfId="18843" xr:uid="{00000000-0005-0000-0000-00009B490000}"/>
    <cellStyle name="Normal 45 2 3 2 5" xfId="5394" xr:uid="{00000000-0005-0000-0000-000012150000}"/>
    <cellStyle name="Normal 45 2 3 2 5 2" xfId="15446" xr:uid="{00000000-0005-0000-0000-0000563C0000}"/>
    <cellStyle name="Normal 45 2 3 2 5 2 3" xfId="30544" xr:uid="{00000000-0005-0000-0000-000050770000}"/>
    <cellStyle name="Normal 45 2 3 2 5 3" xfId="10426" xr:uid="{00000000-0005-0000-0000-0000BA280000}"/>
    <cellStyle name="Normal 45 2 3 2 5 3 3" xfId="25527" xr:uid="{00000000-0005-0000-0000-0000B7630000}"/>
    <cellStyle name="Normal 45 2 3 2 5 5" xfId="20514" xr:uid="{00000000-0005-0000-0000-000022500000}"/>
    <cellStyle name="Normal 45 2 3 2 6" xfId="12104" xr:uid="{00000000-0005-0000-0000-0000482F0000}"/>
    <cellStyle name="Normal 45 2 3 2 6 3" xfId="27202" xr:uid="{00000000-0005-0000-0000-0000426A0000}"/>
    <cellStyle name="Normal 45 2 3 2 7" xfId="7083" xr:uid="{00000000-0005-0000-0000-0000AB1B0000}"/>
    <cellStyle name="Normal 45 2 3 2 7 3" xfId="22185" xr:uid="{00000000-0005-0000-0000-0000A9560000}"/>
    <cellStyle name="Normal 45 2 3 2 9" xfId="17172" xr:uid="{00000000-0005-0000-0000-000014430000}"/>
    <cellStyle name="Normal 45 2 3 3" xfId="2219" xr:uid="{00000000-0005-0000-0000-0000AB080000}"/>
    <cellStyle name="Normal 45 2 3 3 2" xfId="3058" xr:uid="{00000000-0005-0000-0000-0000F20B0000}"/>
    <cellStyle name="Normal 45 2 3 3 2 2" xfId="4748" xr:uid="{00000000-0005-0000-0000-00008C120000}"/>
    <cellStyle name="Normal 45 2 3 3 2 2 2" xfId="14821" xr:uid="{00000000-0005-0000-0000-0000E5390000}"/>
    <cellStyle name="Normal 45 2 3 3 2 2 2 3" xfId="29919" xr:uid="{00000000-0005-0000-0000-0000DF740000}"/>
    <cellStyle name="Normal 45 2 3 3 2 2 3" xfId="9801" xr:uid="{00000000-0005-0000-0000-000049260000}"/>
    <cellStyle name="Normal 45 2 3 3 2 2 3 3" xfId="24902" xr:uid="{00000000-0005-0000-0000-000046610000}"/>
    <cellStyle name="Normal 45 2 3 3 2 2 5" xfId="19889" xr:uid="{00000000-0005-0000-0000-0000B14D0000}"/>
    <cellStyle name="Normal 45 2 3 3 2 3" xfId="6440" xr:uid="{00000000-0005-0000-0000-000028190000}"/>
    <cellStyle name="Normal 45 2 3 3 2 3 2" xfId="16492" xr:uid="{00000000-0005-0000-0000-00006C400000}"/>
    <cellStyle name="Normal 45 2 3 3 2 3 3" xfId="11472" xr:uid="{00000000-0005-0000-0000-0000D02C0000}"/>
    <cellStyle name="Normal 45 2 3 3 2 3 3 3" xfId="26573" xr:uid="{00000000-0005-0000-0000-0000CD670000}"/>
    <cellStyle name="Normal 45 2 3 3 2 3 5" xfId="21560" xr:uid="{00000000-0005-0000-0000-000038540000}"/>
    <cellStyle name="Normal 45 2 3 3 2 4" xfId="13150" xr:uid="{00000000-0005-0000-0000-00005E330000}"/>
    <cellStyle name="Normal 45 2 3 3 2 4 3" xfId="28248" xr:uid="{00000000-0005-0000-0000-0000586E0000}"/>
    <cellStyle name="Normal 45 2 3 3 2 5" xfId="8129" xr:uid="{00000000-0005-0000-0000-0000C11F0000}"/>
    <cellStyle name="Normal 45 2 3 3 2 5 3" xfId="23231" xr:uid="{00000000-0005-0000-0000-0000BF5A0000}"/>
    <cellStyle name="Normal 45 2 3 3 2 7" xfId="18218" xr:uid="{00000000-0005-0000-0000-00002A470000}"/>
    <cellStyle name="Normal 45 2 3 3 3" xfId="3911" xr:uid="{00000000-0005-0000-0000-0000470F0000}"/>
    <cellStyle name="Normal 45 2 3 3 3 2" xfId="13985" xr:uid="{00000000-0005-0000-0000-0000A1360000}"/>
    <cellStyle name="Normal 45 2 3 3 3 2 3" xfId="29083" xr:uid="{00000000-0005-0000-0000-00009B710000}"/>
    <cellStyle name="Normal 45 2 3 3 3 3" xfId="8965" xr:uid="{00000000-0005-0000-0000-000005230000}"/>
    <cellStyle name="Normal 45 2 3 3 3 3 3" xfId="24066" xr:uid="{00000000-0005-0000-0000-0000025E0000}"/>
    <cellStyle name="Normal 45 2 3 3 3 5" xfId="19053" xr:uid="{00000000-0005-0000-0000-00006D4A0000}"/>
    <cellStyle name="Normal 45 2 3 3 4" xfId="5604" xr:uid="{00000000-0005-0000-0000-0000E4150000}"/>
    <cellStyle name="Normal 45 2 3 3 4 2" xfId="15656" xr:uid="{00000000-0005-0000-0000-0000283D0000}"/>
    <cellStyle name="Normal 45 2 3 3 4 2 3" xfId="30754" xr:uid="{00000000-0005-0000-0000-000022780000}"/>
    <cellStyle name="Normal 45 2 3 3 4 3" xfId="10636" xr:uid="{00000000-0005-0000-0000-00008C290000}"/>
    <cellStyle name="Normal 45 2 3 3 4 3 3" xfId="25737" xr:uid="{00000000-0005-0000-0000-000089640000}"/>
    <cellStyle name="Normal 45 2 3 3 4 5" xfId="20724" xr:uid="{00000000-0005-0000-0000-0000F4500000}"/>
    <cellStyle name="Normal 45 2 3 3 5" xfId="12314" xr:uid="{00000000-0005-0000-0000-00001A300000}"/>
    <cellStyle name="Normal 45 2 3 3 5 3" xfId="27412" xr:uid="{00000000-0005-0000-0000-0000146B0000}"/>
    <cellStyle name="Normal 45 2 3 3 6" xfId="7293" xr:uid="{00000000-0005-0000-0000-00007D1C0000}"/>
    <cellStyle name="Normal 45 2 3 3 6 3" xfId="22395" xr:uid="{00000000-0005-0000-0000-00007B570000}"/>
    <cellStyle name="Normal 45 2 3 3 8" xfId="17382" xr:uid="{00000000-0005-0000-0000-0000E6430000}"/>
    <cellStyle name="Normal 45 2 3 4" xfId="2640" xr:uid="{00000000-0005-0000-0000-0000500A0000}"/>
    <cellStyle name="Normal 45 2 3 4 2" xfId="4330" xr:uid="{00000000-0005-0000-0000-0000EA100000}"/>
    <cellStyle name="Normal 45 2 3 4 2 2" xfId="14403" xr:uid="{00000000-0005-0000-0000-000043380000}"/>
    <cellStyle name="Normal 45 2 3 4 2 2 3" xfId="29501" xr:uid="{00000000-0005-0000-0000-00003D730000}"/>
    <cellStyle name="Normal 45 2 3 4 2 3" xfId="9383" xr:uid="{00000000-0005-0000-0000-0000A7240000}"/>
    <cellStyle name="Normal 45 2 3 4 2 3 3" xfId="24484" xr:uid="{00000000-0005-0000-0000-0000A45F0000}"/>
    <cellStyle name="Normal 45 2 3 4 2 5" xfId="19471" xr:uid="{00000000-0005-0000-0000-00000F4C0000}"/>
    <cellStyle name="Normal 45 2 3 4 3" xfId="6022" xr:uid="{00000000-0005-0000-0000-000086170000}"/>
    <cellStyle name="Normal 45 2 3 4 3 2" xfId="16074" xr:uid="{00000000-0005-0000-0000-0000CA3E0000}"/>
    <cellStyle name="Normal 45 2 3 4 3 3" xfId="11054" xr:uid="{00000000-0005-0000-0000-00002E2B0000}"/>
    <cellStyle name="Normal 45 2 3 4 3 3 3" xfId="26155" xr:uid="{00000000-0005-0000-0000-00002B660000}"/>
    <cellStyle name="Normal 45 2 3 4 3 5" xfId="21142" xr:uid="{00000000-0005-0000-0000-000096520000}"/>
    <cellStyle name="Normal 45 2 3 4 4" xfId="12732" xr:uid="{00000000-0005-0000-0000-0000BC310000}"/>
    <cellStyle name="Normal 45 2 3 4 4 3" xfId="27830" xr:uid="{00000000-0005-0000-0000-0000B66C0000}"/>
    <cellStyle name="Normal 45 2 3 4 5" xfId="7711" xr:uid="{00000000-0005-0000-0000-00001F1E0000}"/>
    <cellStyle name="Normal 45 2 3 4 5 3" xfId="22813" xr:uid="{00000000-0005-0000-0000-00001D590000}"/>
    <cellStyle name="Normal 45 2 3 4 7" xfId="17800" xr:uid="{00000000-0005-0000-0000-000088450000}"/>
    <cellStyle name="Normal 45 2 3 5" xfId="3493" xr:uid="{00000000-0005-0000-0000-0000A50D0000}"/>
    <cellStyle name="Normal 45 2 3 5 2" xfId="13567" xr:uid="{00000000-0005-0000-0000-0000FF340000}"/>
    <cellStyle name="Normal 45 2 3 5 2 3" xfId="28665" xr:uid="{00000000-0005-0000-0000-0000F96F0000}"/>
    <cellStyle name="Normal 45 2 3 5 3" xfId="8547" xr:uid="{00000000-0005-0000-0000-000063210000}"/>
    <cellStyle name="Normal 45 2 3 5 3 3" xfId="23648" xr:uid="{00000000-0005-0000-0000-0000605C0000}"/>
    <cellStyle name="Normal 45 2 3 5 5" xfId="18635" xr:uid="{00000000-0005-0000-0000-0000CB480000}"/>
    <cellStyle name="Normal 45 2 3 6" xfId="5186" xr:uid="{00000000-0005-0000-0000-000042140000}"/>
    <cellStyle name="Normal 45 2 3 6 2" xfId="15238" xr:uid="{00000000-0005-0000-0000-0000863B0000}"/>
    <cellStyle name="Normal 45 2 3 6 2 3" xfId="30336" xr:uid="{00000000-0005-0000-0000-000080760000}"/>
    <cellStyle name="Normal 45 2 3 6 3" xfId="10218" xr:uid="{00000000-0005-0000-0000-0000EA270000}"/>
    <cellStyle name="Normal 45 2 3 6 3 3" xfId="25319" xr:uid="{00000000-0005-0000-0000-0000E7620000}"/>
    <cellStyle name="Normal 45 2 3 6 5" xfId="20306" xr:uid="{00000000-0005-0000-0000-0000524F0000}"/>
    <cellStyle name="Normal 45 2 3 7" xfId="11896" xr:uid="{00000000-0005-0000-0000-0000782E0000}"/>
    <cellStyle name="Normal 45 2 3 7 3" xfId="26994" xr:uid="{00000000-0005-0000-0000-000072690000}"/>
    <cellStyle name="Normal 45 2 3 8" xfId="6875" xr:uid="{00000000-0005-0000-0000-0000DB1A0000}"/>
    <cellStyle name="Normal 45 2 3 8 3" xfId="21977" xr:uid="{00000000-0005-0000-0000-0000D9550000}"/>
    <cellStyle name="Normal 45 2 4" xfId="1900" xr:uid="{00000000-0005-0000-0000-00006C070000}"/>
    <cellStyle name="Normal 45 2 4 2" xfId="2323" xr:uid="{00000000-0005-0000-0000-000013090000}"/>
    <cellStyle name="Normal 45 2 4 2 2" xfId="3162" xr:uid="{00000000-0005-0000-0000-00005A0C0000}"/>
    <cellStyle name="Normal 45 2 4 2 2 2" xfId="4852" xr:uid="{00000000-0005-0000-0000-0000F4120000}"/>
    <cellStyle name="Normal 45 2 4 2 2 2 2" xfId="14925" xr:uid="{00000000-0005-0000-0000-00004D3A0000}"/>
    <cellStyle name="Normal 45 2 4 2 2 2 2 3" xfId="30023" xr:uid="{00000000-0005-0000-0000-000047750000}"/>
    <cellStyle name="Normal 45 2 4 2 2 2 3" xfId="9905" xr:uid="{00000000-0005-0000-0000-0000B1260000}"/>
    <cellStyle name="Normal 45 2 4 2 2 2 3 3" xfId="25006" xr:uid="{00000000-0005-0000-0000-0000AE610000}"/>
    <cellStyle name="Normal 45 2 4 2 2 2 5" xfId="19993" xr:uid="{00000000-0005-0000-0000-0000194E0000}"/>
    <cellStyle name="Normal 45 2 4 2 2 3" xfId="6544" xr:uid="{00000000-0005-0000-0000-000090190000}"/>
    <cellStyle name="Normal 45 2 4 2 2 3 2" xfId="16596" xr:uid="{00000000-0005-0000-0000-0000D4400000}"/>
    <cellStyle name="Normal 45 2 4 2 2 3 3" xfId="11576" xr:uid="{00000000-0005-0000-0000-0000382D0000}"/>
    <cellStyle name="Normal 45 2 4 2 2 3 3 3" xfId="26677" xr:uid="{00000000-0005-0000-0000-000035680000}"/>
    <cellStyle name="Normal 45 2 4 2 2 3 5" xfId="21664" xr:uid="{00000000-0005-0000-0000-0000A0540000}"/>
    <cellStyle name="Normal 45 2 4 2 2 4" xfId="13254" xr:uid="{00000000-0005-0000-0000-0000C6330000}"/>
    <cellStyle name="Normal 45 2 4 2 2 4 3" xfId="28352" xr:uid="{00000000-0005-0000-0000-0000C06E0000}"/>
    <cellStyle name="Normal 45 2 4 2 2 5" xfId="8233" xr:uid="{00000000-0005-0000-0000-000029200000}"/>
    <cellStyle name="Normal 45 2 4 2 2 5 3" xfId="23335" xr:uid="{00000000-0005-0000-0000-0000275B0000}"/>
    <cellStyle name="Normal 45 2 4 2 2 7" xfId="18322" xr:uid="{00000000-0005-0000-0000-000092470000}"/>
    <cellStyle name="Normal 45 2 4 2 3" xfId="4015" xr:uid="{00000000-0005-0000-0000-0000AF0F0000}"/>
    <cellStyle name="Normal 45 2 4 2 3 2" xfId="14089" xr:uid="{00000000-0005-0000-0000-000009370000}"/>
    <cellStyle name="Normal 45 2 4 2 3 2 3" xfId="29187" xr:uid="{00000000-0005-0000-0000-000003720000}"/>
    <cellStyle name="Normal 45 2 4 2 3 3" xfId="9069" xr:uid="{00000000-0005-0000-0000-00006D230000}"/>
    <cellStyle name="Normal 45 2 4 2 3 3 3" xfId="24170" xr:uid="{00000000-0005-0000-0000-00006A5E0000}"/>
    <cellStyle name="Normal 45 2 4 2 3 5" xfId="19157" xr:uid="{00000000-0005-0000-0000-0000D54A0000}"/>
    <cellStyle name="Normal 45 2 4 2 4" xfId="5708" xr:uid="{00000000-0005-0000-0000-00004C160000}"/>
    <cellStyle name="Normal 45 2 4 2 4 2" xfId="15760" xr:uid="{00000000-0005-0000-0000-0000903D0000}"/>
    <cellStyle name="Normal 45 2 4 2 4 2 3" xfId="30858" xr:uid="{00000000-0005-0000-0000-00008A780000}"/>
    <cellStyle name="Normal 45 2 4 2 4 3" xfId="10740" xr:uid="{00000000-0005-0000-0000-0000F4290000}"/>
    <cellStyle name="Normal 45 2 4 2 4 3 3" xfId="25841" xr:uid="{00000000-0005-0000-0000-0000F1640000}"/>
    <cellStyle name="Normal 45 2 4 2 4 5" xfId="20828" xr:uid="{00000000-0005-0000-0000-00005C510000}"/>
    <cellStyle name="Normal 45 2 4 2 5" xfId="12418" xr:uid="{00000000-0005-0000-0000-000082300000}"/>
    <cellStyle name="Normal 45 2 4 2 5 3" xfId="27516" xr:uid="{00000000-0005-0000-0000-00007C6B0000}"/>
    <cellStyle name="Normal 45 2 4 2 6" xfId="7397" xr:uid="{00000000-0005-0000-0000-0000E51C0000}"/>
    <cellStyle name="Normal 45 2 4 2 6 3" xfId="22499" xr:uid="{00000000-0005-0000-0000-0000E3570000}"/>
    <cellStyle name="Normal 45 2 4 2 8" xfId="17486" xr:uid="{00000000-0005-0000-0000-00004E440000}"/>
    <cellStyle name="Normal 45 2 4 3" xfId="2744" xr:uid="{00000000-0005-0000-0000-0000B80A0000}"/>
    <cellStyle name="Normal 45 2 4 3 2" xfId="4434" xr:uid="{00000000-0005-0000-0000-000052110000}"/>
    <cellStyle name="Normal 45 2 4 3 2 2" xfId="14507" xr:uid="{00000000-0005-0000-0000-0000AB380000}"/>
    <cellStyle name="Normal 45 2 4 3 2 2 3" xfId="29605" xr:uid="{00000000-0005-0000-0000-0000A5730000}"/>
    <cellStyle name="Normal 45 2 4 3 2 3" xfId="9487" xr:uid="{00000000-0005-0000-0000-00000F250000}"/>
    <cellStyle name="Normal 45 2 4 3 2 3 3" xfId="24588" xr:uid="{00000000-0005-0000-0000-00000C600000}"/>
    <cellStyle name="Normal 45 2 4 3 2 5" xfId="19575" xr:uid="{00000000-0005-0000-0000-0000774C0000}"/>
    <cellStyle name="Normal 45 2 4 3 3" xfId="6126" xr:uid="{00000000-0005-0000-0000-0000EE170000}"/>
    <cellStyle name="Normal 45 2 4 3 3 2" xfId="16178" xr:uid="{00000000-0005-0000-0000-0000323F0000}"/>
    <cellStyle name="Normal 45 2 4 3 3 3" xfId="11158" xr:uid="{00000000-0005-0000-0000-0000962B0000}"/>
    <cellStyle name="Normal 45 2 4 3 3 3 3" xfId="26259" xr:uid="{00000000-0005-0000-0000-000093660000}"/>
    <cellStyle name="Normal 45 2 4 3 3 5" xfId="21246" xr:uid="{00000000-0005-0000-0000-0000FE520000}"/>
    <cellStyle name="Normal 45 2 4 3 4" xfId="12836" xr:uid="{00000000-0005-0000-0000-000024320000}"/>
    <cellStyle name="Normal 45 2 4 3 4 3" xfId="27934" xr:uid="{00000000-0005-0000-0000-00001E6D0000}"/>
    <cellStyle name="Normal 45 2 4 3 5" xfId="7815" xr:uid="{00000000-0005-0000-0000-0000871E0000}"/>
    <cellStyle name="Normal 45 2 4 3 5 3" xfId="22917" xr:uid="{00000000-0005-0000-0000-000085590000}"/>
    <cellStyle name="Normal 45 2 4 3 7" xfId="17904" xr:uid="{00000000-0005-0000-0000-0000F0450000}"/>
    <cellStyle name="Normal 45 2 4 4" xfId="3597" xr:uid="{00000000-0005-0000-0000-00000D0E0000}"/>
    <cellStyle name="Normal 45 2 4 4 2" xfId="13671" xr:uid="{00000000-0005-0000-0000-000067350000}"/>
    <cellStyle name="Normal 45 2 4 4 2 3" xfId="28769" xr:uid="{00000000-0005-0000-0000-000061700000}"/>
    <cellStyle name="Normal 45 2 4 4 3" xfId="8651" xr:uid="{00000000-0005-0000-0000-0000CB210000}"/>
    <cellStyle name="Normal 45 2 4 4 3 3" xfId="23752" xr:uid="{00000000-0005-0000-0000-0000C85C0000}"/>
    <cellStyle name="Normal 45 2 4 4 5" xfId="18739" xr:uid="{00000000-0005-0000-0000-000033490000}"/>
    <cellStyle name="Normal 45 2 4 5" xfId="5290" xr:uid="{00000000-0005-0000-0000-0000AA140000}"/>
    <cellStyle name="Normal 45 2 4 5 2" xfId="15342" xr:uid="{00000000-0005-0000-0000-0000EE3B0000}"/>
    <cellStyle name="Normal 45 2 4 5 2 3" xfId="30440" xr:uid="{00000000-0005-0000-0000-0000E8760000}"/>
    <cellStyle name="Normal 45 2 4 5 3" xfId="10322" xr:uid="{00000000-0005-0000-0000-000052280000}"/>
    <cellStyle name="Normal 45 2 4 5 3 3" xfId="25423" xr:uid="{00000000-0005-0000-0000-00004F630000}"/>
    <cellStyle name="Normal 45 2 4 5 5" xfId="20410" xr:uid="{00000000-0005-0000-0000-0000BA4F0000}"/>
    <cellStyle name="Normal 45 2 4 6" xfId="12000" xr:uid="{00000000-0005-0000-0000-0000E02E0000}"/>
    <cellStyle name="Normal 45 2 4 6 3" xfId="27098" xr:uid="{00000000-0005-0000-0000-0000DA690000}"/>
    <cellStyle name="Normal 45 2 4 7" xfId="6979" xr:uid="{00000000-0005-0000-0000-0000431B0000}"/>
    <cellStyle name="Normal 45 2 4 7 3" xfId="22081" xr:uid="{00000000-0005-0000-0000-000041560000}"/>
    <cellStyle name="Normal 45 2 4 9" xfId="17068" xr:uid="{00000000-0005-0000-0000-0000AC420000}"/>
    <cellStyle name="Normal 45 2 5" xfId="2113" xr:uid="{00000000-0005-0000-0000-000041080000}"/>
    <cellStyle name="Normal 45 2 5 2" xfId="2954" xr:uid="{00000000-0005-0000-0000-00008A0B0000}"/>
    <cellStyle name="Normal 45 2 5 2 2" xfId="4644" xr:uid="{00000000-0005-0000-0000-000024120000}"/>
    <cellStyle name="Normal 45 2 5 2 2 2" xfId="14717" xr:uid="{00000000-0005-0000-0000-00007D390000}"/>
    <cellStyle name="Normal 45 2 5 2 2 2 3" xfId="29815" xr:uid="{00000000-0005-0000-0000-000077740000}"/>
    <cellStyle name="Normal 45 2 5 2 2 3" xfId="9697" xr:uid="{00000000-0005-0000-0000-0000E1250000}"/>
    <cellStyle name="Normal 45 2 5 2 2 3 3" xfId="24798" xr:uid="{00000000-0005-0000-0000-0000DE600000}"/>
    <cellStyle name="Normal 45 2 5 2 2 5" xfId="19785" xr:uid="{00000000-0005-0000-0000-0000494D0000}"/>
    <cellStyle name="Normal 45 2 5 2 3" xfId="6336" xr:uid="{00000000-0005-0000-0000-0000C0180000}"/>
    <cellStyle name="Normal 45 2 5 2 3 2" xfId="16388" xr:uid="{00000000-0005-0000-0000-000004400000}"/>
    <cellStyle name="Normal 45 2 5 2 3 3" xfId="11368" xr:uid="{00000000-0005-0000-0000-0000682C0000}"/>
    <cellStyle name="Normal 45 2 5 2 3 3 3" xfId="26469" xr:uid="{00000000-0005-0000-0000-000065670000}"/>
    <cellStyle name="Normal 45 2 5 2 3 5" xfId="21456" xr:uid="{00000000-0005-0000-0000-0000D0530000}"/>
    <cellStyle name="Normal 45 2 5 2 4" xfId="13046" xr:uid="{00000000-0005-0000-0000-0000F6320000}"/>
    <cellStyle name="Normal 45 2 5 2 4 3" xfId="28144" xr:uid="{00000000-0005-0000-0000-0000F06D0000}"/>
    <cellStyle name="Normal 45 2 5 2 5" xfId="8025" xr:uid="{00000000-0005-0000-0000-0000591F0000}"/>
    <cellStyle name="Normal 45 2 5 2 5 3" xfId="23127" xr:uid="{00000000-0005-0000-0000-0000575A0000}"/>
    <cellStyle name="Normal 45 2 5 2 7" xfId="18114" xr:uid="{00000000-0005-0000-0000-0000C2460000}"/>
    <cellStyle name="Normal 45 2 5 3" xfId="3807" xr:uid="{00000000-0005-0000-0000-0000DF0E0000}"/>
    <cellStyle name="Normal 45 2 5 3 2" xfId="13881" xr:uid="{00000000-0005-0000-0000-000039360000}"/>
    <cellStyle name="Normal 45 2 5 3 2 3" xfId="28979" xr:uid="{00000000-0005-0000-0000-000033710000}"/>
    <cellStyle name="Normal 45 2 5 3 3" xfId="8861" xr:uid="{00000000-0005-0000-0000-00009D220000}"/>
    <cellStyle name="Normal 45 2 5 3 3 3" xfId="23962" xr:uid="{00000000-0005-0000-0000-00009A5D0000}"/>
    <cellStyle name="Normal 45 2 5 3 5" xfId="18949" xr:uid="{00000000-0005-0000-0000-0000054A0000}"/>
    <cellStyle name="Normal 45 2 5 4" xfId="5500" xr:uid="{00000000-0005-0000-0000-00007C150000}"/>
    <cellStyle name="Normal 45 2 5 4 2" xfId="15552" xr:uid="{00000000-0005-0000-0000-0000C03C0000}"/>
    <cellStyle name="Normal 45 2 5 4 2 3" xfId="30650" xr:uid="{00000000-0005-0000-0000-0000BA770000}"/>
    <cellStyle name="Normal 45 2 5 4 3" xfId="10532" xr:uid="{00000000-0005-0000-0000-000024290000}"/>
    <cellStyle name="Normal 45 2 5 4 3 3" xfId="25633" xr:uid="{00000000-0005-0000-0000-000021640000}"/>
    <cellStyle name="Normal 45 2 5 4 5" xfId="20620" xr:uid="{00000000-0005-0000-0000-00008C500000}"/>
    <cellStyle name="Normal 45 2 5 5" xfId="12210" xr:uid="{00000000-0005-0000-0000-0000B22F0000}"/>
    <cellStyle name="Normal 45 2 5 5 3" xfId="27308" xr:uid="{00000000-0005-0000-0000-0000AC6A0000}"/>
    <cellStyle name="Normal 45 2 5 6" xfId="7189" xr:uid="{00000000-0005-0000-0000-0000151C0000}"/>
    <cellStyle name="Normal 45 2 5 6 3" xfId="22291" xr:uid="{00000000-0005-0000-0000-000013570000}"/>
    <cellStyle name="Normal 45 2 5 8" xfId="17278" xr:uid="{00000000-0005-0000-0000-00007E430000}"/>
    <cellStyle name="Normal 45 2 6" xfId="2534" xr:uid="{00000000-0005-0000-0000-0000E6090000}"/>
    <cellStyle name="Normal 45 2 6 2" xfId="4226" xr:uid="{00000000-0005-0000-0000-000082100000}"/>
    <cellStyle name="Normal 45 2 6 2 2" xfId="14299" xr:uid="{00000000-0005-0000-0000-0000DB370000}"/>
    <cellStyle name="Normal 45 2 6 2 2 3" xfId="29397" xr:uid="{00000000-0005-0000-0000-0000D5720000}"/>
    <cellStyle name="Normal 45 2 6 2 3" xfId="9279" xr:uid="{00000000-0005-0000-0000-00003F240000}"/>
    <cellStyle name="Normal 45 2 6 2 3 3" xfId="24380" xr:uid="{00000000-0005-0000-0000-00003C5F0000}"/>
    <cellStyle name="Normal 45 2 6 2 5" xfId="19367" xr:uid="{00000000-0005-0000-0000-0000A74B0000}"/>
    <cellStyle name="Normal 45 2 6 3" xfId="5918" xr:uid="{00000000-0005-0000-0000-00001E170000}"/>
    <cellStyle name="Normal 45 2 6 3 2" xfId="15970" xr:uid="{00000000-0005-0000-0000-0000623E0000}"/>
    <cellStyle name="Normal 45 2 6 3 3" xfId="10950" xr:uid="{00000000-0005-0000-0000-0000C62A0000}"/>
    <cellStyle name="Normal 45 2 6 3 3 3" xfId="26051" xr:uid="{00000000-0005-0000-0000-0000C3650000}"/>
    <cellStyle name="Normal 45 2 6 3 5" xfId="21038" xr:uid="{00000000-0005-0000-0000-00002E520000}"/>
    <cellStyle name="Normal 45 2 6 4" xfId="12628" xr:uid="{00000000-0005-0000-0000-000054310000}"/>
    <cellStyle name="Normal 45 2 6 4 3" xfId="27726" xr:uid="{00000000-0005-0000-0000-00004E6C0000}"/>
    <cellStyle name="Normal 45 2 6 5" xfId="7607" xr:uid="{00000000-0005-0000-0000-0000B71D0000}"/>
    <cellStyle name="Normal 45 2 6 5 3" xfId="22709" xr:uid="{00000000-0005-0000-0000-0000B5580000}"/>
    <cellStyle name="Normal 45 2 6 7" xfId="17696" xr:uid="{00000000-0005-0000-0000-000020450000}"/>
    <cellStyle name="Normal 45 2 7" xfId="3385" xr:uid="{00000000-0005-0000-0000-0000390D0000}"/>
    <cellStyle name="Normal 45 2 7 2" xfId="13463" xr:uid="{00000000-0005-0000-0000-000097340000}"/>
    <cellStyle name="Normal 45 2 7 2 3" xfId="28561" xr:uid="{00000000-0005-0000-0000-0000916F0000}"/>
    <cellStyle name="Normal 45 2 7 3" xfId="8443" xr:uid="{00000000-0005-0000-0000-0000FB200000}"/>
    <cellStyle name="Normal 45 2 7 3 3" xfId="23544" xr:uid="{00000000-0005-0000-0000-0000F85B0000}"/>
    <cellStyle name="Normal 45 2 7 5" xfId="18531" xr:uid="{00000000-0005-0000-0000-000063480000}"/>
    <cellStyle name="Normal 45 2 8" xfId="5079" xr:uid="{00000000-0005-0000-0000-0000D7130000}"/>
    <cellStyle name="Normal 45 2 8 2" xfId="15134" xr:uid="{00000000-0005-0000-0000-00001E3B0000}"/>
    <cellStyle name="Normal 45 2 8 2 3" xfId="30232" xr:uid="{00000000-0005-0000-0000-000018760000}"/>
    <cellStyle name="Normal 45 2 8 3" xfId="10114" xr:uid="{00000000-0005-0000-0000-000082270000}"/>
    <cellStyle name="Normal 45 2 8 3 3" xfId="25215" xr:uid="{00000000-0005-0000-0000-00007F620000}"/>
    <cellStyle name="Normal 45 2 8 5" xfId="20202" xr:uid="{00000000-0005-0000-0000-0000EA4E0000}"/>
    <cellStyle name="Normal 45 2 9" xfId="11790" xr:uid="{00000000-0005-0000-0000-00000E2E0000}"/>
    <cellStyle name="Normal 45 2 9 3" xfId="26890" xr:uid="{00000000-0005-0000-0000-00000A690000}"/>
    <cellStyle name="Normal 46" xfId="1043" xr:uid="{00000000-0005-0000-0000-000013040000}"/>
    <cellStyle name="Normal 46 2" xfId="1446" xr:uid="{00000000-0005-0000-0000-0000A6050000}"/>
    <cellStyle name="Normal 46 2 10" xfId="6770" xr:uid="{00000000-0005-0000-0000-0000721A0000}"/>
    <cellStyle name="Normal 46 2 10 3" xfId="21874" xr:uid="{00000000-0005-0000-0000-000072550000}"/>
    <cellStyle name="Normal 46 2 12" xfId="16859" xr:uid="{00000000-0005-0000-0000-0000DB410000}"/>
    <cellStyle name="Normal 46 2 2" xfId="1734" xr:uid="{00000000-0005-0000-0000-0000C6060000}"/>
    <cellStyle name="Normal 46 2 2 11" xfId="16913" xr:uid="{00000000-0005-0000-0000-000011420000}"/>
    <cellStyle name="Normal 46 2 2 2" xfId="1842" xr:uid="{00000000-0005-0000-0000-000032070000}"/>
    <cellStyle name="Normal 46 2 2 2 10" xfId="17017" xr:uid="{00000000-0005-0000-0000-000079420000}"/>
    <cellStyle name="Normal 46 2 2 2 2" xfId="2059" xr:uid="{00000000-0005-0000-0000-00000B080000}"/>
    <cellStyle name="Normal 46 2 2 2 2 2" xfId="2480" xr:uid="{00000000-0005-0000-0000-0000B0090000}"/>
    <cellStyle name="Normal 46 2 2 2 2 2 2" xfId="3319" xr:uid="{00000000-0005-0000-0000-0000F70C0000}"/>
    <cellStyle name="Normal 46 2 2 2 2 2 2 2" xfId="5009" xr:uid="{00000000-0005-0000-0000-000091130000}"/>
    <cellStyle name="Normal 46 2 2 2 2 2 2 2 2" xfId="15082" xr:uid="{00000000-0005-0000-0000-0000EA3A0000}"/>
    <cellStyle name="Normal 46 2 2 2 2 2 2 2 2 3" xfId="30180" xr:uid="{00000000-0005-0000-0000-0000E4750000}"/>
    <cellStyle name="Normal 46 2 2 2 2 2 2 2 3" xfId="10062" xr:uid="{00000000-0005-0000-0000-00004E270000}"/>
    <cellStyle name="Normal 46 2 2 2 2 2 2 2 3 3" xfId="25163" xr:uid="{00000000-0005-0000-0000-00004B620000}"/>
    <cellStyle name="Normal 46 2 2 2 2 2 2 2 5" xfId="20150" xr:uid="{00000000-0005-0000-0000-0000B64E0000}"/>
    <cellStyle name="Normal 46 2 2 2 2 2 2 3" xfId="6701" xr:uid="{00000000-0005-0000-0000-00002D1A0000}"/>
    <cellStyle name="Normal 46 2 2 2 2 2 2 3 2" xfId="16753" xr:uid="{00000000-0005-0000-0000-000071410000}"/>
    <cellStyle name="Normal 46 2 2 2 2 2 2 3 3" xfId="11733" xr:uid="{00000000-0005-0000-0000-0000D52D0000}"/>
    <cellStyle name="Normal 46 2 2 2 2 2 2 3 3 3" xfId="26834" xr:uid="{00000000-0005-0000-0000-0000D2680000}"/>
    <cellStyle name="Normal 46 2 2 2 2 2 2 3 5" xfId="21821" xr:uid="{00000000-0005-0000-0000-00003D550000}"/>
    <cellStyle name="Normal 46 2 2 2 2 2 2 4" xfId="13411" xr:uid="{00000000-0005-0000-0000-000063340000}"/>
    <cellStyle name="Normal 46 2 2 2 2 2 2 4 3" xfId="28509" xr:uid="{00000000-0005-0000-0000-00005D6F0000}"/>
    <cellStyle name="Normal 46 2 2 2 2 2 2 5" xfId="8390" xr:uid="{00000000-0005-0000-0000-0000C6200000}"/>
    <cellStyle name="Normal 46 2 2 2 2 2 2 5 3" xfId="23492" xr:uid="{00000000-0005-0000-0000-0000C45B0000}"/>
    <cellStyle name="Normal 46 2 2 2 2 2 2 7" xfId="18479" xr:uid="{00000000-0005-0000-0000-00002F480000}"/>
    <cellStyle name="Normal 46 2 2 2 2 2 3" xfId="4172" xr:uid="{00000000-0005-0000-0000-00004C100000}"/>
    <cellStyle name="Normal 46 2 2 2 2 2 3 2" xfId="14246" xr:uid="{00000000-0005-0000-0000-0000A6370000}"/>
    <cellStyle name="Normal 46 2 2 2 2 2 3 2 3" xfId="29344" xr:uid="{00000000-0005-0000-0000-0000A0720000}"/>
    <cellStyle name="Normal 46 2 2 2 2 2 3 3" xfId="9226" xr:uid="{00000000-0005-0000-0000-00000A240000}"/>
    <cellStyle name="Normal 46 2 2 2 2 2 3 3 3" xfId="24327" xr:uid="{00000000-0005-0000-0000-0000075F0000}"/>
    <cellStyle name="Normal 46 2 2 2 2 2 3 5" xfId="19314" xr:uid="{00000000-0005-0000-0000-0000724B0000}"/>
    <cellStyle name="Normal 46 2 2 2 2 2 4" xfId="5865" xr:uid="{00000000-0005-0000-0000-0000E9160000}"/>
    <cellStyle name="Normal 46 2 2 2 2 2 4 2" xfId="15917" xr:uid="{00000000-0005-0000-0000-00002D3E0000}"/>
    <cellStyle name="Normal 46 2 2 2 2 2 4 3" xfId="10897" xr:uid="{00000000-0005-0000-0000-0000912A0000}"/>
    <cellStyle name="Normal 46 2 2 2 2 2 4 3 3" xfId="25998" xr:uid="{00000000-0005-0000-0000-00008E650000}"/>
    <cellStyle name="Normal 46 2 2 2 2 2 4 5" xfId="20985" xr:uid="{00000000-0005-0000-0000-0000F9510000}"/>
    <cellStyle name="Normal 46 2 2 2 2 2 5" xfId="12575" xr:uid="{00000000-0005-0000-0000-00001F310000}"/>
    <cellStyle name="Normal 46 2 2 2 2 2 5 3" xfId="27673" xr:uid="{00000000-0005-0000-0000-0000196C0000}"/>
    <cellStyle name="Normal 46 2 2 2 2 2 6" xfId="7554" xr:uid="{00000000-0005-0000-0000-0000821D0000}"/>
    <cellStyle name="Normal 46 2 2 2 2 2 6 3" xfId="22656" xr:uid="{00000000-0005-0000-0000-000080580000}"/>
    <cellStyle name="Normal 46 2 2 2 2 2 8" xfId="17643" xr:uid="{00000000-0005-0000-0000-0000EB440000}"/>
    <cellStyle name="Normal 46 2 2 2 2 3" xfId="2901" xr:uid="{00000000-0005-0000-0000-0000550B0000}"/>
    <cellStyle name="Normal 46 2 2 2 2 3 2" xfId="4591" xr:uid="{00000000-0005-0000-0000-0000EF110000}"/>
    <cellStyle name="Normal 46 2 2 2 2 3 2 2" xfId="14664" xr:uid="{00000000-0005-0000-0000-000048390000}"/>
    <cellStyle name="Normal 46 2 2 2 2 3 2 2 3" xfId="29762" xr:uid="{00000000-0005-0000-0000-000042740000}"/>
    <cellStyle name="Normal 46 2 2 2 2 3 2 3" xfId="9644" xr:uid="{00000000-0005-0000-0000-0000AC250000}"/>
    <cellStyle name="Normal 46 2 2 2 2 3 2 3 3" xfId="24745" xr:uid="{00000000-0005-0000-0000-0000A9600000}"/>
    <cellStyle name="Normal 46 2 2 2 2 3 2 5" xfId="19732" xr:uid="{00000000-0005-0000-0000-0000144D0000}"/>
    <cellStyle name="Normal 46 2 2 2 2 3 3" xfId="6283" xr:uid="{00000000-0005-0000-0000-00008B180000}"/>
    <cellStyle name="Normal 46 2 2 2 2 3 3 2" xfId="16335" xr:uid="{00000000-0005-0000-0000-0000CF3F0000}"/>
    <cellStyle name="Normal 46 2 2 2 2 3 3 3" xfId="11315" xr:uid="{00000000-0005-0000-0000-0000332C0000}"/>
    <cellStyle name="Normal 46 2 2 2 2 3 3 3 3" xfId="26416" xr:uid="{00000000-0005-0000-0000-000030670000}"/>
    <cellStyle name="Normal 46 2 2 2 2 3 3 5" xfId="21403" xr:uid="{00000000-0005-0000-0000-00009B530000}"/>
    <cellStyle name="Normal 46 2 2 2 2 3 4" xfId="12993" xr:uid="{00000000-0005-0000-0000-0000C1320000}"/>
    <cellStyle name="Normal 46 2 2 2 2 3 4 3" xfId="28091" xr:uid="{00000000-0005-0000-0000-0000BB6D0000}"/>
    <cellStyle name="Normal 46 2 2 2 2 3 5" xfId="7972" xr:uid="{00000000-0005-0000-0000-0000241F0000}"/>
    <cellStyle name="Normal 46 2 2 2 2 3 5 3" xfId="23074" xr:uid="{00000000-0005-0000-0000-0000225A0000}"/>
    <cellStyle name="Normal 46 2 2 2 2 3 7" xfId="18061" xr:uid="{00000000-0005-0000-0000-00008D460000}"/>
    <cellStyle name="Normal 46 2 2 2 2 4" xfId="3754" xr:uid="{00000000-0005-0000-0000-0000AA0E0000}"/>
    <cellStyle name="Normal 46 2 2 2 2 4 2" xfId="13828" xr:uid="{00000000-0005-0000-0000-000004360000}"/>
    <cellStyle name="Normal 46 2 2 2 2 4 2 3" xfId="28926" xr:uid="{00000000-0005-0000-0000-0000FE700000}"/>
    <cellStyle name="Normal 46 2 2 2 2 4 3" xfId="8808" xr:uid="{00000000-0005-0000-0000-000068220000}"/>
    <cellStyle name="Normal 46 2 2 2 2 4 3 3" xfId="23909" xr:uid="{00000000-0005-0000-0000-0000655D0000}"/>
    <cellStyle name="Normal 46 2 2 2 2 4 5" xfId="18896" xr:uid="{00000000-0005-0000-0000-0000D0490000}"/>
    <cellStyle name="Normal 46 2 2 2 2 5" xfId="5447" xr:uid="{00000000-0005-0000-0000-000047150000}"/>
    <cellStyle name="Normal 46 2 2 2 2 5 2" xfId="15499" xr:uid="{00000000-0005-0000-0000-00008B3C0000}"/>
    <cellStyle name="Normal 46 2 2 2 2 5 2 3" xfId="30597" xr:uid="{00000000-0005-0000-0000-000085770000}"/>
    <cellStyle name="Normal 46 2 2 2 2 5 3" xfId="10479" xr:uid="{00000000-0005-0000-0000-0000EF280000}"/>
    <cellStyle name="Normal 46 2 2 2 2 5 3 3" xfId="25580" xr:uid="{00000000-0005-0000-0000-0000EC630000}"/>
    <cellStyle name="Normal 46 2 2 2 2 5 5" xfId="20567" xr:uid="{00000000-0005-0000-0000-000057500000}"/>
    <cellStyle name="Normal 46 2 2 2 2 6" xfId="12157" xr:uid="{00000000-0005-0000-0000-00007D2F0000}"/>
    <cellStyle name="Normal 46 2 2 2 2 6 3" xfId="27255" xr:uid="{00000000-0005-0000-0000-0000776A0000}"/>
    <cellStyle name="Normal 46 2 2 2 2 7" xfId="7136" xr:uid="{00000000-0005-0000-0000-0000E01B0000}"/>
    <cellStyle name="Normal 46 2 2 2 2 7 3" xfId="22238" xr:uid="{00000000-0005-0000-0000-0000DE560000}"/>
    <cellStyle name="Normal 46 2 2 2 2 9" xfId="17225" xr:uid="{00000000-0005-0000-0000-000049430000}"/>
    <cellStyle name="Normal 46 2 2 2 3" xfId="2272" xr:uid="{00000000-0005-0000-0000-0000E0080000}"/>
    <cellStyle name="Normal 46 2 2 2 3 2" xfId="3111" xr:uid="{00000000-0005-0000-0000-0000270C0000}"/>
    <cellStyle name="Normal 46 2 2 2 3 2 2" xfId="4801" xr:uid="{00000000-0005-0000-0000-0000C1120000}"/>
    <cellStyle name="Normal 46 2 2 2 3 2 2 2" xfId="14874" xr:uid="{00000000-0005-0000-0000-00001A3A0000}"/>
    <cellStyle name="Normal 46 2 2 2 3 2 2 2 3" xfId="29972" xr:uid="{00000000-0005-0000-0000-000014750000}"/>
    <cellStyle name="Normal 46 2 2 2 3 2 2 3" xfId="9854" xr:uid="{00000000-0005-0000-0000-00007E260000}"/>
    <cellStyle name="Normal 46 2 2 2 3 2 2 3 3" xfId="24955" xr:uid="{00000000-0005-0000-0000-00007B610000}"/>
    <cellStyle name="Normal 46 2 2 2 3 2 2 5" xfId="19942" xr:uid="{00000000-0005-0000-0000-0000E64D0000}"/>
    <cellStyle name="Normal 46 2 2 2 3 2 3" xfId="6493" xr:uid="{00000000-0005-0000-0000-00005D190000}"/>
    <cellStyle name="Normal 46 2 2 2 3 2 3 2" xfId="16545" xr:uid="{00000000-0005-0000-0000-0000A1400000}"/>
    <cellStyle name="Normal 46 2 2 2 3 2 3 3" xfId="11525" xr:uid="{00000000-0005-0000-0000-0000052D0000}"/>
    <cellStyle name="Normal 46 2 2 2 3 2 3 3 3" xfId="26626" xr:uid="{00000000-0005-0000-0000-000002680000}"/>
    <cellStyle name="Normal 46 2 2 2 3 2 3 5" xfId="21613" xr:uid="{00000000-0005-0000-0000-00006D540000}"/>
    <cellStyle name="Normal 46 2 2 2 3 2 4" xfId="13203" xr:uid="{00000000-0005-0000-0000-000093330000}"/>
    <cellStyle name="Normal 46 2 2 2 3 2 4 3" xfId="28301" xr:uid="{00000000-0005-0000-0000-00008D6E0000}"/>
    <cellStyle name="Normal 46 2 2 2 3 2 5" xfId="8182" xr:uid="{00000000-0005-0000-0000-0000F61F0000}"/>
    <cellStyle name="Normal 46 2 2 2 3 2 5 3" xfId="23284" xr:uid="{00000000-0005-0000-0000-0000F45A0000}"/>
    <cellStyle name="Normal 46 2 2 2 3 2 7" xfId="18271" xr:uid="{00000000-0005-0000-0000-00005F470000}"/>
    <cellStyle name="Normal 46 2 2 2 3 3" xfId="3964" xr:uid="{00000000-0005-0000-0000-00007C0F0000}"/>
    <cellStyle name="Normal 46 2 2 2 3 3 2" xfId="14038" xr:uid="{00000000-0005-0000-0000-0000D6360000}"/>
    <cellStyle name="Normal 46 2 2 2 3 3 2 3" xfId="29136" xr:uid="{00000000-0005-0000-0000-0000D0710000}"/>
    <cellStyle name="Normal 46 2 2 2 3 3 3" xfId="9018" xr:uid="{00000000-0005-0000-0000-00003A230000}"/>
    <cellStyle name="Normal 46 2 2 2 3 3 3 3" xfId="24119" xr:uid="{00000000-0005-0000-0000-0000375E0000}"/>
    <cellStyle name="Normal 46 2 2 2 3 3 5" xfId="19106" xr:uid="{00000000-0005-0000-0000-0000A24A0000}"/>
    <cellStyle name="Normal 46 2 2 2 3 4" xfId="5657" xr:uid="{00000000-0005-0000-0000-000019160000}"/>
    <cellStyle name="Normal 46 2 2 2 3 4 2" xfId="15709" xr:uid="{00000000-0005-0000-0000-00005D3D0000}"/>
    <cellStyle name="Normal 46 2 2 2 3 4 2 3" xfId="30807" xr:uid="{00000000-0005-0000-0000-000057780000}"/>
    <cellStyle name="Normal 46 2 2 2 3 4 3" xfId="10689" xr:uid="{00000000-0005-0000-0000-0000C1290000}"/>
    <cellStyle name="Normal 46 2 2 2 3 4 3 3" xfId="25790" xr:uid="{00000000-0005-0000-0000-0000BE640000}"/>
    <cellStyle name="Normal 46 2 2 2 3 4 5" xfId="20777" xr:uid="{00000000-0005-0000-0000-000029510000}"/>
    <cellStyle name="Normal 46 2 2 2 3 5" xfId="12367" xr:uid="{00000000-0005-0000-0000-00004F300000}"/>
    <cellStyle name="Normal 46 2 2 2 3 5 3" xfId="27465" xr:uid="{00000000-0005-0000-0000-0000496B0000}"/>
    <cellStyle name="Normal 46 2 2 2 3 6" xfId="7346" xr:uid="{00000000-0005-0000-0000-0000B21C0000}"/>
    <cellStyle name="Normal 46 2 2 2 3 6 3" xfId="22448" xr:uid="{00000000-0005-0000-0000-0000B0570000}"/>
    <cellStyle name="Normal 46 2 2 2 3 8" xfId="17435" xr:uid="{00000000-0005-0000-0000-00001B440000}"/>
    <cellStyle name="Normal 46 2 2 2 4" xfId="2693" xr:uid="{00000000-0005-0000-0000-0000850A0000}"/>
    <cellStyle name="Normal 46 2 2 2 4 2" xfId="4383" xr:uid="{00000000-0005-0000-0000-00001F110000}"/>
    <cellStyle name="Normal 46 2 2 2 4 2 2" xfId="14456" xr:uid="{00000000-0005-0000-0000-000078380000}"/>
    <cellStyle name="Normal 46 2 2 2 4 2 2 3" xfId="29554" xr:uid="{00000000-0005-0000-0000-000072730000}"/>
    <cellStyle name="Normal 46 2 2 2 4 2 3" xfId="9436" xr:uid="{00000000-0005-0000-0000-0000DC240000}"/>
    <cellStyle name="Normal 46 2 2 2 4 2 3 3" xfId="24537" xr:uid="{00000000-0005-0000-0000-0000D95F0000}"/>
    <cellStyle name="Normal 46 2 2 2 4 2 5" xfId="19524" xr:uid="{00000000-0005-0000-0000-0000444C0000}"/>
    <cellStyle name="Normal 46 2 2 2 4 3" xfId="6075" xr:uid="{00000000-0005-0000-0000-0000BB170000}"/>
    <cellStyle name="Normal 46 2 2 2 4 3 2" xfId="16127" xr:uid="{00000000-0005-0000-0000-0000FF3E0000}"/>
    <cellStyle name="Normal 46 2 2 2 4 3 3" xfId="11107" xr:uid="{00000000-0005-0000-0000-0000632B0000}"/>
    <cellStyle name="Normal 46 2 2 2 4 3 3 3" xfId="26208" xr:uid="{00000000-0005-0000-0000-000060660000}"/>
    <cellStyle name="Normal 46 2 2 2 4 3 5" xfId="21195" xr:uid="{00000000-0005-0000-0000-0000CB520000}"/>
    <cellStyle name="Normal 46 2 2 2 4 4" xfId="12785" xr:uid="{00000000-0005-0000-0000-0000F1310000}"/>
    <cellStyle name="Normal 46 2 2 2 4 4 3" xfId="27883" xr:uid="{00000000-0005-0000-0000-0000EB6C0000}"/>
    <cellStyle name="Normal 46 2 2 2 4 5" xfId="7764" xr:uid="{00000000-0005-0000-0000-0000541E0000}"/>
    <cellStyle name="Normal 46 2 2 2 4 5 3" xfId="22866" xr:uid="{00000000-0005-0000-0000-000052590000}"/>
    <cellStyle name="Normal 46 2 2 2 4 7" xfId="17853" xr:uid="{00000000-0005-0000-0000-0000BD450000}"/>
    <cellStyle name="Normal 46 2 2 2 5" xfId="3546" xr:uid="{00000000-0005-0000-0000-0000DA0D0000}"/>
    <cellStyle name="Normal 46 2 2 2 5 2" xfId="13620" xr:uid="{00000000-0005-0000-0000-000034350000}"/>
    <cellStyle name="Normal 46 2 2 2 5 2 3" xfId="28718" xr:uid="{00000000-0005-0000-0000-00002E700000}"/>
    <cellStyle name="Normal 46 2 2 2 5 3" xfId="8600" xr:uid="{00000000-0005-0000-0000-000098210000}"/>
    <cellStyle name="Normal 46 2 2 2 5 3 3" xfId="23701" xr:uid="{00000000-0005-0000-0000-0000955C0000}"/>
    <cellStyle name="Normal 46 2 2 2 5 5" xfId="18688" xr:uid="{00000000-0005-0000-0000-000000490000}"/>
    <cellStyle name="Normal 46 2 2 2 6" xfId="5239" xr:uid="{00000000-0005-0000-0000-000077140000}"/>
    <cellStyle name="Normal 46 2 2 2 6 2" xfId="15291" xr:uid="{00000000-0005-0000-0000-0000BB3B0000}"/>
    <cellStyle name="Normal 46 2 2 2 6 2 3" xfId="30389" xr:uid="{00000000-0005-0000-0000-0000B5760000}"/>
    <cellStyle name="Normal 46 2 2 2 6 3" xfId="10271" xr:uid="{00000000-0005-0000-0000-00001F280000}"/>
    <cellStyle name="Normal 46 2 2 2 6 3 3" xfId="25372" xr:uid="{00000000-0005-0000-0000-00001C630000}"/>
    <cellStyle name="Normal 46 2 2 2 6 5" xfId="20359" xr:uid="{00000000-0005-0000-0000-0000874F0000}"/>
    <cellStyle name="Normal 46 2 2 2 7" xfId="11949" xr:uid="{00000000-0005-0000-0000-0000AD2E0000}"/>
    <cellStyle name="Normal 46 2 2 2 7 3" xfId="27047" xr:uid="{00000000-0005-0000-0000-0000A7690000}"/>
    <cellStyle name="Normal 46 2 2 2 8" xfId="6928" xr:uid="{00000000-0005-0000-0000-0000101B0000}"/>
    <cellStyle name="Normal 46 2 2 2 8 3" xfId="22030" xr:uid="{00000000-0005-0000-0000-00000E560000}"/>
    <cellStyle name="Normal 46 2 2 3" xfId="1955" xr:uid="{00000000-0005-0000-0000-0000A3070000}"/>
    <cellStyle name="Normal 46 2 2 3 2" xfId="2376" xr:uid="{00000000-0005-0000-0000-000048090000}"/>
    <cellStyle name="Normal 46 2 2 3 2 2" xfId="3215" xr:uid="{00000000-0005-0000-0000-00008F0C0000}"/>
    <cellStyle name="Normal 46 2 2 3 2 2 2" xfId="4905" xr:uid="{00000000-0005-0000-0000-000029130000}"/>
    <cellStyle name="Normal 46 2 2 3 2 2 2 2" xfId="14978" xr:uid="{00000000-0005-0000-0000-0000823A0000}"/>
    <cellStyle name="Normal 46 2 2 3 2 2 2 2 3" xfId="30076" xr:uid="{00000000-0005-0000-0000-00007C750000}"/>
    <cellStyle name="Normal 46 2 2 3 2 2 2 3" xfId="9958" xr:uid="{00000000-0005-0000-0000-0000E6260000}"/>
    <cellStyle name="Normal 46 2 2 3 2 2 2 3 3" xfId="25059" xr:uid="{00000000-0005-0000-0000-0000E3610000}"/>
    <cellStyle name="Normal 46 2 2 3 2 2 2 5" xfId="20046" xr:uid="{00000000-0005-0000-0000-00004E4E0000}"/>
    <cellStyle name="Normal 46 2 2 3 2 2 3" xfId="6597" xr:uid="{00000000-0005-0000-0000-0000C5190000}"/>
    <cellStyle name="Normal 46 2 2 3 2 2 3 2" xfId="16649" xr:uid="{00000000-0005-0000-0000-000009410000}"/>
    <cellStyle name="Normal 46 2 2 3 2 2 3 3" xfId="11629" xr:uid="{00000000-0005-0000-0000-00006D2D0000}"/>
    <cellStyle name="Normal 46 2 2 3 2 2 3 3 3" xfId="26730" xr:uid="{00000000-0005-0000-0000-00006A680000}"/>
    <cellStyle name="Normal 46 2 2 3 2 2 3 5" xfId="21717" xr:uid="{00000000-0005-0000-0000-0000D5540000}"/>
    <cellStyle name="Normal 46 2 2 3 2 2 4" xfId="13307" xr:uid="{00000000-0005-0000-0000-0000FB330000}"/>
    <cellStyle name="Normal 46 2 2 3 2 2 4 3" xfId="28405" xr:uid="{00000000-0005-0000-0000-0000F56E0000}"/>
    <cellStyle name="Normal 46 2 2 3 2 2 5" xfId="8286" xr:uid="{00000000-0005-0000-0000-00005E200000}"/>
    <cellStyle name="Normal 46 2 2 3 2 2 5 3" xfId="23388" xr:uid="{00000000-0005-0000-0000-00005C5B0000}"/>
    <cellStyle name="Normal 46 2 2 3 2 2 7" xfId="18375" xr:uid="{00000000-0005-0000-0000-0000C7470000}"/>
    <cellStyle name="Normal 46 2 2 3 2 3" xfId="4068" xr:uid="{00000000-0005-0000-0000-0000E40F0000}"/>
    <cellStyle name="Normal 46 2 2 3 2 3 2" xfId="14142" xr:uid="{00000000-0005-0000-0000-00003E370000}"/>
    <cellStyle name="Normal 46 2 2 3 2 3 2 3" xfId="29240" xr:uid="{00000000-0005-0000-0000-000038720000}"/>
    <cellStyle name="Normal 46 2 2 3 2 3 3" xfId="9122" xr:uid="{00000000-0005-0000-0000-0000A2230000}"/>
    <cellStyle name="Normal 46 2 2 3 2 3 3 3" xfId="24223" xr:uid="{00000000-0005-0000-0000-00009F5E0000}"/>
    <cellStyle name="Normal 46 2 2 3 2 3 5" xfId="19210" xr:uid="{00000000-0005-0000-0000-00000A4B0000}"/>
    <cellStyle name="Normal 46 2 2 3 2 4" xfId="5761" xr:uid="{00000000-0005-0000-0000-000081160000}"/>
    <cellStyle name="Normal 46 2 2 3 2 4 2" xfId="15813" xr:uid="{00000000-0005-0000-0000-0000C53D0000}"/>
    <cellStyle name="Normal 46 2 2 3 2 4 2 3" xfId="30911" xr:uid="{00000000-0005-0000-0000-0000BF780000}"/>
    <cellStyle name="Normal 46 2 2 3 2 4 3" xfId="10793" xr:uid="{00000000-0005-0000-0000-0000292A0000}"/>
    <cellStyle name="Normal 46 2 2 3 2 4 3 3" xfId="25894" xr:uid="{00000000-0005-0000-0000-000026650000}"/>
    <cellStyle name="Normal 46 2 2 3 2 4 5" xfId="20881" xr:uid="{00000000-0005-0000-0000-000091510000}"/>
    <cellStyle name="Normal 46 2 2 3 2 5" xfId="12471" xr:uid="{00000000-0005-0000-0000-0000B7300000}"/>
    <cellStyle name="Normal 46 2 2 3 2 5 3" xfId="27569" xr:uid="{00000000-0005-0000-0000-0000B16B0000}"/>
    <cellStyle name="Normal 46 2 2 3 2 6" xfId="7450" xr:uid="{00000000-0005-0000-0000-00001A1D0000}"/>
    <cellStyle name="Normal 46 2 2 3 2 6 3" xfId="22552" xr:uid="{00000000-0005-0000-0000-000018580000}"/>
    <cellStyle name="Normal 46 2 2 3 2 8" xfId="17539" xr:uid="{00000000-0005-0000-0000-000083440000}"/>
    <cellStyle name="Normal 46 2 2 3 3" xfId="2797" xr:uid="{00000000-0005-0000-0000-0000ED0A0000}"/>
    <cellStyle name="Normal 46 2 2 3 3 2" xfId="4487" xr:uid="{00000000-0005-0000-0000-000087110000}"/>
    <cellStyle name="Normal 46 2 2 3 3 2 2" xfId="14560" xr:uid="{00000000-0005-0000-0000-0000E0380000}"/>
    <cellStyle name="Normal 46 2 2 3 3 2 2 3" xfId="29658" xr:uid="{00000000-0005-0000-0000-0000DA730000}"/>
    <cellStyle name="Normal 46 2 2 3 3 2 3" xfId="9540" xr:uid="{00000000-0005-0000-0000-000044250000}"/>
    <cellStyle name="Normal 46 2 2 3 3 2 3 3" xfId="24641" xr:uid="{00000000-0005-0000-0000-000041600000}"/>
    <cellStyle name="Normal 46 2 2 3 3 2 5" xfId="19628" xr:uid="{00000000-0005-0000-0000-0000AC4C0000}"/>
    <cellStyle name="Normal 46 2 2 3 3 3" xfId="6179" xr:uid="{00000000-0005-0000-0000-000023180000}"/>
    <cellStyle name="Normal 46 2 2 3 3 3 2" xfId="16231" xr:uid="{00000000-0005-0000-0000-0000673F0000}"/>
    <cellStyle name="Normal 46 2 2 3 3 3 3" xfId="11211" xr:uid="{00000000-0005-0000-0000-0000CB2B0000}"/>
    <cellStyle name="Normal 46 2 2 3 3 3 3 3" xfId="26312" xr:uid="{00000000-0005-0000-0000-0000C8660000}"/>
    <cellStyle name="Normal 46 2 2 3 3 3 5" xfId="21299" xr:uid="{00000000-0005-0000-0000-000033530000}"/>
    <cellStyle name="Normal 46 2 2 3 3 4" xfId="12889" xr:uid="{00000000-0005-0000-0000-000059320000}"/>
    <cellStyle name="Normal 46 2 2 3 3 4 3" xfId="27987" xr:uid="{00000000-0005-0000-0000-0000536D0000}"/>
    <cellStyle name="Normal 46 2 2 3 3 5" xfId="7868" xr:uid="{00000000-0005-0000-0000-0000BC1E0000}"/>
    <cellStyle name="Normal 46 2 2 3 3 5 3" xfId="22970" xr:uid="{00000000-0005-0000-0000-0000BA590000}"/>
    <cellStyle name="Normal 46 2 2 3 3 7" xfId="17957" xr:uid="{00000000-0005-0000-0000-000025460000}"/>
    <cellStyle name="Normal 46 2 2 3 4" xfId="3650" xr:uid="{00000000-0005-0000-0000-0000420E0000}"/>
    <cellStyle name="Normal 46 2 2 3 4 2" xfId="13724" xr:uid="{00000000-0005-0000-0000-00009C350000}"/>
    <cellStyle name="Normal 46 2 2 3 4 2 3" xfId="28822" xr:uid="{00000000-0005-0000-0000-000096700000}"/>
    <cellStyle name="Normal 46 2 2 3 4 3" xfId="8704" xr:uid="{00000000-0005-0000-0000-000000220000}"/>
    <cellStyle name="Normal 46 2 2 3 4 3 3" xfId="23805" xr:uid="{00000000-0005-0000-0000-0000FD5C0000}"/>
    <cellStyle name="Normal 46 2 2 3 4 5" xfId="18792" xr:uid="{00000000-0005-0000-0000-000068490000}"/>
    <cellStyle name="Normal 46 2 2 3 5" xfId="5343" xr:uid="{00000000-0005-0000-0000-0000DF140000}"/>
    <cellStyle name="Normal 46 2 2 3 5 2" xfId="15395" xr:uid="{00000000-0005-0000-0000-0000233C0000}"/>
    <cellStyle name="Normal 46 2 2 3 5 2 3" xfId="30493" xr:uid="{00000000-0005-0000-0000-00001D770000}"/>
    <cellStyle name="Normal 46 2 2 3 5 3" xfId="10375" xr:uid="{00000000-0005-0000-0000-000087280000}"/>
    <cellStyle name="Normal 46 2 2 3 5 3 3" xfId="25476" xr:uid="{00000000-0005-0000-0000-000084630000}"/>
    <cellStyle name="Normal 46 2 2 3 5 5" xfId="20463" xr:uid="{00000000-0005-0000-0000-0000EF4F0000}"/>
    <cellStyle name="Normal 46 2 2 3 6" xfId="12053" xr:uid="{00000000-0005-0000-0000-0000152F0000}"/>
    <cellStyle name="Normal 46 2 2 3 6 3" xfId="27151" xr:uid="{00000000-0005-0000-0000-00000F6A0000}"/>
    <cellStyle name="Normal 46 2 2 3 7" xfId="7032" xr:uid="{00000000-0005-0000-0000-0000781B0000}"/>
    <cellStyle name="Normal 46 2 2 3 7 3" xfId="22134" xr:uid="{00000000-0005-0000-0000-000076560000}"/>
    <cellStyle name="Normal 46 2 2 3 9" xfId="17121" xr:uid="{00000000-0005-0000-0000-0000E1420000}"/>
    <cellStyle name="Normal 46 2 2 4" xfId="2168" xr:uid="{00000000-0005-0000-0000-000078080000}"/>
    <cellStyle name="Normal 46 2 2 4 2" xfId="3007" xr:uid="{00000000-0005-0000-0000-0000BF0B0000}"/>
    <cellStyle name="Normal 46 2 2 4 2 2" xfId="4697" xr:uid="{00000000-0005-0000-0000-000059120000}"/>
    <cellStyle name="Normal 46 2 2 4 2 2 2" xfId="14770" xr:uid="{00000000-0005-0000-0000-0000B2390000}"/>
    <cellStyle name="Normal 46 2 2 4 2 2 2 3" xfId="29868" xr:uid="{00000000-0005-0000-0000-0000AC740000}"/>
    <cellStyle name="Normal 46 2 2 4 2 2 3" xfId="9750" xr:uid="{00000000-0005-0000-0000-000016260000}"/>
    <cellStyle name="Normal 46 2 2 4 2 2 3 3" xfId="24851" xr:uid="{00000000-0005-0000-0000-000013610000}"/>
    <cellStyle name="Normal 46 2 2 4 2 2 5" xfId="19838" xr:uid="{00000000-0005-0000-0000-00007E4D0000}"/>
    <cellStyle name="Normal 46 2 2 4 2 3" xfId="6389" xr:uid="{00000000-0005-0000-0000-0000F5180000}"/>
    <cellStyle name="Normal 46 2 2 4 2 3 2" xfId="16441" xr:uid="{00000000-0005-0000-0000-000039400000}"/>
    <cellStyle name="Normal 46 2 2 4 2 3 3" xfId="11421" xr:uid="{00000000-0005-0000-0000-00009D2C0000}"/>
    <cellStyle name="Normal 46 2 2 4 2 3 3 3" xfId="26522" xr:uid="{00000000-0005-0000-0000-00009A670000}"/>
    <cellStyle name="Normal 46 2 2 4 2 3 5" xfId="21509" xr:uid="{00000000-0005-0000-0000-000005540000}"/>
    <cellStyle name="Normal 46 2 2 4 2 4" xfId="13099" xr:uid="{00000000-0005-0000-0000-00002B330000}"/>
    <cellStyle name="Normal 46 2 2 4 2 4 3" xfId="28197" xr:uid="{00000000-0005-0000-0000-0000256E0000}"/>
    <cellStyle name="Normal 46 2 2 4 2 5" xfId="8078" xr:uid="{00000000-0005-0000-0000-00008E1F0000}"/>
    <cellStyle name="Normal 46 2 2 4 2 5 3" xfId="23180" xr:uid="{00000000-0005-0000-0000-00008C5A0000}"/>
    <cellStyle name="Normal 46 2 2 4 2 7" xfId="18167" xr:uid="{00000000-0005-0000-0000-0000F7460000}"/>
    <cellStyle name="Normal 46 2 2 4 3" xfId="3860" xr:uid="{00000000-0005-0000-0000-0000140F0000}"/>
    <cellStyle name="Normal 46 2 2 4 3 2" xfId="13934" xr:uid="{00000000-0005-0000-0000-00006E360000}"/>
    <cellStyle name="Normal 46 2 2 4 3 2 3" xfId="29032" xr:uid="{00000000-0005-0000-0000-000068710000}"/>
    <cellStyle name="Normal 46 2 2 4 3 3" xfId="8914" xr:uid="{00000000-0005-0000-0000-0000D2220000}"/>
    <cellStyle name="Normal 46 2 2 4 3 3 3" xfId="24015" xr:uid="{00000000-0005-0000-0000-0000CF5D0000}"/>
    <cellStyle name="Normal 46 2 2 4 3 5" xfId="19002" xr:uid="{00000000-0005-0000-0000-00003A4A0000}"/>
    <cellStyle name="Normal 46 2 2 4 4" xfId="5553" xr:uid="{00000000-0005-0000-0000-0000B1150000}"/>
    <cellStyle name="Normal 46 2 2 4 4 2" xfId="15605" xr:uid="{00000000-0005-0000-0000-0000F53C0000}"/>
    <cellStyle name="Normal 46 2 2 4 4 2 3" xfId="30703" xr:uid="{00000000-0005-0000-0000-0000EF770000}"/>
    <cellStyle name="Normal 46 2 2 4 4 3" xfId="10585" xr:uid="{00000000-0005-0000-0000-000059290000}"/>
    <cellStyle name="Normal 46 2 2 4 4 3 3" xfId="25686" xr:uid="{00000000-0005-0000-0000-000056640000}"/>
    <cellStyle name="Normal 46 2 2 4 4 5" xfId="20673" xr:uid="{00000000-0005-0000-0000-0000C1500000}"/>
    <cellStyle name="Normal 46 2 2 4 5" xfId="12263" xr:uid="{00000000-0005-0000-0000-0000E72F0000}"/>
    <cellStyle name="Normal 46 2 2 4 5 3" xfId="27361" xr:uid="{00000000-0005-0000-0000-0000E16A0000}"/>
    <cellStyle name="Normal 46 2 2 4 6" xfId="7242" xr:uid="{00000000-0005-0000-0000-00004A1C0000}"/>
    <cellStyle name="Normal 46 2 2 4 6 3" xfId="22344" xr:uid="{00000000-0005-0000-0000-000048570000}"/>
    <cellStyle name="Normal 46 2 2 4 8" xfId="17331" xr:uid="{00000000-0005-0000-0000-0000B3430000}"/>
    <cellStyle name="Normal 46 2 2 5" xfId="2589" xr:uid="{00000000-0005-0000-0000-00001D0A0000}"/>
    <cellStyle name="Normal 46 2 2 5 2" xfId="4279" xr:uid="{00000000-0005-0000-0000-0000B7100000}"/>
    <cellStyle name="Normal 46 2 2 5 2 2" xfId="14352" xr:uid="{00000000-0005-0000-0000-000010380000}"/>
    <cellStyle name="Normal 46 2 2 5 2 2 3" xfId="29450" xr:uid="{00000000-0005-0000-0000-00000A730000}"/>
    <cellStyle name="Normal 46 2 2 5 2 3" xfId="9332" xr:uid="{00000000-0005-0000-0000-000074240000}"/>
    <cellStyle name="Normal 46 2 2 5 2 3 3" xfId="24433" xr:uid="{00000000-0005-0000-0000-0000715F0000}"/>
    <cellStyle name="Normal 46 2 2 5 2 5" xfId="19420" xr:uid="{00000000-0005-0000-0000-0000DC4B0000}"/>
    <cellStyle name="Normal 46 2 2 5 3" xfId="5971" xr:uid="{00000000-0005-0000-0000-000053170000}"/>
    <cellStyle name="Normal 46 2 2 5 3 2" xfId="16023" xr:uid="{00000000-0005-0000-0000-0000973E0000}"/>
    <cellStyle name="Normal 46 2 2 5 3 3" xfId="11003" xr:uid="{00000000-0005-0000-0000-0000FB2A0000}"/>
    <cellStyle name="Normal 46 2 2 5 3 3 3" xfId="26104" xr:uid="{00000000-0005-0000-0000-0000F8650000}"/>
    <cellStyle name="Normal 46 2 2 5 3 5" xfId="21091" xr:uid="{00000000-0005-0000-0000-000063520000}"/>
    <cellStyle name="Normal 46 2 2 5 4" xfId="12681" xr:uid="{00000000-0005-0000-0000-000089310000}"/>
    <cellStyle name="Normal 46 2 2 5 4 3" xfId="27779" xr:uid="{00000000-0005-0000-0000-0000836C0000}"/>
    <cellStyle name="Normal 46 2 2 5 5" xfId="7660" xr:uid="{00000000-0005-0000-0000-0000EC1D0000}"/>
    <cellStyle name="Normal 46 2 2 5 5 3" xfId="22762" xr:uid="{00000000-0005-0000-0000-0000EA580000}"/>
    <cellStyle name="Normal 46 2 2 5 7" xfId="17749" xr:uid="{00000000-0005-0000-0000-000055450000}"/>
    <cellStyle name="Normal 46 2 2 6" xfId="3442" xr:uid="{00000000-0005-0000-0000-0000720D0000}"/>
    <cellStyle name="Normal 46 2 2 6 2" xfId="13516" xr:uid="{00000000-0005-0000-0000-0000CC340000}"/>
    <cellStyle name="Normal 46 2 2 6 2 3" xfId="28614" xr:uid="{00000000-0005-0000-0000-0000C66F0000}"/>
    <cellStyle name="Normal 46 2 2 6 3" xfId="8496" xr:uid="{00000000-0005-0000-0000-000030210000}"/>
    <cellStyle name="Normal 46 2 2 6 3 3" xfId="23597" xr:uid="{00000000-0005-0000-0000-00002D5C0000}"/>
    <cellStyle name="Normal 46 2 2 6 5" xfId="18584" xr:uid="{00000000-0005-0000-0000-000098480000}"/>
    <cellStyle name="Normal 46 2 2 7" xfId="5135" xr:uid="{00000000-0005-0000-0000-00000F140000}"/>
    <cellStyle name="Normal 46 2 2 7 2" xfId="15187" xr:uid="{00000000-0005-0000-0000-0000533B0000}"/>
    <cellStyle name="Normal 46 2 2 7 2 3" xfId="30285" xr:uid="{00000000-0005-0000-0000-00004D760000}"/>
    <cellStyle name="Normal 46 2 2 7 3" xfId="10167" xr:uid="{00000000-0005-0000-0000-0000B7270000}"/>
    <cellStyle name="Normal 46 2 2 7 3 3" xfId="25268" xr:uid="{00000000-0005-0000-0000-0000B4620000}"/>
    <cellStyle name="Normal 46 2 2 7 5" xfId="20255" xr:uid="{00000000-0005-0000-0000-00001F4F0000}"/>
    <cellStyle name="Normal 46 2 2 8" xfId="11845" xr:uid="{00000000-0005-0000-0000-0000452E0000}"/>
    <cellStyle name="Normal 46 2 2 8 3" xfId="26943" xr:uid="{00000000-0005-0000-0000-00003F690000}"/>
    <cellStyle name="Normal 46 2 2 9" xfId="6824" xr:uid="{00000000-0005-0000-0000-0000A81A0000}"/>
    <cellStyle name="Normal 46 2 2 9 3" xfId="21926" xr:uid="{00000000-0005-0000-0000-0000A6550000}"/>
    <cellStyle name="Normal 46 2 3" xfId="1788" xr:uid="{00000000-0005-0000-0000-0000FC060000}"/>
    <cellStyle name="Normal 46 2 3 10" xfId="16965" xr:uid="{00000000-0005-0000-0000-000045420000}"/>
    <cellStyle name="Normal 46 2 3 2" xfId="2007" xr:uid="{00000000-0005-0000-0000-0000D7070000}"/>
    <cellStyle name="Normal 46 2 3 2 2" xfId="2428" xr:uid="{00000000-0005-0000-0000-00007C090000}"/>
    <cellStyle name="Normal 46 2 3 2 2 2" xfId="3267" xr:uid="{00000000-0005-0000-0000-0000C30C0000}"/>
    <cellStyle name="Normal 46 2 3 2 2 2 2" xfId="4957" xr:uid="{00000000-0005-0000-0000-00005D130000}"/>
    <cellStyle name="Normal 46 2 3 2 2 2 2 2" xfId="15030" xr:uid="{00000000-0005-0000-0000-0000B63A0000}"/>
    <cellStyle name="Normal 46 2 3 2 2 2 2 2 3" xfId="30128" xr:uid="{00000000-0005-0000-0000-0000B0750000}"/>
    <cellStyle name="Normal 46 2 3 2 2 2 2 3" xfId="10010" xr:uid="{00000000-0005-0000-0000-00001A270000}"/>
    <cellStyle name="Normal 46 2 3 2 2 2 2 3 3" xfId="25111" xr:uid="{00000000-0005-0000-0000-000017620000}"/>
    <cellStyle name="Normal 46 2 3 2 2 2 2 5" xfId="20098" xr:uid="{00000000-0005-0000-0000-0000824E0000}"/>
    <cellStyle name="Normal 46 2 3 2 2 2 3" xfId="6649" xr:uid="{00000000-0005-0000-0000-0000F9190000}"/>
    <cellStyle name="Normal 46 2 3 2 2 2 3 2" xfId="16701" xr:uid="{00000000-0005-0000-0000-00003D410000}"/>
    <cellStyle name="Normal 46 2 3 2 2 2 3 3" xfId="11681" xr:uid="{00000000-0005-0000-0000-0000A12D0000}"/>
    <cellStyle name="Normal 46 2 3 2 2 2 3 3 3" xfId="26782" xr:uid="{00000000-0005-0000-0000-00009E680000}"/>
    <cellStyle name="Normal 46 2 3 2 2 2 3 5" xfId="21769" xr:uid="{00000000-0005-0000-0000-000009550000}"/>
    <cellStyle name="Normal 46 2 3 2 2 2 4" xfId="13359" xr:uid="{00000000-0005-0000-0000-00002F340000}"/>
    <cellStyle name="Normal 46 2 3 2 2 2 4 3" xfId="28457" xr:uid="{00000000-0005-0000-0000-0000296F0000}"/>
    <cellStyle name="Normal 46 2 3 2 2 2 5" xfId="8338" xr:uid="{00000000-0005-0000-0000-000092200000}"/>
    <cellStyle name="Normal 46 2 3 2 2 2 5 3" xfId="23440" xr:uid="{00000000-0005-0000-0000-0000905B0000}"/>
    <cellStyle name="Normal 46 2 3 2 2 2 7" xfId="18427" xr:uid="{00000000-0005-0000-0000-0000FB470000}"/>
    <cellStyle name="Normal 46 2 3 2 2 3" xfId="4120" xr:uid="{00000000-0005-0000-0000-000018100000}"/>
    <cellStyle name="Normal 46 2 3 2 2 3 2" xfId="14194" xr:uid="{00000000-0005-0000-0000-000072370000}"/>
    <cellStyle name="Normal 46 2 3 2 2 3 2 3" xfId="29292" xr:uid="{00000000-0005-0000-0000-00006C720000}"/>
    <cellStyle name="Normal 46 2 3 2 2 3 3" xfId="9174" xr:uid="{00000000-0005-0000-0000-0000D6230000}"/>
    <cellStyle name="Normal 46 2 3 2 2 3 3 3" xfId="24275" xr:uid="{00000000-0005-0000-0000-0000D35E0000}"/>
    <cellStyle name="Normal 46 2 3 2 2 3 5" xfId="19262" xr:uid="{00000000-0005-0000-0000-00003E4B0000}"/>
    <cellStyle name="Normal 46 2 3 2 2 4" xfId="5813" xr:uid="{00000000-0005-0000-0000-0000B5160000}"/>
    <cellStyle name="Normal 46 2 3 2 2 4 2" xfId="15865" xr:uid="{00000000-0005-0000-0000-0000F93D0000}"/>
    <cellStyle name="Normal 46 2 3 2 2 4 3" xfId="10845" xr:uid="{00000000-0005-0000-0000-00005D2A0000}"/>
    <cellStyle name="Normal 46 2 3 2 2 4 3 3" xfId="25946" xr:uid="{00000000-0005-0000-0000-00005A650000}"/>
    <cellStyle name="Normal 46 2 3 2 2 4 5" xfId="20933" xr:uid="{00000000-0005-0000-0000-0000C5510000}"/>
    <cellStyle name="Normal 46 2 3 2 2 5" xfId="12523" xr:uid="{00000000-0005-0000-0000-0000EB300000}"/>
    <cellStyle name="Normal 46 2 3 2 2 5 3" xfId="27621" xr:uid="{00000000-0005-0000-0000-0000E56B0000}"/>
    <cellStyle name="Normal 46 2 3 2 2 6" xfId="7502" xr:uid="{00000000-0005-0000-0000-00004E1D0000}"/>
    <cellStyle name="Normal 46 2 3 2 2 6 3" xfId="22604" xr:uid="{00000000-0005-0000-0000-00004C580000}"/>
    <cellStyle name="Normal 46 2 3 2 2 8" xfId="17591" xr:uid="{00000000-0005-0000-0000-0000B7440000}"/>
    <cellStyle name="Normal 46 2 3 2 3" xfId="2849" xr:uid="{00000000-0005-0000-0000-0000210B0000}"/>
    <cellStyle name="Normal 46 2 3 2 3 2" xfId="4539" xr:uid="{00000000-0005-0000-0000-0000BB110000}"/>
    <cellStyle name="Normal 46 2 3 2 3 2 2" xfId="14612" xr:uid="{00000000-0005-0000-0000-000014390000}"/>
    <cellStyle name="Normal 46 2 3 2 3 2 2 3" xfId="29710" xr:uid="{00000000-0005-0000-0000-00000E740000}"/>
    <cellStyle name="Normal 46 2 3 2 3 2 3" xfId="9592" xr:uid="{00000000-0005-0000-0000-000078250000}"/>
    <cellStyle name="Normal 46 2 3 2 3 2 3 3" xfId="24693" xr:uid="{00000000-0005-0000-0000-000075600000}"/>
    <cellStyle name="Normal 46 2 3 2 3 2 5" xfId="19680" xr:uid="{00000000-0005-0000-0000-0000E04C0000}"/>
    <cellStyle name="Normal 46 2 3 2 3 3" xfId="6231" xr:uid="{00000000-0005-0000-0000-000057180000}"/>
    <cellStyle name="Normal 46 2 3 2 3 3 2" xfId="16283" xr:uid="{00000000-0005-0000-0000-00009B3F0000}"/>
    <cellStyle name="Normal 46 2 3 2 3 3 3" xfId="11263" xr:uid="{00000000-0005-0000-0000-0000FF2B0000}"/>
    <cellStyle name="Normal 46 2 3 2 3 3 3 3" xfId="26364" xr:uid="{00000000-0005-0000-0000-0000FC660000}"/>
    <cellStyle name="Normal 46 2 3 2 3 3 5" xfId="21351" xr:uid="{00000000-0005-0000-0000-000067530000}"/>
    <cellStyle name="Normal 46 2 3 2 3 4" xfId="12941" xr:uid="{00000000-0005-0000-0000-00008D320000}"/>
    <cellStyle name="Normal 46 2 3 2 3 4 3" xfId="28039" xr:uid="{00000000-0005-0000-0000-0000876D0000}"/>
    <cellStyle name="Normal 46 2 3 2 3 5" xfId="7920" xr:uid="{00000000-0005-0000-0000-0000F01E0000}"/>
    <cellStyle name="Normal 46 2 3 2 3 5 3" xfId="23022" xr:uid="{00000000-0005-0000-0000-0000EE590000}"/>
    <cellStyle name="Normal 46 2 3 2 3 7" xfId="18009" xr:uid="{00000000-0005-0000-0000-000059460000}"/>
    <cellStyle name="Normal 46 2 3 2 4" xfId="3702" xr:uid="{00000000-0005-0000-0000-0000760E0000}"/>
    <cellStyle name="Normal 46 2 3 2 4 2" xfId="13776" xr:uid="{00000000-0005-0000-0000-0000D0350000}"/>
    <cellStyle name="Normal 46 2 3 2 4 2 3" xfId="28874" xr:uid="{00000000-0005-0000-0000-0000CA700000}"/>
    <cellStyle name="Normal 46 2 3 2 4 3" xfId="8756" xr:uid="{00000000-0005-0000-0000-000034220000}"/>
    <cellStyle name="Normal 46 2 3 2 4 3 3" xfId="23857" xr:uid="{00000000-0005-0000-0000-0000315D0000}"/>
    <cellStyle name="Normal 46 2 3 2 4 5" xfId="18844" xr:uid="{00000000-0005-0000-0000-00009C490000}"/>
    <cellStyle name="Normal 46 2 3 2 5" xfId="5395" xr:uid="{00000000-0005-0000-0000-000013150000}"/>
    <cellStyle name="Normal 46 2 3 2 5 2" xfId="15447" xr:uid="{00000000-0005-0000-0000-0000573C0000}"/>
    <cellStyle name="Normal 46 2 3 2 5 2 3" xfId="30545" xr:uid="{00000000-0005-0000-0000-000051770000}"/>
    <cellStyle name="Normal 46 2 3 2 5 3" xfId="10427" xr:uid="{00000000-0005-0000-0000-0000BB280000}"/>
    <cellStyle name="Normal 46 2 3 2 5 3 3" xfId="25528" xr:uid="{00000000-0005-0000-0000-0000B8630000}"/>
    <cellStyle name="Normal 46 2 3 2 5 5" xfId="20515" xr:uid="{00000000-0005-0000-0000-000023500000}"/>
    <cellStyle name="Normal 46 2 3 2 6" xfId="12105" xr:uid="{00000000-0005-0000-0000-0000492F0000}"/>
    <cellStyle name="Normal 46 2 3 2 6 3" xfId="27203" xr:uid="{00000000-0005-0000-0000-0000436A0000}"/>
    <cellStyle name="Normal 46 2 3 2 7" xfId="7084" xr:uid="{00000000-0005-0000-0000-0000AC1B0000}"/>
    <cellStyle name="Normal 46 2 3 2 7 3" xfId="22186" xr:uid="{00000000-0005-0000-0000-0000AA560000}"/>
    <cellStyle name="Normal 46 2 3 2 9" xfId="17173" xr:uid="{00000000-0005-0000-0000-000015430000}"/>
    <cellStyle name="Normal 46 2 3 3" xfId="2220" xr:uid="{00000000-0005-0000-0000-0000AC080000}"/>
    <cellStyle name="Normal 46 2 3 3 2" xfId="3059" xr:uid="{00000000-0005-0000-0000-0000F30B0000}"/>
    <cellStyle name="Normal 46 2 3 3 2 2" xfId="4749" xr:uid="{00000000-0005-0000-0000-00008D120000}"/>
    <cellStyle name="Normal 46 2 3 3 2 2 2" xfId="14822" xr:uid="{00000000-0005-0000-0000-0000E6390000}"/>
    <cellStyle name="Normal 46 2 3 3 2 2 2 3" xfId="29920" xr:uid="{00000000-0005-0000-0000-0000E0740000}"/>
    <cellStyle name="Normal 46 2 3 3 2 2 3" xfId="9802" xr:uid="{00000000-0005-0000-0000-00004A260000}"/>
    <cellStyle name="Normal 46 2 3 3 2 2 3 3" xfId="24903" xr:uid="{00000000-0005-0000-0000-000047610000}"/>
    <cellStyle name="Normal 46 2 3 3 2 2 5" xfId="19890" xr:uid="{00000000-0005-0000-0000-0000B24D0000}"/>
    <cellStyle name="Normal 46 2 3 3 2 3" xfId="6441" xr:uid="{00000000-0005-0000-0000-000029190000}"/>
    <cellStyle name="Normal 46 2 3 3 2 3 2" xfId="16493" xr:uid="{00000000-0005-0000-0000-00006D400000}"/>
    <cellStyle name="Normal 46 2 3 3 2 3 3" xfId="11473" xr:uid="{00000000-0005-0000-0000-0000D12C0000}"/>
    <cellStyle name="Normal 46 2 3 3 2 3 3 3" xfId="26574" xr:uid="{00000000-0005-0000-0000-0000CE670000}"/>
    <cellStyle name="Normal 46 2 3 3 2 3 5" xfId="21561" xr:uid="{00000000-0005-0000-0000-000039540000}"/>
    <cellStyle name="Normal 46 2 3 3 2 4" xfId="13151" xr:uid="{00000000-0005-0000-0000-00005F330000}"/>
    <cellStyle name="Normal 46 2 3 3 2 4 3" xfId="28249" xr:uid="{00000000-0005-0000-0000-0000596E0000}"/>
    <cellStyle name="Normal 46 2 3 3 2 5" xfId="8130" xr:uid="{00000000-0005-0000-0000-0000C21F0000}"/>
    <cellStyle name="Normal 46 2 3 3 2 5 3" xfId="23232" xr:uid="{00000000-0005-0000-0000-0000C05A0000}"/>
    <cellStyle name="Normal 46 2 3 3 2 7" xfId="18219" xr:uid="{00000000-0005-0000-0000-00002B470000}"/>
    <cellStyle name="Normal 46 2 3 3 3" xfId="3912" xr:uid="{00000000-0005-0000-0000-0000480F0000}"/>
    <cellStyle name="Normal 46 2 3 3 3 2" xfId="13986" xr:uid="{00000000-0005-0000-0000-0000A2360000}"/>
    <cellStyle name="Normal 46 2 3 3 3 2 3" xfId="29084" xr:uid="{00000000-0005-0000-0000-00009C710000}"/>
    <cellStyle name="Normal 46 2 3 3 3 3" xfId="8966" xr:uid="{00000000-0005-0000-0000-000006230000}"/>
    <cellStyle name="Normal 46 2 3 3 3 3 3" xfId="24067" xr:uid="{00000000-0005-0000-0000-0000035E0000}"/>
    <cellStyle name="Normal 46 2 3 3 3 5" xfId="19054" xr:uid="{00000000-0005-0000-0000-00006E4A0000}"/>
    <cellStyle name="Normal 46 2 3 3 4" xfId="5605" xr:uid="{00000000-0005-0000-0000-0000E5150000}"/>
    <cellStyle name="Normal 46 2 3 3 4 2" xfId="15657" xr:uid="{00000000-0005-0000-0000-0000293D0000}"/>
    <cellStyle name="Normal 46 2 3 3 4 2 3" xfId="30755" xr:uid="{00000000-0005-0000-0000-000023780000}"/>
    <cellStyle name="Normal 46 2 3 3 4 3" xfId="10637" xr:uid="{00000000-0005-0000-0000-00008D290000}"/>
    <cellStyle name="Normal 46 2 3 3 4 3 3" xfId="25738" xr:uid="{00000000-0005-0000-0000-00008A640000}"/>
    <cellStyle name="Normal 46 2 3 3 4 5" xfId="20725" xr:uid="{00000000-0005-0000-0000-0000F5500000}"/>
    <cellStyle name="Normal 46 2 3 3 5" xfId="12315" xr:uid="{00000000-0005-0000-0000-00001B300000}"/>
    <cellStyle name="Normal 46 2 3 3 5 3" xfId="27413" xr:uid="{00000000-0005-0000-0000-0000156B0000}"/>
    <cellStyle name="Normal 46 2 3 3 6" xfId="7294" xr:uid="{00000000-0005-0000-0000-00007E1C0000}"/>
    <cellStyle name="Normal 46 2 3 3 6 3" xfId="22396" xr:uid="{00000000-0005-0000-0000-00007C570000}"/>
    <cellStyle name="Normal 46 2 3 3 8" xfId="17383" xr:uid="{00000000-0005-0000-0000-0000E7430000}"/>
    <cellStyle name="Normal 46 2 3 4" xfId="2641" xr:uid="{00000000-0005-0000-0000-0000510A0000}"/>
    <cellStyle name="Normal 46 2 3 4 2" xfId="4331" xr:uid="{00000000-0005-0000-0000-0000EB100000}"/>
    <cellStyle name="Normal 46 2 3 4 2 2" xfId="14404" xr:uid="{00000000-0005-0000-0000-000044380000}"/>
    <cellStyle name="Normal 46 2 3 4 2 2 3" xfId="29502" xr:uid="{00000000-0005-0000-0000-00003E730000}"/>
    <cellStyle name="Normal 46 2 3 4 2 3" xfId="9384" xr:uid="{00000000-0005-0000-0000-0000A8240000}"/>
    <cellStyle name="Normal 46 2 3 4 2 3 3" xfId="24485" xr:uid="{00000000-0005-0000-0000-0000A55F0000}"/>
    <cellStyle name="Normal 46 2 3 4 2 5" xfId="19472" xr:uid="{00000000-0005-0000-0000-0000104C0000}"/>
    <cellStyle name="Normal 46 2 3 4 3" xfId="6023" xr:uid="{00000000-0005-0000-0000-000087170000}"/>
    <cellStyle name="Normal 46 2 3 4 3 2" xfId="16075" xr:uid="{00000000-0005-0000-0000-0000CB3E0000}"/>
    <cellStyle name="Normal 46 2 3 4 3 3" xfId="11055" xr:uid="{00000000-0005-0000-0000-00002F2B0000}"/>
    <cellStyle name="Normal 46 2 3 4 3 3 3" xfId="26156" xr:uid="{00000000-0005-0000-0000-00002C660000}"/>
    <cellStyle name="Normal 46 2 3 4 3 5" xfId="21143" xr:uid="{00000000-0005-0000-0000-000097520000}"/>
    <cellStyle name="Normal 46 2 3 4 4" xfId="12733" xr:uid="{00000000-0005-0000-0000-0000BD310000}"/>
    <cellStyle name="Normal 46 2 3 4 4 3" xfId="27831" xr:uid="{00000000-0005-0000-0000-0000B76C0000}"/>
    <cellStyle name="Normal 46 2 3 4 5" xfId="7712" xr:uid="{00000000-0005-0000-0000-0000201E0000}"/>
    <cellStyle name="Normal 46 2 3 4 5 3" xfId="22814" xr:uid="{00000000-0005-0000-0000-00001E590000}"/>
    <cellStyle name="Normal 46 2 3 4 7" xfId="17801" xr:uid="{00000000-0005-0000-0000-000089450000}"/>
    <cellStyle name="Normal 46 2 3 5" xfId="3494" xr:uid="{00000000-0005-0000-0000-0000A60D0000}"/>
    <cellStyle name="Normal 46 2 3 5 2" xfId="13568" xr:uid="{00000000-0005-0000-0000-000000350000}"/>
    <cellStyle name="Normal 46 2 3 5 2 3" xfId="28666" xr:uid="{00000000-0005-0000-0000-0000FA6F0000}"/>
    <cellStyle name="Normal 46 2 3 5 3" xfId="8548" xr:uid="{00000000-0005-0000-0000-000064210000}"/>
    <cellStyle name="Normal 46 2 3 5 3 3" xfId="23649" xr:uid="{00000000-0005-0000-0000-0000615C0000}"/>
    <cellStyle name="Normal 46 2 3 5 5" xfId="18636" xr:uid="{00000000-0005-0000-0000-0000CC480000}"/>
    <cellStyle name="Normal 46 2 3 6" xfId="5187" xr:uid="{00000000-0005-0000-0000-000043140000}"/>
    <cellStyle name="Normal 46 2 3 6 2" xfId="15239" xr:uid="{00000000-0005-0000-0000-0000873B0000}"/>
    <cellStyle name="Normal 46 2 3 6 2 3" xfId="30337" xr:uid="{00000000-0005-0000-0000-000081760000}"/>
    <cellStyle name="Normal 46 2 3 6 3" xfId="10219" xr:uid="{00000000-0005-0000-0000-0000EB270000}"/>
    <cellStyle name="Normal 46 2 3 6 3 3" xfId="25320" xr:uid="{00000000-0005-0000-0000-0000E8620000}"/>
    <cellStyle name="Normal 46 2 3 6 5" xfId="20307" xr:uid="{00000000-0005-0000-0000-0000534F0000}"/>
    <cellStyle name="Normal 46 2 3 7" xfId="11897" xr:uid="{00000000-0005-0000-0000-0000792E0000}"/>
    <cellStyle name="Normal 46 2 3 7 3" xfId="26995" xr:uid="{00000000-0005-0000-0000-000073690000}"/>
    <cellStyle name="Normal 46 2 3 8" xfId="6876" xr:uid="{00000000-0005-0000-0000-0000DC1A0000}"/>
    <cellStyle name="Normal 46 2 3 8 3" xfId="21978" xr:uid="{00000000-0005-0000-0000-0000DA550000}"/>
    <cellStyle name="Normal 46 2 4" xfId="1901" xr:uid="{00000000-0005-0000-0000-00006D070000}"/>
    <cellStyle name="Normal 46 2 4 2" xfId="2324" xr:uid="{00000000-0005-0000-0000-000014090000}"/>
    <cellStyle name="Normal 46 2 4 2 2" xfId="3163" xr:uid="{00000000-0005-0000-0000-00005B0C0000}"/>
    <cellStyle name="Normal 46 2 4 2 2 2" xfId="4853" xr:uid="{00000000-0005-0000-0000-0000F5120000}"/>
    <cellStyle name="Normal 46 2 4 2 2 2 2" xfId="14926" xr:uid="{00000000-0005-0000-0000-00004E3A0000}"/>
    <cellStyle name="Normal 46 2 4 2 2 2 2 3" xfId="30024" xr:uid="{00000000-0005-0000-0000-000048750000}"/>
    <cellStyle name="Normal 46 2 4 2 2 2 3" xfId="9906" xr:uid="{00000000-0005-0000-0000-0000B2260000}"/>
    <cellStyle name="Normal 46 2 4 2 2 2 3 3" xfId="25007" xr:uid="{00000000-0005-0000-0000-0000AF610000}"/>
    <cellStyle name="Normal 46 2 4 2 2 2 5" xfId="19994" xr:uid="{00000000-0005-0000-0000-00001A4E0000}"/>
    <cellStyle name="Normal 46 2 4 2 2 3" xfId="6545" xr:uid="{00000000-0005-0000-0000-000091190000}"/>
    <cellStyle name="Normal 46 2 4 2 2 3 2" xfId="16597" xr:uid="{00000000-0005-0000-0000-0000D5400000}"/>
    <cellStyle name="Normal 46 2 4 2 2 3 3" xfId="11577" xr:uid="{00000000-0005-0000-0000-0000392D0000}"/>
    <cellStyle name="Normal 46 2 4 2 2 3 3 3" xfId="26678" xr:uid="{00000000-0005-0000-0000-000036680000}"/>
    <cellStyle name="Normal 46 2 4 2 2 3 5" xfId="21665" xr:uid="{00000000-0005-0000-0000-0000A1540000}"/>
    <cellStyle name="Normal 46 2 4 2 2 4" xfId="13255" xr:uid="{00000000-0005-0000-0000-0000C7330000}"/>
    <cellStyle name="Normal 46 2 4 2 2 4 3" xfId="28353" xr:uid="{00000000-0005-0000-0000-0000C16E0000}"/>
    <cellStyle name="Normal 46 2 4 2 2 5" xfId="8234" xr:uid="{00000000-0005-0000-0000-00002A200000}"/>
    <cellStyle name="Normal 46 2 4 2 2 5 3" xfId="23336" xr:uid="{00000000-0005-0000-0000-0000285B0000}"/>
    <cellStyle name="Normal 46 2 4 2 2 7" xfId="18323" xr:uid="{00000000-0005-0000-0000-000093470000}"/>
    <cellStyle name="Normal 46 2 4 2 3" xfId="4016" xr:uid="{00000000-0005-0000-0000-0000B00F0000}"/>
    <cellStyle name="Normal 46 2 4 2 3 2" xfId="14090" xr:uid="{00000000-0005-0000-0000-00000A370000}"/>
    <cellStyle name="Normal 46 2 4 2 3 2 3" xfId="29188" xr:uid="{00000000-0005-0000-0000-000004720000}"/>
    <cellStyle name="Normal 46 2 4 2 3 3" xfId="9070" xr:uid="{00000000-0005-0000-0000-00006E230000}"/>
    <cellStyle name="Normal 46 2 4 2 3 3 3" xfId="24171" xr:uid="{00000000-0005-0000-0000-00006B5E0000}"/>
    <cellStyle name="Normal 46 2 4 2 3 5" xfId="19158" xr:uid="{00000000-0005-0000-0000-0000D64A0000}"/>
    <cellStyle name="Normal 46 2 4 2 4" xfId="5709" xr:uid="{00000000-0005-0000-0000-00004D160000}"/>
    <cellStyle name="Normal 46 2 4 2 4 2" xfId="15761" xr:uid="{00000000-0005-0000-0000-0000913D0000}"/>
    <cellStyle name="Normal 46 2 4 2 4 2 3" xfId="30859" xr:uid="{00000000-0005-0000-0000-00008B780000}"/>
    <cellStyle name="Normal 46 2 4 2 4 3" xfId="10741" xr:uid="{00000000-0005-0000-0000-0000F5290000}"/>
    <cellStyle name="Normal 46 2 4 2 4 3 3" xfId="25842" xr:uid="{00000000-0005-0000-0000-0000F2640000}"/>
    <cellStyle name="Normal 46 2 4 2 4 5" xfId="20829" xr:uid="{00000000-0005-0000-0000-00005D510000}"/>
    <cellStyle name="Normal 46 2 4 2 5" xfId="12419" xr:uid="{00000000-0005-0000-0000-000083300000}"/>
    <cellStyle name="Normal 46 2 4 2 5 3" xfId="27517" xr:uid="{00000000-0005-0000-0000-00007D6B0000}"/>
    <cellStyle name="Normal 46 2 4 2 6" xfId="7398" xr:uid="{00000000-0005-0000-0000-0000E61C0000}"/>
    <cellStyle name="Normal 46 2 4 2 6 3" xfId="22500" xr:uid="{00000000-0005-0000-0000-0000E4570000}"/>
    <cellStyle name="Normal 46 2 4 2 8" xfId="17487" xr:uid="{00000000-0005-0000-0000-00004F440000}"/>
    <cellStyle name="Normal 46 2 4 3" xfId="2745" xr:uid="{00000000-0005-0000-0000-0000B90A0000}"/>
    <cellStyle name="Normal 46 2 4 3 2" xfId="4435" xr:uid="{00000000-0005-0000-0000-000053110000}"/>
    <cellStyle name="Normal 46 2 4 3 2 2" xfId="14508" xr:uid="{00000000-0005-0000-0000-0000AC380000}"/>
    <cellStyle name="Normal 46 2 4 3 2 2 3" xfId="29606" xr:uid="{00000000-0005-0000-0000-0000A6730000}"/>
    <cellStyle name="Normal 46 2 4 3 2 3" xfId="9488" xr:uid="{00000000-0005-0000-0000-000010250000}"/>
    <cellStyle name="Normal 46 2 4 3 2 3 3" xfId="24589" xr:uid="{00000000-0005-0000-0000-00000D600000}"/>
    <cellStyle name="Normal 46 2 4 3 2 5" xfId="19576" xr:uid="{00000000-0005-0000-0000-0000784C0000}"/>
    <cellStyle name="Normal 46 2 4 3 3" xfId="6127" xr:uid="{00000000-0005-0000-0000-0000EF170000}"/>
    <cellStyle name="Normal 46 2 4 3 3 2" xfId="16179" xr:uid="{00000000-0005-0000-0000-0000333F0000}"/>
    <cellStyle name="Normal 46 2 4 3 3 3" xfId="11159" xr:uid="{00000000-0005-0000-0000-0000972B0000}"/>
    <cellStyle name="Normal 46 2 4 3 3 3 3" xfId="26260" xr:uid="{00000000-0005-0000-0000-000094660000}"/>
    <cellStyle name="Normal 46 2 4 3 3 5" xfId="21247" xr:uid="{00000000-0005-0000-0000-0000FF520000}"/>
    <cellStyle name="Normal 46 2 4 3 4" xfId="12837" xr:uid="{00000000-0005-0000-0000-000025320000}"/>
    <cellStyle name="Normal 46 2 4 3 4 3" xfId="27935" xr:uid="{00000000-0005-0000-0000-00001F6D0000}"/>
    <cellStyle name="Normal 46 2 4 3 5" xfId="7816" xr:uid="{00000000-0005-0000-0000-0000881E0000}"/>
    <cellStyle name="Normal 46 2 4 3 5 3" xfId="22918" xr:uid="{00000000-0005-0000-0000-000086590000}"/>
    <cellStyle name="Normal 46 2 4 3 7" xfId="17905" xr:uid="{00000000-0005-0000-0000-0000F1450000}"/>
    <cellStyle name="Normal 46 2 4 4" xfId="3598" xr:uid="{00000000-0005-0000-0000-00000E0E0000}"/>
    <cellStyle name="Normal 46 2 4 4 2" xfId="13672" xr:uid="{00000000-0005-0000-0000-000068350000}"/>
    <cellStyle name="Normal 46 2 4 4 2 3" xfId="28770" xr:uid="{00000000-0005-0000-0000-000062700000}"/>
    <cellStyle name="Normal 46 2 4 4 3" xfId="8652" xr:uid="{00000000-0005-0000-0000-0000CC210000}"/>
    <cellStyle name="Normal 46 2 4 4 3 3" xfId="23753" xr:uid="{00000000-0005-0000-0000-0000C95C0000}"/>
    <cellStyle name="Normal 46 2 4 4 5" xfId="18740" xr:uid="{00000000-0005-0000-0000-000034490000}"/>
    <cellStyle name="Normal 46 2 4 5" xfId="5291" xr:uid="{00000000-0005-0000-0000-0000AB140000}"/>
    <cellStyle name="Normal 46 2 4 5 2" xfId="15343" xr:uid="{00000000-0005-0000-0000-0000EF3B0000}"/>
    <cellStyle name="Normal 46 2 4 5 2 3" xfId="30441" xr:uid="{00000000-0005-0000-0000-0000E9760000}"/>
    <cellStyle name="Normal 46 2 4 5 3" xfId="10323" xr:uid="{00000000-0005-0000-0000-000053280000}"/>
    <cellStyle name="Normal 46 2 4 5 3 3" xfId="25424" xr:uid="{00000000-0005-0000-0000-000050630000}"/>
    <cellStyle name="Normal 46 2 4 5 5" xfId="20411" xr:uid="{00000000-0005-0000-0000-0000BB4F0000}"/>
    <cellStyle name="Normal 46 2 4 6" xfId="12001" xr:uid="{00000000-0005-0000-0000-0000E12E0000}"/>
    <cellStyle name="Normal 46 2 4 6 3" xfId="27099" xr:uid="{00000000-0005-0000-0000-0000DB690000}"/>
    <cellStyle name="Normal 46 2 4 7" xfId="6980" xr:uid="{00000000-0005-0000-0000-0000441B0000}"/>
    <cellStyle name="Normal 46 2 4 7 3" xfId="22082" xr:uid="{00000000-0005-0000-0000-000042560000}"/>
    <cellStyle name="Normal 46 2 4 9" xfId="17069" xr:uid="{00000000-0005-0000-0000-0000AD420000}"/>
    <cellStyle name="Normal 46 2 5" xfId="2114" xr:uid="{00000000-0005-0000-0000-000042080000}"/>
    <cellStyle name="Normal 46 2 5 2" xfId="2955" xr:uid="{00000000-0005-0000-0000-00008B0B0000}"/>
    <cellStyle name="Normal 46 2 5 2 2" xfId="4645" xr:uid="{00000000-0005-0000-0000-000025120000}"/>
    <cellStyle name="Normal 46 2 5 2 2 2" xfId="14718" xr:uid="{00000000-0005-0000-0000-00007E390000}"/>
    <cellStyle name="Normal 46 2 5 2 2 2 3" xfId="29816" xr:uid="{00000000-0005-0000-0000-000078740000}"/>
    <cellStyle name="Normal 46 2 5 2 2 3" xfId="9698" xr:uid="{00000000-0005-0000-0000-0000E2250000}"/>
    <cellStyle name="Normal 46 2 5 2 2 3 3" xfId="24799" xr:uid="{00000000-0005-0000-0000-0000DF600000}"/>
    <cellStyle name="Normal 46 2 5 2 2 5" xfId="19786" xr:uid="{00000000-0005-0000-0000-00004A4D0000}"/>
    <cellStyle name="Normal 46 2 5 2 3" xfId="6337" xr:uid="{00000000-0005-0000-0000-0000C1180000}"/>
    <cellStyle name="Normal 46 2 5 2 3 2" xfId="16389" xr:uid="{00000000-0005-0000-0000-000005400000}"/>
    <cellStyle name="Normal 46 2 5 2 3 3" xfId="11369" xr:uid="{00000000-0005-0000-0000-0000692C0000}"/>
    <cellStyle name="Normal 46 2 5 2 3 3 3" xfId="26470" xr:uid="{00000000-0005-0000-0000-000066670000}"/>
    <cellStyle name="Normal 46 2 5 2 3 5" xfId="21457" xr:uid="{00000000-0005-0000-0000-0000D1530000}"/>
    <cellStyle name="Normal 46 2 5 2 4" xfId="13047" xr:uid="{00000000-0005-0000-0000-0000F7320000}"/>
    <cellStyle name="Normal 46 2 5 2 4 3" xfId="28145" xr:uid="{00000000-0005-0000-0000-0000F16D0000}"/>
    <cellStyle name="Normal 46 2 5 2 5" xfId="8026" xr:uid="{00000000-0005-0000-0000-00005A1F0000}"/>
    <cellStyle name="Normal 46 2 5 2 5 3" xfId="23128" xr:uid="{00000000-0005-0000-0000-0000585A0000}"/>
    <cellStyle name="Normal 46 2 5 2 7" xfId="18115" xr:uid="{00000000-0005-0000-0000-0000C3460000}"/>
    <cellStyle name="Normal 46 2 5 3" xfId="3808" xr:uid="{00000000-0005-0000-0000-0000E00E0000}"/>
    <cellStyle name="Normal 46 2 5 3 2" xfId="13882" xr:uid="{00000000-0005-0000-0000-00003A360000}"/>
    <cellStyle name="Normal 46 2 5 3 2 3" xfId="28980" xr:uid="{00000000-0005-0000-0000-000034710000}"/>
    <cellStyle name="Normal 46 2 5 3 3" xfId="8862" xr:uid="{00000000-0005-0000-0000-00009E220000}"/>
    <cellStyle name="Normal 46 2 5 3 3 3" xfId="23963" xr:uid="{00000000-0005-0000-0000-00009B5D0000}"/>
    <cellStyle name="Normal 46 2 5 3 5" xfId="18950" xr:uid="{00000000-0005-0000-0000-0000064A0000}"/>
    <cellStyle name="Normal 46 2 5 4" xfId="5501" xr:uid="{00000000-0005-0000-0000-00007D150000}"/>
    <cellStyle name="Normal 46 2 5 4 2" xfId="15553" xr:uid="{00000000-0005-0000-0000-0000C13C0000}"/>
    <cellStyle name="Normal 46 2 5 4 2 3" xfId="30651" xr:uid="{00000000-0005-0000-0000-0000BB770000}"/>
    <cellStyle name="Normal 46 2 5 4 3" xfId="10533" xr:uid="{00000000-0005-0000-0000-000025290000}"/>
    <cellStyle name="Normal 46 2 5 4 3 3" xfId="25634" xr:uid="{00000000-0005-0000-0000-000022640000}"/>
    <cellStyle name="Normal 46 2 5 4 5" xfId="20621" xr:uid="{00000000-0005-0000-0000-00008D500000}"/>
    <cellStyle name="Normal 46 2 5 5" xfId="12211" xr:uid="{00000000-0005-0000-0000-0000B32F0000}"/>
    <cellStyle name="Normal 46 2 5 5 3" xfId="27309" xr:uid="{00000000-0005-0000-0000-0000AD6A0000}"/>
    <cellStyle name="Normal 46 2 5 6" xfId="7190" xr:uid="{00000000-0005-0000-0000-0000161C0000}"/>
    <cellStyle name="Normal 46 2 5 6 3" xfId="22292" xr:uid="{00000000-0005-0000-0000-000014570000}"/>
    <cellStyle name="Normal 46 2 5 8" xfId="17279" xr:uid="{00000000-0005-0000-0000-00007F430000}"/>
    <cellStyle name="Normal 46 2 6" xfId="2535" xr:uid="{00000000-0005-0000-0000-0000E7090000}"/>
    <cellStyle name="Normal 46 2 6 2" xfId="4227" xr:uid="{00000000-0005-0000-0000-000083100000}"/>
    <cellStyle name="Normal 46 2 6 2 2" xfId="14300" xr:uid="{00000000-0005-0000-0000-0000DC370000}"/>
    <cellStyle name="Normal 46 2 6 2 2 3" xfId="29398" xr:uid="{00000000-0005-0000-0000-0000D6720000}"/>
    <cellStyle name="Normal 46 2 6 2 3" xfId="9280" xr:uid="{00000000-0005-0000-0000-000040240000}"/>
    <cellStyle name="Normal 46 2 6 2 3 3" xfId="24381" xr:uid="{00000000-0005-0000-0000-00003D5F0000}"/>
    <cellStyle name="Normal 46 2 6 2 5" xfId="19368" xr:uid="{00000000-0005-0000-0000-0000A84B0000}"/>
    <cellStyle name="Normal 46 2 6 3" xfId="5919" xr:uid="{00000000-0005-0000-0000-00001F170000}"/>
    <cellStyle name="Normal 46 2 6 3 2" xfId="15971" xr:uid="{00000000-0005-0000-0000-0000633E0000}"/>
    <cellStyle name="Normal 46 2 6 3 3" xfId="10951" xr:uid="{00000000-0005-0000-0000-0000C72A0000}"/>
    <cellStyle name="Normal 46 2 6 3 3 3" xfId="26052" xr:uid="{00000000-0005-0000-0000-0000C4650000}"/>
    <cellStyle name="Normal 46 2 6 3 5" xfId="21039" xr:uid="{00000000-0005-0000-0000-00002F520000}"/>
    <cellStyle name="Normal 46 2 6 4" xfId="12629" xr:uid="{00000000-0005-0000-0000-000055310000}"/>
    <cellStyle name="Normal 46 2 6 4 3" xfId="27727" xr:uid="{00000000-0005-0000-0000-00004F6C0000}"/>
    <cellStyle name="Normal 46 2 6 5" xfId="7608" xr:uid="{00000000-0005-0000-0000-0000B81D0000}"/>
    <cellStyle name="Normal 46 2 6 5 3" xfId="22710" xr:uid="{00000000-0005-0000-0000-0000B6580000}"/>
    <cellStyle name="Normal 46 2 6 7" xfId="17697" xr:uid="{00000000-0005-0000-0000-000021450000}"/>
    <cellStyle name="Normal 46 2 7" xfId="3386" xr:uid="{00000000-0005-0000-0000-00003A0D0000}"/>
    <cellStyle name="Normal 46 2 7 2" xfId="13464" xr:uid="{00000000-0005-0000-0000-000098340000}"/>
    <cellStyle name="Normal 46 2 7 2 3" xfId="28562" xr:uid="{00000000-0005-0000-0000-0000926F0000}"/>
    <cellStyle name="Normal 46 2 7 3" xfId="8444" xr:uid="{00000000-0005-0000-0000-0000FC200000}"/>
    <cellStyle name="Normal 46 2 7 3 3" xfId="23545" xr:uid="{00000000-0005-0000-0000-0000F95B0000}"/>
    <cellStyle name="Normal 46 2 7 5" xfId="18532" xr:uid="{00000000-0005-0000-0000-000064480000}"/>
    <cellStyle name="Normal 46 2 8" xfId="5080" xr:uid="{00000000-0005-0000-0000-0000D8130000}"/>
    <cellStyle name="Normal 46 2 8 2" xfId="15135" xr:uid="{00000000-0005-0000-0000-00001F3B0000}"/>
    <cellStyle name="Normal 46 2 8 2 3" xfId="30233" xr:uid="{00000000-0005-0000-0000-000019760000}"/>
    <cellStyle name="Normal 46 2 8 3" xfId="10115" xr:uid="{00000000-0005-0000-0000-000083270000}"/>
    <cellStyle name="Normal 46 2 8 3 3" xfId="25216" xr:uid="{00000000-0005-0000-0000-000080620000}"/>
    <cellStyle name="Normal 46 2 8 5" xfId="20203" xr:uid="{00000000-0005-0000-0000-0000EB4E0000}"/>
    <cellStyle name="Normal 46 2 9" xfId="11791" xr:uid="{00000000-0005-0000-0000-00000F2E0000}"/>
    <cellStyle name="Normal 46 2 9 3" xfId="26891" xr:uid="{00000000-0005-0000-0000-00000B690000}"/>
    <cellStyle name="Normal 47" xfId="1051" xr:uid="{00000000-0005-0000-0000-00001B040000}"/>
    <cellStyle name="Normal 47 2" xfId="1447" xr:uid="{00000000-0005-0000-0000-0000A7050000}"/>
    <cellStyle name="Normal 47 2 10" xfId="6771" xr:uid="{00000000-0005-0000-0000-0000731A0000}"/>
    <cellStyle name="Normal 47 2 10 3" xfId="21875" xr:uid="{00000000-0005-0000-0000-000073550000}"/>
    <cellStyle name="Normal 47 2 12" xfId="16860" xr:uid="{00000000-0005-0000-0000-0000DC410000}"/>
    <cellStyle name="Normal 47 2 2" xfId="1735" xr:uid="{00000000-0005-0000-0000-0000C7060000}"/>
    <cellStyle name="Normal 47 2 2 11" xfId="16914" xr:uid="{00000000-0005-0000-0000-000012420000}"/>
    <cellStyle name="Normal 47 2 2 2" xfId="1843" xr:uid="{00000000-0005-0000-0000-000033070000}"/>
    <cellStyle name="Normal 47 2 2 2 10" xfId="17018" xr:uid="{00000000-0005-0000-0000-00007A420000}"/>
    <cellStyle name="Normal 47 2 2 2 2" xfId="2060" xr:uid="{00000000-0005-0000-0000-00000C080000}"/>
    <cellStyle name="Normal 47 2 2 2 2 2" xfId="2481" xr:uid="{00000000-0005-0000-0000-0000B1090000}"/>
    <cellStyle name="Normal 47 2 2 2 2 2 2" xfId="3320" xr:uid="{00000000-0005-0000-0000-0000F80C0000}"/>
    <cellStyle name="Normal 47 2 2 2 2 2 2 2" xfId="5010" xr:uid="{00000000-0005-0000-0000-000092130000}"/>
    <cellStyle name="Normal 47 2 2 2 2 2 2 2 2" xfId="15083" xr:uid="{00000000-0005-0000-0000-0000EB3A0000}"/>
    <cellStyle name="Normal 47 2 2 2 2 2 2 2 2 3" xfId="30181" xr:uid="{00000000-0005-0000-0000-0000E5750000}"/>
    <cellStyle name="Normal 47 2 2 2 2 2 2 2 3" xfId="10063" xr:uid="{00000000-0005-0000-0000-00004F270000}"/>
    <cellStyle name="Normal 47 2 2 2 2 2 2 2 3 3" xfId="25164" xr:uid="{00000000-0005-0000-0000-00004C620000}"/>
    <cellStyle name="Normal 47 2 2 2 2 2 2 2 5" xfId="20151" xr:uid="{00000000-0005-0000-0000-0000B74E0000}"/>
    <cellStyle name="Normal 47 2 2 2 2 2 2 3" xfId="6702" xr:uid="{00000000-0005-0000-0000-00002E1A0000}"/>
    <cellStyle name="Normal 47 2 2 2 2 2 2 3 2" xfId="16754" xr:uid="{00000000-0005-0000-0000-000072410000}"/>
    <cellStyle name="Normal 47 2 2 2 2 2 2 3 3" xfId="11734" xr:uid="{00000000-0005-0000-0000-0000D62D0000}"/>
    <cellStyle name="Normal 47 2 2 2 2 2 2 3 3 3" xfId="26835" xr:uid="{00000000-0005-0000-0000-0000D3680000}"/>
    <cellStyle name="Normal 47 2 2 2 2 2 2 3 5" xfId="21822" xr:uid="{00000000-0005-0000-0000-00003E550000}"/>
    <cellStyle name="Normal 47 2 2 2 2 2 2 4" xfId="13412" xr:uid="{00000000-0005-0000-0000-000064340000}"/>
    <cellStyle name="Normal 47 2 2 2 2 2 2 4 3" xfId="28510" xr:uid="{00000000-0005-0000-0000-00005E6F0000}"/>
    <cellStyle name="Normal 47 2 2 2 2 2 2 5" xfId="8391" xr:uid="{00000000-0005-0000-0000-0000C7200000}"/>
    <cellStyle name="Normal 47 2 2 2 2 2 2 5 3" xfId="23493" xr:uid="{00000000-0005-0000-0000-0000C55B0000}"/>
    <cellStyle name="Normal 47 2 2 2 2 2 2 7" xfId="18480" xr:uid="{00000000-0005-0000-0000-000030480000}"/>
    <cellStyle name="Normal 47 2 2 2 2 2 3" xfId="4173" xr:uid="{00000000-0005-0000-0000-00004D100000}"/>
    <cellStyle name="Normal 47 2 2 2 2 2 3 2" xfId="14247" xr:uid="{00000000-0005-0000-0000-0000A7370000}"/>
    <cellStyle name="Normal 47 2 2 2 2 2 3 2 3" xfId="29345" xr:uid="{00000000-0005-0000-0000-0000A1720000}"/>
    <cellStyle name="Normal 47 2 2 2 2 2 3 3" xfId="9227" xr:uid="{00000000-0005-0000-0000-00000B240000}"/>
    <cellStyle name="Normal 47 2 2 2 2 2 3 3 3" xfId="24328" xr:uid="{00000000-0005-0000-0000-0000085F0000}"/>
    <cellStyle name="Normal 47 2 2 2 2 2 3 5" xfId="19315" xr:uid="{00000000-0005-0000-0000-0000734B0000}"/>
    <cellStyle name="Normal 47 2 2 2 2 2 4" xfId="5866" xr:uid="{00000000-0005-0000-0000-0000EA160000}"/>
    <cellStyle name="Normal 47 2 2 2 2 2 4 2" xfId="15918" xr:uid="{00000000-0005-0000-0000-00002E3E0000}"/>
    <cellStyle name="Normal 47 2 2 2 2 2 4 3" xfId="10898" xr:uid="{00000000-0005-0000-0000-0000922A0000}"/>
    <cellStyle name="Normal 47 2 2 2 2 2 4 3 3" xfId="25999" xr:uid="{00000000-0005-0000-0000-00008F650000}"/>
    <cellStyle name="Normal 47 2 2 2 2 2 4 5" xfId="20986" xr:uid="{00000000-0005-0000-0000-0000FA510000}"/>
    <cellStyle name="Normal 47 2 2 2 2 2 5" xfId="12576" xr:uid="{00000000-0005-0000-0000-000020310000}"/>
    <cellStyle name="Normal 47 2 2 2 2 2 5 3" xfId="27674" xr:uid="{00000000-0005-0000-0000-00001A6C0000}"/>
    <cellStyle name="Normal 47 2 2 2 2 2 6" xfId="7555" xr:uid="{00000000-0005-0000-0000-0000831D0000}"/>
    <cellStyle name="Normal 47 2 2 2 2 2 6 3" xfId="22657" xr:uid="{00000000-0005-0000-0000-000081580000}"/>
    <cellStyle name="Normal 47 2 2 2 2 2 8" xfId="17644" xr:uid="{00000000-0005-0000-0000-0000EC440000}"/>
    <cellStyle name="Normal 47 2 2 2 2 3" xfId="2902" xr:uid="{00000000-0005-0000-0000-0000560B0000}"/>
    <cellStyle name="Normal 47 2 2 2 2 3 2" xfId="4592" xr:uid="{00000000-0005-0000-0000-0000F0110000}"/>
    <cellStyle name="Normal 47 2 2 2 2 3 2 2" xfId="14665" xr:uid="{00000000-0005-0000-0000-000049390000}"/>
    <cellStyle name="Normal 47 2 2 2 2 3 2 2 3" xfId="29763" xr:uid="{00000000-0005-0000-0000-000043740000}"/>
    <cellStyle name="Normal 47 2 2 2 2 3 2 3" xfId="9645" xr:uid="{00000000-0005-0000-0000-0000AD250000}"/>
    <cellStyle name="Normal 47 2 2 2 2 3 2 3 3" xfId="24746" xr:uid="{00000000-0005-0000-0000-0000AA600000}"/>
    <cellStyle name="Normal 47 2 2 2 2 3 2 5" xfId="19733" xr:uid="{00000000-0005-0000-0000-0000154D0000}"/>
    <cellStyle name="Normal 47 2 2 2 2 3 3" xfId="6284" xr:uid="{00000000-0005-0000-0000-00008C180000}"/>
    <cellStyle name="Normal 47 2 2 2 2 3 3 2" xfId="16336" xr:uid="{00000000-0005-0000-0000-0000D03F0000}"/>
    <cellStyle name="Normal 47 2 2 2 2 3 3 3" xfId="11316" xr:uid="{00000000-0005-0000-0000-0000342C0000}"/>
    <cellStyle name="Normal 47 2 2 2 2 3 3 3 3" xfId="26417" xr:uid="{00000000-0005-0000-0000-000031670000}"/>
    <cellStyle name="Normal 47 2 2 2 2 3 3 5" xfId="21404" xr:uid="{00000000-0005-0000-0000-00009C530000}"/>
    <cellStyle name="Normal 47 2 2 2 2 3 4" xfId="12994" xr:uid="{00000000-0005-0000-0000-0000C2320000}"/>
    <cellStyle name="Normal 47 2 2 2 2 3 4 3" xfId="28092" xr:uid="{00000000-0005-0000-0000-0000BC6D0000}"/>
    <cellStyle name="Normal 47 2 2 2 2 3 5" xfId="7973" xr:uid="{00000000-0005-0000-0000-0000251F0000}"/>
    <cellStyle name="Normal 47 2 2 2 2 3 5 3" xfId="23075" xr:uid="{00000000-0005-0000-0000-0000235A0000}"/>
    <cellStyle name="Normal 47 2 2 2 2 3 7" xfId="18062" xr:uid="{00000000-0005-0000-0000-00008E460000}"/>
    <cellStyle name="Normal 47 2 2 2 2 4" xfId="3755" xr:uid="{00000000-0005-0000-0000-0000AB0E0000}"/>
    <cellStyle name="Normal 47 2 2 2 2 4 2" xfId="13829" xr:uid="{00000000-0005-0000-0000-000005360000}"/>
    <cellStyle name="Normal 47 2 2 2 2 4 2 3" xfId="28927" xr:uid="{00000000-0005-0000-0000-0000FF700000}"/>
    <cellStyle name="Normal 47 2 2 2 2 4 3" xfId="8809" xr:uid="{00000000-0005-0000-0000-000069220000}"/>
    <cellStyle name="Normal 47 2 2 2 2 4 3 3" xfId="23910" xr:uid="{00000000-0005-0000-0000-0000665D0000}"/>
    <cellStyle name="Normal 47 2 2 2 2 4 5" xfId="18897" xr:uid="{00000000-0005-0000-0000-0000D1490000}"/>
    <cellStyle name="Normal 47 2 2 2 2 5" xfId="5448" xr:uid="{00000000-0005-0000-0000-000048150000}"/>
    <cellStyle name="Normal 47 2 2 2 2 5 2" xfId="15500" xr:uid="{00000000-0005-0000-0000-00008C3C0000}"/>
    <cellStyle name="Normal 47 2 2 2 2 5 2 3" xfId="30598" xr:uid="{00000000-0005-0000-0000-000086770000}"/>
    <cellStyle name="Normal 47 2 2 2 2 5 3" xfId="10480" xr:uid="{00000000-0005-0000-0000-0000F0280000}"/>
    <cellStyle name="Normal 47 2 2 2 2 5 3 3" xfId="25581" xr:uid="{00000000-0005-0000-0000-0000ED630000}"/>
    <cellStyle name="Normal 47 2 2 2 2 5 5" xfId="20568" xr:uid="{00000000-0005-0000-0000-000058500000}"/>
    <cellStyle name="Normal 47 2 2 2 2 6" xfId="12158" xr:uid="{00000000-0005-0000-0000-00007E2F0000}"/>
    <cellStyle name="Normal 47 2 2 2 2 6 3" xfId="27256" xr:uid="{00000000-0005-0000-0000-0000786A0000}"/>
    <cellStyle name="Normal 47 2 2 2 2 7" xfId="7137" xr:uid="{00000000-0005-0000-0000-0000E11B0000}"/>
    <cellStyle name="Normal 47 2 2 2 2 7 3" xfId="22239" xr:uid="{00000000-0005-0000-0000-0000DF560000}"/>
    <cellStyle name="Normal 47 2 2 2 2 9" xfId="17226" xr:uid="{00000000-0005-0000-0000-00004A430000}"/>
    <cellStyle name="Normal 47 2 2 2 3" xfId="2273" xr:uid="{00000000-0005-0000-0000-0000E1080000}"/>
    <cellStyle name="Normal 47 2 2 2 3 2" xfId="3112" xr:uid="{00000000-0005-0000-0000-0000280C0000}"/>
    <cellStyle name="Normal 47 2 2 2 3 2 2" xfId="4802" xr:uid="{00000000-0005-0000-0000-0000C2120000}"/>
    <cellStyle name="Normal 47 2 2 2 3 2 2 2" xfId="14875" xr:uid="{00000000-0005-0000-0000-00001B3A0000}"/>
    <cellStyle name="Normal 47 2 2 2 3 2 2 2 3" xfId="29973" xr:uid="{00000000-0005-0000-0000-000015750000}"/>
    <cellStyle name="Normal 47 2 2 2 3 2 2 3" xfId="9855" xr:uid="{00000000-0005-0000-0000-00007F260000}"/>
    <cellStyle name="Normal 47 2 2 2 3 2 2 3 3" xfId="24956" xr:uid="{00000000-0005-0000-0000-00007C610000}"/>
    <cellStyle name="Normal 47 2 2 2 3 2 2 5" xfId="19943" xr:uid="{00000000-0005-0000-0000-0000E74D0000}"/>
    <cellStyle name="Normal 47 2 2 2 3 2 3" xfId="6494" xr:uid="{00000000-0005-0000-0000-00005E190000}"/>
    <cellStyle name="Normal 47 2 2 2 3 2 3 2" xfId="16546" xr:uid="{00000000-0005-0000-0000-0000A2400000}"/>
    <cellStyle name="Normal 47 2 2 2 3 2 3 3" xfId="11526" xr:uid="{00000000-0005-0000-0000-0000062D0000}"/>
    <cellStyle name="Normal 47 2 2 2 3 2 3 3 3" xfId="26627" xr:uid="{00000000-0005-0000-0000-000003680000}"/>
    <cellStyle name="Normal 47 2 2 2 3 2 3 5" xfId="21614" xr:uid="{00000000-0005-0000-0000-00006E540000}"/>
    <cellStyle name="Normal 47 2 2 2 3 2 4" xfId="13204" xr:uid="{00000000-0005-0000-0000-000094330000}"/>
    <cellStyle name="Normal 47 2 2 2 3 2 4 3" xfId="28302" xr:uid="{00000000-0005-0000-0000-00008E6E0000}"/>
    <cellStyle name="Normal 47 2 2 2 3 2 5" xfId="8183" xr:uid="{00000000-0005-0000-0000-0000F71F0000}"/>
    <cellStyle name="Normal 47 2 2 2 3 2 5 3" xfId="23285" xr:uid="{00000000-0005-0000-0000-0000F55A0000}"/>
    <cellStyle name="Normal 47 2 2 2 3 2 7" xfId="18272" xr:uid="{00000000-0005-0000-0000-000060470000}"/>
    <cellStyle name="Normal 47 2 2 2 3 3" xfId="3965" xr:uid="{00000000-0005-0000-0000-00007D0F0000}"/>
    <cellStyle name="Normal 47 2 2 2 3 3 2" xfId="14039" xr:uid="{00000000-0005-0000-0000-0000D7360000}"/>
    <cellStyle name="Normal 47 2 2 2 3 3 2 3" xfId="29137" xr:uid="{00000000-0005-0000-0000-0000D1710000}"/>
    <cellStyle name="Normal 47 2 2 2 3 3 3" xfId="9019" xr:uid="{00000000-0005-0000-0000-00003B230000}"/>
    <cellStyle name="Normal 47 2 2 2 3 3 3 3" xfId="24120" xr:uid="{00000000-0005-0000-0000-0000385E0000}"/>
    <cellStyle name="Normal 47 2 2 2 3 3 5" xfId="19107" xr:uid="{00000000-0005-0000-0000-0000A34A0000}"/>
    <cellStyle name="Normal 47 2 2 2 3 4" xfId="5658" xr:uid="{00000000-0005-0000-0000-00001A160000}"/>
    <cellStyle name="Normal 47 2 2 2 3 4 2" xfId="15710" xr:uid="{00000000-0005-0000-0000-00005E3D0000}"/>
    <cellStyle name="Normal 47 2 2 2 3 4 2 3" xfId="30808" xr:uid="{00000000-0005-0000-0000-000058780000}"/>
    <cellStyle name="Normal 47 2 2 2 3 4 3" xfId="10690" xr:uid="{00000000-0005-0000-0000-0000C2290000}"/>
    <cellStyle name="Normal 47 2 2 2 3 4 3 3" xfId="25791" xr:uid="{00000000-0005-0000-0000-0000BF640000}"/>
    <cellStyle name="Normal 47 2 2 2 3 4 5" xfId="20778" xr:uid="{00000000-0005-0000-0000-00002A510000}"/>
    <cellStyle name="Normal 47 2 2 2 3 5" xfId="12368" xr:uid="{00000000-0005-0000-0000-000050300000}"/>
    <cellStyle name="Normal 47 2 2 2 3 5 3" xfId="27466" xr:uid="{00000000-0005-0000-0000-00004A6B0000}"/>
    <cellStyle name="Normal 47 2 2 2 3 6" xfId="7347" xr:uid="{00000000-0005-0000-0000-0000B31C0000}"/>
    <cellStyle name="Normal 47 2 2 2 3 6 3" xfId="22449" xr:uid="{00000000-0005-0000-0000-0000B1570000}"/>
    <cellStyle name="Normal 47 2 2 2 3 8" xfId="17436" xr:uid="{00000000-0005-0000-0000-00001C440000}"/>
    <cellStyle name="Normal 47 2 2 2 4" xfId="2694" xr:uid="{00000000-0005-0000-0000-0000860A0000}"/>
    <cellStyle name="Normal 47 2 2 2 4 2" xfId="4384" xr:uid="{00000000-0005-0000-0000-000020110000}"/>
    <cellStyle name="Normal 47 2 2 2 4 2 2" xfId="14457" xr:uid="{00000000-0005-0000-0000-000079380000}"/>
    <cellStyle name="Normal 47 2 2 2 4 2 2 3" xfId="29555" xr:uid="{00000000-0005-0000-0000-000073730000}"/>
    <cellStyle name="Normal 47 2 2 2 4 2 3" xfId="9437" xr:uid="{00000000-0005-0000-0000-0000DD240000}"/>
    <cellStyle name="Normal 47 2 2 2 4 2 3 3" xfId="24538" xr:uid="{00000000-0005-0000-0000-0000DA5F0000}"/>
    <cellStyle name="Normal 47 2 2 2 4 2 5" xfId="19525" xr:uid="{00000000-0005-0000-0000-0000454C0000}"/>
    <cellStyle name="Normal 47 2 2 2 4 3" xfId="6076" xr:uid="{00000000-0005-0000-0000-0000BC170000}"/>
    <cellStyle name="Normal 47 2 2 2 4 3 2" xfId="16128" xr:uid="{00000000-0005-0000-0000-0000003F0000}"/>
    <cellStyle name="Normal 47 2 2 2 4 3 3" xfId="11108" xr:uid="{00000000-0005-0000-0000-0000642B0000}"/>
    <cellStyle name="Normal 47 2 2 2 4 3 3 3" xfId="26209" xr:uid="{00000000-0005-0000-0000-000061660000}"/>
    <cellStyle name="Normal 47 2 2 2 4 3 5" xfId="21196" xr:uid="{00000000-0005-0000-0000-0000CC520000}"/>
    <cellStyle name="Normal 47 2 2 2 4 4" xfId="12786" xr:uid="{00000000-0005-0000-0000-0000F2310000}"/>
    <cellStyle name="Normal 47 2 2 2 4 4 3" xfId="27884" xr:uid="{00000000-0005-0000-0000-0000EC6C0000}"/>
    <cellStyle name="Normal 47 2 2 2 4 5" xfId="7765" xr:uid="{00000000-0005-0000-0000-0000551E0000}"/>
    <cellStyle name="Normal 47 2 2 2 4 5 3" xfId="22867" xr:uid="{00000000-0005-0000-0000-000053590000}"/>
    <cellStyle name="Normal 47 2 2 2 4 7" xfId="17854" xr:uid="{00000000-0005-0000-0000-0000BE450000}"/>
    <cellStyle name="Normal 47 2 2 2 5" xfId="3547" xr:uid="{00000000-0005-0000-0000-0000DB0D0000}"/>
    <cellStyle name="Normal 47 2 2 2 5 2" xfId="13621" xr:uid="{00000000-0005-0000-0000-000035350000}"/>
    <cellStyle name="Normal 47 2 2 2 5 2 3" xfId="28719" xr:uid="{00000000-0005-0000-0000-00002F700000}"/>
    <cellStyle name="Normal 47 2 2 2 5 3" xfId="8601" xr:uid="{00000000-0005-0000-0000-000099210000}"/>
    <cellStyle name="Normal 47 2 2 2 5 3 3" xfId="23702" xr:uid="{00000000-0005-0000-0000-0000965C0000}"/>
    <cellStyle name="Normal 47 2 2 2 5 5" xfId="18689" xr:uid="{00000000-0005-0000-0000-000001490000}"/>
    <cellStyle name="Normal 47 2 2 2 6" xfId="5240" xr:uid="{00000000-0005-0000-0000-000078140000}"/>
    <cellStyle name="Normal 47 2 2 2 6 2" xfId="15292" xr:uid="{00000000-0005-0000-0000-0000BC3B0000}"/>
    <cellStyle name="Normal 47 2 2 2 6 2 3" xfId="30390" xr:uid="{00000000-0005-0000-0000-0000B6760000}"/>
    <cellStyle name="Normal 47 2 2 2 6 3" xfId="10272" xr:uid="{00000000-0005-0000-0000-000020280000}"/>
    <cellStyle name="Normal 47 2 2 2 6 3 3" xfId="25373" xr:uid="{00000000-0005-0000-0000-00001D630000}"/>
    <cellStyle name="Normal 47 2 2 2 6 5" xfId="20360" xr:uid="{00000000-0005-0000-0000-0000884F0000}"/>
    <cellStyle name="Normal 47 2 2 2 7" xfId="11950" xr:uid="{00000000-0005-0000-0000-0000AE2E0000}"/>
    <cellStyle name="Normal 47 2 2 2 7 3" xfId="27048" xr:uid="{00000000-0005-0000-0000-0000A8690000}"/>
    <cellStyle name="Normal 47 2 2 2 8" xfId="6929" xr:uid="{00000000-0005-0000-0000-0000111B0000}"/>
    <cellStyle name="Normal 47 2 2 2 8 3" xfId="22031" xr:uid="{00000000-0005-0000-0000-00000F560000}"/>
    <cellStyle name="Normal 47 2 2 3" xfId="1956" xr:uid="{00000000-0005-0000-0000-0000A4070000}"/>
    <cellStyle name="Normal 47 2 2 3 2" xfId="2377" xr:uid="{00000000-0005-0000-0000-000049090000}"/>
    <cellStyle name="Normal 47 2 2 3 2 2" xfId="3216" xr:uid="{00000000-0005-0000-0000-0000900C0000}"/>
    <cellStyle name="Normal 47 2 2 3 2 2 2" xfId="4906" xr:uid="{00000000-0005-0000-0000-00002A130000}"/>
    <cellStyle name="Normal 47 2 2 3 2 2 2 2" xfId="14979" xr:uid="{00000000-0005-0000-0000-0000833A0000}"/>
    <cellStyle name="Normal 47 2 2 3 2 2 2 2 3" xfId="30077" xr:uid="{00000000-0005-0000-0000-00007D750000}"/>
    <cellStyle name="Normal 47 2 2 3 2 2 2 3" xfId="9959" xr:uid="{00000000-0005-0000-0000-0000E7260000}"/>
    <cellStyle name="Normal 47 2 2 3 2 2 2 3 3" xfId="25060" xr:uid="{00000000-0005-0000-0000-0000E4610000}"/>
    <cellStyle name="Normal 47 2 2 3 2 2 2 5" xfId="20047" xr:uid="{00000000-0005-0000-0000-00004F4E0000}"/>
    <cellStyle name="Normal 47 2 2 3 2 2 3" xfId="6598" xr:uid="{00000000-0005-0000-0000-0000C6190000}"/>
    <cellStyle name="Normal 47 2 2 3 2 2 3 2" xfId="16650" xr:uid="{00000000-0005-0000-0000-00000A410000}"/>
    <cellStyle name="Normal 47 2 2 3 2 2 3 3" xfId="11630" xr:uid="{00000000-0005-0000-0000-00006E2D0000}"/>
    <cellStyle name="Normal 47 2 2 3 2 2 3 3 3" xfId="26731" xr:uid="{00000000-0005-0000-0000-00006B680000}"/>
    <cellStyle name="Normal 47 2 2 3 2 2 3 5" xfId="21718" xr:uid="{00000000-0005-0000-0000-0000D6540000}"/>
    <cellStyle name="Normal 47 2 2 3 2 2 4" xfId="13308" xr:uid="{00000000-0005-0000-0000-0000FC330000}"/>
    <cellStyle name="Normal 47 2 2 3 2 2 4 3" xfId="28406" xr:uid="{00000000-0005-0000-0000-0000F66E0000}"/>
    <cellStyle name="Normal 47 2 2 3 2 2 5" xfId="8287" xr:uid="{00000000-0005-0000-0000-00005F200000}"/>
    <cellStyle name="Normal 47 2 2 3 2 2 5 3" xfId="23389" xr:uid="{00000000-0005-0000-0000-00005D5B0000}"/>
    <cellStyle name="Normal 47 2 2 3 2 2 7" xfId="18376" xr:uid="{00000000-0005-0000-0000-0000C8470000}"/>
    <cellStyle name="Normal 47 2 2 3 2 3" xfId="4069" xr:uid="{00000000-0005-0000-0000-0000E50F0000}"/>
    <cellStyle name="Normal 47 2 2 3 2 3 2" xfId="14143" xr:uid="{00000000-0005-0000-0000-00003F370000}"/>
    <cellStyle name="Normal 47 2 2 3 2 3 2 3" xfId="29241" xr:uid="{00000000-0005-0000-0000-000039720000}"/>
    <cellStyle name="Normal 47 2 2 3 2 3 3" xfId="9123" xr:uid="{00000000-0005-0000-0000-0000A3230000}"/>
    <cellStyle name="Normal 47 2 2 3 2 3 3 3" xfId="24224" xr:uid="{00000000-0005-0000-0000-0000A05E0000}"/>
    <cellStyle name="Normal 47 2 2 3 2 3 5" xfId="19211" xr:uid="{00000000-0005-0000-0000-00000B4B0000}"/>
    <cellStyle name="Normal 47 2 2 3 2 4" xfId="5762" xr:uid="{00000000-0005-0000-0000-000082160000}"/>
    <cellStyle name="Normal 47 2 2 3 2 4 2" xfId="15814" xr:uid="{00000000-0005-0000-0000-0000C63D0000}"/>
    <cellStyle name="Normal 47 2 2 3 2 4 2 3" xfId="30912" xr:uid="{00000000-0005-0000-0000-0000C0780000}"/>
    <cellStyle name="Normal 47 2 2 3 2 4 3" xfId="10794" xr:uid="{00000000-0005-0000-0000-00002A2A0000}"/>
    <cellStyle name="Normal 47 2 2 3 2 4 3 3" xfId="25895" xr:uid="{00000000-0005-0000-0000-000027650000}"/>
    <cellStyle name="Normal 47 2 2 3 2 4 5" xfId="20882" xr:uid="{00000000-0005-0000-0000-000092510000}"/>
    <cellStyle name="Normal 47 2 2 3 2 5" xfId="12472" xr:uid="{00000000-0005-0000-0000-0000B8300000}"/>
    <cellStyle name="Normal 47 2 2 3 2 5 3" xfId="27570" xr:uid="{00000000-0005-0000-0000-0000B26B0000}"/>
    <cellStyle name="Normal 47 2 2 3 2 6" xfId="7451" xr:uid="{00000000-0005-0000-0000-00001B1D0000}"/>
    <cellStyle name="Normal 47 2 2 3 2 6 3" xfId="22553" xr:uid="{00000000-0005-0000-0000-000019580000}"/>
    <cellStyle name="Normal 47 2 2 3 2 8" xfId="17540" xr:uid="{00000000-0005-0000-0000-000084440000}"/>
    <cellStyle name="Normal 47 2 2 3 3" xfId="2798" xr:uid="{00000000-0005-0000-0000-0000EE0A0000}"/>
    <cellStyle name="Normal 47 2 2 3 3 2" xfId="4488" xr:uid="{00000000-0005-0000-0000-000088110000}"/>
    <cellStyle name="Normal 47 2 2 3 3 2 2" xfId="14561" xr:uid="{00000000-0005-0000-0000-0000E1380000}"/>
    <cellStyle name="Normal 47 2 2 3 3 2 2 3" xfId="29659" xr:uid="{00000000-0005-0000-0000-0000DB730000}"/>
    <cellStyle name="Normal 47 2 2 3 3 2 3" xfId="9541" xr:uid="{00000000-0005-0000-0000-000045250000}"/>
    <cellStyle name="Normal 47 2 2 3 3 2 3 3" xfId="24642" xr:uid="{00000000-0005-0000-0000-000042600000}"/>
    <cellStyle name="Normal 47 2 2 3 3 2 5" xfId="19629" xr:uid="{00000000-0005-0000-0000-0000AD4C0000}"/>
    <cellStyle name="Normal 47 2 2 3 3 3" xfId="6180" xr:uid="{00000000-0005-0000-0000-000024180000}"/>
    <cellStyle name="Normal 47 2 2 3 3 3 2" xfId="16232" xr:uid="{00000000-0005-0000-0000-0000683F0000}"/>
    <cellStyle name="Normal 47 2 2 3 3 3 3" xfId="11212" xr:uid="{00000000-0005-0000-0000-0000CC2B0000}"/>
    <cellStyle name="Normal 47 2 2 3 3 3 3 3" xfId="26313" xr:uid="{00000000-0005-0000-0000-0000C9660000}"/>
    <cellStyle name="Normal 47 2 2 3 3 3 5" xfId="21300" xr:uid="{00000000-0005-0000-0000-000034530000}"/>
    <cellStyle name="Normal 47 2 2 3 3 4" xfId="12890" xr:uid="{00000000-0005-0000-0000-00005A320000}"/>
    <cellStyle name="Normal 47 2 2 3 3 4 3" xfId="27988" xr:uid="{00000000-0005-0000-0000-0000546D0000}"/>
    <cellStyle name="Normal 47 2 2 3 3 5" xfId="7869" xr:uid="{00000000-0005-0000-0000-0000BD1E0000}"/>
    <cellStyle name="Normal 47 2 2 3 3 5 3" xfId="22971" xr:uid="{00000000-0005-0000-0000-0000BB590000}"/>
    <cellStyle name="Normal 47 2 2 3 3 7" xfId="17958" xr:uid="{00000000-0005-0000-0000-000026460000}"/>
    <cellStyle name="Normal 47 2 2 3 4" xfId="3651" xr:uid="{00000000-0005-0000-0000-0000430E0000}"/>
    <cellStyle name="Normal 47 2 2 3 4 2" xfId="13725" xr:uid="{00000000-0005-0000-0000-00009D350000}"/>
    <cellStyle name="Normal 47 2 2 3 4 2 3" xfId="28823" xr:uid="{00000000-0005-0000-0000-000097700000}"/>
    <cellStyle name="Normal 47 2 2 3 4 3" xfId="8705" xr:uid="{00000000-0005-0000-0000-000001220000}"/>
    <cellStyle name="Normal 47 2 2 3 4 3 3" xfId="23806" xr:uid="{00000000-0005-0000-0000-0000FE5C0000}"/>
    <cellStyle name="Normal 47 2 2 3 4 5" xfId="18793" xr:uid="{00000000-0005-0000-0000-000069490000}"/>
    <cellStyle name="Normal 47 2 2 3 5" xfId="5344" xr:uid="{00000000-0005-0000-0000-0000E0140000}"/>
    <cellStyle name="Normal 47 2 2 3 5 2" xfId="15396" xr:uid="{00000000-0005-0000-0000-0000243C0000}"/>
    <cellStyle name="Normal 47 2 2 3 5 2 3" xfId="30494" xr:uid="{00000000-0005-0000-0000-00001E770000}"/>
    <cellStyle name="Normal 47 2 2 3 5 3" xfId="10376" xr:uid="{00000000-0005-0000-0000-000088280000}"/>
    <cellStyle name="Normal 47 2 2 3 5 3 3" xfId="25477" xr:uid="{00000000-0005-0000-0000-000085630000}"/>
    <cellStyle name="Normal 47 2 2 3 5 5" xfId="20464" xr:uid="{00000000-0005-0000-0000-0000F04F0000}"/>
    <cellStyle name="Normal 47 2 2 3 6" xfId="12054" xr:uid="{00000000-0005-0000-0000-0000162F0000}"/>
    <cellStyle name="Normal 47 2 2 3 6 3" xfId="27152" xr:uid="{00000000-0005-0000-0000-0000106A0000}"/>
    <cellStyle name="Normal 47 2 2 3 7" xfId="7033" xr:uid="{00000000-0005-0000-0000-0000791B0000}"/>
    <cellStyle name="Normal 47 2 2 3 7 3" xfId="22135" xr:uid="{00000000-0005-0000-0000-000077560000}"/>
    <cellStyle name="Normal 47 2 2 3 9" xfId="17122" xr:uid="{00000000-0005-0000-0000-0000E2420000}"/>
    <cellStyle name="Normal 47 2 2 4" xfId="2169" xr:uid="{00000000-0005-0000-0000-000079080000}"/>
    <cellStyle name="Normal 47 2 2 4 2" xfId="3008" xr:uid="{00000000-0005-0000-0000-0000C00B0000}"/>
    <cellStyle name="Normal 47 2 2 4 2 2" xfId="4698" xr:uid="{00000000-0005-0000-0000-00005A120000}"/>
    <cellStyle name="Normal 47 2 2 4 2 2 2" xfId="14771" xr:uid="{00000000-0005-0000-0000-0000B3390000}"/>
    <cellStyle name="Normal 47 2 2 4 2 2 2 3" xfId="29869" xr:uid="{00000000-0005-0000-0000-0000AD740000}"/>
    <cellStyle name="Normal 47 2 2 4 2 2 3" xfId="9751" xr:uid="{00000000-0005-0000-0000-000017260000}"/>
    <cellStyle name="Normal 47 2 2 4 2 2 3 3" xfId="24852" xr:uid="{00000000-0005-0000-0000-000014610000}"/>
    <cellStyle name="Normal 47 2 2 4 2 2 5" xfId="19839" xr:uid="{00000000-0005-0000-0000-00007F4D0000}"/>
    <cellStyle name="Normal 47 2 2 4 2 3" xfId="6390" xr:uid="{00000000-0005-0000-0000-0000F6180000}"/>
    <cellStyle name="Normal 47 2 2 4 2 3 2" xfId="16442" xr:uid="{00000000-0005-0000-0000-00003A400000}"/>
    <cellStyle name="Normal 47 2 2 4 2 3 3" xfId="11422" xr:uid="{00000000-0005-0000-0000-00009E2C0000}"/>
    <cellStyle name="Normal 47 2 2 4 2 3 3 3" xfId="26523" xr:uid="{00000000-0005-0000-0000-00009B670000}"/>
    <cellStyle name="Normal 47 2 2 4 2 3 5" xfId="21510" xr:uid="{00000000-0005-0000-0000-000006540000}"/>
    <cellStyle name="Normal 47 2 2 4 2 4" xfId="13100" xr:uid="{00000000-0005-0000-0000-00002C330000}"/>
    <cellStyle name="Normal 47 2 2 4 2 4 3" xfId="28198" xr:uid="{00000000-0005-0000-0000-0000266E0000}"/>
    <cellStyle name="Normal 47 2 2 4 2 5" xfId="8079" xr:uid="{00000000-0005-0000-0000-00008F1F0000}"/>
    <cellStyle name="Normal 47 2 2 4 2 5 3" xfId="23181" xr:uid="{00000000-0005-0000-0000-00008D5A0000}"/>
    <cellStyle name="Normal 47 2 2 4 2 7" xfId="18168" xr:uid="{00000000-0005-0000-0000-0000F8460000}"/>
    <cellStyle name="Normal 47 2 2 4 3" xfId="3861" xr:uid="{00000000-0005-0000-0000-0000150F0000}"/>
    <cellStyle name="Normal 47 2 2 4 3 2" xfId="13935" xr:uid="{00000000-0005-0000-0000-00006F360000}"/>
    <cellStyle name="Normal 47 2 2 4 3 2 3" xfId="29033" xr:uid="{00000000-0005-0000-0000-000069710000}"/>
    <cellStyle name="Normal 47 2 2 4 3 3" xfId="8915" xr:uid="{00000000-0005-0000-0000-0000D3220000}"/>
    <cellStyle name="Normal 47 2 2 4 3 3 3" xfId="24016" xr:uid="{00000000-0005-0000-0000-0000D05D0000}"/>
    <cellStyle name="Normal 47 2 2 4 3 5" xfId="19003" xr:uid="{00000000-0005-0000-0000-00003B4A0000}"/>
    <cellStyle name="Normal 47 2 2 4 4" xfId="5554" xr:uid="{00000000-0005-0000-0000-0000B2150000}"/>
    <cellStyle name="Normal 47 2 2 4 4 2" xfId="15606" xr:uid="{00000000-0005-0000-0000-0000F63C0000}"/>
    <cellStyle name="Normal 47 2 2 4 4 2 3" xfId="30704" xr:uid="{00000000-0005-0000-0000-0000F0770000}"/>
    <cellStyle name="Normal 47 2 2 4 4 3" xfId="10586" xr:uid="{00000000-0005-0000-0000-00005A290000}"/>
    <cellStyle name="Normal 47 2 2 4 4 3 3" xfId="25687" xr:uid="{00000000-0005-0000-0000-000057640000}"/>
    <cellStyle name="Normal 47 2 2 4 4 5" xfId="20674" xr:uid="{00000000-0005-0000-0000-0000C2500000}"/>
    <cellStyle name="Normal 47 2 2 4 5" xfId="12264" xr:uid="{00000000-0005-0000-0000-0000E82F0000}"/>
    <cellStyle name="Normal 47 2 2 4 5 3" xfId="27362" xr:uid="{00000000-0005-0000-0000-0000E26A0000}"/>
    <cellStyle name="Normal 47 2 2 4 6" xfId="7243" xr:uid="{00000000-0005-0000-0000-00004B1C0000}"/>
    <cellStyle name="Normal 47 2 2 4 6 3" xfId="22345" xr:uid="{00000000-0005-0000-0000-000049570000}"/>
    <cellStyle name="Normal 47 2 2 4 8" xfId="17332" xr:uid="{00000000-0005-0000-0000-0000B4430000}"/>
    <cellStyle name="Normal 47 2 2 5" xfId="2590" xr:uid="{00000000-0005-0000-0000-00001E0A0000}"/>
    <cellStyle name="Normal 47 2 2 5 2" xfId="4280" xr:uid="{00000000-0005-0000-0000-0000B8100000}"/>
    <cellStyle name="Normal 47 2 2 5 2 2" xfId="14353" xr:uid="{00000000-0005-0000-0000-000011380000}"/>
    <cellStyle name="Normal 47 2 2 5 2 2 3" xfId="29451" xr:uid="{00000000-0005-0000-0000-00000B730000}"/>
    <cellStyle name="Normal 47 2 2 5 2 3" xfId="9333" xr:uid="{00000000-0005-0000-0000-000075240000}"/>
    <cellStyle name="Normal 47 2 2 5 2 3 3" xfId="24434" xr:uid="{00000000-0005-0000-0000-0000725F0000}"/>
    <cellStyle name="Normal 47 2 2 5 2 5" xfId="19421" xr:uid="{00000000-0005-0000-0000-0000DD4B0000}"/>
    <cellStyle name="Normal 47 2 2 5 3" xfId="5972" xr:uid="{00000000-0005-0000-0000-000054170000}"/>
    <cellStyle name="Normal 47 2 2 5 3 2" xfId="16024" xr:uid="{00000000-0005-0000-0000-0000983E0000}"/>
    <cellStyle name="Normal 47 2 2 5 3 3" xfId="11004" xr:uid="{00000000-0005-0000-0000-0000FC2A0000}"/>
    <cellStyle name="Normal 47 2 2 5 3 3 3" xfId="26105" xr:uid="{00000000-0005-0000-0000-0000F9650000}"/>
    <cellStyle name="Normal 47 2 2 5 3 5" xfId="21092" xr:uid="{00000000-0005-0000-0000-000064520000}"/>
    <cellStyle name="Normal 47 2 2 5 4" xfId="12682" xr:uid="{00000000-0005-0000-0000-00008A310000}"/>
    <cellStyle name="Normal 47 2 2 5 4 3" xfId="27780" xr:uid="{00000000-0005-0000-0000-0000846C0000}"/>
    <cellStyle name="Normal 47 2 2 5 5" xfId="7661" xr:uid="{00000000-0005-0000-0000-0000ED1D0000}"/>
    <cellStyle name="Normal 47 2 2 5 5 3" xfId="22763" xr:uid="{00000000-0005-0000-0000-0000EB580000}"/>
    <cellStyle name="Normal 47 2 2 5 7" xfId="17750" xr:uid="{00000000-0005-0000-0000-000056450000}"/>
    <cellStyle name="Normal 47 2 2 6" xfId="3443" xr:uid="{00000000-0005-0000-0000-0000730D0000}"/>
    <cellStyle name="Normal 47 2 2 6 2" xfId="13517" xr:uid="{00000000-0005-0000-0000-0000CD340000}"/>
    <cellStyle name="Normal 47 2 2 6 2 3" xfId="28615" xr:uid="{00000000-0005-0000-0000-0000C76F0000}"/>
    <cellStyle name="Normal 47 2 2 6 3" xfId="8497" xr:uid="{00000000-0005-0000-0000-000031210000}"/>
    <cellStyle name="Normal 47 2 2 6 3 3" xfId="23598" xr:uid="{00000000-0005-0000-0000-00002E5C0000}"/>
    <cellStyle name="Normal 47 2 2 6 5" xfId="18585" xr:uid="{00000000-0005-0000-0000-000099480000}"/>
    <cellStyle name="Normal 47 2 2 7" xfId="5136" xr:uid="{00000000-0005-0000-0000-000010140000}"/>
    <cellStyle name="Normal 47 2 2 7 2" xfId="15188" xr:uid="{00000000-0005-0000-0000-0000543B0000}"/>
    <cellStyle name="Normal 47 2 2 7 2 3" xfId="30286" xr:uid="{00000000-0005-0000-0000-00004E760000}"/>
    <cellStyle name="Normal 47 2 2 7 3" xfId="10168" xr:uid="{00000000-0005-0000-0000-0000B8270000}"/>
    <cellStyle name="Normal 47 2 2 7 3 3" xfId="25269" xr:uid="{00000000-0005-0000-0000-0000B5620000}"/>
    <cellStyle name="Normal 47 2 2 7 5" xfId="20256" xr:uid="{00000000-0005-0000-0000-0000204F0000}"/>
    <cellStyle name="Normal 47 2 2 8" xfId="11846" xr:uid="{00000000-0005-0000-0000-0000462E0000}"/>
    <cellStyle name="Normal 47 2 2 8 3" xfId="26944" xr:uid="{00000000-0005-0000-0000-000040690000}"/>
    <cellStyle name="Normal 47 2 2 9" xfId="6825" xr:uid="{00000000-0005-0000-0000-0000A91A0000}"/>
    <cellStyle name="Normal 47 2 2 9 3" xfId="21927" xr:uid="{00000000-0005-0000-0000-0000A7550000}"/>
    <cellStyle name="Normal 47 2 3" xfId="1789" xr:uid="{00000000-0005-0000-0000-0000FD060000}"/>
    <cellStyle name="Normal 47 2 3 10" xfId="16966" xr:uid="{00000000-0005-0000-0000-000046420000}"/>
    <cellStyle name="Normal 47 2 3 2" xfId="2008" xr:uid="{00000000-0005-0000-0000-0000D8070000}"/>
    <cellStyle name="Normal 47 2 3 2 2" xfId="2429" xr:uid="{00000000-0005-0000-0000-00007D090000}"/>
    <cellStyle name="Normal 47 2 3 2 2 2" xfId="3268" xr:uid="{00000000-0005-0000-0000-0000C40C0000}"/>
    <cellStyle name="Normal 47 2 3 2 2 2 2" xfId="4958" xr:uid="{00000000-0005-0000-0000-00005E130000}"/>
    <cellStyle name="Normal 47 2 3 2 2 2 2 2" xfId="15031" xr:uid="{00000000-0005-0000-0000-0000B73A0000}"/>
    <cellStyle name="Normal 47 2 3 2 2 2 2 2 3" xfId="30129" xr:uid="{00000000-0005-0000-0000-0000B1750000}"/>
    <cellStyle name="Normal 47 2 3 2 2 2 2 3" xfId="10011" xr:uid="{00000000-0005-0000-0000-00001B270000}"/>
    <cellStyle name="Normal 47 2 3 2 2 2 2 3 3" xfId="25112" xr:uid="{00000000-0005-0000-0000-000018620000}"/>
    <cellStyle name="Normal 47 2 3 2 2 2 2 5" xfId="20099" xr:uid="{00000000-0005-0000-0000-0000834E0000}"/>
    <cellStyle name="Normal 47 2 3 2 2 2 3" xfId="6650" xr:uid="{00000000-0005-0000-0000-0000FA190000}"/>
    <cellStyle name="Normal 47 2 3 2 2 2 3 2" xfId="16702" xr:uid="{00000000-0005-0000-0000-00003E410000}"/>
    <cellStyle name="Normal 47 2 3 2 2 2 3 3" xfId="11682" xr:uid="{00000000-0005-0000-0000-0000A22D0000}"/>
    <cellStyle name="Normal 47 2 3 2 2 2 3 3 3" xfId="26783" xr:uid="{00000000-0005-0000-0000-00009F680000}"/>
    <cellStyle name="Normal 47 2 3 2 2 2 3 5" xfId="21770" xr:uid="{00000000-0005-0000-0000-00000A550000}"/>
    <cellStyle name="Normal 47 2 3 2 2 2 4" xfId="13360" xr:uid="{00000000-0005-0000-0000-000030340000}"/>
    <cellStyle name="Normal 47 2 3 2 2 2 4 3" xfId="28458" xr:uid="{00000000-0005-0000-0000-00002A6F0000}"/>
    <cellStyle name="Normal 47 2 3 2 2 2 5" xfId="8339" xr:uid="{00000000-0005-0000-0000-000093200000}"/>
    <cellStyle name="Normal 47 2 3 2 2 2 5 3" xfId="23441" xr:uid="{00000000-0005-0000-0000-0000915B0000}"/>
    <cellStyle name="Normal 47 2 3 2 2 2 7" xfId="18428" xr:uid="{00000000-0005-0000-0000-0000FC470000}"/>
    <cellStyle name="Normal 47 2 3 2 2 3" xfId="4121" xr:uid="{00000000-0005-0000-0000-000019100000}"/>
    <cellStyle name="Normal 47 2 3 2 2 3 2" xfId="14195" xr:uid="{00000000-0005-0000-0000-000073370000}"/>
    <cellStyle name="Normal 47 2 3 2 2 3 2 3" xfId="29293" xr:uid="{00000000-0005-0000-0000-00006D720000}"/>
    <cellStyle name="Normal 47 2 3 2 2 3 3" xfId="9175" xr:uid="{00000000-0005-0000-0000-0000D7230000}"/>
    <cellStyle name="Normal 47 2 3 2 2 3 3 3" xfId="24276" xr:uid="{00000000-0005-0000-0000-0000D45E0000}"/>
    <cellStyle name="Normal 47 2 3 2 2 3 5" xfId="19263" xr:uid="{00000000-0005-0000-0000-00003F4B0000}"/>
    <cellStyle name="Normal 47 2 3 2 2 4" xfId="5814" xr:uid="{00000000-0005-0000-0000-0000B6160000}"/>
    <cellStyle name="Normal 47 2 3 2 2 4 2" xfId="15866" xr:uid="{00000000-0005-0000-0000-0000FA3D0000}"/>
    <cellStyle name="Normal 47 2 3 2 2 4 3" xfId="10846" xr:uid="{00000000-0005-0000-0000-00005E2A0000}"/>
    <cellStyle name="Normal 47 2 3 2 2 4 3 3" xfId="25947" xr:uid="{00000000-0005-0000-0000-00005B650000}"/>
    <cellStyle name="Normal 47 2 3 2 2 4 5" xfId="20934" xr:uid="{00000000-0005-0000-0000-0000C6510000}"/>
    <cellStyle name="Normal 47 2 3 2 2 5" xfId="12524" xr:uid="{00000000-0005-0000-0000-0000EC300000}"/>
    <cellStyle name="Normal 47 2 3 2 2 5 3" xfId="27622" xr:uid="{00000000-0005-0000-0000-0000E66B0000}"/>
    <cellStyle name="Normal 47 2 3 2 2 6" xfId="7503" xr:uid="{00000000-0005-0000-0000-00004F1D0000}"/>
    <cellStyle name="Normal 47 2 3 2 2 6 3" xfId="22605" xr:uid="{00000000-0005-0000-0000-00004D580000}"/>
    <cellStyle name="Normal 47 2 3 2 2 8" xfId="17592" xr:uid="{00000000-0005-0000-0000-0000B8440000}"/>
    <cellStyle name="Normal 47 2 3 2 3" xfId="2850" xr:uid="{00000000-0005-0000-0000-0000220B0000}"/>
    <cellStyle name="Normal 47 2 3 2 3 2" xfId="4540" xr:uid="{00000000-0005-0000-0000-0000BC110000}"/>
    <cellStyle name="Normal 47 2 3 2 3 2 2" xfId="14613" xr:uid="{00000000-0005-0000-0000-000015390000}"/>
    <cellStyle name="Normal 47 2 3 2 3 2 2 3" xfId="29711" xr:uid="{00000000-0005-0000-0000-00000F740000}"/>
    <cellStyle name="Normal 47 2 3 2 3 2 3" xfId="9593" xr:uid="{00000000-0005-0000-0000-000079250000}"/>
    <cellStyle name="Normal 47 2 3 2 3 2 3 3" xfId="24694" xr:uid="{00000000-0005-0000-0000-000076600000}"/>
    <cellStyle name="Normal 47 2 3 2 3 2 5" xfId="19681" xr:uid="{00000000-0005-0000-0000-0000E14C0000}"/>
    <cellStyle name="Normal 47 2 3 2 3 3" xfId="6232" xr:uid="{00000000-0005-0000-0000-000058180000}"/>
    <cellStyle name="Normal 47 2 3 2 3 3 2" xfId="16284" xr:uid="{00000000-0005-0000-0000-00009C3F0000}"/>
    <cellStyle name="Normal 47 2 3 2 3 3 3" xfId="11264" xr:uid="{00000000-0005-0000-0000-0000002C0000}"/>
    <cellStyle name="Normal 47 2 3 2 3 3 3 3" xfId="26365" xr:uid="{00000000-0005-0000-0000-0000FD660000}"/>
    <cellStyle name="Normal 47 2 3 2 3 3 5" xfId="21352" xr:uid="{00000000-0005-0000-0000-000068530000}"/>
    <cellStyle name="Normal 47 2 3 2 3 4" xfId="12942" xr:uid="{00000000-0005-0000-0000-00008E320000}"/>
    <cellStyle name="Normal 47 2 3 2 3 4 3" xfId="28040" xr:uid="{00000000-0005-0000-0000-0000886D0000}"/>
    <cellStyle name="Normal 47 2 3 2 3 5" xfId="7921" xr:uid="{00000000-0005-0000-0000-0000F11E0000}"/>
    <cellStyle name="Normal 47 2 3 2 3 5 3" xfId="23023" xr:uid="{00000000-0005-0000-0000-0000EF590000}"/>
    <cellStyle name="Normal 47 2 3 2 3 7" xfId="18010" xr:uid="{00000000-0005-0000-0000-00005A460000}"/>
    <cellStyle name="Normal 47 2 3 2 4" xfId="3703" xr:uid="{00000000-0005-0000-0000-0000770E0000}"/>
    <cellStyle name="Normal 47 2 3 2 4 2" xfId="13777" xr:uid="{00000000-0005-0000-0000-0000D1350000}"/>
    <cellStyle name="Normal 47 2 3 2 4 2 3" xfId="28875" xr:uid="{00000000-0005-0000-0000-0000CB700000}"/>
    <cellStyle name="Normal 47 2 3 2 4 3" xfId="8757" xr:uid="{00000000-0005-0000-0000-000035220000}"/>
    <cellStyle name="Normal 47 2 3 2 4 3 3" xfId="23858" xr:uid="{00000000-0005-0000-0000-0000325D0000}"/>
    <cellStyle name="Normal 47 2 3 2 4 5" xfId="18845" xr:uid="{00000000-0005-0000-0000-00009D490000}"/>
    <cellStyle name="Normal 47 2 3 2 5" xfId="5396" xr:uid="{00000000-0005-0000-0000-000014150000}"/>
    <cellStyle name="Normal 47 2 3 2 5 2" xfId="15448" xr:uid="{00000000-0005-0000-0000-0000583C0000}"/>
    <cellStyle name="Normal 47 2 3 2 5 2 3" xfId="30546" xr:uid="{00000000-0005-0000-0000-000052770000}"/>
    <cellStyle name="Normal 47 2 3 2 5 3" xfId="10428" xr:uid="{00000000-0005-0000-0000-0000BC280000}"/>
    <cellStyle name="Normal 47 2 3 2 5 3 3" xfId="25529" xr:uid="{00000000-0005-0000-0000-0000B9630000}"/>
    <cellStyle name="Normal 47 2 3 2 5 5" xfId="20516" xr:uid="{00000000-0005-0000-0000-000024500000}"/>
    <cellStyle name="Normal 47 2 3 2 6" xfId="12106" xr:uid="{00000000-0005-0000-0000-00004A2F0000}"/>
    <cellStyle name="Normal 47 2 3 2 6 3" xfId="27204" xr:uid="{00000000-0005-0000-0000-0000446A0000}"/>
    <cellStyle name="Normal 47 2 3 2 7" xfId="7085" xr:uid="{00000000-0005-0000-0000-0000AD1B0000}"/>
    <cellStyle name="Normal 47 2 3 2 7 3" xfId="22187" xr:uid="{00000000-0005-0000-0000-0000AB560000}"/>
    <cellStyle name="Normal 47 2 3 2 9" xfId="17174" xr:uid="{00000000-0005-0000-0000-000016430000}"/>
    <cellStyle name="Normal 47 2 3 3" xfId="2221" xr:uid="{00000000-0005-0000-0000-0000AD080000}"/>
    <cellStyle name="Normal 47 2 3 3 2" xfId="3060" xr:uid="{00000000-0005-0000-0000-0000F40B0000}"/>
    <cellStyle name="Normal 47 2 3 3 2 2" xfId="4750" xr:uid="{00000000-0005-0000-0000-00008E120000}"/>
    <cellStyle name="Normal 47 2 3 3 2 2 2" xfId="14823" xr:uid="{00000000-0005-0000-0000-0000E7390000}"/>
    <cellStyle name="Normal 47 2 3 3 2 2 2 3" xfId="29921" xr:uid="{00000000-0005-0000-0000-0000E1740000}"/>
    <cellStyle name="Normal 47 2 3 3 2 2 3" xfId="9803" xr:uid="{00000000-0005-0000-0000-00004B260000}"/>
    <cellStyle name="Normal 47 2 3 3 2 2 3 3" xfId="24904" xr:uid="{00000000-0005-0000-0000-000048610000}"/>
    <cellStyle name="Normal 47 2 3 3 2 2 5" xfId="19891" xr:uid="{00000000-0005-0000-0000-0000B34D0000}"/>
    <cellStyle name="Normal 47 2 3 3 2 3" xfId="6442" xr:uid="{00000000-0005-0000-0000-00002A190000}"/>
    <cellStyle name="Normal 47 2 3 3 2 3 2" xfId="16494" xr:uid="{00000000-0005-0000-0000-00006E400000}"/>
    <cellStyle name="Normal 47 2 3 3 2 3 3" xfId="11474" xr:uid="{00000000-0005-0000-0000-0000D22C0000}"/>
    <cellStyle name="Normal 47 2 3 3 2 3 3 3" xfId="26575" xr:uid="{00000000-0005-0000-0000-0000CF670000}"/>
    <cellStyle name="Normal 47 2 3 3 2 3 5" xfId="21562" xr:uid="{00000000-0005-0000-0000-00003A540000}"/>
    <cellStyle name="Normal 47 2 3 3 2 4" xfId="13152" xr:uid="{00000000-0005-0000-0000-000060330000}"/>
    <cellStyle name="Normal 47 2 3 3 2 4 3" xfId="28250" xr:uid="{00000000-0005-0000-0000-00005A6E0000}"/>
    <cellStyle name="Normal 47 2 3 3 2 5" xfId="8131" xr:uid="{00000000-0005-0000-0000-0000C31F0000}"/>
    <cellStyle name="Normal 47 2 3 3 2 5 3" xfId="23233" xr:uid="{00000000-0005-0000-0000-0000C15A0000}"/>
    <cellStyle name="Normal 47 2 3 3 2 7" xfId="18220" xr:uid="{00000000-0005-0000-0000-00002C470000}"/>
    <cellStyle name="Normal 47 2 3 3 3" xfId="3913" xr:uid="{00000000-0005-0000-0000-0000490F0000}"/>
    <cellStyle name="Normal 47 2 3 3 3 2" xfId="13987" xr:uid="{00000000-0005-0000-0000-0000A3360000}"/>
    <cellStyle name="Normal 47 2 3 3 3 2 3" xfId="29085" xr:uid="{00000000-0005-0000-0000-00009D710000}"/>
    <cellStyle name="Normal 47 2 3 3 3 3" xfId="8967" xr:uid="{00000000-0005-0000-0000-000007230000}"/>
    <cellStyle name="Normal 47 2 3 3 3 3 3" xfId="24068" xr:uid="{00000000-0005-0000-0000-0000045E0000}"/>
    <cellStyle name="Normal 47 2 3 3 3 5" xfId="19055" xr:uid="{00000000-0005-0000-0000-00006F4A0000}"/>
    <cellStyle name="Normal 47 2 3 3 4" xfId="5606" xr:uid="{00000000-0005-0000-0000-0000E6150000}"/>
    <cellStyle name="Normal 47 2 3 3 4 2" xfId="15658" xr:uid="{00000000-0005-0000-0000-00002A3D0000}"/>
    <cellStyle name="Normal 47 2 3 3 4 2 3" xfId="30756" xr:uid="{00000000-0005-0000-0000-000024780000}"/>
    <cellStyle name="Normal 47 2 3 3 4 3" xfId="10638" xr:uid="{00000000-0005-0000-0000-00008E290000}"/>
    <cellStyle name="Normal 47 2 3 3 4 3 3" xfId="25739" xr:uid="{00000000-0005-0000-0000-00008B640000}"/>
    <cellStyle name="Normal 47 2 3 3 4 5" xfId="20726" xr:uid="{00000000-0005-0000-0000-0000F6500000}"/>
    <cellStyle name="Normal 47 2 3 3 5" xfId="12316" xr:uid="{00000000-0005-0000-0000-00001C300000}"/>
    <cellStyle name="Normal 47 2 3 3 5 3" xfId="27414" xr:uid="{00000000-0005-0000-0000-0000166B0000}"/>
    <cellStyle name="Normal 47 2 3 3 6" xfId="7295" xr:uid="{00000000-0005-0000-0000-00007F1C0000}"/>
    <cellStyle name="Normal 47 2 3 3 6 3" xfId="22397" xr:uid="{00000000-0005-0000-0000-00007D570000}"/>
    <cellStyle name="Normal 47 2 3 3 8" xfId="17384" xr:uid="{00000000-0005-0000-0000-0000E8430000}"/>
    <cellStyle name="Normal 47 2 3 4" xfId="2642" xr:uid="{00000000-0005-0000-0000-0000520A0000}"/>
    <cellStyle name="Normal 47 2 3 4 2" xfId="4332" xr:uid="{00000000-0005-0000-0000-0000EC100000}"/>
    <cellStyle name="Normal 47 2 3 4 2 2" xfId="14405" xr:uid="{00000000-0005-0000-0000-000045380000}"/>
    <cellStyle name="Normal 47 2 3 4 2 2 3" xfId="29503" xr:uid="{00000000-0005-0000-0000-00003F730000}"/>
    <cellStyle name="Normal 47 2 3 4 2 3" xfId="9385" xr:uid="{00000000-0005-0000-0000-0000A9240000}"/>
    <cellStyle name="Normal 47 2 3 4 2 3 3" xfId="24486" xr:uid="{00000000-0005-0000-0000-0000A65F0000}"/>
    <cellStyle name="Normal 47 2 3 4 2 5" xfId="19473" xr:uid="{00000000-0005-0000-0000-0000114C0000}"/>
    <cellStyle name="Normal 47 2 3 4 3" xfId="6024" xr:uid="{00000000-0005-0000-0000-000088170000}"/>
    <cellStyle name="Normal 47 2 3 4 3 2" xfId="16076" xr:uid="{00000000-0005-0000-0000-0000CC3E0000}"/>
    <cellStyle name="Normal 47 2 3 4 3 3" xfId="11056" xr:uid="{00000000-0005-0000-0000-0000302B0000}"/>
    <cellStyle name="Normal 47 2 3 4 3 3 3" xfId="26157" xr:uid="{00000000-0005-0000-0000-00002D660000}"/>
    <cellStyle name="Normal 47 2 3 4 3 5" xfId="21144" xr:uid="{00000000-0005-0000-0000-000098520000}"/>
    <cellStyle name="Normal 47 2 3 4 4" xfId="12734" xr:uid="{00000000-0005-0000-0000-0000BE310000}"/>
    <cellStyle name="Normal 47 2 3 4 4 3" xfId="27832" xr:uid="{00000000-0005-0000-0000-0000B86C0000}"/>
    <cellStyle name="Normal 47 2 3 4 5" xfId="7713" xr:uid="{00000000-0005-0000-0000-0000211E0000}"/>
    <cellStyle name="Normal 47 2 3 4 5 3" xfId="22815" xr:uid="{00000000-0005-0000-0000-00001F590000}"/>
    <cellStyle name="Normal 47 2 3 4 7" xfId="17802" xr:uid="{00000000-0005-0000-0000-00008A450000}"/>
    <cellStyle name="Normal 47 2 3 5" xfId="3495" xr:uid="{00000000-0005-0000-0000-0000A70D0000}"/>
    <cellStyle name="Normal 47 2 3 5 2" xfId="13569" xr:uid="{00000000-0005-0000-0000-000001350000}"/>
    <cellStyle name="Normal 47 2 3 5 2 3" xfId="28667" xr:uid="{00000000-0005-0000-0000-0000FB6F0000}"/>
    <cellStyle name="Normal 47 2 3 5 3" xfId="8549" xr:uid="{00000000-0005-0000-0000-000065210000}"/>
    <cellStyle name="Normal 47 2 3 5 3 3" xfId="23650" xr:uid="{00000000-0005-0000-0000-0000625C0000}"/>
    <cellStyle name="Normal 47 2 3 5 5" xfId="18637" xr:uid="{00000000-0005-0000-0000-0000CD480000}"/>
    <cellStyle name="Normal 47 2 3 6" xfId="5188" xr:uid="{00000000-0005-0000-0000-000044140000}"/>
    <cellStyle name="Normal 47 2 3 6 2" xfId="15240" xr:uid="{00000000-0005-0000-0000-0000883B0000}"/>
    <cellStyle name="Normal 47 2 3 6 2 3" xfId="30338" xr:uid="{00000000-0005-0000-0000-000082760000}"/>
    <cellStyle name="Normal 47 2 3 6 3" xfId="10220" xr:uid="{00000000-0005-0000-0000-0000EC270000}"/>
    <cellStyle name="Normal 47 2 3 6 3 3" xfId="25321" xr:uid="{00000000-0005-0000-0000-0000E9620000}"/>
    <cellStyle name="Normal 47 2 3 6 5" xfId="20308" xr:uid="{00000000-0005-0000-0000-0000544F0000}"/>
    <cellStyle name="Normal 47 2 3 7" xfId="11898" xr:uid="{00000000-0005-0000-0000-00007A2E0000}"/>
    <cellStyle name="Normal 47 2 3 7 3" xfId="26996" xr:uid="{00000000-0005-0000-0000-000074690000}"/>
    <cellStyle name="Normal 47 2 3 8" xfId="6877" xr:uid="{00000000-0005-0000-0000-0000DD1A0000}"/>
    <cellStyle name="Normal 47 2 3 8 3" xfId="21979" xr:uid="{00000000-0005-0000-0000-0000DB550000}"/>
    <cellStyle name="Normal 47 2 4" xfId="1902" xr:uid="{00000000-0005-0000-0000-00006E070000}"/>
    <cellStyle name="Normal 47 2 4 2" xfId="2325" xr:uid="{00000000-0005-0000-0000-000015090000}"/>
    <cellStyle name="Normal 47 2 4 2 2" xfId="3164" xr:uid="{00000000-0005-0000-0000-00005C0C0000}"/>
    <cellStyle name="Normal 47 2 4 2 2 2" xfId="4854" xr:uid="{00000000-0005-0000-0000-0000F6120000}"/>
    <cellStyle name="Normal 47 2 4 2 2 2 2" xfId="14927" xr:uid="{00000000-0005-0000-0000-00004F3A0000}"/>
    <cellStyle name="Normal 47 2 4 2 2 2 2 3" xfId="30025" xr:uid="{00000000-0005-0000-0000-000049750000}"/>
    <cellStyle name="Normal 47 2 4 2 2 2 3" xfId="9907" xr:uid="{00000000-0005-0000-0000-0000B3260000}"/>
    <cellStyle name="Normal 47 2 4 2 2 2 3 3" xfId="25008" xr:uid="{00000000-0005-0000-0000-0000B0610000}"/>
    <cellStyle name="Normal 47 2 4 2 2 2 5" xfId="19995" xr:uid="{00000000-0005-0000-0000-00001B4E0000}"/>
    <cellStyle name="Normal 47 2 4 2 2 3" xfId="6546" xr:uid="{00000000-0005-0000-0000-000092190000}"/>
    <cellStyle name="Normal 47 2 4 2 2 3 2" xfId="16598" xr:uid="{00000000-0005-0000-0000-0000D6400000}"/>
    <cellStyle name="Normal 47 2 4 2 2 3 3" xfId="11578" xr:uid="{00000000-0005-0000-0000-00003A2D0000}"/>
    <cellStyle name="Normal 47 2 4 2 2 3 3 3" xfId="26679" xr:uid="{00000000-0005-0000-0000-000037680000}"/>
    <cellStyle name="Normal 47 2 4 2 2 3 5" xfId="21666" xr:uid="{00000000-0005-0000-0000-0000A2540000}"/>
    <cellStyle name="Normal 47 2 4 2 2 4" xfId="13256" xr:uid="{00000000-0005-0000-0000-0000C8330000}"/>
    <cellStyle name="Normal 47 2 4 2 2 4 3" xfId="28354" xr:uid="{00000000-0005-0000-0000-0000C26E0000}"/>
    <cellStyle name="Normal 47 2 4 2 2 5" xfId="8235" xr:uid="{00000000-0005-0000-0000-00002B200000}"/>
    <cellStyle name="Normal 47 2 4 2 2 5 3" xfId="23337" xr:uid="{00000000-0005-0000-0000-0000295B0000}"/>
    <cellStyle name="Normal 47 2 4 2 2 7" xfId="18324" xr:uid="{00000000-0005-0000-0000-000094470000}"/>
    <cellStyle name="Normal 47 2 4 2 3" xfId="4017" xr:uid="{00000000-0005-0000-0000-0000B10F0000}"/>
    <cellStyle name="Normal 47 2 4 2 3 2" xfId="14091" xr:uid="{00000000-0005-0000-0000-00000B370000}"/>
    <cellStyle name="Normal 47 2 4 2 3 2 3" xfId="29189" xr:uid="{00000000-0005-0000-0000-000005720000}"/>
    <cellStyle name="Normal 47 2 4 2 3 3" xfId="9071" xr:uid="{00000000-0005-0000-0000-00006F230000}"/>
    <cellStyle name="Normal 47 2 4 2 3 3 3" xfId="24172" xr:uid="{00000000-0005-0000-0000-00006C5E0000}"/>
    <cellStyle name="Normal 47 2 4 2 3 5" xfId="19159" xr:uid="{00000000-0005-0000-0000-0000D74A0000}"/>
    <cellStyle name="Normal 47 2 4 2 4" xfId="5710" xr:uid="{00000000-0005-0000-0000-00004E160000}"/>
    <cellStyle name="Normal 47 2 4 2 4 2" xfId="15762" xr:uid="{00000000-0005-0000-0000-0000923D0000}"/>
    <cellStyle name="Normal 47 2 4 2 4 2 3" xfId="30860" xr:uid="{00000000-0005-0000-0000-00008C780000}"/>
    <cellStyle name="Normal 47 2 4 2 4 3" xfId="10742" xr:uid="{00000000-0005-0000-0000-0000F6290000}"/>
    <cellStyle name="Normal 47 2 4 2 4 3 3" xfId="25843" xr:uid="{00000000-0005-0000-0000-0000F3640000}"/>
    <cellStyle name="Normal 47 2 4 2 4 5" xfId="20830" xr:uid="{00000000-0005-0000-0000-00005E510000}"/>
    <cellStyle name="Normal 47 2 4 2 5" xfId="12420" xr:uid="{00000000-0005-0000-0000-000084300000}"/>
    <cellStyle name="Normal 47 2 4 2 5 3" xfId="27518" xr:uid="{00000000-0005-0000-0000-00007E6B0000}"/>
    <cellStyle name="Normal 47 2 4 2 6" xfId="7399" xr:uid="{00000000-0005-0000-0000-0000E71C0000}"/>
    <cellStyle name="Normal 47 2 4 2 6 3" xfId="22501" xr:uid="{00000000-0005-0000-0000-0000E5570000}"/>
    <cellStyle name="Normal 47 2 4 2 8" xfId="17488" xr:uid="{00000000-0005-0000-0000-000050440000}"/>
    <cellStyle name="Normal 47 2 4 3" xfId="2746" xr:uid="{00000000-0005-0000-0000-0000BA0A0000}"/>
    <cellStyle name="Normal 47 2 4 3 2" xfId="4436" xr:uid="{00000000-0005-0000-0000-000054110000}"/>
    <cellStyle name="Normal 47 2 4 3 2 2" xfId="14509" xr:uid="{00000000-0005-0000-0000-0000AD380000}"/>
    <cellStyle name="Normal 47 2 4 3 2 2 3" xfId="29607" xr:uid="{00000000-0005-0000-0000-0000A7730000}"/>
    <cellStyle name="Normal 47 2 4 3 2 3" xfId="9489" xr:uid="{00000000-0005-0000-0000-000011250000}"/>
    <cellStyle name="Normal 47 2 4 3 2 3 3" xfId="24590" xr:uid="{00000000-0005-0000-0000-00000E600000}"/>
    <cellStyle name="Normal 47 2 4 3 2 5" xfId="19577" xr:uid="{00000000-0005-0000-0000-0000794C0000}"/>
    <cellStyle name="Normal 47 2 4 3 3" xfId="6128" xr:uid="{00000000-0005-0000-0000-0000F0170000}"/>
    <cellStyle name="Normal 47 2 4 3 3 2" xfId="16180" xr:uid="{00000000-0005-0000-0000-0000343F0000}"/>
    <cellStyle name="Normal 47 2 4 3 3 3" xfId="11160" xr:uid="{00000000-0005-0000-0000-0000982B0000}"/>
    <cellStyle name="Normal 47 2 4 3 3 3 3" xfId="26261" xr:uid="{00000000-0005-0000-0000-000095660000}"/>
    <cellStyle name="Normal 47 2 4 3 3 5" xfId="21248" xr:uid="{00000000-0005-0000-0000-000000530000}"/>
    <cellStyle name="Normal 47 2 4 3 4" xfId="12838" xr:uid="{00000000-0005-0000-0000-000026320000}"/>
    <cellStyle name="Normal 47 2 4 3 4 3" xfId="27936" xr:uid="{00000000-0005-0000-0000-0000206D0000}"/>
    <cellStyle name="Normal 47 2 4 3 5" xfId="7817" xr:uid="{00000000-0005-0000-0000-0000891E0000}"/>
    <cellStyle name="Normal 47 2 4 3 5 3" xfId="22919" xr:uid="{00000000-0005-0000-0000-000087590000}"/>
    <cellStyle name="Normal 47 2 4 3 7" xfId="17906" xr:uid="{00000000-0005-0000-0000-0000F2450000}"/>
    <cellStyle name="Normal 47 2 4 4" xfId="3599" xr:uid="{00000000-0005-0000-0000-00000F0E0000}"/>
    <cellStyle name="Normal 47 2 4 4 2" xfId="13673" xr:uid="{00000000-0005-0000-0000-000069350000}"/>
    <cellStyle name="Normal 47 2 4 4 2 3" xfId="28771" xr:uid="{00000000-0005-0000-0000-000063700000}"/>
    <cellStyle name="Normal 47 2 4 4 3" xfId="8653" xr:uid="{00000000-0005-0000-0000-0000CD210000}"/>
    <cellStyle name="Normal 47 2 4 4 3 3" xfId="23754" xr:uid="{00000000-0005-0000-0000-0000CA5C0000}"/>
    <cellStyle name="Normal 47 2 4 4 5" xfId="18741" xr:uid="{00000000-0005-0000-0000-000035490000}"/>
    <cellStyle name="Normal 47 2 4 5" xfId="5292" xr:uid="{00000000-0005-0000-0000-0000AC140000}"/>
    <cellStyle name="Normal 47 2 4 5 2" xfId="15344" xr:uid="{00000000-0005-0000-0000-0000F03B0000}"/>
    <cellStyle name="Normal 47 2 4 5 2 3" xfId="30442" xr:uid="{00000000-0005-0000-0000-0000EA760000}"/>
    <cellStyle name="Normal 47 2 4 5 3" xfId="10324" xr:uid="{00000000-0005-0000-0000-000054280000}"/>
    <cellStyle name="Normal 47 2 4 5 3 3" xfId="25425" xr:uid="{00000000-0005-0000-0000-000051630000}"/>
    <cellStyle name="Normal 47 2 4 5 5" xfId="20412" xr:uid="{00000000-0005-0000-0000-0000BC4F0000}"/>
    <cellStyle name="Normal 47 2 4 6" xfId="12002" xr:uid="{00000000-0005-0000-0000-0000E22E0000}"/>
    <cellStyle name="Normal 47 2 4 6 3" xfId="27100" xr:uid="{00000000-0005-0000-0000-0000DC690000}"/>
    <cellStyle name="Normal 47 2 4 7" xfId="6981" xr:uid="{00000000-0005-0000-0000-0000451B0000}"/>
    <cellStyle name="Normal 47 2 4 7 3" xfId="22083" xr:uid="{00000000-0005-0000-0000-000043560000}"/>
    <cellStyle name="Normal 47 2 4 9" xfId="17070" xr:uid="{00000000-0005-0000-0000-0000AE420000}"/>
    <cellStyle name="Normal 47 2 5" xfId="2115" xr:uid="{00000000-0005-0000-0000-000043080000}"/>
    <cellStyle name="Normal 47 2 5 2" xfId="2956" xr:uid="{00000000-0005-0000-0000-00008C0B0000}"/>
    <cellStyle name="Normal 47 2 5 2 2" xfId="4646" xr:uid="{00000000-0005-0000-0000-000026120000}"/>
    <cellStyle name="Normal 47 2 5 2 2 2" xfId="14719" xr:uid="{00000000-0005-0000-0000-00007F390000}"/>
    <cellStyle name="Normal 47 2 5 2 2 2 3" xfId="29817" xr:uid="{00000000-0005-0000-0000-000079740000}"/>
    <cellStyle name="Normal 47 2 5 2 2 3" xfId="9699" xr:uid="{00000000-0005-0000-0000-0000E3250000}"/>
    <cellStyle name="Normal 47 2 5 2 2 3 3" xfId="24800" xr:uid="{00000000-0005-0000-0000-0000E0600000}"/>
    <cellStyle name="Normal 47 2 5 2 2 5" xfId="19787" xr:uid="{00000000-0005-0000-0000-00004B4D0000}"/>
    <cellStyle name="Normal 47 2 5 2 3" xfId="6338" xr:uid="{00000000-0005-0000-0000-0000C2180000}"/>
    <cellStyle name="Normal 47 2 5 2 3 2" xfId="16390" xr:uid="{00000000-0005-0000-0000-000006400000}"/>
    <cellStyle name="Normal 47 2 5 2 3 3" xfId="11370" xr:uid="{00000000-0005-0000-0000-00006A2C0000}"/>
    <cellStyle name="Normal 47 2 5 2 3 3 3" xfId="26471" xr:uid="{00000000-0005-0000-0000-000067670000}"/>
    <cellStyle name="Normal 47 2 5 2 3 5" xfId="21458" xr:uid="{00000000-0005-0000-0000-0000D2530000}"/>
    <cellStyle name="Normal 47 2 5 2 4" xfId="13048" xr:uid="{00000000-0005-0000-0000-0000F8320000}"/>
    <cellStyle name="Normal 47 2 5 2 4 3" xfId="28146" xr:uid="{00000000-0005-0000-0000-0000F26D0000}"/>
    <cellStyle name="Normal 47 2 5 2 5" xfId="8027" xr:uid="{00000000-0005-0000-0000-00005B1F0000}"/>
    <cellStyle name="Normal 47 2 5 2 5 3" xfId="23129" xr:uid="{00000000-0005-0000-0000-0000595A0000}"/>
    <cellStyle name="Normal 47 2 5 2 7" xfId="18116" xr:uid="{00000000-0005-0000-0000-0000C4460000}"/>
    <cellStyle name="Normal 47 2 5 3" xfId="3809" xr:uid="{00000000-0005-0000-0000-0000E10E0000}"/>
    <cellStyle name="Normal 47 2 5 3 2" xfId="13883" xr:uid="{00000000-0005-0000-0000-00003B360000}"/>
    <cellStyle name="Normal 47 2 5 3 2 3" xfId="28981" xr:uid="{00000000-0005-0000-0000-000035710000}"/>
    <cellStyle name="Normal 47 2 5 3 3" xfId="8863" xr:uid="{00000000-0005-0000-0000-00009F220000}"/>
    <cellStyle name="Normal 47 2 5 3 3 3" xfId="23964" xr:uid="{00000000-0005-0000-0000-00009C5D0000}"/>
    <cellStyle name="Normal 47 2 5 3 5" xfId="18951" xr:uid="{00000000-0005-0000-0000-0000074A0000}"/>
    <cellStyle name="Normal 47 2 5 4" xfId="5502" xr:uid="{00000000-0005-0000-0000-00007E150000}"/>
    <cellStyle name="Normal 47 2 5 4 2" xfId="15554" xr:uid="{00000000-0005-0000-0000-0000C23C0000}"/>
    <cellStyle name="Normal 47 2 5 4 2 3" xfId="30652" xr:uid="{00000000-0005-0000-0000-0000BC770000}"/>
    <cellStyle name="Normal 47 2 5 4 3" xfId="10534" xr:uid="{00000000-0005-0000-0000-000026290000}"/>
    <cellStyle name="Normal 47 2 5 4 3 3" xfId="25635" xr:uid="{00000000-0005-0000-0000-000023640000}"/>
    <cellStyle name="Normal 47 2 5 4 5" xfId="20622" xr:uid="{00000000-0005-0000-0000-00008E500000}"/>
    <cellStyle name="Normal 47 2 5 5" xfId="12212" xr:uid="{00000000-0005-0000-0000-0000B42F0000}"/>
    <cellStyle name="Normal 47 2 5 5 3" xfId="27310" xr:uid="{00000000-0005-0000-0000-0000AE6A0000}"/>
    <cellStyle name="Normal 47 2 5 6" xfId="7191" xr:uid="{00000000-0005-0000-0000-0000171C0000}"/>
    <cellStyle name="Normal 47 2 5 6 3" xfId="22293" xr:uid="{00000000-0005-0000-0000-000015570000}"/>
    <cellStyle name="Normal 47 2 5 8" xfId="17280" xr:uid="{00000000-0005-0000-0000-000080430000}"/>
    <cellStyle name="Normal 47 2 6" xfId="2536" xr:uid="{00000000-0005-0000-0000-0000E8090000}"/>
    <cellStyle name="Normal 47 2 6 2" xfId="4228" xr:uid="{00000000-0005-0000-0000-000084100000}"/>
    <cellStyle name="Normal 47 2 6 2 2" xfId="14301" xr:uid="{00000000-0005-0000-0000-0000DD370000}"/>
    <cellStyle name="Normal 47 2 6 2 2 3" xfId="29399" xr:uid="{00000000-0005-0000-0000-0000D7720000}"/>
    <cellStyle name="Normal 47 2 6 2 3" xfId="9281" xr:uid="{00000000-0005-0000-0000-000041240000}"/>
    <cellStyle name="Normal 47 2 6 2 3 3" xfId="24382" xr:uid="{00000000-0005-0000-0000-00003E5F0000}"/>
    <cellStyle name="Normal 47 2 6 2 5" xfId="19369" xr:uid="{00000000-0005-0000-0000-0000A94B0000}"/>
    <cellStyle name="Normal 47 2 6 3" xfId="5920" xr:uid="{00000000-0005-0000-0000-000020170000}"/>
    <cellStyle name="Normal 47 2 6 3 2" xfId="15972" xr:uid="{00000000-0005-0000-0000-0000643E0000}"/>
    <cellStyle name="Normal 47 2 6 3 3" xfId="10952" xr:uid="{00000000-0005-0000-0000-0000C82A0000}"/>
    <cellStyle name="Normal 47 2 6 3 3 3" xfId="26053" xr:uid="{00000000-0005-0000-0000-0000C5650000}"/>
    <cellStyle name="Normal 47 2 6 3 5" xfId="21040" xr:uid="{00000000-0005-0000-0000-000030520000}"/>
    <cellStyle name="Normal 47 2 6 4" xfId="12630" xr:uid="{00000000-0005-0000-0000-000056310000}"/>
    <cellStyle name="Normal 47 2 6 4 3" xfId="27728" xr:uid="{00000000-0005-0000-0000-0000506C0000}"/>
    <cellStyle name="Normal 47 2 6 5" xfId="7609" xr:uid="{00000000-0005-0000-0000-0000B91D0000}"/>
    <cellStyle name="Normal 47 2 6 5 3" xfId="22711" xr:uid="{00000000-0005-0000-0000-0000B7580000}"/>
    <cellStyle name="Normal 47 2 6 7" xfId="17698" xr:uid="{00000000-0005-0000-0000-000022450000}"/>
    <cellStyle name="Normal 47 2 7" xfId="3387" xr:uid="{00000000-0005-0000-0000-00003B0D0000}"/>
    <cellStyle name="Normal 47 2 7 2" xfId="13465" xr:uid="{00000000-0005-0000-0000-000099340000}"/>
    <cellStyle name="Normal 47 2 7 2 3" xfId="28563" xr:uid="{00000000-0005-0000-0000-0000936F0000}"/>
    <cellStyle name="Normal 47 2 7 3" xfId="8445" xr:uid="{00000000-0005-0000-0000-0000FD200000}"/>
    <cellStyle name="Normal 47 2 7 3 3" xfId="23546" xr:uid="{00000000-0005-0000-0000-0000FA5B0000}"/>
    <cellStyle name="Normal 47 2 7 5" xfId="18533" xr:uid="{00000000-0005-0000-0000-000065480000}"/>
    <cellStyle name="Normal 47 2 8" xfId="5081" xr:uid="{00000000-0005-0000-0000-0000D9130000}"/>
    <cellStyle name="Normal 47 2 8 2" xfId="15136" xr:uid="{00000000-0005-0000-0000-0000203B0000}"/>
    <cellStyle name="Normal 47 2 8 2 3" xfId="30234" xr:uid="{00000000-0005-0000-0000-00001A760000}"/>
    <cellStyle name="Normal 47 2 8 3" xfId="10116" xr:uid="{00000000-0005-0000-0000-000084270000}"/>
    <cellStyle name="Normal 47 2 8 3 3" xfId="25217" xr:uid="{00000000-0005-0000-0000-000081620000}"/>
    <cellStyle name="Normal 47 2 8 5" xfId="20204" xr:uid="{00000000-0005-0000-0000-0000EC4E0000}"/>
    <cellStyle name="Normal 47 2 9" xfId="11792" xr:uid="{00000000-0005-0000-0000-0000102E0000}"/>
    <cellStyle name="Normal 47 2 9 3" xfId="26892" xr:uid="{00000000-0005-0000-0000-00000C690000}"/>
    <cellStyle name="Normal 48" xfId="1052" xr:uid="{00000000-0005-0000-0000-00001C040000}"/>
    <cellStyle name="Normal 48 2" xfId="1448" xr:uid="{00000000-0005-0000-0000-0000A8050000}"/>
    <cellStyle name="Normal 49" xfId="1044" xr:uid="{00000000-0005-0000-0000-000014040000}"/>
    <cellStyle name="Normal 49 2" xfId="1449" xr:uid="{00000000-0005-0000-0000-0000A9050000}"/>
    <cellStyle name="Normal 5" xfId="131" xr:uid="{00000000-0005-0000-0000-000083000000}"/>
    <cellStyle name="Normal 5 2" xfId="593" xr:uid="{00000000-0005-0000-0000-000051020000}"/>
    <cellStyle name="Normal 5 2 10" xfId="6745" xr:uid="{00000000-0005-0000-0000-0000591A0000}"/>
    <cellStyle name="Normal 5 2 10 3" xfId="21850" xr:uid="{00000000-0005-0000-0000-00005A550000}"/>
    <cellStyle name="Normal 5 2 12" xfId="16835" xr:uid="{00000000-0005-0000-0000-0000C3410000}"/>
    <cellStyle name="Normal 5 2 13" xfId="1156" xr:uid="{00000000-0005-0000-0000-000084040000}"/>
    <cellStyle name="Normal 5 2 2" xfId="661" xr:uid="{00000000-0005-0000-0000-000095020000}"/>
    <cellStyle name="Normal 5 2 2 11" xfId="16889" xr:uid="{00000000-0005-0000-0000-0000F9410000}"/>
    <cellStyle name="Normal 5 2 2 12" xfId="1709" xr:uid="{00000000-0005-0000-0000-0000AD060000}"/>
    <cellStyle name="Normal 5 2 2 2" xfId="714" xr:uid="{00000000-0005-0000-0000-0000CA020000}"/>
    <cellStyle name="Normal 5 2 2 2 10" xfId="16993" xr:uid="{00000000-0005-0000-0000-000061420000}"/>
    <cellStyle name="Normal 5 2 2 2 11" xfId="1818" xr:uid="{00000000-0005-0000-0000-00001A070000}"/>
    <cellStyle name="Normal 5 2 2 2 2" xfId="735" xr:uid="{00000000-0005-0000-0000-0000DF020000}"/>
    <cellStyle name="Normal 5 2 2 2 2 10" xfId="2035" xr:uid="{00000000-0005-0000-0000-0000F3070000}"/>
    <cellStyle name="Normal 5 2 2 2 2 2" xfId="2456" xr:uid="{00000000-0005-0000-0000-000098090000}"/>
    <cellStyle name="Normal 5 2 2 2 2 2 2" xfId="3295" xr:uid="{00000000-0005-0000-0000-0000DF0C0000}"/>
    <cellStyle name="Normal 5 2 2 2 2 2 2 2" xfId="4985" xr:uid="{00000000-0005-0000-0000-000079130000}"/>
    <cellStyle name="Normal 5 2 2 2 2 2 2 2 2" xfId="15058" xr:uid="{00000000-0005-0000-0000-0000D23A0000}"/>
    <cellStyle name="Normal 5 2 2 2 2 2 2 2 2 3" xfId="30156" xr:uid="{00000000-0005-0000-0000-0000CC750000}"/>
    <cellStyle name="Normal 5 2 2 2 2 2 2 2 3" xfId="10038" xr:uid="{00000000-0005-0000-0000-000036270000}"/>
    <cellStyle name="Normal 5 2 2 2 2 2 2 2 3 3" xfId="25139" xr:uid="{00000000-0005-0000-0000-000033620000}"/>
    <cellStyle name="Normal 5 2 2 2 2 2 2 2 5" xfId="20126" xr:uid="{00000000-0005-0000-0000-00009E4E0000}"/>
    <cellStyle name="Normal 5 2 2 2 2 2 2 3" xfId="6677" xr:uid="{00000000-0005-0000-0000-0000151A0000}"/>
    <cellStyle name="Normal 5 2 2 2 2 2 2 3 2" xfId="16729" xr:uid="{00000000-0005-0000-0000-000059410000}"/>
    <cellStyle name="Normal 5 2 2 2 2 2 2 3 3" xfId="11709" xr:uid="{00000000-0005-0000-0000-0000BD2D0000}"/>
    <cellStyle name="Normal 5 2 2 2 2 2 2 3 3 3" xfId="26810" xr:uid="{00000000-0005-0000-0000-0000BA680000}"/>
    <cellStyle name="Normal 5 2 2 2 2 2 2 3 5" xfId="21797" xr:uid="{00000000-0005-0000-0000-000025550000}"/>
    <cellStyle name="Normal 5 2 2 2 2 2 2 4" xfId="13387" xr:uid="{00000000-0005-0000-0000-00004B340000}"/>
    <cellStyle name="Normal 5 2 2 2 2 2 2 4 3" xfId="28485" xr:uid="{00000000-0005-0000-0000-0000456F0000}"/>
    <cellStyle name="Normal 5 2 2 2 2 2 2 5" xfId="8366" xr:uid="{00000000-0005-0000-0000-0000AE200000}"/>
    <cellStyle name="Normal 5 2 2 2 2 2 2 5 3" xfId="23468" xr:uid="{00000000-0005-0000-0000-0000AC5B0000}"/>
    <cellStyle name="Normal 5 2 2 2 2 2 2 7" xfId="18455" xr:uid="{00000000-0005-0000-0000-000017480000}"/>
    <cellStyle name="Normal 5 2 2 2 2 2 3" xfId="4148" xr:uid="{00000000-0005-0000-0000-000034100000}"/>
    <cellStyle name="Normal 5 2 2 2 2 2 3 2" xfId="14222" xr:uid="{00000000-0005-0000-0000-00008E370000}"/>
    <cellStyle name="Normal 5 2 2 2 2 2 3 2 3" xfId="29320" xr:uid="{00000000-0005-0000-0000-000088720000}"/>
    <cellStyle name="Normal 5 2 2 2 2 2 3 3" xfId="9202" xr:uid="{00000000-0005-0000-0000-0000F2230000}"/>
    <cellStyle name="Normal 5 2 2 2 2 2 3 3 3" xfId="24303" xr:uid="{00000000-0005-0000-0000-0000EF5E0000}"/>
    <cellStyle name="Normal 5 2 2 2 2 2 3 5" xfId="19290" xr:uid="{00000000-0005-0000-0000-00005A4B0000}"/>
    <cellStyle name="Normal 5 2 2 2 2 2 4" xfId="5841" xr:uid="{00000000-0005-0000-0000-0000D1160000}"/>
    <cellStyle name="Normal 5 2 2 2 2 2 4 2" xfId="15893" xr:uid="{00000000-0005-0000-0000-0000153E0000}"/>
    <cellStyle name="Normal 5 2 2 2 2 2 4 3" xfId="10873" xr:uid="{00000000-0005-0000-0000-0000792A0000}"/>
    <cellStyle name="Normal 5 2 2 2 2 2 4 3 3" xfId="25974" xr:uid="{00000000-0005-0000-0000-000076650000}"/>
    <cellStyle name="Normal 5 2 2 2 2 2 4 5" xfId="20961" xr:uid="{00000000-0005-0000-0000-0000E1510000}"/>
    <cellStyle name="Normal 5 2 2 2 2 2 5" xfId="12551" xr:uid="{00000000-0005-0000-0000-000007310000}"/>
    <cellStyle name="Normal 5 2 2 2 2 2 5 3" xfId="27649" xr:uid="{00000000-0005-0000-0000-0000016C0000}"/>
    <cellStyle name="Normal 5 2 2 2 2 2 6" xfId="7530" xr:uid="{00000000-0005-0000-0000-00006A1D0000}"/>
    <cellStyle name="Normal 5 2 2 2 2 2 6 3" xfId="22632" xr:uid="{00000000-0005-0000-0000-000068580000}"/>
    <cellStyle name="Normal 5 2 2 2 2 2 8" xfId="17619" xr:uid="{00000000-0005-0000-0000-0000D3440000}"/>
    <cellStyle name="Normal 5 2 2 2 2 3" xfId="2877" xr:uid="{00000000-0005-0000-0000-00003D0B0000}"/>
    <cellStyle name="Normal 5 2 2 2 2 3 2" xfId="4567" xr:uid="{00000000-0005-0000-0000-0000D7110000}"/>
    <cellStyle name="Normal 5 2 2 2 2 3 2 2" xfId="14640" xr:uid="{00000000-0005-0000-0000-000030390000}"/>
    <cellStyle name="Normal 5 2 2 2 2 3 2 2 3" xfId="29738" xr:uid="{00000000-0005-0000-0000-00002A740000}"/>
    <cellStyle name="Normal 5 2 2 2 2 3 2 3" xfId="9620" xr:uid="{00000000-0005-0000-0000-000094250000}"/>
    <cellStyle name="Normal 5 2 2 2 2 3 2 3 3" xfId="24721" xr:uid="{00000000-0005-0000-0000-000091600000}"/>
    <cellStyle name="Normal 5 2 2 2 2 3 2 5" xfId="19708" xr:uid="{00000000-0005-0000-0000-0000FC4C0000}"/>
    <cellStyle name="Normal 5 2 2 2 2 3 3" xfId="6259" xr:uid="{00000000-0005-0000-0000-000073180000}"/>
    <cellStyle name="Normal 5 2 2 2 2 3 3 2" xfId="16311" xr:uid="{00000000-0005-0000-0000-0000B73F0000}"/>
    <cellStyle name="Normal 5 2 2 2 2 3 3 3" xfId="11291" xr:uid="{00000000-0005-0000-0000-00001B2C0000}"/>
    <cellStyle name="Normal 5 2 2 2 2 3 3 3 3" xfId="26392" xr:uid="{00000000-0005-0000-0000-000018670000}"/>
    <cellStyle name="Normal 5 2 2 2 2 3 3 5" xfId="21379" xr:uid="{00000000-0005-0000-0000-000083530000}"/>
    <cellStyle name="Normal 5 2 2 2 2 3 4" xfId="12969" xr:uid="{00000000-0005-0000-0000-0000A9320000}"/>
    <cellStyle name="Normal 5 2 2 2 2 3 4 3" xfId="28067" xr:uid="{00000000-0005-0000-0000-0000A36D0000}"/>
    <cellStyle name="Normal 5 2 2 2 2 3 5" xfId="7948" xr:uid="{00000000-0005-0000-0000-00000C1F0000}"/>
    <cellStyle name="Normal 5 2 2 2 2 3 5 3" xfId="23050" xr:uid="{00000000-0005-0000-0000-00000A5A0000}"/>
    <cellStyle name="Normal 5 2 2 2 2 3 7" xfId="18037" xr:uid="{00000000-0005-0000-0000-000075460000}"/>
    <cellStyle name="Normal 5 2 2 2 2 4" xfId="3730" xr:uid="{00000000-0005-0000-0000-0000920E0000}"/>
    <cellStyle name="Normal 5 2 2 2 2 4 2" xfId="13804" xr:uid="{00000000-0005-0000-0000-0000EC350000}"/>
    <cellStyle name="Normal 5 2 2 2 2 4 2 3" xfId="28902" xr:uid="{00000000-0005-0000-0000-0000E6700000}"/>
    <cellStyle name="Normal 5 2 2 2 2 4 3" xfId="8784" xr:uid="{00000000-0005-0000-0000-000050220000}"/>
    <cellStyle name="Normal 5 2 2 2 2 4 3 3" xfId="23885" xr:uid="{00000000-0005-0000-0000-00004D5D0000}"/>
    <cellStyle name="Normal 5 2 2 2 2 4 5" xfId="18872" xr:uid="{00000000-0005-0000-0000-0000B8490000}"/>
    <cellStyle name="Normal 5 2 2 2 2 5" xfId="5423" xr:uid="{00000000-0005-0000-0000-00002F150000}"/>
    <cellStyle name="Normal 5 2 2 2 2 5 2" xfId="15475" xr:uid="{00000000-0005-0000-0000-0000733C0000}"/>
    <cellStyle name="Normal 5 2 2 2 2 5 2 3" xfId="30573" xr:uid="{00000000-0005-0000-0000-00006D770000}"/>
    <cellStyle name="Normal 5 2 2 2 2 5 3" xfId="10455" xr:uid="{00000000-0005-0000-0000-0000D7280000}"/>
    <cellStyle name="Normal 5 2 2 2 2 5 3 3" xfId="25556" xr:uid="{00000000-0005-0000-0000-0000D4630000}"/>
    <cellStyle name="Normal 5 2 2 2 2 5 5" xfId="20543" xr:uid="{00000000-0005-0000-0000-00003F500000}"/>
    <cellStyle name="Normal 5 2 2 2 2 6" xfId="12133" xr:uid="{00000000-0005-0000-0000-0000652F0000}"/>
    <cellStyle name="Normal 5 2 2 2 2 6 3" xfId="27231" xr:uid="{00000000-0005-0000-0000-00005F6A0000}"/>
    <cellStyle name="Normal 5 2 2 2 2 7" xfId="7112" xr:uid="{00000000-0005-0000-0000-0000C81B0000}"/>
    <cellStyle name="Normal 5 2 2 2 2 7 3" xfId="22214" xr:uid="{00000000-0005-0000-0000-0000C6560000}"/>
    <cellStyle name="Normal 5 2 2 2 2 9" xfId="17201" xr:uid="{00000000-0005-0000-0000-000031430000}"/>
    <cellStyle name="Normal 5 2 2 2 3" xfId="756" xr:uid="{00000000-0005-0000-0000-0000F4020000}"/>
    <cellStyle name="Normal 5 2 2 2 3 2" xfId="3087" xr:uid="{00000000-0005-0000-0000-00000F0C0000}"/>
    <cellStyle name="Normal 5 2 2 2 3 2 2" xfId="4777" xr:uid="{00000000-0005-0000-0000-0000A9120000}"/>
    <cellStyle name="Normal 5 2 2 2 3 2 2 2" xfId="14850" xr:uid="{00000000-0005-0000-0000-0000023A0000}"/>
    <cellStyle name="Normal 5 2 2 2 3 2 2 2 3" xfId="29948" xr:uid="{00000000-0005-0000-0000-0000FC740000}"/>
    <cellStyle name="Normal 5 2 2 2 3 2 2 3" xfId="9830" xr:uid="{00000000-0005-0000-0000-000066260000}"/>
    <cellStyle name="Normal 5 2 2 2 3 2 2 3 3" xfId="24931" xr:uid="{00000000-0005-0000-0000-000063610000}"/>
    <cellStyle name="Normal 5 2 2 2 3 2 2 5" xfId="19918" xr:uid="{00000000-0005-0000-0000-0000CE4D0000}"/>
    <cellStyle name="Normal 5 2 2 2 3 2 3" xfId="6469" xr:uid="{00000000-0005-0000-0000-000045190000}"/>
    <cellStyle name="Normal 5 2 2 2 3 2 3 2" xfId="16521" xr:uid="{00000000-0005-0000-0000-000089400000}"/>
    <cellStyle name="Normal 5 2 2 2 3 2 3 3" xfId="11501" xr:uid="{00000000-0005-0000-0000-0000ED2C0000}"/>
    <cellStyle name="Normal 5 2 2 2 3 2 3 3 3" xfId="26602" xr:uid="{00000000-0005-0000-0000-0000EA670000}"/>
    <cellStyle name="Normal 5 2 2 2 3 2 3 5" xfId="21589" xr:uid="{00000000-0005-0000-0000-000055540000}"/>
    <cellStyle name="Normal 5 2 2 2 3 2 4" xfId="13179" xr:uid="{00000000-0005-0000-0000-00007B330000}"/>
    <cellStyle name="Normal 5 2 2 2 3 2 4 3" xfId="28277" xr:uid="{00000000-0005-0000-0000-0000756E0000}"/>
    <cellStyle name="Normal 5 2 2 2 3 2 5" xfId="8158" xr:uid="{00000000-0005-0000-0000-0000DE1F0000}"/>
    <cellStyle name="Normal 5 2 2 2 3 2 5 3" xfId="23260" xr:uid="{00000000-0005-0000-0000-0000DC5A0000}"/>
    <cellStyle name="Normal 5 2 2 2 3 2 7" xfId="18247" xr:uid="{00000000-0005-0000-0000-000047470000}"/>
    <cellStyle name="Normal 5 2 2 2 3 3" xfId="3940" xr:uid="{00000000-0005-0000-0000-0000640F0000}"/>
    <cellStyle name="Normal 5 2 2 2 3 3 2" xfId="14014" xr:uid="{00000000-0005-0000-0000-0000BE360000}"/>
    <cellStyle name="Normal 5 2 2 2 3 3 2 3" xfId="29112" xr:uid="{00000000-0005-0000-0000-0000B8710000}"/>
    <cellStyle name="Normal 5 2 2 2 3 3 3" xfId="8994" xr:uid="{00000000-0005-0000-0000-000022230000}"/>
    <cellStyle name="Normal 5 2 2 2 3 3 3 3" xfId="24095" xr:uid="{00000000-0005-0000-0000-00001F5E0000}"/>
    <cellStyle name="Normal 5 2 2 2 3 3 5" xfId="19082" xr:uid="{00000000-0005-0000-0000-00008A4A0000}"/>
    <cellStyle name="Normal 5 2 2 2 3 4" xfId="5633" xr:uid="{00000000-0005-0000-0000-000001160000}"/>
    <cellStyle name="Normal 5 2 2 2 3 4 2" xfId="15685" xr:uid="{00000000-0005-0000-0000-0000453D0000}"/>
    <cellStyle name="Normal 5 2 2 2 3 4 2 3" xfId="30783" xr:uid="{00000000-0005-0000-0000-00003F780000}"/>
    <cellStyle name="Normal 5 2 2 2 3 4 3" xfId="10665" xr:uid="{00000000-0005-0000-0000-0000A9290000}"/>
    <cellStyle name="Normal 5 2 2 2 3 4 3 3" xfId="25766" xr:uid="{00000000-0005-0000-0000-0000A6640000}"/>
    <cellStyle name="Normal 5 2 2 2 3 4 5" xfId="20753" xr:uid="{00000000-0005-0000-0000-000011510000}"/>
    <cellStyle name="Normal 5 2 2 2 3 5" xfId="12343" xr:uid="{00000000-0005-0000-0000-000037300000}"/>
    <cellStyle name="Normal 5 2 2 2 3 5 3" xfId="27441" xr:uid="{00000000-0005-0000-0000-0000316B0000}"/>
    <cellStyle name="Normal 5 2 2 2 3 6" xfId="7322" xr:uid="{00000000-0005-0000-0000-00009A1C0000}"/>
    <cellStyle name="Normal 5 2 2 2 3 6 3" xfId="22424" xr:uid="{00000000-0005-0000-0000-000098570000}"/>
    <cellStyle name="Normal 5 2 2 2 3 8" xfId="17411" xr:uid="{00000000-0005-0000-0000-000003440000}"/>
    <cellStyle name="Normal 5 2 2 2 3 9" xfId="2248" xr:uid="{00000000-0005-0000-0000-0000C8080000}"/>
    <cellStyle name="Normal 5 2 2 2 4" xfId="2669" xr:uid="{00000000-0005-0000-0000-00006D0A0000}"/>
    <cellStyle name="Normal 5 2 2 2 4 2" xfId="4359" xr:uid="{00000000-0005-0000-0000-000007110000}"/>
    <cellStyle name="Normal 5 2 2 2 4 2 2" xfId="14432" xr:uid="{00000000-0005-0000-0000-000060380000}"/>
    <cellStyle name="Normal 5 2 2 2 4 2 2 3" xfId="29530" xr:uid="{00000000-0005-0000-0000-00005A730000}"/>
    <cellStyle name="Normal 5 2 2 2 4 2 3" xfId="9412" xr:uid="{00000000-0005-0000-0000-0000C4240000}"/>
    <cellStyle name="Normal 5 2 2 2 4 2 3 3" xfId="24513" xr:uid="{00000000-0005-0000-0000-0000C15F0000}"/>
    <cellStyle name="Normal 5 2 2 2 4 2 5" xfId="19500" xr:uid="{00000000-0005-0000-0000-00002C4C0000}"/>
    <cellStyle name="Normal 5 2 2 2 4 3" xfId="6051" xr:uid="{00000000-0005-0000-0000-0000A3170000}"/>
    <cellStyle name="Normal 5 2 2 2 4 3 2" xfId="16103" xr:uid="{00000000-0005-0000-0000-0000E73E0000}"/>
    <cellStyle name="Normal 5 2 2 2 4 3 3" xfId="11083" xr:uid="{00000000-0005-0000-0000-00004B2B0000}"/>
    <cellStyle name="Normal 5 2 2 2 4 3 3 3" xfId="26184" xr:uid="{00000000-0005-0000-0000-000048660000}"/>
    <cellStyle name="Normal 5 2 2 2 4 3 5" xfId="21171" xr:uid="{00000000-0005-0000-0000-0000B3520000}"/>
    <cellStyle name="Normal 5 2 2 2 4 4" xfId="12761" xr:uid="{00000000-0005-0000-0000-0000D9310000}"/>
    <cellStyle name="Normal 5 2 2 2 4 4 3" xfId="27859" xr:uid="{00000000-0005-0000-0000-0000D36C0000}"/>
    <cellStyle name="Normal 5 2 2 2 4 5" xfId="7740" xr:uid="{00000000-0005-0000-0000-00003C1E0000}"/>
    <cellStyle name="Normal 5 2 2 2 4 5 3" xfId="22842" xr:uid="{00000000-0005-0000-0000-00003A590000}"/>
    <cellStyle name="Normal 5 2 2 2 4 7" xfId="17829" xr:uid="{00000000-0005-0000-0000-0000A5450000}"/>
    <cellStyle name="Normal 5 2 2 2 5" xfId="3522" xr:uid="{00000000-0005-0000-0000-0000C20D0000}"/>
    <cellStyle name="Normal 5 2 2 2 5 2" xfId="13596" xr:uid="{00000000-0005-0000-0000-00001C350000}"/>
    <cellStyle name="Normal 5 2 2 2 5 2 3" xfId="28694" xr:uid="{00000000-0005-0000-0000-000016700000}"/>
    <cellStyle name="Normal 5 2 2 2 5 3" xfId="8576" xr:uid="{00000000-0005-0000-0000-000080210000}"/>
    <cellStyle name="Normal 5 2 2 2 5 3 3" xfId="23677" xr:uid="{00000000-0005-0000-0000-00007D5C0000}"/>
    <cellStyle name="Normal 5 2 2 2 5 5" xfId="18664" xr:uid="{00000000-0005-0000-0000-0000E8480000}"/>
    <cellStyle name="Normal 5 2 2 2 6" xfId="5215" xr:uid="{00000000-0005-0000-0000-00005F140000}"/>
    <cellStyle name="Normal 5 2 2 2 6 2" xfId="15267" xr:uid="{00000000-0005-0000-0000-0000A33B0000}"/>
    <cellStyle name="Normal 5 2 2 2 6 2 3" xfId="30365" xr:uid="{00000000-0005-0000-0000-00009D760000}"/>
    <cellStyle name="Normal 5 2 2 2 6 3" xfId="10247" xr:uid="{00000000-0005-0000-0000-000007280000}"/>
    <cellStyle name="Normal 5 2 2 2 6 3 3" xfId="25348" xr:uid="{00000000-0005-0000-0000-000004630000}"/>
    <cellStyle name="Normal 5 2 2 2 6 5" xfId="20335" xr:uid="{00000000-0005-0000-0000-00006F4F0000}"/>
    <cellStyle name="Normal 5 2 2 2 7" xfId="11925" xr:uid="{00000000-0005-0000-0000-0000952E0000}"/>
    <cellStyle name="Normal 5 2 2 2 7 3" xfId="27023" xr:uid="{00000000-0005-0000-0000-00008F690000}"/>
    <cellStyle name="Normal 5 2 2 2 8" xfId="6904" xr:uid="{00000000-0005-0000-0000-0000F81A0000}"/>
    <cellStyle name="Normal 5 2 2 2 8 3" xfId="22006" xr:uid="{00000000-0005-0000-0000-0000F6550000}"/>
    <cellStyle name="Normal 5 2 2 3" xfId="726" xr:uid="{00000000-0005-0000-0000-0000D6020000}"/>
    <cellStyle name="Normal 5 2 2 3 10" xfId="1931" xr:uid="{00000000-0005-0000-0000-00008B070000}"/>
    <cellStyle name="Normal 5 2 2 3 2" xfId="2352" xr:uid="{00000000-0005-0000-0000-000030090000}"/>
    <cellStyle name="Normal 5 2 2 3 2 2" xfId="3191" xr:uid="{00000000-0005-0000-0000-0000770C0000}"/>
    <cellStyle name="Normal 5 2 2 3 2 2 2" xfId="4881" xr:uid="{00000000-0005-0000-0000-000011130000}"/>
    <cellStyle name="Normal 5 2 2 3 2 2 2 2" xfId="14954" xr:uid="{00000000-0005-0000-0000-00006A3A0000}"/>
    <cellStyle name="Normal 5 2 2 3 2 2 2 2 3" xfId="30052" xr:uid="{00000000-0005-0000-0000-000064750000}"/>
    <cellStyle name="Normal 5 2 2 3 2 2 2 3" xfId="9934" xr:uid="{00000000-0005-0000-0000-0000CE260000}"/>
    <cellStyle name="Normal 5 2 2 3 2 2 2 3 3" xfId="25035" xr:uid="{00000000-0005-0000-0000-0000CB610000}"/>
    <cellStyle name="Normal 5 2 2 3 2 2 2 5" xfId="20022" xr:uid="{00000000-0005-0000-0000-0000364E0000}"/>
    <cellStyle name="Normal 5 2 2 3 2 2 3" xfId="6573" xr:uid="{00000000-0005-0000-0000-0000AD190000}"/>
    <cellStyle name="Normal 5 2 2 3 2 2 3 2" xfId="16625" xr:uid="{00000000-0005-0000-0000-0000F1400000}"/>
    <cellStyle name="Normal 5 2 2 3 2 2 3 3" xfId="11605" xr:uid="{00000000-0005-0000-0000-0000552D0000}"/>
    <cellStyle name="Normal 5 2 2 3 2 2 3 3 3" xfId="26706" xr:uid="{00000000-0005-0000-0000-000052680000}"/>
    <cellStyle name="Normal 5 2 2 3 2 2 3 5" xfId="21693" xr:uid="{00000000-0005-0000-0000-0000BD540000}"/>
    <cellStyle name="Normal 5 2 2 3 2 2 4" xfId="13283" xr:uid="{00000000-0005-0000-0000-0000E3330000}"/>
    <cellStyle name="Normal 5 2 2 3 2 2 4 3" xfId="28381" xr:uid="{00000000-0005-0000-0000-0000DD6E0000}"/>
    <cellStyle name="Normal 5 2 2 3 2 2 5" xfId="8262" xr:uid="{00000000-0005-0000-0000-000046200000}"/>
    <cellStyle name="Normal 5 2 2 3 2 2 5 3" xfId="23364" xr:uid="{00000000-0005-0000-0000-0000445B0000}"/>
    <cellStyle name="Normal 5 2 2 3 2 2 7" xfId="18351" xr:uid="{00000000-0005-0000-0000-0000AF470000}"/>
    <cellStyle name="Normal 5 2 2 3 2 3" xfId="4044" xr:uid="{00000000-0005-0000-0000-0000CC0F0000}"/>
    <cellStyle name="Normal 5 2 2 3 2 3 2" xfId="14118" xr:uid="{00000000-0005-0000-0000-000026370000}"/>
    <cellStyle name="Normal 5 2 2 3 2 3 2 3" xfId="29216" xr:uid="{00000000-0005-0000-0000-000020720000}"/>
    <cellStyle name="Normal 5 2 2 3 2 3 3" xfId="9098" xr:uid="{00000000-0005-0000-0000-00008A230000}"/>
    <cellStyle name="Normal 5 2 2 3 2 3 3 3" xfId="24199" xr:uid="{00000000-0005-0000-0000-0000875E0000}"/>
    <cellStyle name="Normal 5 2 2 3 2 3 5" xfId="19186" xr:uid="{00000000-0005-0000-0000-0000F24A0000}"/>
    <cellStyle name="Normal 5 2 2 3 2 4" xfId="5737" xr:uid="{00000000-0005-0000-0000-000069160000}"/>
    <cellStyle name="Normal 5 2 2 3 2 4 2" xfId="15789" xr:uid="{00000000-0005-0000-0000-0000AD3D0000}"/>
    <cellStyle name="Normal 5 2 2 3 2 4 2 3" xfId="30887" xr:uid="{00000000-0005-0000-0000-0000A7780000}"/>
    <cellStyle name="Normal 5 2 2 3 2 4 3" xfId="10769" xr:uid="{00000000-0005-0000-0000-0000112A0000}"/>
    <cellStyle name="Normal 5 2 2 3 2 4 3 3" xfId="25870" xr:uid="{00000000-0005-0000-0000-00000E650000}"/>
    <cellStyle name="Normal 5 2 2 3 2 4 5" xfId="20857" xr:uid="{00000000-0005-0000-0000-000079510000}"/>
    <cellStyle name="Normal 5 2 2 3 2 5" xfId="12447" xr:uid="{00000000-0005-0000-0000-00009F300000}"/>
    <cellStyle name="Normal 5 2 2 3 2 5 3" xfId="27545" xr:uid="{00000000-0005-0000-0000-0000996B0000}"/>
    <cellStyle name="Normal 5 2 2 3 2 6" xfId="7426" xr:uid="{00000000-0005-0000-0000-0000021D0000}"/>
    <cellStyle name="Normal 5 2 2 3 2 6 3" xfId="22528" xr:uid="{00000000-0005-0000-0000-000000580000}"/>
    <cellStyle name="Normal 5 2 2 3 2 8" xfId="17515" xr:uid="{00000000-0005-0000-0000-00006B440000}"/>
    <cellStyle name="Normal 5 2 2 3 3" xfId="2773" xr:uid="{00000000-0005-0000-0000-0000D50A0000}"/>
    <cellStyle name="Normal 5 2 2 3 3 2" xfId="4463" xr:uid="{00000000-0005-0000-0000-00006F110000}"/>
    <cellStyle name="Normal 5 2 2 3 3 2 2" xfId="14536" xr:uid="{00000000-0005-0000-0000-0000C8380000}"/>
    <cellStyle name="Normal 5 2 2 3 3 2 2 3" xfId="29634" xr:uid="{00000000-0005-0000-0000-0000C2730000}"/>
    <cellStyle name="Normal 5 2 2 3 3 2 3" xfId="9516" xr:uid="{00000000-0005-0000-0000-00002C250000}"/>
    <cellStyle name="Normal 5 2 2 3 3 2 3 3" xfId="24617" xr:uid="{00000000-0005-0000-0000-000029600000}"/>
    <cellStyle name="Normal 5 2 2 3 3 2 5" xfId="19604" xr:uid="{00000000-0005-0000-0000-0000944C0000}"/>
    <cellStyle name="Normal 5 2 2 3 3 3" xfId="6155" xr:uid="{00000000-0005-0000-0000-00000B180000}"/>
    <cellStyle name="Normal 5 2 2 3 3 3 2" xfId="16207" xr:uid="{00000000-0005-0000-0000-00004F3F0000}"/>
    <cellStyle name="Normal 5 2 2 3 3 3 3" xfId="11187" xr:uid="{00000000-0005-0000-0000-0000B32B0000}"/>
    <cellStyle name="Normal 5 2 2 3 3 3 3 3" xfId="26288" xr:uid="{00000000-0005-0000-0000-0000B0660000}"/>
    <cellStyle name="Normal 5 2 2 3 3 3 5" xfId="21275" xr:uid="{00000000-0005-0000-0000-00001B530000}"/>
    <cellStyle name="Normal 5 2 2 3 3 4" xfId="12865" xr:uid="{00000000-0005-0000-0000-000041320000}"/>
    <cellStyle name="Normal 5 2 2 3 3 4 3" xfId="27963" xr:uid="{00000000-0005-0000-0000-00003B6D0000}"/>
    <cellStyle name="Normal 5 2 2 3 3 5" xfId="7844" xr:uid="{00000000-0005-0000-0000-0000A41E0000}"/>
    <cellStyle name="Normal 5 2 2 3 3 5 3" xfId="22946" xr:uid="{00000000-0005-0000-0000-0000A2590000}"/>
    <cellStyle name="Normal 5 2 2 3 3 7" xfId="17933" xr:uid="{00000000-0005-0000-0000-00000D460000}"/>
    <cellStyle name="Normal 5 2 2 3 4" xfId="3626" xr:uid="{00000000-0005-0000-0000-00002A0E0000}"/>
    <cellStyle name="Normal 5 2 2 3 4 2" xfId="13700" xr:uid="{00000000-0005-0000-0000-000084350000}"/>
    <cellStyle name="Normal 5 2 2 3 4 2 3" xfId="28798" xr:uid="{00000000-0005-0000-0000-00007E700000}"/>
    <cellStyle name="Normal 5 2 2 3 4 3" xfId="8680" xr:uid="{00000000-0005-0000-0000-0000E8210000}"/>
    <cellStyle name="Normal 5 2 2 3 4 3 3" xfId="23781" xr:uid="{00000000-0005-0000-0000-0000E55C0000}"/>
    <cellStyle name="Normal 5 2 2 3 4 5" xfId="18768" xr:uid="{00000000-0005-0000-0000-000050490000}"/>
    <cellStyle name="Normal 5 2 2 3 5" xfId="5319" xr:uid="{00000000-0005-0000-0000-0000C7140000}"/>
    <cellStyle name="Normal 5 2 2 3 5 2" xfId="15371" xr:uid="{00000000-0005-0000-0000-00000B3C0000}"/>
    <cellStyle name="Normal 5 2 2 3 5 2 3" xfId="30469" xr:uid="{00000000-0005-0000-0000-000005770000}"/>
    <cellStyle name="Normal 5 2 2 3 5 3" xfId="10351" xr:uid="{00000000-0005-0000-0000-00006F280000}"/>
    <cellStyle name="Normal 5 2 2 3 5 3 3" xfId="25452" xr:uid="{00000000-0005-0000-0000-00006C630000}"/>
    <cellStyle name="Normal 5 2 2 3 5 5" xfId="20439" xr:uid="{00000000-0005-0000-0000-0000D74F0000}"/>
    <cellStyle name="Normal 5 2 2 3 6" xfId="12029" xr:uid="{00000000-0005-0000-0000-0000FD2E0000}"/>
    <cellStyle name="Normal 5 2 2 3 6 3" xfId="27127" xr:uid="{00000000-0005-0000-0000-0000F7690000}"/>
    <cellStyle name="Normal 5 2 2 3 7" xfId="7008" xr:uid="{00000000-0005-0000-0000-0000601B0000}"/>
    <cellStyle name="Normal 5 2 2 3 7 3" xfId="22110" xr:uid="{00000000-0005-0000-0000-00005E560000}"/>
    <cellStyle name="Normal 5 2 2 3 9" xfId="17097" xr:uid="{00000000-0005-0000-0000-0000C9420000}"/>
    <cellStyle name="Normal 5 2 2 4" xfId="747" xr:uid="{00000000-0005-0000-0000-0000EB020000}"/>
    <cellStyle name="Normal 5 2 2 4 2" xfId="2983" xr:uid="{00000000-0005-0000-0000-0000A70B0000}"/>
    <cellStyle name="Normal 5 2 2 4 2 2" xfId="4673" xr:uid="{00000000-0005-0000-0000-000041120000}"/>
    <cellStyle name="Normal 5 2 2 4 2 2 2" xfId="14746" xr:uid="{00000000-0005-0000-0000-00009A390000}"/>
    <cellStyle name="Normal 5 2 2 4 2 2 2 3" xfId="29844" xr:uid="{00000000-0005-0000-0000-000094740000}"/>
    <cellStyle name="Normal 5 2 2 4 2 2 3" xfId="9726" xr:uid="{00000000-0005-0000-0000-0000FE250000}"/>
    <cellStyle name="Normal 5 2 2 4 2 2 3 3" xfId="24827" xr:uid="{00000000-0005-0000-0000-0000FB600000}"/>
    <cellStyle name="Normal 5 2 2 4 2 2 5" xfId="19814" xr:uid="{00000000-0005-0000-0000-0000664D0000}"/>
    <cellStyle name="Normal 5 2 2 4 2 3" xfId="6365" xr:uid="{00000000-0005-0000-0000-0000DD180000}"/>
    <cellStyle name="Normal 5 2 2 4 2 3 2" xfId="16417" xr:uid="{00000000-0005-0000-0000-000021400000}"/>
    <cellStyle name="Normal 5 2 2 4 2 3 3" xfId="11397" xr:uid="{00000000-0005-0000-0000-0000852C0000}"/>
    <cellStyle name="Normal 5 2 2 4 2 3 3 3" xfId="26498" xr:uid="{00000000-0005-0000-0000-000082670000}"/>
    <cellStyle name="Normal 5 2 2 4 2 3 5" xfId="21485" xr:uid="{00000000-0005-0000-0000-0000ED530000}"/>
    <cellStyle name="Normal 5 2 2 4 2 4" xfId="13075" xr:uid="{00000000-0005-0000-0000-000013330000}"/>
    <cellStyle name="Normal 5 2 2 4 2 4 3" xfId="28173" xr:uid="{00000000-0005-0000-0000-00000D6E0000}"/>
    <cellStyle name="Normal 5 2 2 4 2 5" xfId="8054" xr:uid="{00000000-0005-0000-0000-0000761F0000}"/>
    <cellStyle name="Normal 5 2 2 4 2 5 3" xfId="23156" xr:uid="{00000000-0005-0000-0000-0000745A0000}"/>
    <cellStyle name="Normal 5 2 2 4 2 7" xfId="18143" xr:uid="{00000000-0005-0000-0000-0000DF460000}"/>
    <cellStyle name="Normal 5 2 2 4 3" xfId="3836" xr:uid="{00000000-0005-0000-0000-0000FC0E0000}"/>
    <cellStyle name="Normal 5 2 2 4 3 2" xfId="13910" xr:uid="{00000000-0005-0000-0000-000056360000}"/>
    <cellStyle name="Normal 5 2 2 4 3 2 3" xfId="29008" xr:uid="{00000000-0005-0000-0000-000050710000}"/>
    <cellStyle name="Normal 5 2 2 4 3 3" xfId="8890" xr:uid="{00000000-0005-0000-0000-0000BA220000}"/>
    <cellStyle name="Normal 5 2 2 4 3 3 3" xfId="23991" xr:uid="{00000000-0005-0000-0000-0000B75D0000}"/>
    <cellStyle name="Normal 5 2 2 4 3 5" xfId="18978" xr:uid="{00000000-0005-0000-0000-0000224A0000}"/>
    <cellStyle name="Normal 5 2 2 4 4" xfId="5529" xr:uid="{00000000-0005-0000-0000-000099150000}"/>
    <cellStyle name="Normal 5 2 2 4 4 2" xfId="15581" xr:uid="{00000000-0005-0000-0000-0000DD3C0000}"/>
    <cellStyle name="Normal 5 2 2 4 4 2 3" xfId="30679" xr:uid="{00000000-0005-0000-0000-0000D7770000}"/>
    <cellStyle name="Normal 5 2 2 4 4 3" xfId="10561" xr:uid="{00000000-0005-0000-0000-000041290000}"/>
    <cellStyle name="Normal 5 2 2 4 4 3 3" xfId="25662" xr:uid="{00000000-0005-0000-0000-00003E640000}"/>
    <cellStyle name="Normal 5 2 2 4 4 5" xfId="20649" xr:uid="{00000000-0005-0000-0000-0000A9500000}"/>
    <cellStyle name="Normal 5 2 2 4 5" xfId="12239" xr:uid="{00000000-0005-0000-0000-0000CF2F0000}"/>
    <cellStyle name="Normal 5 2 2 4 5 3" xfId="27337" xr:uid="{00000000-0005-0000-0000-0000C96A0000}"/>
    <cellStyle name="Normal 5 2 2 4 6" xfId="7218" xr:uid="{00000000-0005-0000-0000-0000321C0000}"/>
    <cellStyle name="Normal 5 2 2 4 6 3" xfId="22320" xr:uid="{00000000-0005-0000-0000-000030570000}"/>
    <cellStyle name="Normal 5 2 2 4 8" xfId="17307" xr:uid="{00000000-0005-0000-0000-00009B430000}"/>
    <cellStyle name="Normal 5 2 2 4 9" xfId="2144" xr:uid="{00000000-0005-0000-0000-000060080000}"/>
    <cellStyle name="Normal 5 2 2 5" xfId="2565" xr:uid="{00000000-0005-0000-0000-0000050A0000}"/>
    <cellStyle name="Normal 5 2 2 5 2" xfId="4255" xr:uid="{00000000-0005-0000-0000-00009F100000}"/>
    <cellStyle name="Normal 5 2 2 5 2 2" xfId="14328" xr:uid="{00000000-0005-0000-0000-0000F8370000}"/>
    <cellStyle name="Normal 5 2 2 5 2 2 3" xfId="29426" xr:uid="{00000000-0005-0000-0000-0000F2720000}"/>
    <cellStyle name="Normal 5 2 2 5 2 3" xfId="9308" xr:uid="{00000000-0005-0000-0000-00005C240000}"/>
    <cellStyle name="Normal 5 2 2 5 2 3 3" xfId="24409" xr:uid="{00000000-0005-0000-0000-0000595F0000}"/>
    <cellStyle name="Normal 5 2 2 5 2 5" xfId="19396" xr:uid="{00000000-0005-0000-0000-0000C44B0000}"/>
    <cellStyle name="Normal 5 2 2 5 3" xfId="5947" xr:uid="{00000000-0005-0000-0000-00003B170000}"/>
    <cellStyle name="Normal 5 2 2 5 3 2" xfId="15999" xr:uid="{00000000-0005-0000-0000-00007F3E0000}"/>
    <cellStyle name="Normal 5 2 2 5 3 3" xfId="10979" xr:uid="{00000000-0005-0000-0000-0000E32A0000}"/>
    <cellStyle name="Normal 5 2 2 5 3 3 3" xfId="26080" xr:uid="{00000000-0005-0000-0000-0000E0650000}"/>
    <cellStyle name="Normal 5 2 2 5 3 5" xfId="21067" xr:uid="{00000000-0005-0000-0000-00004B520000}"/>
    <cellStyle name="Normal 5 2 2 5 4" xfId="12657" xr:uid="{00000000-0005-0000-0000-000071310000}"/>
    <cellStyle name="Normal 5 2 2 5 4 3" xfId="27755" xr:uid="{00000000-0005-0000-0000-00006B6C0000}"/>
    <cellStyle name="Normal 5 2 2 5 5" xfId="7636" xr:uid="{00000000-0005-0000-0000-0000D41D0000}"/>
    <cellStyle name="Normal 5 2 2 5 5 3" xfId="22738" xr:uid="{00000000-0005-0000-0000-0000D2580000}"/>
    <cellStyle name="Normal 5 2 2 5 7" xfId="17725" xr:uid="{00000000-0005-0000-0000-00003D450000}"/>
    <cellStyle name="Normal 5 2 2 6" xfId="3418" xr:uid="{00000000-0005-0000-0000-00005A0D0000}"/>
    <cellStyle name="Normal 5 2 2 6 2" xfId="13492" xr:uid="{00000000-0005-0000-0000-0000B4340000}"/>
    <cellStyle name="Normal 5 2 2 6 2 3" xfId="28590" xr:uid="{00000000-0005-0000-0000-0000AE6F0000}"/>
    <cellStyle name="Normal 5 2 2 6 3" xfId="8472" xr:uid="{00000000-0005-0000-0000-000018210000}"/>
    <cellStyle name="Normal 5 2 2 6 3 3" xfId="23573" xr:uid="{00000000-0005-0000-0000-0000155C0000}"/>
    <cellStyle name="Normal 5 2 2 6 5" xfId="18560" xr:uid="{00000000-0005-0000-0000-000080480000}"/>
    <cellStyle name="Normal 5 2 2 7" xfId="5111" xr:uid="{00000000-0005-0000-0000-0000F7130000}"/>
    <cellStyle name="Normal 5 2 2 7 2" xfId="15163" xr:uid="{00000000-0005-0000-0000-00003B3B0000}"/>
    <cellStyle name="Normal 5 2 2 7 2 3" xfId="30261" xr:uid="{00000000-0005-0000-0000-000035760000}"/>
    <cellStyle name="Normal 5 2 2 7 3" xfId="10143" xr:uid="{00000000-0005-0000-0000-00009F270000}"/>
    <cellStyle name="Normal 5 2 2 7 3 3" xfId="25244" xr:uid="{00000000-0005-0000-0000-00009C620000}"/>
    <cellStyle name="Normal 5 2 2 7 5" xfId="20231" xr:uid="{00000000-0005-0000-0000-0000074F0000}"/>
    <cellStyle name="Normal 5 2 2 8" xfId="11821" xr:uid="{00000000-0005-0000-0000-00002D2E0000}"/>
    <cellStyle name="Normal 5 2 2 8 3" xfId="26919" xr:uid="{00000000-0005-0000-0000-000027690000}"/>
    <cellStyle name="Normal 5 2 2 9" xfId="6800" xr:uid="{00000000-0005-0000-0000-0000901A0000}"/>
    <cellStyle name="Normal 5 2 2 9 3" xfId="21902" xr:uid="{00000000-0005-0000-0000-00008E550000}"/>
    <cellStyle name="Normal 5 2 3" xfId="710" xr:uid="{00000000-0005-0000-0000-0000C6020000}"/>
    <cellStyle name="Normal 5 2 3 10" xfId="16941" xr:uid="{00000000-0005-0000-0000-00002D420000}"/>
    <cellStyle name="Normal 5 2 3 11" xfId="1764" xr:uid="{00000000-0005-0000-0000-0000E4060000}"/>
    <cellStyle name="Normal 5 2 3 2" xfId="731" xr:uid="{00000000-0005-0000-0000-0000DB020000}"/>
    <cellStyle name="Normal 5 2 3 2 10" xfId="1983" xr:uid="{00000000-0005-0000-0000-0000BF070000}"/>
    <cellStyle name="Normal 5 2 3 2 2" xfId="2404" xr:uid="{00000000-0005-0000-0000-000064090000}"/>
    <cellStyle name="Normal 5 2 3 2 2 2" xfId="3243" xr:uid="{00000000-0005-0000-0000-0000AB0C0000}"/>
    <cellStyle name="Normal 5 2 3 2 2 2 2" xfId="4933" xr:uid="{00000000-0005-0000-0000-000045130000}"/>
    <cellStyle name="Normal 5 2 3 2 2 2 2 2" xfId="15006" xr:uid="{00000000-0005-0000-0000-00009E3A0000}"/>
    <cellStyle name="Normal 5 2 3 2 2 2 2 2 3" xfId="30104" xr:uid="{00000000-0005-0000-0000-000098750000}"/>
    <cellStyle name="Normal 5 2 3 2 2 2 2 3" xfId="9986" xr:uid="{00000000-0005-0000-0000-000002270000}"/>
    <cellStyle name="Normal 5 2 3 2 2 2 2 3 3" xfId="25087" xr:uid="{00000000-0005-0000-0000-0000FF610000}"/>
    <cellStyle name="Normal 5 2 3 2 2 2 2 5" xfId="20074" xr:uid="{00000000-0005-0000-0000-00006A4E0000}"/>
    <cellStyle name="Normal 5 2 3 2 2 2 3" xfId="6625" xr:uid="{00000000-0005-0000-0000-0000E1190000}"/>
    <cellStyle name="Normal 5 2 3 2 2 2 3 2" xfId="16677" xr:uid="{00000000-0005-0000-0000-000025410000}"/>
    <cellStyle name="Normal 5 2 3 2 2 2 3 3" xfId="11657" xr:uid="{00000000-0005-0000-0000-0000892D0000}"/>
    <cellStyle name="Normal 5 2 3 2 2 2 3 3 3" xfId="26758" xr:uid="{00000000-0005-0000-0000-000086680000}"/>
    <cellStyle name="Normal 5 2 3 2 2 2 3 5" xfId="21745" xr:uid="{00000000-0005-0000-0000-0000F1540000}"/>
    <cellStyle name="Normal 5 2 3 2 2 2 4" xfId="13335" xr:uid="{00000000-0005-0000-0000-000017340000}"/>
    <cellStyle name="Normal 5 2 3 2 2 2 4 3" xfId="28433" xr:uid="{00000000-0005-0000-0000-0000116F0000}"/>
    <cellStyle name="Normal 5 2 3 2 2 2 5" xfId="8314" xr:uid="{00000000-0005-0000-0000-00007A200000}"/>
    <cellStyle name="Normal 5 2 3 2 2 2 5 3" xfId="23416" xr:uid="{00000000-0005-0000-0000-0000785B0000}"/>
    <cellStyle name="Normal 5 2 3 2 2 2 7" xfId="18403" xr:uid="{00000000-0005-0000-0000-0000E3470000}"/>
    <cellStyle name="Normal 5 2 3 2 2 3" xfId="4096" xr:uid="{00000000-0005-0000-0000-000000100000}"/>
    <cellStyle name="Normal 5 2 3 2 2 3 2" xfId="14170" xr:uid="{00000000-0005-0000-0000-00005A370000}"/>
    <cellStyle name="Normal 5 2 3 2 2 3 2 3" xfId="29268" xr:uid="{00000000-0005-0000-0000-000054720000}"/>
    <cellStyle name="Normal 5 2 3 2 2 3 3" xfId="9150" xr:uid="{00000000-0005-0000-0000-0000BE230000}"/>
    <cellStyle name="Normal 5 2 3 2 2 3 3 3" xfId="24251" xr:uid="{00000000-0005-0000-0000-0000BB5E0000}"/>
    <cellStyle name="Normal 5 2 3 2 2 3 5" xfId="19238" xr:uid="{00000000-0005-0000-0000-0000264B0000}"/>
    <cellStyle name="Normal 5 2 3 2 2 4" xfId="5789" xr:uid="{00000000-0005-0000-0000-00009D160000}"/>
    <cellStyle name="Normal 5 2 3 2 2 4 2" xfId="15841" xr:uid="{00000000-0005-0000-0000-0000E13D0000}"/>
    <cellStyle name="Normal 5 2 3 2 2 4 2 3" xfId="30939" xr:uid="{00000000-0005-0000-0000-0000DB780000}"/>
    <cellStyle name="Normal 5 2 3 2 2 4 3" xfId="10821" xr:uid="{00000000-0005-0000-0000-0000452A0000}"/>
    <cellStyle name="Normal 5 2 3 2 2 4 3 3" xfId="25922" xr:uid="{00000000-0005-0000-0000-000042650000}"/>
    <cellStyle name="Normal 5 2 3 2 2 4 5" xfId="20909" xr:uid="{00000000-0005-0000-0000-0000AD510000}"/>
    <cellStyle name="Normal 5 2 3 2 2 5" xfId="12499" xr:uid="{00000000-0005-0000-0000-0000D3300000}"/>
    <cellStyle name="Normal 5 2 3 2 2 5 3" xfId="27597" xr:uid="{00000000-0005-0000-0000-0000CD6B0000}"/>
    <cellStyle name="Normal 5 2 3 2 2 6" xfId="7478" xr:uid="{00000000-0005-0000-0000-0000361D0000}"/>
    <cellStyle name="Normal 5 2 3 2 2 6 3" xfId="22580" xr:uid="{00000000-0005-0000-0000-000034580000}"/>
    <cellStyle name="Normal 5 2 3 2 2 8" xfId="17567" xr:uid="{00000000-0005-0000-0000-00009F440000}"/>
    <cellStyle name="Normal 5 2 3 2 3" xfId="2825" xr:uid="{00000000-0005-0000-0000-0000090B0000}"/>
    <cellStyle name="Normal 5 2 3 2 3 2" xfId="4515" xr:uid="{00000000-0005-0000-0000-0000A3110000}"/>
    <cellStyle name="Normal 5 2 3 2 3 2 2" xfId="14588" xr:uid="{00000000-0005-0000-0000-0000FC380000}"/>
    <cellStyle name="Normal 5 2 3 2 3 2 2 3" xfId="29686" xr:uid="{00000000-0005-0000-0000-0000F6730000}"/>
    <cellStyle name="Normal 5 2 3 2 3 2 3" xfId="9568" xr:uid="{00000000-0005-0000-0000-000060250000}"/>
    <cellStyle name="Normal 5 2 3 2 3 2 3 3" xfId="24669" xr:uid="{00000000-0005-0000-0000-00005D600000}"/>
    <cellStyle name="Normal 5 2 3 2 3 2 5" xfId="19656" xr:uid="{00000000-0005-0000-0000-0000C84C0000}"/>
    <cellStyle name="Normal 5 2 3 2 3 3" xfId="6207" xr:uid="{00000000-0005-0000-0000-00003F180000}"/>
    <cellStyle name="Normal 5 2 3 2 3 3 2" xfId="16259" xr:uid="{00000000-0005-0000-0000-0000833F0000}"/>
    <cellStyle name="Normal 5 2 3 2 3 3 3" xfId="11239" xr:uid="{00000000-0005-0000-0000-0000E72B0000}"/>
    <cellStyle name="Normal 5 2 3 2 3 3 3 3" xfId="26340" xr:uid="{00000000-0005-0000-0000-0000E4660000}"/>
    <cellStyle name="Normal 5 2 3 2 3 3 5" xfId="21327" xr:uid="{00000000-0005-0000-0000-00004F530000}"/>
    <cellStyle name="Normal 5 2 3 2 3 4" xfId="12917" xr:uid="{00000000-0005-0000-0000-000075320000}"/>
    <cellStyle name="Normal 5 2 3 2 3 4 3" xfId="28015" xr:uid="{00000000-0005-0000-0000-00006F6D0000}"/>
    <cellStyle name="Normal 5 2 3 2 3 5" xfId="7896" xr:uid="{00000000-0005-0000-0000-0000D81E0000}"/>
    <cellStyle name="Normal 5 2 3 2 3 5 3" xfId="22998" xr:uid="{00000000-0005-0000-0000-0000D6590000}"/>
    <cellStyle name="Normal 5 2 3 2 3 7" xfId="17985" xr:uid="{00000000-0005-0000-0000-000041460000}"/>
    <cellStyle name="Normal 5 2 3 2 4" xfId="3678" xr:uid="{00000000-0005-0000-0000-00005E0E0000}"/>
    <cellStyle name="Normal 5 2 3 2 4 2" xfId="13752" xr:uid="{00000000-0005-0000-0000-0000B8350000}"/>
    <cellStyle name="Normal 5 2 3 2 4 2 3" xfId="28850" xr:uid="{00000000-0005-0000-0000-0000B2700000}"/>
    <cellStyle name="Normal 5 2 3 2 4 3" xfId="8732" xr:uid="{00000000-0005-0000-0000-00001C220000}"/>
    <cellStyle name="Normal 5 2 3 2 4 3 3" xfId="23833" xr:uid="{00000000-0005-0000-0000-0000195D0000}"/>
    <cellStyle name="Normal 5 2 3 2 4 5" xfId="18820" xr:uid="{00000000-0005-0000-0000-000084490000}"/>
    <cellStyle name="Normal 5 2 3 2 5" xfId="5371" xr:uid="{00000000-0005-0000-0000-0000FB140000}"/>
    <cellStyle name="Normal 5 2 3 2 5 2" xfId="15423" xr:uid="{00000000-0005-0000-0000-00003F3C0000}"/>
    <cellStyle name="Normal 5 2 3 2 5 2 3" xfId="30521" xr:uid="{00000000-0005-0000-0000-000039770000}"/>
    <cellStyle name="Normal 5 2 3 2 5 3" xfId="10403" xr:uid="{00000000-0005-0000-0000-0000A3280000}"/>
    <cellStyle name="Normal 5 2 3 2 5 3 3" xfId="25504" xr:uid="{00000000-0005-0000-0000-0000A0630000}"/>
    <cellStyle name="Normal 5 2 3 2 5 5" xfId="20491" xr:uid="{00000000-0005-0000-0000-00000B500000}"/>
    <cellStyle name="Normal 5 2 3 2 6" xfId="12081" xr:uid="{00000000-0005-0000-0000-0000312F0000}"/>
    <cellStyle name="Normal 5 2 3 2 6 3" xfId="27179" xr:uid="{00000000-0005-0000-0000-00002B6A0000}"/>
    <cellStyle name="Normal 5 2 3 2 7" xfId="7060" xr:uid="{00000000-0005-0000-0000-0000941B0000}"/>
    <cellStyle name="Normal 5 2 3 2 7 3" xfId="22162" xr:uid="{00000000-0005-0000-0000-000092560000}"/>
    <cellStyle name="Normal 5 2 3 2 9" xfId="17149" xr:uid="{00000000-0005-0000-0000-0000FD420000}"/>
    <cellStyle name="Normal 5 2 3 3" xfId="752" xr:uid="{00000000-0005-0000-0000-0000F0020000}"/>
    <cellStyle name="Normal 5 2 3 3 2" xfId="3035" xr:uid="{00000000-0005-0000-0000-0000DB0B0000}"/>
    <cellStyle name="Normal 5 2 3 3 2 2" xfId="4725" xr:uid="{00000000-0005-0000-0000-000075120000}"/>
    <cellStyle name="Normal 5 2 3 3 2 2 2" xfId="14798" xr:uid="{00000000-0005-0000-0000-0000CE390000}"/>
    <cellStyle name="Normal 5 2 3 3 2 2 2 3" xfId="29896" xr:uid="{00000000-0005-0000-0000-0000C8740000}"/>
    <cellStyle name="Normal 5 2 3 3 2 2 3" xfId="9778" xr:uid="{00000000-0005-0000-0000-000032260000}"/>
    <cellStyle name="Normal 5 2 3 3 2 2 3 3" xfId="24879" xr:uid="{00000000-0005-0000-0000-00002F610000}"/>
    <cellStyle name="Normal 5 2 3 3 2 2 5" xfId="19866" xr:uid="{00000000-0005-0000-0000-00009A4D0000}"/>
    <cellStyle name="Normal 5 2 3 3 2 3" xfId="6417" xr:uid="{00000000-0005-0000-0000-000011190000}"/>
    <cellStyle name="Normal 5 2 3 3 2 3 2" xfId="16469" xr:uid="{00000000-0005-0000-0000-000055400000}"/>
    <cellStyle name="Normal 5 2 3 3 2 3 3" xfId="11449" xr:uid="{00000000-0005-0000-0000-0000B92C0000}"/>
    <cellStyle name="Normal 5 2 3 3 2 3 3 3" xfId="26550" xr:uid="{00000000-0005-0000-0000-0000B6670000}"/>
    <cellStyle name="Normal 5 2 3 3 2 3 5" xfId="21537" xr:uid="{00000000-0005-0000-0000-000021540000}"/>
    <cellStyle name="Normal 5 2 3 3 2 4" xfId="13127" xr:uid="{00000000-0005-0000-0000-000047330000}"/>
    <cellStyle name="Normal 5 2 3 3 2 4 3" xfId="28225" xr:uid="{00000000-0005-0000-0000-0000416E0000}"/>
    <cellStyle name="Normal 5 2 3 3 2 5" xfId="8106" xr:uid="{00000000-0005-0000-0000-0000AA1F0000}"/>
    <cellStyle name="Normal 5 2 3 3 2 5 3" xfId="23208" xr:uid="{00000000-0005-0000-0000-0000A85A0000}"/>
    <cellStyle name="Normal 5 2 3 3 2 7" xfId="18195" xr:uid="{00000000-0005-0000-0000-000013470000}"/>
    <cellStyle name="Normal 5 2 3 3 3" xfId="3888" xr:uid="{00000000-0005-0000-0000-0000300F0000}"/>
    <cellStyle name="Normal 5 2 3 3 3 2" xfId="13962" xr:uid="{00000000-0005-0000-0000-00008A360000}"/>
    <cellStyle name="Normal 5 2 3 3 3 2 3" xfId="29060" xr:uid="{00000000-0005-0000-0000-000084710000}"/>
    <cellStyle name="Normal 5 2 3 3 3 3" xfId="8942" xr:uid="{00000000-0005-0000-0000-0000EE220000}"/>
    <cellStyle name="Normal 5 2 3 3 3 3 3" xfId="24043" xr:uid="{00000000-0005-0000-0000-0000EB5D0000}"/>
    <cellStyle name="Normal 5 2 3 3 3 5" xfId="19030" xr:uid="{00000000-0005-0000-0000-0000564A0000}"/>
    <cellStyle name="Normal 5 2 3 3 4" xfId="5581" xr:uid="{00000000-0005-0000-0000-0000CD150000}"/>
    <cellStyle name="Normal 5 2 3 3 4 2" xfId="15633" xr:uid="{00000000-0005-0000-0000-0000113D0000}"/>
    <cellStyle name="Normal 5 2 3 3 4 2 3" xfId="30731" xr:uid="{00000000-0005-0000-0000-00000B780000}"/>
    <cellStyle name="Normal 5 2 3 3 4 3" xfId="10613" xr:uid="{00000000-0005-0000-0000-000075290000}"/>
    <cellStyle name="Normal 5 2 3 3 4 3 3" xfId="25714" xr:uid="{00000000-0005-0000-0000-000072640000}"/>
    <cellStyle name="Normal 5 2 3 3 4 5" xfId="20701" xr:uid="{00000000-0005-0000-0000-0000DD500000}"/>
    <cellStyle name="Normal 5 2 3 3 5" xfId="12291" xr:uid="{00000000-0005-0000-0000-000003300000}"/>
    <cellStyle name="Normal 5 2 3 3 5 3" xfId="27389" xr:uid="{00000000-0005-0000-0000-0000FD6A0000}"/>
    <cellStyle name="Normal 5 2 3 3 6" xfId="7270" xr:uid="{00000000-0005-0000-0000-0000661C0000}"/>
    <cellStyle name="Normal 5 2 3 3 6 3" xfId="22372" xr:uid="{00000000-0005-0000-0000-000064570000}"/>
    <cellStyle name="Normal 5 2 3 3 8" xfId="17359" xr:uid="{00000000-0005-0000-0000-0000CF430000}"/>
    <cellStyle name="Normal 5 2 3 3 9" xfId="2196" xr:uid="{00000000-0005-0000-0000-000094080000}"/>
    <cellStyle name="Normal 5 2 3 4" xfId="2617" xr:uid="{00000000-0005-0000-0000-0000390A0000}"/>
    <cellStyle name="Normal 5 2 3 4 2" xfId="4307" xr:uid="{00000000-0005-0000-0000-0000D3100000}"/>
    <cellStyle name="Normal 5 2 3 4 2 2" xfId="14380" xr:uid="{00000000-0005-0000-0000-00002C380000}"/>
    <cellStyle name="Normal 5 2 3 4 2 2 3" xfId="29478" xr:uid="{00000000-0005-0000-0000-000026730000}"/>
    <cellStyle name="Normal 5 2 3 4 2 3" xfId="9360" xr:uid="{00000000-0005-0000-0000-000090240000}"/>
    <cellStyle name="Normal 5 2 3 4 2 3 3" xfId="24461" xr:uid="{00000000-0005-0000-0000-00008D5F0000}"/>
    <cellStyle name="Normal 5 2 3 4 2 5" xfId="19448" xr:uid="{00000000-0005-0000-0000-0000F84B0000}"/>
    <cellStyle name="Normal 5 2 3 4 3" xfId="5999" xr:uid="{00000000-0005-0000-0000-00006F170000}"/>
    <cellStyle name="Normal 5 2 3 4 3 2" xfId="16051" xr:uid="{00000000-0005-0000-0000-0000B33E0000}"/>
    <cellStyle name="Normal 5 2 3 4 3 3" xfId="11031" xr:uid="{00000000-0005-0000-0000-0000172B0000}"/>
    <cellStyle name="Normal 5 2 3 4 3 3 3" xfId="26132" xr:uid="{00000000-0005-0000-0000-000014660000}"/>
    <cellStyle name="Normal 5 2 3 4 3 5" xfId="21119" xr:uid="{00000000-0005-0000-0000-00007F520000}"/>
    <cellStyle name="Normal 5 2 3 4 4" xfId="12709" xr:uid="{00000000-0005-0000-0000-0000A5310000}"/>
    <cellStyle name="Normal 5 2 3 4 4 3" xfId="27807" xr:uid="{00000000-0005-0000-0000-00009F6C0000}"/>
    <cellStyle name="Normal 5 2 3 4 5" xfId="7688" xr:uid="{00000000-0005-0000-0000-0000081E0000}"/>
    <cellStyle name="Normal 5 2 3 4 5 3" xfId="22790" xr:uid="{00000000-0005-0000-0000-000006590000}"/>
    <cellStyle name="Normal 5 2 3 4 7" xfId="17777" xr:uid="{00000000-0005-0000-0000-000071450000}"/>
    <cellStyle name="Normal 5 2 3 5" xfId="3470" xr:uid="{00000000-0005-0000-0000-00008E0D0000}"/>
    <cellStyle name="Normal 5 2 3 5 2" xfId="13544" xr:uid="{00000000-0005-0000-0000-0000E8340000}"/>
    <cellStyle name="Normal 5 2 3 5 2 3" xfId="28642" xr:uid="{00000000-0005-0000-0000-0000E26F0000}"/>
    <cellStyle name="Normal 5 2 3 5 3" xfId="8524" xr:uid="{00000000-0005-0000-0000-00004C210000}"/>
    <cellStyle name="Normal 5 2 3 5 3 3" xfId="23625" xr:uid="{00000000-0005-0000-0000-0000495C0000}"/>
    <cellStyle name="Normal 5 2 3 5 5" xfId="18612" xr:uid="{00000000-0005-0000-0000-0000B4480000}"/>
    <cellStyle name="Normal 5 2 3 6" xfId="5163" xr:uid="{00000000-0005-0000-0000-00002B140000}"/>
    <cellStyle name="Normal 5 2 3 6 2" xfId="15215" xr:uid="{00000000-0005-0000-0000-00006F3B0000}"/>
    <cellStyle name="Normal 5 2 3 6 2 3" xfId="30313" xr:uid="{00000000-0005-0000-0000-000069760000}"/>
    <cellStyle name="Normal 5 2 3 6 3" xfId="10195" xr:uid="{00000000-0005-0000-0000-0000D3270000}"/>
    <cellStyle name="Normal 5 2 3 6 3 3" xfId="25296" xr:uid="{00000000-0005-0000-0000-0000D0620000}"/>
    <cellStyle name="Normal 5 2 3 6 5" xfId="20283" xr:uid="{00000000-0005-0000-0000-00003B4F0000}"/>
    <cellStyle name="Normal 5 2 3 7" xfId="11873" xr:uid="{00000000-0005-0000-0000-0000612E0000}"/>
    <cellStyle name="Normal 5 2 3 7 3" xfId="26971" xr:uid="{00000000-0005-0000-0000-00005B690000}"/>
    <cellStyle name="Normal 5 2 3 8" xfId="6852" xr:uid="{00000000-0005-0000-0000-0000C41A0000}"/>
    <cellStyle name="Normal 5 2 3 8 3" xfId="21954" xr:uid="{00000000-0005-0000-0000-0000C2550000}"/>
    <cellStyle name="Normal 5 2 4" xfId="722" xr:uid="{00000000-0005-0000-0000-0000D2020000}"/>
    <cellStyle name="Normal 5 2 4 10" xfId="1877" xr:uid="{00000000-0005-0000-0000-000055070000}"/>
    <cellStyle name="Normal 5 2 4 2" xfId="2300" xr:uid="{00000000-0005-0000-0000-0000FC080000}"/>
    <cellStyle name="Normal 5 2 4 2 2" xfId="3139" xr:uid="{00000000-0005-0000-0000-0000430C0000}"/>
    <cellStyle name="Normal 5 2 4 2 2 2" xfId="4829" xr:uid="{00000000-0005-0000-0000-0000DD120000}"/>
    <cellStyle name="Normal 5 2 4 2 2 2 2" xfId="14902" xr:uid="{00000000-0005-0000-0000-0000363A0000}"/>
    <cellStyle name="Normal 5 2 4 2 2 2 2 3" xfId="30000" xr:uid="{00000000-0005-0000-0000-000030750000}"/>
    <cellStyle name="Normal 5 2 4 2 2 2 3" xfId="9882" xr:uid="{00000000-0005-0000-0000-00009A260000}"/>
    <cellStyle name="Normal 5 2 4 2 2 2 3 3" xfId="24983" xr:uid="{00000000-0005-0000-0000-000097610000}"/>
    <cellStyle name="Normal 5 2 4 2 2 2 5" xfId="19970" xr:uid="{00000000-0005-0000-0000-0000024E0000}"/>
    <cellStyle name="Normal 5 2 4 2 2 3" xfId="6521" xr:uid="{00000000-0005-0000-0000-000079190000}"/>
    <cellStyle name="Normal 5 2 4 2 2 3 2" xfId="16573" xr:uid="{00000000-0005-0000-0000-0000BD400000}"/>
    <cellStyle name="Normal 5 2 4 2 2 3 3" xfId="11553" xr:uid="{00000000-0005-0000-0000-0000212D0000}"/>
    <cellStyle name="Normal 5 2 4 2 2 3 3 3" xfId="26654" xr:uid="{00000000-0005-0000-0000-00001E680000}"/>
    <cellStyle name="Normal 5 2 4 2 2 3 5" xfId="21641" xr:uid="{00000000-0005-0000-0000-000089540000}"/>
    <cellStyle name="Normal 5 2 4 2 2 4" xfId="13231" xr:uid="{00000000-0005-0000-0000-0000AF330000}"/>
    <cellStyle name="Normal 5 2 4 2 2 4 3" xfId="28329" xr:uid="{00000000-0005-0000-0000-0000A96E0000}"/>
    <cellStyle name="Normal 5 2 4 2 2 5" xfId="8210" xr:uid="{00000000-0005-0000-0000-000012200000}"/>
    <cellStyle name="Normal 5 2 4 2 2 5 3" xfId="23312" xr:uid="{00000000-0005-0000-0000-0000105B0000}"/>
    <cellStyle name="Normal 5 2 4 2 2 7" xfId="18299" xr:uid="{00000000-0005-0000-0000-00007B470000}"/>
    <cellStyle name="Normal 5 2 4 2 3" xfId="3992" xr:uid="{00000000-0005-0000-0000-0000980F0000}"/>
    <cellStyle name="Normal 5 2 4 2 3 2" xfId="14066" xr:uid="{00000000-0005-0000-0000-0000F2360000}"/>
    <cellStyle name="Normal 5 2 4 2 3 2 3" xfId="29164" xr:uid="{00000000-0005-0000-0000-0000EC710000}"/>
    <cellStyle name="Normal 5 2 4 2 3 3" xfId="9046" xr:uid="{00000000-0005-0000-0000-000056230000}"/>
    <cellStyle name="Normal 5 2 4 2 3 3 3" xfId="24147" xr:uid="{00000000-0005-0000-0000-0000535E0000}"/>
    <cellStyle name="Normal 5 2 4 2 3 5" xfId="19134" xr:uid="{00000000-0005-0000-0000-0000BE4A0000}"/>
    <cellStyle name="Normal 5 2 4 2 4" xfId="5685" xr:uid="{00000000-0005-0000-0000-000035160000}"/>
    <cellStyle name="Normal 5 2 4 2 4 2" xfId="15737" xr:uid="{00000000-0005-0000-0000-0000793D0000}"/>
    <cellStyle name="Normal 5 2 4 2 4 2 3" xfId="30835" xr:uid="{00000000-0005-0000-0000-000073780000}"/>
    <cellStyle name="Normal 5 2 4 2 4 3" xfId="10717" xr:uid="{00000000-0005-0000-0000-0000DD290000}"/>
    <cellStyle name="Normal 5 2 4 2 4 3 3" xfId="25818" xr:uid="{00000000-0005-0000-0000-0000DA640000}"/>
    <cellStyle name="Normal 5 2 4 2 4 5" xfId="20805" xr:uid="{00000000-0005-0000-0000-000045510000}"/>
    <cellStyle name="Normal 5 2 4 2 5" xfId="12395" xr:uid="{00000000-0005-0000-0000-00006B300000}"/>
    <cellStyle name="Normal 5 2 4 2 5 3" xfId="27493" xr:uid="{00000000-0005-0000-0000-0000656B0000}"/>
    <cellStyle name="Normal 5 2 4 2 6" xfId="7374" xr:uid="{00000000-0005-0000-0000-0000CE1C0000}"/>
    <cellStyle name="Normal 5 2 4 2 6 3" xfId="22476" xr:uid="{00000000-0005-0000-0000-0000CC570000}"/>
    <cellStyle name="Normal 5 2 4 2 8" xfId="17463" xr:uid="{00000000-0005-0000-0000-000037440000}"/>
    <cellStyle name="Normal 5 2 4 3" xfId="2721" xr:uid="{00000000-0005-0000-0000-0000A10A0000}"/>
    <cellStyle name="Normal 5 2 4 3 2" xfId="4411" xr:uid="{00000000-0005-0000-0000-00003B110000}"/>
    <cellStyle name="Normal 5 2 4 3 2 2" xfId="14484" xr:uid="{00000000-0005-0000-0000-000094380000}"/>
    <cellStyle name="Normal 5 2 4 3 2 2 3" xfId="29582" xr:uid="{00000000-0005-0000-0000-00008E730000}"/>
    <cellStyle name="Normal 5 2 4 3 2 3" xfId="9464" xr:uid="{00000000-0005-0000-0000-0000F8240000}"/>
    <cellStyle name="Normal 5 2 4 3 2 3 3" xfId="24565" xr:uid="{00000000-0005-0000-0000-0000F55F0000}"/>
    <cellStyle name="Normal 5 2 4 3 2 5" xfId="19552" xr:uid="{00000000-0005-0000-0000-0000604C0000}"/>
    <cellStyle name="Normal 5 2 4 3 3" xfId="6103" xr:uid="{00000000-0005-0000-0000-0000D7170000}"/>
    <cellStyle name="Normal 5 2 4 3 3 2" xfId="16155" xr:uid="{00000000-0005-0000-0000-00001B3F0000}"/>
    <cellStyle name="Normal 5 2 4 3 3 3" xfId="11135" xr:uid="{00000000-0005-0000-0000-00007F2B0000}"/>
    <cellStyle name="Normal 5 2 4 3 3 3 3" xfId="26236" xr:uid="{00000000-0005-0000-0000-00007C660000}"/>
    <cellStyle name="Normal 5 2 4 3 3 5" xfId="21223" xr:uid="{00000000-0005-0000-0000-0000E7520000}"/>
    <cellStyle name="Normal 5 2 4 3 4" xfId="12813" xr:uid="{00000000-0005-0000-0000-00000D320000}"/>
    <cellStyle name="Normal 5 2 4 3 4 3" xfId="27911" xr:uid="{00000000-0005-0000-0000-0000076D0000}"/>
    <cellStyle name="Normal 5 2 4 3 5" xfId="7792" xr:uid="{00000000-0005-0000-0000-0000701E0000}"/>
    <cellStyle name="Normal 5 2 4 3 5 3" xfId="22894" xr:uid="{00000000-0005-0000-0000-00006E590000}"/>
    <cellStyle name="Normal 5 2 4 3 7" xfId="17881" xr:uid="{00000000-0005-0000-0000-0000D9450000}"/>
    <cellStyle name="Normal 5 2 4 4" xfId="3574" xr:uid="{00000000-0005-0000-0000-0000F60D0000}"/>
    <cellStyle name="Normal 5 2 4 4 2" xfId="13648" xr:uid="{00000000-0005-0000-0000-000050350000}"/>
    <cellStyle name="Normal 5 2 4 4 2 3" xfId="28746" xr:uid="{00000000-0005-0000-0000-00004A700000}"/>
    <cellStyle name="Normal 5 2 4 4 3" xfId="8628" xr:uid="{00000000-0005-0000-0000-0000B4210000}"/>
    <cellStyle name="Normal 5 2 4 4 3 3" xfId="23729" xr:uid="{00000000-0005-0000-0000-0000B15C0000}"/>
    <cellStyle name="Normal 5 2 4 4 5" xfId="18716" xr:uid="{00000000-0005-0000-0000-00001C490000}"/>
    <cellStyle name="Normal 5 2 4 5" xfId="5267" xr:uid="{00000000-0005-0000-0000-000093140000}"/>
    <cellStyle name="Normal 5 2 4 5 2" xfId="15319" xr:uid="{00000000-0005-0000-0000-0000D73B0000}"/>
    <cellStyle name="Normal 5 2 4 5 2 3" xfId="30417" xr:uid="{00000000-0005-0000-0000-0000D1760000}"/>
    <cellStyle name="Normal 5 2 4 5 3" xfId="10299" xr:uid="{00000000-0005-0000-0000-00003B280000}"/>
    <cellStyle name="Normal 5 2 4 5 3 3" xfId="25400" xr:uid="{00000000-0005-0000-0000-000038630000}"/>
    <cellStyle name="Normal 5 2 4 5 5" xfId="20387" xr:uid="{00000000-0005-0000-0000-0000A34F0000}"/>
    <cellStyle name="Normal 5 2 4 6" xfId="11977" xr:uid="{00000000-0005-0000-0000-0000C92E0000}"/>
    <cellStyle name="Normal 5 2 4 6 3" xfId="27075" xr:uid="{00000000-0005-0000-0000-0000C3690000}"/>
    <cellStyle name="Normal 5 2 4 7" xfId="6956" xr:uid="{00000000-0005-0000-0000-00002C1B0000}"/>
    <cellStyle name="Normal 5 2 4 7 3" xfId="22058" xr:uid="{00000000-0005-0000-0000-00002A560000}"/>
    <cellStyle name="Normal 5 2 4 9" xfId="17045" xr:uid="{00000000-0005-0000-0000-000095420000}"/>
    <cellStyle name="Normal 5 2 5" xfId="743" xr:uid="{00000000-0005-0000-0000-0000E7020000}"/>
    <cellStyle name="Normal 5 2 5 2" xfId="2931" xr:uid="{00000000-0005-0000-0000-0000730B0000}"/>
    <cellStyle name="Normal 5 2 5 2 2" xfId="4621" xr:uid="{00000000-0005-0000-0000-00000D120000}"/>
    <cellStyle name="Normal 5 2 5 2 2 2" xfId="14694" xr:uid="{00000000-0005-0000-0000-000066390000}"/>
    <cellStyle name="Normal 5 2 5 2 2 2 3" xfId="29792" xr:uid="{00000000-0005-0000-0000-000060740000}"/>
    <cellStyle name="Normal 5 2 5 2 2 3" xfId="9674" xr:uid="{00000000-0005-0000-0000-0000CA250000}"/>
    <cellStyle name="Normal 5 2 5 2 2 3 3" xfId="24775" xr:uid="{00000000-0005-0000-0000-0000C7600000}"/>
    <cellStyle name="Normal 5 2 5 2 2 5" xfId="19762" xr:uid="{00000000-0005-0000-0000-0000324D0000}"/>
    <cellStyle name="Normal 5 2 5 2 3" xfId="6313" xr:uid="{00000000-0005-0000-0000-0000A9180000}"/>
    <cellStyle name="Normal 5 2 5 2 3 2" xfId="16365" xr:uid="{00000000-0005-0000-0000-0000ED3F0000}"/>
    <cellStyle name="Normal 5 2 5 2 3 3" xfId="11345" xr:uid="{00000000-0005-0000-0000-0000512C0000}"/>
    <cellStyle name="Normal 5 2 5 2 3 3 3" xfId="26446" xr:uid="{00000000-0005-0000-0000-00004E670000}"/>
    <cellStyle name="Normal 5 2 5 2 3 5" xfId="21433" xr:uid="{00000000-0005-0000-0000-0000B9530000}"/>
    <cellStyle name="Normal 5 2 5 2 4" xfId="13023" xr:uid="{00000000-0005-0000-0000-0000DF320000}"/>
    <cellStyle name="Normal 5 2 5 2 4 3" xfId="28121" xr:uid="{00000000-0005-0000-0000-0000D96D0000}"/>
    <cellStyle name="Normal 5 2 5 2 5" xfId="8002" xr:uid="{00000000-0005-0000-0000-0000421F0000}"/>
    <cellStyle name="Normal 5 2 5 2 5 3" xfId="23104" xr:uid="{00000000-0005-0000-0000-0000405A0000}"/>
    <cellStyle name="Normal 5 2 5 2 7" xfId="18091" xr:uid="{00000000-0005-0000-0000-0000AB460000}"/>
    <cellStyle name="Normal 5 2 5 3" xfId="3784" xr:uid="{00000000-0005-0000-0000-0000C80E0000}"/>
    <cellStyle name="Normal 5 2 5 3 2" xfId="13858" xr:uid="{00000000-0005-0000-0000-000022360000}"/>
    <cellStyle name="Normal 5 2 5 3 2 3" xfId="28956" xr:uid="{00000000-0005-0000-0000-00001C710000}"/>
    <cellStyle name="Normal 5 2 5 3 3" xfId="8838" xr:uid="{00000000-0005-0000-0000-000086220000}"/>
    <cellStyle name="Normal 5 2 5 3 3 3" xfId="23939" xr:uid="{00000000-0005-0000-0000-0000835D0000}"/>
    <cellStyle name="Normal 5 2 5 3 5" xfId="18926" xr:uid="{00000000-0005-0000-0000-0000EE490000}"/>
    <cellStyle name="Normal 5 2 5 4" xfId="5477" xr:uid="{00000000-0005-0000-0000-000065150000}"/>
    <cellStyle name="Normal 5 2 5 4 2" xfId="15529" xr:uid="{00000000-0005-0000-0000-0000A93C0000}"/>
    <cellStyle name="Normal 5 2 5 4 2 3" xfId="30627" xr:uid="{00000000-0005-0000-0000-0000A3770000}"/>
    <cellStyle name="Normal 5 2 5 4 3" xfId="10509" xr:uid="{00000000-0005-0000-0000-00000D290000}"/>
    <cellStyle name="Normal 5 2 5 4 3 3" xfId="25610" xr:uid="{00000000-0005-0000-0000-00000A640000}"/>
    <cellStyle name="Normal 5 2 5 4 5" xfId="20597" xr:uid="{00000000-0005-0000-0000-000075500000}"/>
    <cellStyle name="Normal 5 2 5 5" xfId="12187" xr:uid="{00000000-0005-0000-0000-00009B2F0000}"/>
    <cellStyle name="Normal 5 2 5 5 3" xfId="27285" xr:uid="{00000000-0005-0000-0000-0000956A0000}"/>
    <cellStyle name="Normal 5 2 5 6" xfId="7166" xr:uid="{00000000-0005-0000-0000-0000FE1B0000}"/>
    <cellStyle name="Normal 5 2 5 6 3" xfId="22268" xr:uid="{00000000-0005-0000-0000-0000FC560000}"/>
    <cellStyle name="Normal 5 2 5 8" xfId="17255" xr:uid="{00000000-0005-0000-0000-000067430000}"/>
    <cellStyle name="Normal 5 2 5 9" xfId="2090" xr:uid="{00000000-0005-0000-0000-00002A080000}"/>
    <cellStyle name="Normal 5 2 6" xfId="2511" xr:uid="{00000000-0005-0000-0000-0000CF090000}"/>
    <cellStyle name="Normal 5 2 6 2" xfId="4203" xr:uid="{00000000-0005-0000-0000-00006B100000}"/>
    <cellStyle name="Normal 5 2 6 2 2" xfId="14276" xr:uid="{00000000-0005-0000-0000-0000C4370000}"/>
    <cellStyle name="Normal 5 2 6 2 2 3" xfId="29374" xr:uid="{00000000-0005-0000-0000-0000BE720000}"/>
    <cellStyle name="Normal 5 2 6 2 3" xfId="9256" xr:uid="{00000000-0005-0000-0000-000028240000}"/>
    <cellStyle name="Normal 5 2 6 2 3 3" xfId="24357" xr:uid="{00000000-0005-0000-0000-0000255F0000}"/>
    <cellStyle name="Normal 5 2 6 2 5" xfId="19344" xr:uid="{00000000-0005-0000-0000-0000904B0000}"/>
    <cellStyle name="Normal 5 2 6 3" xfId="5895" xr:uid="{00000000-0005-0000-0000-000007170000}"/>
    <cellStyle name="Normal 5 2 6 3 2" xfId="15947" xr:uid="{00000000-0005-0000-0000-00004B3E0000}"/>
    <cellStyle name="Normal 5 2 6 3 3" xfId="10927" xr:uid="{00000000-0005-0000-0000-0000AF2A0000}"/>
    <cellStyle name="Normal 5 2 6 3 3 3" xfId="26028" xr:uid="{00000000-0005-0000-0000-0000AC650000}"/>
    <cellStyle name="Normal 5 2 6 3 5" xfId="21015" xr:uid="{00000000-0005-0000-0000-000017520000}"/>
    <cellStyle name="Normal 5 2 6 4" xfId="12605" xr:uid="{00000000-0005-0000-0000-00003D310000}"/>
    <cellStyle name="Normal 5 2 6 4 3" xfId="27703" xr:uid="{00000000-0005-0000-0000-0000376C0000}"/>
    <cellStyle name="Normal 5 2 6 5" xfId="7584" xr:uid="{00000000-0005-0000-0000-0000A01D0000}"/>
    <cellStyle name="Normal 5 2 6 5 3" xfId="22686" xr:uid="{00000000-0005-0000-0000-00009E580000}"/>
    <cellStyle name="Normal 5 2 6 7" xfId="17673" xr:uid="{00000000-0005-0000-0000-000009450000}"/>
    <cellStyle name="Normal 5 2 7" xfId="3359" xr:uid="{00000000-0005-0000-0000-00001F0D0000}"/>
    <cellStyle name="Normal 5 2 7 2" xfId="13440" xr:uid="{00000000-0005-0000-0000-000080340000}"/>
    <cellStyle name="Normal 5 2 7 2 3" xfId="28538" xr:uid="{00000000-0005-0000-0000-00007A6F0000}"/>
    <cellStyle name="Normal 5 2 7 3" xfId="8419" xr:uid="{00000000-0005-0000-0000-0000E3200000}"/>
    <cellStyle name="Normal 5 2 7 3 3" xfId="23521" xr:uid="{00000000-0005-0000-0000-0000E15B0000}"/>
    <cellStyle name="Normal 5 2 7 5" xfId="18508" xr:uid="{00000000-0005-0000-0000-00004C480000}"/>
    <cellStyle name="Normal 5 2 8" xfId="5055" xr:uid="{00000000-0005-0000-0000-0000BF130000}"/>
    <cellStyle name="Normal 5 2 8 2" xfId="15111" xr:uid="{00000000-0005-0000-0000-0000073B0000}"/>
    <cellStyle name="Normal 5 2 8 2 3" xfId="30209" xr:uid="{00000000-0005-0000-0000-000001760000}"/>
    <cellStyle name="Normal 5 2 8 3" xfId="10091" xr:uid="{00000000-0005-0000-0000-00006B270000}"/>
    <cellStyle name="Normal 5 2 8 3 3" xfId="25192" xr:uid="{00000000-0005-0000-0000-000068620000}"/>
    <cellStyle name="Normal 5 2 8 5" xfId="20179" xr:uid="{00000000-0005-0000-0000-0000D34E0000}"/>
    <cellStyle name="Normal 5 2 9" xfId="11767" xr:uid="{00000000-0005-0000-0000-0000F72D0000}"/>
    <cellStyle name="Normal 5 2 9 3" xfId="26867" xr:uid="{00000000-0005-0000-0000-0000F3680000}"/>
    <cellStyle name="Normal 5 3" xfId="659" xr:uid="{00000000-0005-0000-0000-000093020000}"/>
    <cellStyle name="Normal 5 3 10" xfId="6741" xr:uid="{00000000-0005-0000-0000-0000551A0000}"/>
    <cellStyle name="Normal 5 3 10 3" xfId="21846" xr:uid="{00000000-0005-0000-0000-000056550000}"/>
    <cellStyle name="Normal 5 3 12" xfId="16831" xr:uid="{00000000-0005-0000-0000-0000BF410000}"/>
    <cellStyle name="Normal 5 3 13" xfId="1097" xr:uid="{00000000-0005-0000-0000-000049040000}"/>
    <cellStyle name="Normal 5 3 2" xfId="712" xr:uid="{00000000-0005-0000-0000-0000C8020000}"/>
    <cellStyle name="Normal 5 3 2 11" xfId="16885" xr:uid="{00000000-0005-0000-0000-0000F5410000}"/>
    <cellStyle name="Normal 5 3 2 12" xfId="1705" xr:uid="{00000000-0005-0000-0000-0000A9060000}"/>
    <cellStyle name="Normal 5 3 2 2" xfId="733" xr:uid="{00000000-0005-0000-0000-0000DD020000}"/>
    <cellStyle name="Normal 5 3 2 2 10" xfId="16989" xr:uid="{00000000-0005-0000-0000-00005D420000}"/>
    <cellStyle name="Normal 5 3 2 2 11" xfId="1814" xr:uid="{00000000-0005-0000-0000-000016070000}"/>
    <cellStyle name="Normal 5 3 2 2 2" xfId="2031" xr:uid="{00000000-0005-0000-0000-0000EF070000}"/>
    <cellStyle name="Normal 5 3 2 2 2 2" xfId="2452" xr:uid="{00000000-0005-0000-0000-000094090000}"/>
    <cellStyle name="Normal 5 3 2 2 2 2 2" xfId="3291" xr:uid="{00000000-0005-0000-0000-0000DB0C0000}"/>
    <cellStyle name="Normal 5 3 2 2 2 2 2 2" xfId="4981" xr:uid="{00000000-0005-0000-0000-000075130000}"/>
    <cellStyle name="Normal 5 3 2 2 2 2 2 2 2" xfId="15054" xr:uid="{00000000-0005-0000-0000-0000CE3A0000}"/>
    <cellStyle name="Normal 5 3 2 2 2 2 2 2 2 3" xfId="30152" xr:uid="{00000000-0005-0000-0000-0000C8750000}"/>
    <cellStyle name="Normal 5 3 2 2 2 2 2 2 3" xfId="10034" xr:uid="{00000000-0005-0000-0000-000032270000}"/>
    <cellStyle name="Normal 5 3 2 2 2 2 2 2 3 3" xfId="25135" xr:uid="{00000000-0005-0000-0000-00002F620000}"/>
    <cellStyle name="Normal 5 3 2 2 2 2 2 2 5" xfId="20122" xr:uid="{00000000-0005-0000-0000-00009A4E0000}"/>
    <cellStyle name="Normal 5 3 2 2 2 2 2 3" xfId="6673" xr:uid="{00000000-0005-0000-0000-0000111A0000}"/>
    <cellStyle name="Normal 5 3 2 2 2 2 2 3 2" xfId="16725" xr:uid="{00000000-0005-0000-0000-000055410000}"/>
    <cellStyle name="Normal 5 3 2 2 2 2 2 3 3" xfId="11705" xr:uid="{00000000-0005-0000-0000-0000B92D0000}"/>
    <cellStyle name="Normal 5 3 2 2 2 2 2 3 3 3" xfId="26806" xr:uid="{00000000-0005-0000-0000-0000B6680000}"/>
    <cellStyle name="Normal 5 3 2 2 2 2 2 3 5" xfId="21793" xr:uid="{00000000-0005-0000-0000-000021550000}"/>
    <cellStyle name="Normal 5 3 2 2 2 2 2 4" xfId="13383" xr:uid="{00000000-0005-0000-0000-000047340000}"/>
    <cellStyle name="Normal 5 3 2 2 2 2 2 4 3" xfId="28481" xr:uid="{00000000-0005-0000-0000-0000416F0000}"/>
    <cellStyle name="Normal 5 3 2 2 2 2 2 5" xfId="8362" xr:uid="{00000000-0005-0000-0000-0000AA200000}"/>
    <cellStyle name="Normal 5 3 2 2 2 2 2 5 3" xfId="23464" xr:uid="{00000000-0005-0000-0000-0000A85B0000}"/>
    <cellStyle name="Normal 5 3 2 2 2 2 2 7" xfId="18451" xr:uid="{00000000-0005-0000-0000-000013480000}"/>
    <cellStyle name="Normal 5 3 2 2 2 2 3" xfId="4144" xr:uid="{00000000-0005-0000-0000-000030100000}"/>
    <cellStyle name="Normal 5 3 2 2 2 2 3 2" xfId="14218" xr:uid="{00000000-0005-0000-0000-00008A370000}"/>
    <cellStyle name="Normal 5 3 2 2 2 2 3 2 3" xfId="29316" xr:uid="{00000000-0005-0000-0000-000084720000}"/>
    <cellStyle name="Normal 5 3 2 2 2 2 3 3" xfId="9198" xr:uid="{00000000-0005-0000-0000-0000EE230000}"/>
    <cellStyle name="Normal 5 3 2 2 2 2 3 3 3" xfId="24299" xr:uid="{00000000-0005-0000-0000-0000EB5E0000}"/>
    <cellStyle name="Normal 5 3 2 2 2 2 3 5" xfId="19286" xr:uid="{00000000-0005-0000-0000-0000564B0000}"/>
    <cellStyle name="Normal 5 3 2 2 2 2 4" xfId="5837" xr:uid="{00000000-0005-0000-0000-0000CD160000}"/>
    <cellStyle name="Normal 5 3 2 2 2 2 4 2" xfId="15889" xr:uid="{00000000-0005-0000-0000-0000113E0000}"/>
    <cellStyle name="Normal 5 3 2 2 2 2 4 3" xfId="10869" xr:uid="{00000000-0005-0000-0000-0000752A0000}"/>
    <cellStyle name="Normal 5 3 2 2 2 2 4 3 3" xfId="25970" xr:uid="{00000000-0005-0000-0000-000072650000}"/>
    <cellStyle name="Normal 5 3 2 2 2 2 4 5" xfId="20957" xr:uid="{00000000-0005-0000-0000-0000DD510000}"/>
    <cellStyle name="Normal 5 3 2 2 2 2 5" xfId="12547" xr:uid="{00000000-0005-0000-0000-000003310000}"/>
    <cellStyle name="Normal 5 3 2 2 2 2 5 3" xfId="27645" xr:uid="{00000000-0005-0000-0000-0000FD6B0000}"/>
    <cellStyle name="Normal 5 3 2 2 2 2 6" xfId="7526" xr:uid="{00000000-0005-0000-0000-0000661D0000}"/>
    <cellStyle name="Normal 5 3 2 2 2 2 6 3" xfId="22628" xr:uid="{00000000-0005-0000-0000-000064580000}"/>
    <cellStyle name="Normal 5 3 2 2 2 2 8" xfId="17615" xr:uid="{00000000-0005-0000-0000-0000CF440000}"/>
    <cellStyle name="Normal 5 3 2 2 2 3" xfId="2873" xr:uid="{00000000-0005-0000-0000-0000390B0000}"/>
    <cellStyle name="Normal 5 3 2 2 2 3 2" xfId="4563" xr:uid="{00000000-0005-0000-0000-0000D3110000}"/>
    <cellStyle name="Normal 5 3 2 2 2 3 2 2" xfId="14636" xr:uid="{00000000-0005-0000-0000-00002C390000}"/>
    <cellStyle name="Normal 5 3 2 2 2 3 2 2 3" xfId="29734" xr:uid="{00000000-0005-0000-0000-000026740000}"/>
    <cellStyle name="Normal 5 3 2 2 2 3 2 3" xfId="9616" xr:uid="{00000000-0005-0000-0000-000090250000}"/>
    <cellStyle name="Normal 5 3 2 2 2 3 2 3 3" xfId="24717" xr:uid="{00000000-0005-0000-0000-00008D600000}"/>
    <cellStyle name="Normal 5 3 2 2 2 3 2 5" xfId="19704" xr:uid="{00000000-0005-0000-0000-0000F84C0000}"/>
    <cellStyle name="Normal 5 3 2 2 2 3 3" xfId="6255" xr:uid="{00000000-0005-0000-0000-00006F180000}"/>
    <cellStyle name="Normal 5 3 2 2 2 3 3 2" xfId="16307" xr:uid="{00000000-0005-0000-0000-0000B33F0000}"/>
    <cellStyle name="Normal 5 3 2 2 2 3 3 3" xfId="11287" xr:uid="{00000000-0005-0000-0000-0000172C0000}"/>
    <cellStyle name="Normal 5 3 2 2 2 3 3 3 3" xfId="26388" xr:uid="{00000000-0005-0000-0000-000014670000}"/>
    <cellStyle name="Normal 5 3 2 2 2 3 3 5" xfId="21375" xr:uid="{00000000-0005-0000-0000-00007F530000}"/>
    <cellStyle name="Normal 5 3 2 2 2 3 4" xfId="12965" xr:uid="{00000000-0005-0000-0000-0000A5320000}"/>
    <cellStyle name="Normal 5 3 2 2 2 3 4 3" xfId="28063" xr:uid="{00000000-0005-0000-0000-00009F6D0000}"/>
    <cellStyle name="Normal 5 3 2 2 2 3 5" xfId="7944" xr:uid="{00000000-0005-0000-0000-0000081F0000}"/>
    <cellStyle name="Normal 5 3 2 2 2 3 5 3" xfId="23046" xr:uid="{00000000-0005-0000-0000-0000065A0000}"/>
    <cellStyle name="Normal 5 3 2 2 2 3 7" xfId="18033" xr:uid="{00000000-0005-0000-0000-000071460000}"/>
    <cellStyle name="Normal 5 3 2 2 2 4" xfId="3726" xr:uid="{00000000-0005-0000-0000-00008E0E0000}"/>
    <cellStyle name="Normal 5 3 2 2 2 4 2" xfId="13800" xr:uid="{00000000-0005-0000-0000-0000E8350000}"/>
    <cellStyle name="Normal 5 3 2 2 2 4 2 3" xfId="28898" xr:uid="{00000000-0005-0000-0000-0000E2700000}"/>
    <cellStyle name="Normal 5 3 2 2 2 4 3" xfId="8780" xr:uid="{00000000-0005-0000-0000-00004C220000}"/>
    <cellStyle name="Normal 5 3 2 2 2 4 3 3" xfId="23881" xr:uid="{00000000-0005-0000-0000-0000495D0000}"/>
    <cellStyle name="Normal 5 3 2 2 2 4 5" xfId="18868" xr:uid="{00000000-0005-0000-0000-0000B4490000}"/>
    <cellStyle name="Normal 5 3 2 2 2 5" xfId="5419" xr:uid="{00000000-0005-0000-0000-00002B150000}"/>
    <cellStyle name="Normal 5 3 2 2 2 5 2" xfId="15471" xr:uid="{00000000-0005-0000-0000-00006F3C0000}"/>
    <cellStyle name="Normal 5 3 2 2 2 5 2 3" xfId="30569" xr:uid="{00000000-0005-0000-0000-000069770000}"/>
    <cellStyle name="Normal 5 3 2 2 2 5 3" xfId="10451" xr:uid="{00000000-0005-0000-0000-0000D3280000}"/>
    <cellStyle name="Normal 5 3 2 2 2 5 3 3" xfId="25552" xr:uid="{00000000-0005-0000-0000-0000D0630000}"/>
    <cellStyle name="Normal 5 3 2 2 2 5 5" xfId="20539" xr:uid="{00000000-0005-0000-0000-00003B500000}"/>
    <cellStyle name="Normal 5 3 2 2 2 6" xfId="12129" xr:uid="{00000000-0005-0000-0000-0000612F0000}"/>
    <cellStyle name="Normal 5 3 2 2 2 6 3" xfId="27227" xr:uid="{00000000-0005-0000-0000-00005B6A0000}"/>
    <cellStyle name="Normal 5 3 2 2 2 7" xfId="7108" xr:uid="{00000000-0005-0000-0000-0000C41B0000}"/>
    <cellStyle name="Normal 5 3 2 2 2 7 3" xfId="22210" xr:uid="{00000000-0005-0000-0000-0000C2560000}"/>
    <cellStyle name="Normal 5 3 2 2 2 9" xfId="17197" xr:uid="{00000000-0005-0000-0000-00002D430000}"/>
    <cellStyle name="Normal 5 3 2 2 3" xfId="2244" xr:uid="{00000000-0005-0000-0000-0000C4080000}"/>
    <cellStyle name="Normal 5 3 2 2 3 2" xfId="3083" xr:uid="{00000000-0005-0000-0000-00000B0C0000}"/>
    <cellStyle name="Normal 5 3 2 2 3 2 2" xfId="4773" xr:uid="{00000000-0005-0000-0000-0000A5120000}"/>
    <cellStyle name="Normal 5 3 2 2 3 2 2 2" xfId="14846" xr:uid="{00000000-0005-0000-0000-0000FE390000}"/>
    <cellStyle name="Normal 5 3 2 2 3 2 2 2 3" xfId="29944" xr:uid="{00000000-0005-0000-0000-0000F8740000}"/>
    <cellStyle name="Normal 5 3 2 2 3 2 2 3" xfId="9826" xr:uid="{00000000-0005-0000-0000-000062260000}"/>
    <cellStyle name="Normal 5 3 2 2 3 2 2 3 3" xfId="24927" xr:uid="{00000000-0005-0000-0000-00005F610000}"/>
    <cellStyle name="Normal 5 3 2 2 3 2 2 5" xfId="19914" xr:uid="{00000000-0005-0000-0000-0000CA4D0000}"/>
    <cellStyle name="Normal 5 3 2 2 3 2 3" xfId="6465" xr:uid="{00000000-0005-0000-0000-000041190000}"/>
    <cellStyle name="Normal 5 3 2 2 3 2 3 2" xfId="16517" xr:uid="{00000000-0005-0000-0000-000085400000}"/>
    <cellStyle name="Normal 5 3 2 2 3 2 3 3" xfId="11497" xr:uid="{00000000-0005-0000-0000-0000E92C0000}"/>
    <cellStyle name="Normal 5 3 2 2 3 2 3 3 3" xfId="26598" xr:uid="{00000000-0005-0000-0000-0000E6670000}"/>
    <cellStyle name="Normal 5 3 2 2 3 2 3 5" xfId="21585" xr:uid="{00000000-0005-0000-0000-000051540000}"/>
    <cellStyle name="Normal 5 3 2 2 3 2 4" xfId="13175" xr:uid="{00000000-0005-0000-0000-000077330000}"/>
    <cellStyle name="Normal 5 3 2 2 3 2 4 3" xfId="28273" xr:uid="{00000000-0005-0000-0000-0000716E0000}"/>
    <cellStyle name="Normal 5 3 2 2 3 2 5" xfId="8154" xr:uid="{00000000-0005-0000-0000-0000DA1F0000}"/>
    <cellStyle name="Normal 5 3 2 2 3 2 5 3" xfId="23256" xr:uid="{00000000-0005-0000-0000-0000D85A0000}"/>
    <cellStyle name="Normal 5 3 2 2 3 2 7" xfId="18243" xr:uid="{00000000-0005-0000-0000-000043470000}"/>
    <cellStyle name="Normal 5 3 2 2 3 3" xfId="3936" xr:uid="{00000000-0005-0000-0000-0000600F0000}"/>
    <cellStyle name="Normal 5 3 2 2 3 3 2" xfId="14010" xr:uid="{00000000-0005-0000-0000-0000BA360000}"/>
    <cellStyle name="Normal 5 3 2 2 3 3 2 3" xfId="29108" xr:uid="{00000000-0005-0000-0000-0000B4710000}"/>
    <cellStyle name="Normal 5 3 2 2 3 3 3" xfId="8990" xr:uid="{00000000-0005-0000-0000-00001E230000}"/>
    <cellStyle name="Normal 5 3 2 2 3 3 3 3" xfId="24091" xr:uid="{00000000-0005-0000-0000-00001B5E0000}"/>
    <cellStyle name="Normal 5 3 2 2 3 3 5" xfId="19078" xr:uid="{00000000-0005-0000-0000-0000864A0000}"/>
    <cellStyle name="Normal 5 3 2 2 3 4" xfId="5629" xr:uid="{00000000-0005-0000-0000-0000FD150000}"/>
    <cellStyle name="Normal 5 3 2 2 3 4 2" xfId="15681" xr:uid="{00000000-0005-0000-0000-0000413D0000}"/>
    <cellStyle name="Normal 5 3 2 2 3 4 2 3" xfId="30779" xr:uid="{00000000-0005-0000-0000-00003B780000}"/>
    <cellStyle name="Normal 5 3 2 2 3 4 3" xfId="10661" xr:uid="{00000000-0005-0000-0000-0000A5290000}"/>
    <cellStyle name="Normal 5 3 2 2 3 4 3 3" xfId="25762" xr:uid="{00000000-0005-0000-0000-0000A2640000}"/>
    <cellStyle name="Normal 5 3 2 2 3 4 5" xfId="20749" xr:uid="{00000000-0005-0000-0000-00000D510000}"/>
    <cellStyle name="Normal 5 3 2 2 3 5" xfId="12339" xr:uid="{00000000-0005-0000-0000-000033300000}"/>
    <cellStyle name="Normal 5 3 2 2 3 5 3" xfId="27437" xr:uid="{00000000-0005-0000-0000-00002D6B0000}"/>
    <cellStyle name="Normal 5 3 2 2 3 6" xfId="7318" xr:uid="{00000000-0005-0000-0000-0000961C0000}"/>
    <cellStyle name="Normal 5 3 2 2 3 6 3" xfId="22420" xr:uid="{00000000-0005-0000-0000-000094570000}"/>
    <cellStyle name="Normal 5 3 2 2 3 8" xfId="17407" xr:uid="{00000000-0005-0000-0000-0000FF430000}"/>
    <cellStyle name="Normal 5 3 2 2 4" xfId="2665" xr:uid="{00000000-0005-0000-0000-0000690A0000}"/>
    <cellStyle name="Normal 5 3 2 2 4 2" xfId="4355" xr:uid="{00000000-0005-0000-0000-000003110000}"/>
    <cellStyle name="Normal 5 3 2 2 4 2 2" xfId="14428" xr:uid="{00000000-0005-0000-0000-00005C380000}"/>
    <cellStyle name="Normal 5 3 2 2 4 2 2 3" xfId="29526" xr:uid="{00000000-0005-0000-0000-000056730000}"/>
    <cellStyle name="Normal 5 3 2 2 4 2 3" xfId="9408" xr:uid="{00000000-0005-0000-0000-0000C0240000}"/>
    <cellStyle name="Normal 5 3 2 2 4 2 3 3" xfId="24509" xr:uid="{00000000-0005-0000-0000-0000BD5F0000}"/>
    <cellStyle name="Normal 5 3 2 2 4 2 5" xfId="19496" xr:uid="{00000000-0005-0000-0000-0000284C0000}"/>
    <cellStyle name="Normal 5 3 2 2 4 3" xfId="6047" xr:uid="{00000000-0005-0000-0000-00009F170000}"/>
    <cellStyle name="Normal 5 3 2 2 4 3 2" xfId="16099" xr:uid="{00000000-0005-0000-0000-0000E33E0000}"/>
    <cellStyle name="Normal 5 3 2 2 4 3 3" xfId="11079" xr:uid="{00000000-0005-0000-0000-0000472B0000}"/>
    <cellStyle name="Normal 5 3 2 2 4 3 3 3" xfId="26180" xr:uid="{00000000-0005-0000-0000-000044660000}"/>
    <cellStyle name="Normal 5 3 2 2 4 3 5" xfId="21167" xr:uid="{00000000-0005-0000-0000-0000AF520000}"/>
    <cellStyle name="Normal 5 3 2 2 4 4" xfId="12757" xr:uid="{00000000-0005-0000-0000-0000D5310000}"/>
    <cellStyle name="Normal 5 3 2 2 4 4 3" xfId="27855" xr:uid="{00000000-0005-0000-0000-0000CF6C0000}"/>
    <cellStyle name="Normal 5 3 2 2 4 5" xfId="7736" xr:uid="{00000000-0005-0000-0000-0000381E0000}"/>
    <cellStyle name="Normal 5 3 2 2 4 5 3" xfId="22838" xr:uid="{00000000-0005-0000-0000-000036590000}"/>
    <cellStyle name="Normal 5 3 2 2 4 7" xfId="17825" xr:uid="{00000000-0005-0000-0000-0000A1450000}"/>
    <cellStyle name="Normal 5 3 2 2 5" xfId="3518" xr:uid="{00000000-0005-0000-0000-0000BE0D0000}"/>
    <cellStyle name="Normal 5 3 2 2 5 2" xfId="13592" xr:uid="{00000000-0005-0000-0000-000018350000}"/>
    <cellStyle name="Normal 5 3 2 2 5 2 3" xfId="28690" xr:uid="{00000000-0005-0000-0000-000012700000}"/>
    <cellStyle name="Normal 5 3 2 2 5 3" xfId="8572" xr:uid="{00000000-0005-0000-0000-00007C210000}"/>
    <cellStyle name="Normal 5 3 2 2 5 3 3" xfId="23673" xr:uid="{00000000-0005-0000-0000-0000795C0000}"/>
    <cellStyle name="Normal 5 3 2 2 5 5" xfId="18660" xr:uid="{00000000-0005-0000-0000-0000E4480000}"/>
    <cellStyle name="Normal 5 3 2 2 6" xfId="5211" xr:uid="{00000000-0005-0000-0000-00005B140000}"/>
    <cellStyle name="Normal 5 3 2 2 6 2" xfId="15263" xr:uid="{00000000-0005-0000-0000-00009F3B0000}"/>
    <cellStyle name="Normal 5 3 2 2 6 2 3" xfId="30361" xr:uid="{00000000-0005-0000-0000-000099760000}"/>
    <cellStyle name="Normal 5 3 2 2 6 3" xfId="10243" xr:uid="{00000000-0005-0000-0000-000003280000}"/>
    <cellStyle name="Normal 5 3 2 2 6 3 3" xfId="25344" xr:uid="{00000000-0005-0000-0000-000000630000}"/>
    <cellStyle name="Normal 5 3 2 2 6 5" xfId="20331" xr:uid="{00000000-0005-0000-0000-00006B4F0000}"/>
    <cellStyle name="Normal 5 3 2 2 7" xfId="11921" xr:uid="{00000000-0005-0000-0000-0000912E0000}"/>
    <cellStyle name="Normal 5 3 2 2 7 3" xfId="27019" xr:uid="{00000000-0005-0000-0000-00008B690000}"/>
    <cellStyle name="Normal 5 3 2 2 8" xfId="6900" xr:uid="{00000000-0005-0000-0000-0000F41A0000}"/>
    <cellStyle name="Normal 5 3 2 2 8 3" xfId="22002" xr:uid="{00000000-0005-0000-0000-0000F2550000}"/>
    <cellStyle name="Normal 5 3 2 3" xfId="754" xr:uid="{00000000-0005-0000-0000-0000F2020000}"/>
    <cellStyle name="Normal 5 3 2 3 10" xfId="1927" xr:uid="{00000000-0005-0000-0000-000087070000}"/>
    <cellStyle name="Normal 5 3 2 3 2" xfId="2348" xr:uid="{00000000-0005-0000-0000-00002C090000}"/>
    <cellStyle name="Normal 5 3 2 3 2 2" xfId="3187" xr:uid="{00000000-0005-0000-0000-0000730C0000}"/>
    <cellStyle name="Normal 5 3 2 3 2 2 2" xfId="4877" xr:uid="{00000000-0005-0000-0000-00000D130000}"/>
    <cellStyle name="Normal 5 3 2 3 2 2 2 2" xfId="14950" xr:uid="{00000000-0005-0000-0000-0000663A0000}"/>
    <cellStyle name="Normal 5 3 2 3 2 2 2 2 3" xfId="30048" xr:uid="{00000000-0005-0000-0000-000060750000}"/>
    <cellStyle name="Normal 5 3 2 3 2 2 2 3" xfId="9930" xr:uid="{00000000-0005-0000-0000-0000CA260000}"/>
    <cellStyle name="Normal 5 3 2 3 2 2 2 3 3" xfId="25031" xr:uid="{00000000-0005-0000-0000-0000C7610000}"/>
    <cellStyle name="Normal 5 3 2 3 2 2 2 5" xfId="20018" xr:uid="{00000000-0005-0000-0000-0000324E0000}"/>
    <cellStyle name="Normal 5 3 2 3 2 2 3" xfId="6569" xr:uid="{00000000-0005-0000-0000-0000A9190000}"/>
    <cellStyle name="Normal 5 3 2 3 2 2 3 2" xfId="16621" xr:uid="{00000000-0005-0000-0000-0000ED400000}"/>
    <cellStyle name="Normal 5 3 2 3 2 2 3 3" xfId="11601" xr:uid="{00000000-0005-0000-0000-0000512D0000}"/>
    <cellStyle name="Normal 5 3 2 3 2 2 3 3 3" xfId="26702" xr:uid="{00000000-0005-0000-0000-00004E680000}"/>
    <cellStyle name="Normal 5 3 2 3 2 2 3 5" xfId="21689" xr:uid="{00000000-0005-0000-0000-0000B9540000}"/>
    <cellStyle name="Normal 5 3 2 3 2 2 4" xfId="13279" xr:uid="{00000000-0005-0000-0000-0000DF330000}"/>
    <cellStyle name="Normal 5 3 2 3 2 2 4 3" xfId="28377" xr:uid="{00000000-0005-0000-0000-0000D96E0000}"/>
    <cellStyle name="Normal 5 3 2 3 2 2 5" xfId="8258" xr:uid="{00000000-0005-0000-0000-000042200000}"/>
    <cellStyle name="Normal 5 3 2 3 2 2 5 3" xfId="23360" xr:uid="{00000000-0005-0000-0000-0000405B0000}"/>
    <cellStyle name="Normal 5 3 2 3 2 2 7" xfId="18347" xr:uid="{00000000-0005-0000-0000-0000AB470000}"/>
    <cellStyle name="Normal 5 3 2 3 2 3" xfId="4040" xr:uid="{00000000-0005-0000-0000-0000C80F0000}"/>
    <cellStyle name="Normal 5 3 2 3 2 3 2" xfId="14114" xr:uid="{00000000-0005-0000-0000-000022370000}"/>
    <cellStyle name="Normal 5 3 2 3 2 3 2 3" xfId="29212" xr:uid="{00000000-0005-0000-0000-00001C720000}"/>
    <cellStyle name="Normal 5 3 2 3 2 3 3" xfId="9094" xr:uid="{00000000-0005-0000-0000-000086230000}"/>
    <cellStyle name="Normal 5 3 2 3 2 3 3 3" xfId="24195" xr:uid="{00000000-0005-0000-0000-0000835E0000}"/>
    <cellStyle name="Normal 5 3 2 3 2 3 5" xfId="19182" xr:uid="{00000000-0005-0000-0000-0000EE4A0000}"/>
    <cellStyle name="Normal 5 3 2 3 2 4" xfId="5733" xr:uid="{00000000-0005-0000-0000-000065160000}"/>
    <cellStyle name="Normal 5 3 2 3 2 4 2" xfId="15785" xr:uid="{00000000-0005-0000-0000-0000A93D0000}"/>
    <cellStyle name="Normal 5 3 2 3 2 4 2 3" xfId="30883" xr:uid="{00000000-0005-0000-0000-0000A3780000}"/>
    <cellStyle name="Normal 5 3 2 3 2 4 3" xfId="10765" xr:uid="{00000000-0005-0000-0000-00000D2A0000}"/>
    <cellStyle name="Normal 5 3 2 3 2 4 3 3" xfId="25866" xr:uid="{00000000-0005-0000-0000-00000A650000}"/>
    <cellStyle name="Normal 5 3 2 3 2 4 5" xfId="20853" xr:uid="{00000000-0005-0000-0000-000075510000}"/>
    <cellStyle name="Normal 5 3 2 3 2 5" xfId="12443" xr:uid="{00000000-0005-0000-0000-00009B300000}"/>
    <cellStyle name="Normal 5 3 2 3 2 5 3" xfId="27541" xr:uid="{00000000-0005-0000-0000-0000956B0000}"/>
    <cellStyle name="Normal 5 3 2 3 2 6" xfId="7422" xr:uid="{00000000-0005-0000-0000-0000FE1C0000}"/>
    <cellStyle name="Normal 5 3 2 3 2 6 3" xfId="22524" xr:uid="{00000000-0005-0000-0000-0000FC570000}"/>
    <cellStyle name="Normal 5 3 2 3 2 8" xfId="17511" xr:uid="{00000000-0005-0000-0000-000067440000}"/>
    <cellStyle name="Normal 5 3 2 3 3" xfId="2769" xr:uid="{00000000-0005-0000-0000-0000D10A0000}"/>
    <cellStyle name="Normal 5 3 2 3 3 2" xfId="4459" xr:uid="{00000000-0005-0000-0000-00006B110000}"/>
    <cellStyle name="Normal 5 3 2 3 3 2 2" xfId="14532" xr:uid="{00000000-0005-0000-0000-0000C4380000}"/>
    <cellStyle name="Normal 5 3 2 3 3 2 2 3" xfId="29630" xr:uid="{00000000-0005-0000-0000-0000BE730000}"/>
    <cellStyle name="Normal 5 3 2 3 3 2 3" xfId="9512" xr:uid="{00000000-0005-0000-0000-000028250000}"/>
    <cellStyle name="Normal 5 3 2 3 3 2 3 3" xfId="24613" xr:uid="{00000000-0005-0000-0000-000025600000}"/>
    <cellStyle name="Normal 5 3 2 3 3 2 5" xfId="19600" xr:uid="{00000000-0005-0000-0000-0000904C0000}"/>
    <cellStyle name="Normal 5 3 2 3 3 3" xfId="6151" xr:uid="{00000000-0005-0000-0000-000007180000}"/>
    <cellStyle name="Normal 5 3 2 3 3 3 2" xfId="16203" xr:uid="{00000000-0005-0000-0000-00004B3F0000}"/>
    <cellStyle name="Normal 5 3 2 3 3 3 3" xfId="11183" xr:uid="{00000000-0005-0000-0000-0000AF2B0000}"/>
    <cellStyle name="Normal 5 3 2 3 3 3 3 3" xfId="26284" xr:uid="{00000000-0005-0000-0000-0000AC660000}"/>
    <cellStyle name="Normal 5 3 2 3 3 3 5" xfId="21271" xr:uid="{00000000-0005-0000-0000-000017530000}"/>
    <cellStyle name="Normal 5 3 2 3 3 4" xfId="12861" xr:uid="{00000000-0005-0000-0000-00003D320000}"/>
    <cellStyle name="Normal 5 3 2 3 3 4 3" xfId="27959" xr:uid="{00000000-0005-0000-0000-0000376D0000}"/>
    <cellStyle name="Normal 5 3 2 3 3 5" xfId="7840" xr:uid="{00000000-0005-0000-0000-0000A01E0000}"/>
    <cellStyle name="Normal 5 3 2 3 3 5 3" xfId="22942" xr:uid="{00000000-0005-0000-0000-00009E590000}"/>
    <cellStyle name="Normal 5 3 2 3 3 7" xfId="17929" xr:uid="{00000000-0005-0000-0000-000009460000}"/>
    <cellStyle name="Normal 5 3 2 3 4" xfId="3622" xr:uid="{00000000-0005-0000-0000-0000260E0000}"/>
    <cellStyle name="Normal 5 3 2 3 4 2" xfId="13696" xr:uid="{00000000-0005-0000-0000-000080350000}"/>
    <cellStyle name="Normal 5 3 2 3 4 2 3" xfId="28794" xr:uid="{00000000-0005-0000-0000-00007A700000}"/>
    <cellStyle name="Normal 5 3 2 3 4 3" xfId="8676" xr:uid="{00000000-0005-0000-0000-0000E4210000}"/>
    <cellStyle name="Normal 5 3 2 3 4 3 3" xfId="23777" xr:uid="{00000000-0005-0000-0000-0000E15C0000}"/>
    <cellStyle name="Normal 5 3 2 3 4 5" xfId="18764" xr:uid="{00000000-0005-0000-0000-00004C490000}"/>
    <cellStyle name="Normal 5 3 2 3 5" xfId="5315" xr:uid="{00000000-0005-0000-0000-0000C3140000}"/>
    <cellStyle name="Normal 5 3 2 3 5 2" xfId="15367" xr:uid="{00000000-0005-0000-0000-0000073C0000}"/>
    <cellStyle name="Normal 5 3 2 3 5 2 3" xfId="30465" xr:uid="{00000000-0005-0000-0000-000001770000}"/>
    <cellStyle name="Normal 5 3 2 3 5 3" xfId="10347" xr:uid="{00000000-0005-0000-0000-00006B280000}"/>
    <cellStyle name="Normal 5 3 2 3 5 3 3" xfId="25448" xr:uid="{00000000-0005-0000-0000-000068630000}"/>
    <cellStyle name="Normal 5 3 2 3 5 5" xfId="20435" xr:uid="{00000000-0005-0000-0000-0000D34F0000}"/>
    <cellStyle name="Normal 5 3 2 3 6" xfId="12025" xr:uid="{00000000-0005-0000-0000-0000F92E0000}"/>
    <cellStyle name="Normal 5 3 2 3 6 3" xfId="27123" xr:uid="{00000000-0005-0000-0000-0000F3690000}"/>
    <cellStyle name="Normal 5 3 2 3 7" xfId="7004" xr:uid="{00000000-0005-0000-0000-00005C1B0000}"/>
    <cellStyle name="Normal 5 3 2 3 7 3" xfId="22106" xr:uid="{00000000-0005-0000-0000-00005A560000}"/>
    <cellStyle name="Normal 5 3 2 3 9" xfId="17093" xr:uid="{00000000-0005-0000-0000-0000C5420000}"/>
    <cellStyle name="Normal 5 3 2 4" xfId="2140" xr:uid="{00000000-0005-0000-0000-00005C080000}"/>
    <cellStyle name="Normal 5 3 2 4 2" xfId="2979" xr:uid="{00000000-0005-0000-0000-0000A30B0000}"/>
    <cellStyle name="Normal 5 3 2 4 2 2" xfId="4669" xr:uid="{00000000-0005-0000-0000-00003D120000}"/>
    <cellStyle name="Normal 5 3 2 4 2 2 2" xfId="14742" xr:uid="{00000000-0005-0000-0000-000096390000}"/>
    <cellStyle name="Normal 5 3 2 4 2 2 2 3" xfId="29840" xr:uid="{00000000-0005-0000-0000-000090740000}"/>
    <cellStyle name="Normal 5 3 2 4 2 2 3" xfId="9722" xr:uid="{00000000-0005-0000-0000-0000FA250000}"/>
    <cellStyle name="Normal 5 3 2 4 2 2 3 3" xfId="24823" xr:uid="{00000000-0005-0000-0000-0000F7600000}"/>
    <cellStyle name="Normal 5 3 2 4 2 2 5" xfId="19810" xr:uid="{00000000-0005-0000-0000-0000624D0000}"/>
    <cellStyle name="Normal 5 3 2 4 2 3" xfId="6361" xr:uid="{00000000-0005-0000-0000-0000D9180000}"/>
    <cellStyle name="Normal 5 3 2 4 2 3 2" xfId="16413" xr:uid="{00000000-0005-0000-0000-00001D400000}"/>
    <cellStyle name="Normal 5 3 2 4 2 3 3" xfId="11393" xr:uid="{00000000-0005-0000-0000-0000812C0000}"/>
    <cellStyle name="Normal 5 3 2 4 2 3 3 3" xfId="26494" xr:uid="{00000000-0005-0000-0000-00007E670000}"/>
    <cellStyle name="Normal 5 3 2 4 2 3 5" xfId="21481" xr:uid="{00000000-0005-0000-0000-0000E9530000}"/>
    <cellStyle name="Normal 5 3 2 4 2 4" xfId="13071" xr:uid="{00000000-0005-0000-0000-00000F330000}"/>
    <cellStyle name="Normal 5 3 2 4 2 4 3" xfId="28169" xr:uid="{00000000-0005-0000-0000-0000096E0000}"/>
    <cellStyle name="Normal 5 3 2 4 2 5" xfId="8050" xr:uid="{00000000-0005-0000-0000-0000721F0000}"/>
    <cellStyle name="Normal 5 3 2 4 2 5 3" xfId="23152" xr:uid="{00000000-0005-0000-0000-0000705A0000}"/>
    <cellStyle name="Normal 5 3 2 4 2 7" xfId="18139" xr:uid="{00000000-0005-0000-0000-0000DB460000}"/>
    <cellStyle name="Normal 5 3 2 4 3" xfId="3832" xr:uid="{00000000-0005-0000-0000-0000F80E0000}"/>
    <cellStyle name="Normal 5 3 2 4 3 2" xfId="13906" xr:uid="{00000000-0005-0000-0000-000052360000}"/>
    <cellStyle name="Normal 5 3 2 4 3 2 3" xfId="29004" xr:uid="{00000000-0005-0000-0000-00004C710000}"/>
    <cellStyle name="Normal 5 3 2 4 3 3" xfId="8886" xr:uid="{00000000-0005-0000-0000-0000B6220000}"/>
    <cellStyle name="Normal 5 3 2 4 3 3 3" xfId="23987" xr:uid="{00000000-0005-0000-0000-0000B35D0000}"/>
    <cellStyle name="Normal 5 3 2 4 3 5" xfId="18974" xr:uid="{00000000-0005-0000-0000-00001E4A0000}"/>
    <cellStyle name="Normal 5 3 2 4 4" xfId="5525" xr:uid="{00000000-0005-0000-0000-000095150000}"/>
    <cellStyle name="Normal 5 3 2 4 4 2" xfId="15577" xr:uid="{00000000-0005-0000-0000-0000D93C0000}"/>
    <cellStyle name="Normal 5 3 2 4 4 2 3" xfId="30675" xr:uid="{00000000-0005-0000-0000-0000D3770000}"/>
    <cellStyle name="Normal 5 3 2 4 4 3" xfId="10557" xr:uid="{00000000-0005-0000-0000-00003D290000}"/>
    <cellStyle name="Normal 5 3 2 4 4 3 3" xfId="25658" xr:uid="{00000000-0005-0000-0000-00003A640000}"/>
    <cellStyle name="Normal 5 3 2 4 4 5" xfId="20645" xr:uid="{00000000-0005-0000-0000-0000A5500000}"/>
    <cellStyle name="Normal 5 3 2 4 5" xfId="12235" xr:uid="{00000000-0005-0000-0000-0000CB2F0000}"/>
    <cellStyle name="Normal 5 3 2 4 5 3" xfId="27333" xr:uid="{00000000-0005-0000-0000-0000C56A0000}"/>
    <cellStyle name="Normal 5 3 2 4 6" xfId="7214" xr:uid="{00000000-0005-0000-0000-00002E1C0000}"/>
    <cellStyle name="Normal 5 3 2 4 6 3" xfId="22316" xr:uid="{00000000-0005-0000-0000-00002C570000}"/>
    <cellStyle name="Normal 5 3 2 4 8" xfId="17303" xr:uid="{00000000-0005-0000-0000-000097430000}"/>
    <cellStyle name="Normal 5 3 2 5" xfId="2561" xr:uid="{00000000-0005-0000-0000-0000010A0000}"/>
    <cellStyle name="Normal 5 3 2 5 2" xfId="4251" xr:uid="{00000000-0005-0000-0000-00009B100000}"/>
    <cellStyle name="Normal 5 3 2 5 2 2" xfId="14324" xr:uid="{00000000-0005-0000-0000-0000F4370000}"/>
    <cellStyle name="Normal 5 3 2 5 2 2 3" xfId="29422" xr:uid="{00000000-0005-0000-0000-0000EE720000}"/>
    <cellStyle name="Normal 5 3 2 5 2 3" xfId="9304" xr:uid="{00000000-0005-0000-0000-000058240000}"/>
    <cellStyle name="Normal 5 3 2 5 2 3 3" xfId="24405" xr:uid="{00000000-0005-0000-0000-0000555F0000}"/>
    <cellStyle name="Normal 5 3 2 5 2 5" xfId="19392" xr:uid="{00000000-0005-0000-0000-0000C04B0000}"/>
    <cellStyle name="Normal 5 3 2 5 3" xfId="5943" xr:uid="{00000000-0005-0000-0000-000037170000}"/>
    <cellStyle name="Normal 5 3 2 5 3 2" xfId="15995" xr:uid="{00000000-0005-0000-0000-00007B3E0000}"/>
    <cellStyle name="Normal 5 3 2 5 3 3" xfId="10975" xr:uid="{00000000-0005-0000-0000-0000DF2A0000}"/>
    <cellStyle name="Normal 5 3 2 5 3 3 3" xfId="26076" xr:uid="{00000000-0005-0000-0000-0000DC650000}"/>
    <cellStyle name="Normal 5 3 2 5 3 5" xfId="21063" xr:uid="{00000000-0005-0000-0000-000047520000}"/>
    <cellStyle name="Normal 5 3 2 5 4" xfId="12653" xr:uid="{00000000-0005-0000-0000-00006D310000}"/>
    <cellStyle name="Normal 5 3 2 5 4 3" xfId="27751" xr:uid="{00000000-0005-0000-0000-0000676C0000}"/>
    <cellStyle name="Normal 5 3 2 5 5" xfId="7632" xr:uid="{00000000-0005-0000-0000-0000D01D0000}"/>
    <cellStyle name="Normal 5 3 2 5 5 3" xfId="22734" xr:uid="{00000000-0005-0000-0000-0000CE580000}"/>
    <cellStyle name="Normal 5 3 2 5 7" xfId="17721" xr:uid="{00000000-0005-0000-0000-000039450000}"/>
    <cellStyle name="Normal 5 3 2 6" xfId="3414" xr:uid="{00000000-0005-0000-0000-0000560D0000}"/>
    <cellStyle name="Normal 5 3 2 6 2" xfId="13488" xr:uid="{00000000-0005-0000-0000-0000B0340000}"/>
    <cellStyle name="Normal 5 3 2 6 2 3" xfId="28586" xr:uid="{00000000-0005-0000-0000-0000AA6F0000}"/>
    <cellStyle name="Normal 5 3 2 6 3" xfId="8468" xr:uid="{00000000-0005-0000-0000-000014210000}"/>
    <cellStyle name="Normal 5 3 2 6 3 3" xfId="23569" xr:uid="{00000000-0005-0000-0000-0000115C0000}"/>
    <cellStyle name="Normal 5 3 2 6 5" xfId="18556" xr:uid="{00000000-0005-0000-0000-00007C480000}"/>
    <cellStyle name="Normal 5 3 2 7" xfId="5107" xr:uid="{00000000-0005-0000-0000-0000F3130000}"/>
    <cellStyle name="Normal 5 3 2 7 2" xfId="15159" xr:uid="{00000000-0005-0000-0000-0000373B0000}"/>
    <cellStyle name="Normal 5 3 2 7 2 3" xfId="30257" xr:uid="{00000000-0005-0000-0000-000031760000}"/>
    <cellStyle name="Normal 5 3 2 7 3" xfId="10139" xr:uid="{00000000-0005-0000-0000-00009B270000}"/>
    <cellStyle name="Normal 5 3 2 7 3 3" xfId="25240" xr:uid="{00000000-0005-0000-0000-000098620000}"/>
    <cellStyle name="Normal 5 3 2 7 5" xfId="20227" xr:uid="{00000000-0005-0000-0000-0000034F0000}"/>
    <cellStyle name="Normal 5 3 2 8" xfId="11817" xr:uid="{00000000-0005-0000-0000-0000292E0000}"/>
    <cellStyle name="Normal 5 3 2 8 3" xfId="26915" xr:uid="{00000000-0005-0000-0000-000023690000}"/>
    <cellStyle name="Normal 5 3 2 9" xfId="6796" xr:uid="{00000000-0005-0000-0000-00008C1A0000}"/>
    <cellStyle name="Normal 5 3 2 9 3" xfId="21898" xr:uid="{00000000-0005-0000-0000-00008A550000}"/>
    <cellStyle name="Normal 5 3 3" xfId="724" xr:uid="{00000000-0005-0000-0000-0000D4020000}"/>
    <cellStyle name="Normal 5 3 3 10" xfId="16937" xr:uid="{00000000-0005-0000-0000-000029420000}"/>
    <cellStyle name="Normal 5 3 3 11" xfId="1760" xr:uid="{00000000-0005-0000-0000-0000E0060000}"/>
    <cellStyle name="Normal 5 3 3 2" xfId="1979" xr:uid="{00000000-0005-0000-0000-0000BB070000}"/>
    <cellStyle name="Normal 5 3 3 2 2" xfId="2400" xr:uid="{00000000-0005-0000-0000-000060090000}"/>
    <cellStyle name="Normal 5 3 3 2 2 2" xfId="3239" xr:uid="{00000000-0005-0000-0000-0000A70C0000}"/>
    <cellStyle name="Normal 5 3 3 2 2 2 2" xfId="4929" xr:uid="{00000000-0005-0000-0000-000041130000}"/>
    <cellStyle name="Normal 5 3 3 2 2 2 2 2" xfId="15002" xr:uid="{00000000-0005-0000-0000-00009A3A0000}"/>
    <cellStyle name="Normal 5 3 3 2 2 2 2 2 3" xfId="30100" xr:uid="{00000000-0005-0000-0000-000094750000}"/>
    <cellStyle name="Normal 5 3 3 2 2 2 2 3" xfId="9982" xr:uid="{00000000-0005-0000-0000-0000FE260000}"/>
    <cellStyle name="Normal 5 3 3 2 2 2 2 3 3" xfId="25083" xr:uid="{00000000-0005-0000-0000-0000FB610000}"/>
    <cellStyle name="Normal 5 3 3 2 2 2 2 5" xfId="20070" xr:uid="{00000000-0005-0000-0000-0000664E0000}"/>
    <cellStyle name="Normal 5 3 3 2 2 2 3" xfId="6621" xr:uid="{00000000-0005-0000-0000-0000DD190000}"/>
    <cellStyle name="Normal 5 3 3 2 2 2 3 2" xfId="16673" xr:uid="{00000000-0005-0000-0000-000021410000}"/>
    <cellStyle name="Normal 5 3 3 2 2 2 3 3" xfId="11653" xr:uid="{00000000-0005-0000-0000-0000852D0000}"/>
    <cellStyle name="Normal 5 3 3 2 2 2 3 3 3" xfId="26754" xr:uid="{00000000-0005-0000-0000-000082680000}"/>
    <cellStyle name="Normal 5 3 3 2 2 2 3 5" xfId="21741" xr:uid="{00000000-0005-0000-0000-0000ED540000}"/>
    <cellStyle name="Normal 5 3 3 2 2 2 4" xfId="13331" xr:uid="{00000000-0005-0000-0000-000013340000}"/>
    <cellStyle name="Normal 5 3 3 2 2 2 4 3" xfId="28429" xr:uid="{00000000-0005-0000-0000-00000D6F0000}"/>
    <cellStyle name="Normal 5 3 3 2 2 2 5" xfId="8310" xr:uid="{00000000-0005-0000-0000-000076200000}"/>
    <cellStyle name="Normal 5 3 3 2 2 2 5 3" xfId="23412" xr:uid="{00000000-0005-0000-0000-0000745B0000}"/>
    <cellStyle name="Normal 5 3 3 2 2 2 7" xfId="18399" xr:uid="{00000000-0005-0000-0000-0000DF470000}"/>
    <cellStyle name="Normal 5 3 3 2 2 3" xfId="4092" xr:uid="{00000000-0005-0000-0000-0000FC0F0000}"/>
    <cellStyle name="Normal 5 3 3 2 2 3 2" xfId="14166" xr:uid="{00000000-0005-0000-0000-000056370000}"/>
    <cellStyle name="Normal 5 3 3 2 2 3 2 3" xfId="29264" xr:uid="{00000000-0005-0000-0000-000050720000}"/>
    <cellStyle name="Normal 5 3 3 2 2 3 3" xfId="9146" xr:uid="{00000000-0005-0000-0000-0000BA230000}"/>
    <cellStyle name="Normal 5 3 3 2 2 3 3 3" xfId="24247" xr:uid="{00000000-0005-0000-0000-0000B75E0000}"/>
    <cellStyle name="Normal 5 3 3 2 2 3 5" xfId="19234" xr:uid="{00000000-0005-0000-0000-0000224B0000}"/>
    <cellStyle name="Normal 5 3 3 2 2 4" xfId="5785" xr:uid="{00000000-0005-0000-0000-000099160000}"/>
    <cellStyle name="Normal 5 3 3 2 2 4 2" xfId="15837" xr:uid="{00000000-0005-0000-0000-0000DD3D0000}"/>
    <cellStyle name="Normal 5 3 3 2 2 4 2 3" xfId="30935" xr:uid="{00000000-0005-0000-0000-0000D7780000}"/>
    <cellStyle name="Normal 5 3 3 2 2 4 3" xfId="10817" xr:uid="{00000000-0005-0000-0000-0000412A0000}"/>
    <cellStyle name="Normal 5 3 3 2 2 4 3 3" xfId="25918" xr:uid="{00000000-0005-0000-0000-00003E650000}"/>
    <cellStyle name="Normal 5 3 3 2 2 4 5" xfId="20905" xr:uid="{00000000-0005-0000-0000-0000A9510000}"/>
    <cellStyle name="Normal 5 3 3 2 2 5" xfId="12495" xr:uid="{00000000-0005-0000-0000-0000CF300000}"/>
    <cellStyle name="Normal 5 3 3 2 2 5 3" xfId="27593" xr:uid="{00000000-0005-0000-0000-0000C96B0000}"/>
    <cellStyle name="Normal 5 3 3 2 2 6" xfId="7474" xr:uid="{00000000-0005-0000-0000-0000321D0000}"/>
    <cellStyle name="Normal 5 3 3 2 2 6 3" xfId="22576" xr:uid="{00000000-0005-0000-0000-000030580000}"/>
    <cellStyle name="Normal 5 3 3 2 2 8" xfId="17563" xr:uid="{00000000-0005-0000-0000-00009B440000}"/>
    <cellStyle name="Normal 5 3 3 2 3" xfId="2821" xr:uid="{00000000-0005-0000-0000-0000050B0000}"/>
    <cellStyle name="Normal 5 3 3 2 3 2" xfId="4511" xr:uid="{00000000-0005-0000-0000-00009F110000}"/>
    <cellStyle name="Normal 5 3 3 2 3 2 2" xfId="14584" xr:uid="{00000000-0005-0000-0000-0000F8380000}"/>
    <cellStyle name="Normal 5 3 3 2 3 2 2 3" xfId="29682" xr:uid="{00000000-0005-0000-0000-0000F2730000}"/>
    <cellStyle name="Normal 5 3 3 2 3 2 3" xfId="9564" xr:uid="{00000000-0005-0000-0000-00005C250000}"/>
    <cellStyle name="Normal 5 3 3 2 3 2 3 3" xfId="24665" xr:uid="{00000000-0005-0000-0000-000059600000}"/>
    <cellStyle name="Normal 5 3 3 2 3 2 5" xfId="19652" xr:uid="{00000000-0005-0000-0000-0000C44C0000}"/>
    <cellStyle name="Normal 5 3 3 2 3 3" xfId="6203" xr:uid="{00000000-0005-0000-0000-00003B180000}"/>
    <cellStyle name="Normal 5 3 3 2 3 3 2" xfId="16255" xr:uid="{00000000-0005-0000-0000-00007F3F0000}"/>
    <cellStyle name="Normal 5 3 3 2 3 3 3" xfId="11235" xr:uid="{00000000-0005-0000-0000-0000E32B0000}"/>
    <cellStyle name="Normal 5 3 3 2 3 3 3 3" xfId="26336" xr:uid="{00000000-0005-0000-0000-0000E0660000}"/>
    <cellStyle name="Normal 5 3 3 2 3 3 5" xfId="21323" xr:uid="{00000000-0005-0000-0000-00004B530000}"/>
    <cellStyle name="Normal 5 3 3 2 3 4" xfId="12913" xr:uid="{00000000-0005-0000-0000-000071320000}"/>
    <cellStyle name="Normal 5 3 3 2 3 4 3" xfId="28011" xr:uid="{00000000-0005-0000-0000-00006B6D0000}"/>
    <cellStyle name="Normal 5 3 3 2 3 5" xfId="7892" xr:uid="{00000000-0005-0000-0000-0000D41E0000}"/>
    <cellStyle name="Normal 5 3 3 2 3 5 3" xfId="22994" xr:uid="{00000000-0005-0000-0000-0000D2590000}"/>
    <cellStyle name="Normal 5 3 3 2 3 7" xfId="17981" xr:uid="{00000000-0005-0000-0000-00003D460000}"/>
    <cellStyle name="Normal 5 3 3 2 4" xfId="3674" xr:uid="{00000000-0005-0000-0000-00005A0E0000}"/>
    <cellStyle name="Normal 5 3 3 2 4 2" xfId="13748" xr:uid="{00000000-0005-0000-0000-0000B4350000}"/>
    <cellStyle name="Normal 5 3 3 2 4 2 3" xfId="28846" xr:uid="{00000000-0005-0000-0000-0000AE700000}"/>
    <cellStyle name="Normal 5 3 3 2 4 3" xfId="8728" xr:uid="{00000000-0005-0000-0000-000018220000}"/>
    <cellStyle name="Normal 5 3 3 2 4 3 3" xfId="23829" xr:uid="{00000000-0005-0000-0000-0000155D0000}"/>
    <cellStyle name="Normal 5 3 3 2 4 5" xfId="18816" xr:uid="{00000000-0005-0000-0000-000080490000}"/>
    <cellStyle name="Normal 5 3 3 2 5" xfId="5367" xr:uid="{00000000-0005-0000-0000-0000F7140000}"/>
    <cellStyle name="Normal 5 3 3 2 5 2" xfId="15419" xr:uid="{00000000-0005-0000-0000-00003B3C0000}"/>
    <cellStyle name="Normal 5 3 3 2 5 2 3" xfId="30517" xr:uid="{00000000-0005-0000-0000-000035770000}"/>
    <cellStyle name="Normal 5 3 3 2 5 3" xfId="10399" xr:uid="{00000000-0005-0000-0000-00009F280000}"/>
    <cellStyle name="Normal 5 3 3 2 5 3 3" xfId="25500" xr:uid="{00000000-0005-0000-0000-00009C630000}"/>
    <cellStyle name="Normal 5 3 3 2 5 5" xfId="20487" xr:uid="{00000000-0005-0000-0000-000007500000}"/>
    <cellStyle name="Normal 5 3 3 2 6" xfId="12077" xr:uid="{00000000-0005-0000-0000-00002D2F0000}"/>
    <cellStyle name="Normal 5 3 3 2 6 3" xfId="27175" xr:uid="{00000000-0005-0000-0000-0000276A0000}"/>
    <cellStyle name="Normal 5 3 3 2 7" xfId="7056" xr:uid="{00000000-0005-0000-0000-0000901B0000}"/>
    <cellStyle name="Normal 5 3 3 2 7 3" xfId="22158" xr:uid="{00000000-0005-0000-0000-00008E560000}"/>
    <cellStyle name="Normal 5 3 3 2 9" xfId="17145" xr:uid="{00000000-0005-0000-0000-0000F9420000}"/>
    <cellStyle name="Normal 5 3 3 3" xfId="2192" xr:uid="{00000000-0005-0000-0000-000090080000}"/>
    <cellStyle name="Normal 5 3 3 3 2" xfId="3031" xr:uid="{00000000-0005-0000-0000-0000D70B0000}"/>
    <cellStyle name="Normal 5 3 3 3 2 2" xfId="4721" xr:uid="{00000000-0005-0000-0000-000071120000}"/>
    <cellStyle name="Normal 5 3 3 3 2 2 2" xfId="14794" xr:uid="{00000000-0005-0000-0000-0000CA390000}"/>
    <cellStyle name="Normal 5 3 3 3 2 2 2 3" xfId="29892" xr:uid="{00000000-0005-0000-0000-0000C4740000}"/>
    <cellStyle name="Normal 5 3 3 3 2 2 3" xfId="9774" xr:uid="{00000000-0005-0000-0000-00002E260000}"/>
    <cellStyle name="Normal 5 3 3 3 2 2 3 3" xfId="24875" xr:uid="{00000000-0005-0000-0000-00002B610000}"/>
    <cellStyle name="Normal 5 3 3 3 2 2 5" xfId="19862" xr:uid="{00000000-0005-0000-0000-0000964D0000}"/>
    <cellStyle name="Normal 5 3 3 3 2 3" xfId="6413" xr:uid="{00000000-0005-0000-0000-00000D190000}"/>
    <cellStyle name="Normal 5 3 3 3 2 3 2" xfId="16465" xr:uid="{00000000-0005-0000-0000-000051400000}"/>
    <cellStyle name="Normal 5 3 3 3 2 3 3" xfId="11445" xr:uid="{00000000-0005-0000-0000-0000B52C0000}"/>
    <cellStyle name="Normal 5 3 3 3 2 3 3 3" xfId="26546" xr:uid="{00000000-0005-0000-0000-0000B2670000}"/>
    <cellStyle name="Normal 5 3 3 3 2 3 5" xfId="21533" xr:uid="{00000000-0005-0000-0000-00001D540000}"/>
    <cellStyle name="Normal 5 3 3 3 2 4" xfId="13123" xr:uid="{00000000-0005-0000-0000-000043330000}"/>
    <cellStyle name="Normal 5 3 3 3 2 4 3" xfId="28221" xr:uid="{00000000-0005-0000-0000-00003D6E0000}"/>
    <cellStyle name="Normal 5 3 3 3 2 5" xfId="8102" xr:uid="{00000000-0005-0000-0000-0000A61F0000}"/>
    <cellStyle name="Normal 5 3 3 3 2 5 3" xfId="23204" xr:uid="{00000000-0005-0000-0000-0000A45A0000}"/>
    <cellStyle name="Normal 5 3 3 3 2 7" xfId="18191" xr:uid="{00000000-0005-0000-0000-00000F470000}"/>
    <cellStyle name="Normal 5 3 3 3 3" xfId="3884" xr:uid="{00000000-0005-0000-0000-00002C0F0000}"/>
    <cellStyle name="Normal 5 3 3 3 3 2" xfId="13958" xr:uid="{00000000-0005-0000-0000-000086360000}"/>
    <cellStyle name="Normal 5 3 3 3 3 2 3" xfId="29056" xr:uid="{00000000-0005-0000-0000-000080710000}"/>
    <cellStyle name="Normal 5 3 3 3 3 3" xfId="8938" xr:uid="{00000000-0005-0000-0000-0000EA220000}"/>
    <cellStyle name="Normal 5 3 3 3 3 3 3" xfId="24039" xr:uid="{00000000-0005-0000-0000-0000E75D0000}"/>
    <cellStyle name="Normal 5 3 3 3 3 5" xfId="19026" xr:uid="{00000000-0005-0000-0000-0000524A0000}"/>
    <cellStyle name="Normal 5 3 3 3 4" xfId="5577" xr:uid="{00000000-0005-0000-0000-0000C9150000}"/>
    <cellStyle name="Normal 5 3 3 3 4 2" xfId="15629" xr:uid="{00000000-0005-0000-0000-00000D3D0000}"/>
    <cellStyle name="Normal 5 3 3 3 4 2 3" xfId="30727" xr:uid="{00000000-0005-0000-0000-000007780000}"/>
    <cellStyle name="Normal 5 3 3 3 4 3" xfId="10609" xr:uid="{00000000-0005-0000-0000-000071290000}"/>
    <cellStyle name="Normal 5 3 3 3 4 3 3" xfId="25710" xr:uid="{00000000-0005-0000-0000-00006E640000}"/>
    <cellStyle name="Normal 5 3 3 3 4 5" xfId="20697" xr:uid="{00000000-0005-0000-0000-0000D9500000}"/>
    <cellStyle name="Normal 5 3 3 3 5" xfId="12287" xr:uid="{00000000-0005-0000-0000-0000FF2F0000}"/>
    <cellStyle name="Normal 5 3 3 3 5 3" xfId="27385" xr:uid="{00000000-0005-0000-0000-0000F96A0000}"/>
    <cellStyle name="Normal 5 3 3 3 6" xfId="7266" xr:uid="{00000000-0005-0000-0000-0000621C0000}"/>
    <cellStyle name="Normal 5 3 3 3 6 3" xfId="22368" xr:uid="{00000000-0005-0000-0000-000060570000}"/>
    <cellStyle name="Normal 5 3 3 3 8" xfId="17355" xr:uid="{00000000-0005-0000-0000-0000CB430000}"/>
    <cellStyle name="Normal 5 3 3 4" xfId="2613" xr:uid="{00000000-0005-0000-0000-0000350A0000}"/>
    <cellStyle name="Normal 5 3 3 4 2" xfId="4303" xr:uid="{00000000-0005-0000-0000-0000CF100000}"/>
    <cellStyle name="Normal 5 3 3 4 2 2" xfId="14376" xr:uid="{00000000-0005-0000-0000-000028380000}"/>
    <cellStyle name="Normal 5 3 3 4 2 2 3" xfId="29474" xr:uid="{00000000-0005-0000-0000-000022730000}"/>
    <cellStyle name="Normal 5 3 3 4 2 3" xfId="9356" xr:uid="{00000000-0005-0000-0000-00008C240000}"/>
    <cellStyle name="Normal 5 3 3 4 2 3 3" xfId="24457" xr:uid="{00000000-0005-0000-0000-0000895F0000}"/>
    <cellStyle name="Normal 5 3 3 4 2 5" xfId="19444" xr:uid="{00000000-0005-0000-0000-0000F44B0000}"/>
    <cellStyle name="Normal 5 3 3 4 3" xfId="5995" xr:uid="{00000000-0005-0000-0000-00006B170000}"/>
    <cellStyle name="Normal 5 3 3 4 3 2" xfId="16047" xr:uid="{00000000-0005-0000-0000-0000AF3E0000}"/>
    <cellStyle name="Normal 5 3 3 4 3 3" xfId="11027" xr:uid="{00000000-0005-0000-0000-0000132B0000}"/>
    <cellStyle name="Normal 5 3 3 4 3 3 3" xfId="26128" xr:uid="{00000000-0005-0000-0000-000010660000}"/>
    <cellStyle name="Normal 5 3 3 4 3 5" xfId="21115" xr:uid="{00000000-0005-0000-0000-00007B520000}"/>
    <cellStyle name="Normal 5 3 3 4 4" xfId="12705" xr:uid="{00000000-0005-0000-0000-0000A1310000}"/>
    <cellStyle name="Normal 5 3 3 4 4 3" xfId="27803" xr:uid="{00000000-0005-0000-0000-00009B6C0000}"/>
    <cellStyle name="Normal 5 3 3 4 5" xfId="7684" xr:uid="{00000000-0005-0000-0000-0000041E0000}"/>
    <cellStyle name="Normal 5 3 3 4 5 3" xfId="22786" xr:uid="{00000000-0005-0000-0000-000002590000}"/>
    <cellStyle name="Normal 5 3 3 4 7" xfId="17773" xr:uid="{00000000-0005-0000-0000-00006D450000}"/>
    <cellStyle name="Normal 5 3 3 5" xfId="3466" xr:uid="{00000000-0005-0000-0000-00008A0D0000}"/>
    <cellStyle name="Normal 5 3 3 5 2" xfId="13540" xr:uid="{00000000-0005-0000-0000-0000E4340000}"/>
    <cellStyle name="Normal 5 3 3 5 2 3" xfId="28638" xr:uid="{00000000-0005-0000-0000-0000DE6F0000}"/>
    <cellStyle name="Normal 5 3 3 5 3" xfId="8520" xr:uid="{00000000-0005-0000-0000-000048210000}"/>
    <cellStyle name="Normal 5 3 3 5 3 3" xfId="23621" xr:uid="{00000000-0005-0000-0000-0000455C0000}"/>
    <cellStyle name="Normal 5 3 3 5 5" xfId="18608" xr:uid="{00000000-0005-0000-0000-0000B0480000}"/>
    <cellStyle name="Normal 5 3 3 6" xfId="5159" xr:uid="{00000000-0005-0000-0000-000027140000}"/>
    <cellStyle name="Normal 5 3 3 6 2" xfId="15211" xr:uid="{00000000-0005-0000-0000-00006B3B0000}"/>
    <cellStyle name="Normal 5 3 3 6 2 3" xfId="30309" xr:uid="{00000000-0005-0000-0000-000065760000}"/>
    <cellStyle name="Normal 5 3 3 6 3" xfId="10191" xr:uid="{00000000-0005-0000-0000-0000CF270000}"/>
    <cellStyle name="Normal 5 3 3 6 3 3" xfId="25292" xr:uid="{00000000-0005-0000-0000-0000CC620000}"/>
    <cellStyle name="Normal 5 3 3 6 5" xfId="20279" xr:uid="{00000000-0005-0000-0000-0000374F0000}"/>
    <cellStyle name="Normal 5 3 3 7" xfId="11869" xr:uid="{00000000-0005-0000-0000-00005D2E0000}"/>
    <cellStyle name="Normal 5 3 3 7 3" xfId="26967" xr:uid="{00000000-0005-0000-0000-000057690000}"/>
    <cellStyle name="Normal 5 3 3 8" xfId="6848" xr:uid="{00000000-0005-0000-0000-0000C01A0000}"/>
    <cellStyle name="Normal 5 3 3 8 3" xfId="21950" xr:uid="{00000000-0005-0000-0000-0000BE550000}"/>
    <cellStyle name="Normal 5 3 4" xfId="745" xr:uid="{00000000-0005-0000-0000-0000E9020000}"/>
    <cellStyle name="Normal 5 3 4 10" xfId="1873" xr:uid="{00000000-0005-0000-0000-000051070000}"/>
    <cellStyle name="Normal 5 3 4 2" xfId="2296" xr:uid="{00000000-0005-0000-0000-0000F8080000}"/>
    <cellStyle name="Normal 5 3 4 2 2" xfId="3135" xr:uid="{00000000-0005-0000-0000-00003F0C0000}"/>
    <cellStyle name="Normal 5 3 4 2 2 2" xfId="4825" xr:uid="{00000000-0005-0000-0000-0000D9120000}"/>
    <cellStyle name="Normal 5 3 4 2 2 2 2" xfId="14898" xr:uid="{00000000-0005-0000-0000-0000323A0000}"/>
    <cellStyle name="Normal 5 3 4 2 2 2 2 3" xfId="29996" xr:uid="{00000000-0005-0000-0000-00002C750000}"/>
    <cellStyle name="Normal 5 3 4 2 2 2 3" xfId="9878" xr:uid="{00000000-0005-0000-0000-000096260000}"/>
    <cellStyle name="Normal 5 3 4 2 2 2 3 3" xfId="24979" xr:uid="{00000000-0005-0000-0000-000093610000}"/>
    <cellStyle name="Normal 5 3 4 2 2 2 5" xfId="19966" xr:uid="{00000000-0005-0000-0000-0000FE4D0000}"/>
    <cellStyle name="Normal 5 3 4 2 2 3" xfId="6517" xr:uid="{00000000-0005-0000-0000-000075190000}"/>
    <cellStyle name="Normal 5 3 4 2 2 3 2" xfId="16569" xr:uid="{00000000-0005-0000-0000-0000B9400000}"/>
    <cellStyle name="Normal 5 3 4 2 2 3 3" xfId="11549" xr:uid="{00000000-0005-0000-0000-00001D2D0000}"/>
    <cellStyle name="Normal 5 3 4 2 2 3 3 3" xfId="26650" xr:uid="{00000000-0005-0000-0000-00001A680000}"/>
    <cellStyle name="Normal 5 3 4 2 2 3 5" xfId="21637" xr:uid="{00000000-0005-0000-0000-000085540000}"/>
    <cellStyle name="Normal 5 3 4 2 2 4" xfId="13227" xr:uid="{00000000-0005-0000-0000-0000AB330000}"/>
    <cellStyle name="Normal 5 3 4 2 2 4 3" xfId="28325" xr:uid="{00000000-0005-0000-0000-0000A56E0000}"/>
    <cellStyle name="Normal 5 3 4 2 2 5" xfId="8206" xr:uid="{00000000-0005-0000-0000-00000E200000}"/>
    <cellStyle name="Normal 5 3 4 2 2 5 3" xfId="23308" xr:uid="{00000000-0005-0000-0000-00000C5B0000}"/>
    <cellStyle name="Normal 5 3 4 2 2 7" xfId="18295" xr:uid="{00000000-0005-0000-0000-000077470000}"/>
    <cellStyle name="Normal 5 3 4 2 3" xfId="3988" xr:uid="{00000000-0005-0000-0000-0000940F0000}"/>
    <cellStyle name="Normal 5 3 4 2 3 2" xfId="14062" xr:uid="{00000000-0005-0000-0000-0000EE360000}"/>
    <cellStyle name="Normal 5 3 4 2 3 2 3" xfId="29160" xr:uid="{00000000-0005-0000-0000-0000E8710000}"/>
    <cellStyle name="Normal 5 3 4 2 3 3" xfId="9042" xr:uid="{00000000-0005-0000-0000-000052230000}"/>
    <cellStyle name="Normal 5 3 4 2 3 3 3" xfId="24143" xr:uid="{00000000-0005-0000-0000-00004F5E0000}"/>
    <cellStyle name="Normal 5 3 4 2 3 5" xfId="19130" xr:uid="{00000000-0005-0000-0000-0000BA4A0000}"/>
    <cellStyle name="Normal 5 3 4 2 4" xfId="5681" xr:uid="{00000000-0005-0000-0000-000031160000}"/>
    <cellStyle name="Normal 5 3 4 2 4 2" xfId="15733" xr:uid="{00000000-0005-0000-0000-0000753D0000}"/>
    <cellStyle name="Normal 5 3 4 2 4 2 3" xfId="30831" xr:uid="{00000000-0005-0000-0000-00006F780000}"/>
    <cellStyle name="Normal 5 3 4 2 4 3" xfId="10713" xr:uid="{00000000-0005-0000-0000-0000D9290000}"/>
    <cellStyle name="Normal 5 3 4 2 4 3 3" xfId="25814" xr:uid="{00000000-0005-0000-0000-0000D6640000}"/>
    <cellStyle name="Normal 5 3 4 2 4 5" xfId="20801" xr:uid="{00000000-0005-0000-0000-000041510000}"/>
    <cellStyle name="Normal 5 3 4 2 5" xfId="12391" xr:uid="{00000000-0005-0000-0000-000067300000}"/>
    <cellStyle name="Normal 5 3 4 2 5 3" xfId="27489" xr:uid="{00000000-0005-0000-0000-0000616B0000}"/>
    <cellStyle name="Normal 5 3 4 2 6" xfId="7370" xr:uid="{00000000-0005-0000-0000-0000CA1C0000}"/>
    <cellStyle name="Normal 5 3 4 2 6 3" xfId="22472" xr:uid="{00000000-0005-0000-0000-0000C8570000}"/>
    <cellStyle name="Normal 5 3 4 2 8" xfId="17459" xr:uid="{00000000-0005-0000-0000-000033440000}"/>
    <cellStyle name="Normal 5 3 4 3" xfId="2717" xr:uid="{00000000-0005-0000-0000-00009D0A0000}"/>
    <cellStyle name="Normal 5 3 4 3 2" xfId="4407" xr:uid="{00000000-0005-0000-0000-000037110000}"/>
    <cellStyle name="Normal 5 3 4 3 2 2" xfId="14480" xr:uid="{00000000-0005-0000-0000-000090380000}"/>
    <cellStyle name="Normal 5 3 4 3 2 2 3" xfId="29578" xr:uid="{00000000-0005-0000-0000-00008A730000}"/>
    <cellStyle name="Normal 5 3 4 3 2 3" xfId="9460" xr:uid="{00000000-0005-0000-0000-0000F4240000}"/>
    <cellStyle name="Normal 5 3 4 3 2 3 3" xfId="24561" xr:uid="{00000000-0005-0000-0000-0000F15F0000}"/>
    <cellStyle name="Normal 5 3 4 3 2 5" xfId="19548" xr:uid="{00000000-0005-0000-0000-00005C4C0000}"/>
    <cellStyle name="Normal 5 3 4 3 3" xfId="6099" xr:uid="{00000000-0005-0000-0000-0000D3170000}"/>
    <cellStyle name="Normal 5 3 4 3 3 2" xfId="16151" xr:uid="{00000000-0005-0000-0000-0000173F0000}"/>
    <cellStyle name="Normal 5 3 4 3 3 3" xfId="11131" xr:uid="{00000000-0005-0000-0000-00007B2B0000}"/>
    <cellStyle name="Normal 5 3 4 3 3 3 3" xfId="26232" xr:uid="{00000000-0005-0000-0000-000078660000}"/>
    <cellStyle name="Normal 5 3 4 3 3 5" xfId="21219" xr:uid="{00000000-0005-0000-0000-0000E3520000}"/>
    <cellStyle name="Normal 5 3 4 3 4" xfId="12809" xr:uid="{00000000-0005-0000-0000-000009320000}"/>
    <cellStyle name="Normal 5 3 4 3 4 3" xfId="27907" xr:uid="{00000000-0005-0000-0000-0000036D0000}"/>
    <cellStyle name="Normal 5 3 4 3 5" xfId="7788" xr:uid="{00000000-0005-0000-0000-00006C1E0000}"/>
    <cellStyle name="Normal 5 3 4 3 5 3" xfId="22890" xr:uid="{00000000-0005-0000-0000-00006A590000}"/>
    <cellStyle name="Normal 5 3 4 3 7" xfId="17877" xr:uid="{00000000-0005-0000-0000-0000D5450000}"/>
    <cellStyle name="Normal 5 3 4 4" xfId="3570" xr:uid="{00000000-0005-0000-0000-0000F20D0000}"/>
    <cellStyle name="Normal 5 3 4 4 2" xfId="13644" xr:uid="{00000000-0005-0000-0000-00004C350000}"/>
    <cellStyle name="Normal 5 3 4 4 2 3" xfId="28742" xr:uid="{00000000-0005-0000-0000-000046700000}"/>
    <cellStyle name="Normal 5 3 4 4 3" xfId="8624" xr:uid="{00000000-0005-0000-0000-0000B0210000}"/>
    <cellStyle name="Normal 5 3 4 4 3 3" xfId="23725" xr:uid="{00000000-0005-0000-0000-0000AD5C0000}"/>
    <cellStyle name="Normal 5 3 4 4 5" xfId="18712" xr:uid="{00000000-0005-0000-0000-000018490000}"/>
    <cellStyle name="Normal 5 3 4 5" xfId="5263" xr:uid="{00000000-0005-0000-0000-00008F140000}"/>
    <cellStyle name="Normal 5 3 4 5 2" xfId="15315" xr:uid="{00000000-0005-0000-0000-0000D33B0000}"/>
    <cellStyle name="Normal 5 3 4 5 2 3" xfId="30413" xr:uid="{00000000-0005-0000-0000-0000CD760000}"/>
    <cellStyle name="Normal 5 3 4 5 3" xfId="10295" xr:uid="{00000000-0005-0000-0000-000037280000}"/>
    <cellStyle name="Normal 5 3 4 5 3 3" xfId="25396" xr:uid="{00000000-0005-0000-0000-000034630000}"/>
    <cellStyle name="Normal 5 3 4 5 5" xfId="20383" xr:uid="{00000000-0005-0000-0000-00009F4F0000}"/>
    <cellStyle name="Normal 5 3 4 6" xfId="11973" xr:uid="{00000000-0005-0000-0000-0000C52E0000}"/>
    <cellStyle name="Normal 5 3 4 6 3" xfId="27071" xr:uid="{00000000-0005-0000-0000-0000BF690000}"/>
    <cellStyle name="Normal 5 3 4 7" xfId="6952" xr:uid="{00000000-0005-0000-0000-0000281B0000}"/>
    <cellStyle name="Normal 5 3 4 7 3" xfId="22054" xr:uid="{00000000-0005-0000-0000-000026560000}"/>
    <cellStyle name="Normal 5 3 4 9" xfId="17041" xr:uid="{00000000-0005-0000-0000-000091420000}"/>
    <cellStyle name="Normal 5 3 5" xfId="2086" xr:uid="{00000000-0005-0000-0000-000026080000}"/>
    <cellStyle name="Normal 5 3 5 2" xfId="2927" xr:uid="{00000000-0005-0000-0000-00006F0B0000}"/>
    <cellStyle name="Normal 5 3 5 2 2" xfId="4617" xr:uid="{00000000-0005-0000-0000-000009120000}"/>
    <cellStyle name="Normal 5 3 5 2 2 2" xfId="14690" xr:uid="{00000000-0005-0000-0000-000062390000}"/>
    <cellStyle name="Normal 5 3 5 2 2 2 3" xfId="29788" xr:uid="{00000000-0005-0000-0000-00005C740000}"/>
    <cellStyle name="Normal 5 3 5 2 2 3" xfId="9670" xr:uid="{00000000-0005-0000-0000-0000C6250000}"/>
    <cellStyle name="Normal 5 3 5 2 2 3 3" xfId="24771" xr:uid="{00000000-0005-0000-0000-0000C3600000}"/>
    <cellStyle name="Normal 5 3 5 2 2 5" xfId="19758" xr:uid="{00000000-0005-0000-0000-00002E4D0000}"/>
    <cellStyle name="Normal 5 3 5 2 3" xfId="6309" xr:uid="{00000000-0005-0000-0000-0000A5180000}"/>
    <cellStyle name="Normal 5 3 5 2 3 2" xfId="16361" xr:uid="{00000000-0005-0000-0000-0000E93F0000}"/>
    <cellStyle name="Normal 5 3 5 2 3 3" xfId="11341" xr:uid="{00000000-0005-0000-0000-00004D2C0000}"/>
    <cellStyle name="Normal 5 3 5 2 3 3 3" xfId="26442" xr:uid="{00000000-0005-0000-0000-00004A670000}"/>
    <cellStyle name="Normal 5 3 5 2 3 5" xfId="21429" xr:uid="{00000000-0005-0000-0000-0000B5530000}"/>
    <cellStyle name="Normal 5 3 5 2 4" xfId="13019" xr:uid="{00000000-0005-0000-0000-0000DB320000}"/>
    <cellStyle name="Normal 5 3 5 2 4 3" xfId="28117" xr:uid="{00000000-0005-0000-0000-0000D56D0000}"/>
    <cellStyle name="Normal 5 3 5 2 5" xfId="7998" xr:uid="{00000000-0005-0000-0000-00003E1F0000}"/>
    <cellStyle name="Normal 5 3 5 2 5 3" xfId="23100" xr:uid="{00000000-0005-0000-0000-00003C5A0000}"/>
    <cellStyle name="Normal 5 3 5 2 7" xfId="18087" xr:uid="{00000000-0005-0000-0000-0000A7460000}"/>
    <cellStyle name="Normal 5 3 5 3" xfId="3780" xr:uid="{00000000-0005-0000-0000-0000C40E0000}"/>
    <cellStyle name="Normal 5 3 5 3 2" xfId="13854" xr:uid="{00000000-0005-0000-0000-00001E360000}"/>
    <cellStyle name="Normal 5 3 5 3 2 3" xfId="28952" xr:uid="{00000000-0005-0000-0000-000018710000}"/>
    <cellStyle name="Normal 5 3 5 3 3" xfId="8834" xr:uid="{00000000-0005-0000-0000-000082220000}"/>
    <cellStyle name="Normal 5 3 5 3 3 3" xfId="23935" xr:uid="{00000000-0005-0000-0000-00007F5D0000}"/>
    <cellStyle name="Normal 5 3 5 3 5" xfId="18922" xr:uid="{00000000-0005-0000-0000-0000EA490000}"/>
    <cellStyle name="Normal 5 3 5 4" xfId="5473" xr:uid="{00000000-0005-0000-0000-000061150000}"/>
    <cellStyle name="Normal 5 3 5 4 2" xfId="15525" xr:uid="{00000000-0005-0000-0000-0000A53C0000}"/>
    <cellStyle name="Normal 5 3 5 4 2 3" xfId="30623" xr:uid="{00000000-0005-0000-0000-00009F770000}"/>
    <cellStyle name="Normal 5 3 5 4 3" xfId="10505" xr:uid="{00000000-0005-0000-0000-000009290000}"/>
    <cellStyle name="Normal 5 3 5 4 3 3" xfId="25606" xr:uid="{00000000-0005-0000-0000-000006640000}"/>
    <cellStyle name="Normal 5 3 5 4 5" xfId="20593" xr:uid="{00000000-0005-0000-0000-000071500000}"/>
    <cellStyle name="Normal 5 3 5 5" xfId="12183" xr:uid="{00000000-0005-0000-0000-0000972F0000}"/>
    <cellStyle name="Normal 5 3 5 5 3" xfId="27281" xr:uid="{00000000-0005-0000-0000-0000916A0000}"/>
    <cellStyle name="Normal 5 3 5 6" xfId="7162" xr:uid="{00000000-0005-0000-0000-0000FA1B0000}"/>
    <cellStyle name="Normal 5 3 5 6 3" xfId="22264" xr:uid="{00000000-0005-0000-0000-0000F8560000}"/>
    <cellStyle name="Normal 5 3 5 8" xfId="17251" xr:uid="{00000000-0005-0000-0000-000063430000}"/>
    <cellStyle name="Normal 5 3 6" xfId="2507" xr:uid="{00000000-0005-0000-0000-0000CB090000}"/>
    <cellStyle name="Normal 5 3 6 2" xfId="4199" xr:uid="{00000000-0005-0000-0000-000067100000}"/>
    <cellStyle name="Normal 5 3 6 2 2" xfId="14272" xr:uid="{00000000-0005-0000-0000-0000C0370000}"/>
    <cellStyle name="Normal 5 3 6 2 2 3" xfId="29370" xr:uid="{00000000-0005-0000-0000-0000BA720000}"/>
    <cellStyle name="Normal 5 3 6 2 3" xfId="9252" xr:uid="{00000000-0005-0000-0000-000024240000}"/>
    <cellStyle name="Normal 5 3 6 2 3 3" xfId="24353" xr:uid="{00000000-0005-0000-0000-0000215F0000}"/>
    <cellStyle name="Normal 5 3 6 2 5" xfId="19340" xr:uid="{00000000-0005-0000-0000-00008C4B0000}"/>
    <cellStyle name="Normal 5 3 6 3" xfId="5891" xr:uid="{00000000-0005-0000-0000-000003170000}"/>
    <cellStyle name="Normal 5 3 6 3 2" xfId="15943" xr:uid="{00000000-0005-0000-0000-0000473E0000}"/>
    <cellStyle name="Normal 5 3 6 3 3" xfId="10923" xr:uid="{00000000-0005-0000-0000-0000AB2A0000}"/>
    <cellStyle name="Normal 5 3 6 3 3 3" xfId="26024" xr:uid="{00000000-0005-0000-0000-0000A8650000}"/>
    <cellStyle name="Normal 5 3 6 3 5" xfId="21011" xr:uid="{00000000-0005-0000-0000-000013520000}"/>
    <cellStyle name="Normal 5 3 6 4" xfId="12601" xr:uid="{00000000-0005-0000-0000-000039310000}"/>
    <cellStyle name="Normal 5 3 6 4 3" xfId="27699" xr:uid="{00000000-0005-0000-0000-0000336C0000}"/>
    <cellStyle name="Normal 5 3 6 5" xfId="7580" xr:uid="{00000000-0005-0000-0000-00009C1D0000}"/>
    <cellStyle name="Normal 5 3 6 5 3" xfId="22682" xr:uid="{00000000-0005-0000-0000-00009A580000}"/>
    <cellStyle name="Normal 5 3 6 7" xfId="17669" xr:uid="{00000000-0005-0000-0000-000005450000}"/>
    <cellStyle name="Normal 5 3 7" xfId="3353" xr:uid="{00000000-0005-0000-0000-0000190D0000}"/>
    <cellStyle name="Normal 5 3 7 2" xfId="13436" xr:uid="{00000000-0005-0000-0000-00007C340000}"/>
    <cellStyle name="Normal 5 3 7 2 3" xfId="28534" xr:uid="{00000000-0005-0000-0000-0000766F0000}"/>
    <cellStyle name="Normal 5 3 7 3" xfId="8415" xr:uid="{00000000-0005-0000-0000-0000DF200000}"/>
    <cellStyle name="Normal 5 3 7 3 3" xfId="23517" xr:uid="{00000000-0005-0000-0000-0000DD5B0000}"/>
    <cellStyle name="Normal 5 3 7 5" xfId="18504" xr:uid="{00000000-0005-0000-0000-000048480000}"/>
    <cellStyle name="Normal 5 3 8" xfId="5051" xr:uid="{00000000-0005-0000-0000-0000BB130000}"/>
    <cellStyle name="Normal 5 3 8 2" xfId="15107" xr:uid="{00000000-0005-0000-0000-0000033B0000}"/>
    <cellStyle name="Normal 5 3 8 2 3" xfId="30205" xr:uid="{00000000-0005-0000-0000-0000FD750000}"/>
    <cellStyle name="Normal 5 3 8 3" xfId="10087" xr:uid="{00000000-0005-0000-0000-000067270000}"/>
    <cellStyle name="Normal 5 3 8 3 3" xfId="25188" xr:uid="{00000000-0005-0000-0000-000064620000}"/>
    <cellStyle name="Normal 5 3 8 5" xfId="20175" xr:uid="{00000000-0005-0000-0000-0000CF4E0000}"/>
    <cellStyle name="Normal 5 3 9" xfId="11763" xr:uid="{00000000-0005-0000-0000-0000F32D0000}"/>
    <cellStyle name="Normal 5 3 9 3" xfId="26863" xr:uid="{00000000-0005-0000-0000-0000EF680000}"/>
    <cellStyle name="Normal 5 4" xfId="708" xr:uid="{00000000-0005-0000-0000-0000C4020000}"/>
    <cellStyle name="Normal 5 4 2" xfId="729" xr:uid="{00000000-0005-0000-0000-0000D9020000}"/>
    <cellStyle name="Normal 5 4 3" xfId="750" xr:uid="{00000000-0005-0000-0000-0000EE020000}"/>
    <cellStyle name="Normal 5 5" xfId="720" xr:uid="{00000000-0005-0000-0000-0000D0020000}"/>
    <cellStyle name="Normal 5 6" xfId="741" xr:uid="{00000000-0005-0000-0000-0000E5020000}"/>
    <cellStyle name="Normal 5 7" xfId="781" xr:uid="{00000000-0005-0000-0000-00000D030000}"/>
    <cellStyle name="Normal 5 8" xfId="488" xr:uid="{00000000-0005-0000-0000-0000E8010000}"/>
    <cellStyle name="Normal 5 9" xfId="972" xr:uid="{00000000-0005-0000-0000-0000CC030000}"/>
    <cellStyle name="Normal 50" xfId="1053" xr:uid="{00000000-0005-0000-0000-00001D040000}"/>
    <cellStyle name="Normal 50 2" xfId="1450" xr:uid="{00000000-0005-0000-0000-0000AA050000}"/>
    <cellStyle name="Normal 51" xfId="1451" xr:uid="{00000000-0005-0000-0000-0000AB050000}"/>
    <cellStyle name="Normal 51 10" xfId="6772" xr:uid="{00000000-0005-0000-0000-0000741A0000}"/>
    <cellStyle name="Normal 51 10 3" xfId="21876" xr:uid="{00000000-0005-0000-0000-000074550000}"/>
    <cellStyle name="Normal 51 12" xfId="16861" xr:uid="{00000000-0005-0000-0000-0000DD410000}"/>
    <cellStyle name="Normal 51 2" xfId="1736" xr:uid="{00000000-0005-0000-0000-0000C8060000}"/>
    <cellStyle name="Normal 51 2 11" xfId="16915" xr:uid="{00000000-0005-0000-0000-000013420000}"/>
    <cellStyle name="Normal 51 2 2" xfId="1844" xr:uid="{00000000-0005-0000-0000-000034070000}"/>
    <cellStyle name="Normal 51 2 2 10" xfId="17019" xr:uid="{00000000-0005-0000-0000-00007B420000}"/>
    <cellStyle name="Normal 51 2 2 2" xfId="2061" xr:uid="{00000000-0005-0000-0000-00000D080000}"/>
    <cellStyle name="Normal 51 2 2 2 2" xfId="2482" xr:uid="{00000000-0005-0000-0000-0000B2090000}"/>
    <cellStyle name="Normal 51 2 2 2 2 2" xfId="3321" xr:uid="{00000000-0005-0000-0000-0000F90C0000}"/>
    <cellStyle name="Normal 51 2 2 2 2 2 2" xfId="5011" xr:uid="{00000000-0005-0000-0000-000093130000}"/>
    <cellStyle name="Normal 51 2 2 2 2 2 2 2" xfId="15084" xr:uid="{00000000-0005-0000-0000-0000EC3A0000}"/>
    <cellStyle name="Normal 51 2 2 2 2 2 2 2 3" xfId="30182" xr:uid="{00000000-0005-0000-0000-0000E6750000}"/>
    <cellStyle name="Normal 51 2 2 2 2 2 2 3" xfId="10064" xr:uid="{00000000-0005-0000-0000-000050270000}"/>
    <cellStyle name="Normal 51 2 2 2 2 2 2 3 3" xfId="25165" xr:uid="{00000000-0005-0000-0000-00004D620000}"/>
    <cellStyle name="Normal 51 2 2 2 2 2 2 5" xfId="20152" xr:uid="{00000000-0005-0000-0000-0000B84E0000}"/>
    <cellStyle name="Normal 51 2 2 2 2 2 3" xfId="6703" xr:uid="{00000000-0005-0000-0000-00002F1A0000}"/>
    <cellStyle name="Normal 51 2 2 2 2 2 3 2" xfId="16755" xr:uid="{00000000-0005-0000-0000-000073410000}"/>
    <cellStyle name="Normal 51 2 2 2 2 2 3 3" xfId="11735" xr:uid="{00000000-0005-0000-0000-0000D72D0000}"/>
    <cellStyle name="Normal 51 2 2 2 2 2 3 3 3" xfId="26836" xr:uid="{00000000-0005-0000-0000-0000D4680000}"/>
    <cellStyle name="Normal 51 2 2 2 2 2 3 5" xfId="21823" xr:uid="{00000000-0005-0000-0000-00003F550000}"/>
    <cellStyle name="Normal 51 2 2 2 2 2 4" xfId="13413" xr:uid="{00000000-0005-0000-0000-000065340000}"/>
    <cellStyle name="Normal 51 2 2 2 2 2 4 3" xfId="28511" xr:uid="{00000000-0005-0000-0000-00005F6F0000}"/>
    <cellStyle name="Normal 51 2 2 2 2 2 5" xfId="8392" xr:uid="{00000000-0005-0000-0000-0000C8200000}"/>
    <cellStyle name="Normal 51 2 2 2 2 2 5 3" xfId="23494" xr:uid="{00000000-0005-0000-0000-0000C65B0000}"/>
    <cellStyle name="Normal 51 2 2 2 2 2 7" xfId="18481" xr:uid="{00000000-0005-0000-0000-000031480000}"/>
    <cellStyle name="Normal 51 2 2 2 2 3" xfId="4174" xr:uid="{00000000-0005-0000-0000-00004E100000}"/>
    <cellStyle name="Normal 51 2 2 2 2 3 2" xfId="14248" xr:uid="{00000000-0005-0000-0000-0000A8370000}"/>
    <cellStyle name="Normal 51 2 2 2 2 3 2 3" xfId="29346" xr:uid="{00000000-0005-0000-0000-0000A2720000}"/>
    <cellStyle name="Normal 51 2 2 2 2 3 3" xfId="9228" xr:uid="{00000000-0005-0000-0000-00000C240000}"/>
    <cellStyle name="Normal 51 2 2 2 2 3 3 3" xfId="24329" xr:uid="{00000000-0005-0000-0000-0000095F0000}"/>
    <cellStyle name="Normal 51 2 2 2 2 3 5" xfId="19316" xr:uid="{00000000-0005-0000-0000-0000744B0000}"/>
    <cellStyle name="Normal 51 2 2 2 2 4" xfId="5867" xr:uid="{00000000-0005-0000-0000-0000EB160000}"/>
    <cellStyle name="Normal 51 2 2 2 2 4 2" xfId="15919" xr:uid="{00000000-0005-0000-0000-00002F3E0000}"/>
    <cellStyle name="Normal 51 2 2 2 2 4 3" xfId="10899" xr:uid="{00000000-0005-0000-0000-0000932A0000}"/>
    <cellStyle name="Normal 51 2 2 2 2 4 3 3" xfId="26000" xr:uid="{00000000-0005-0000-0000-000090650000}"/>
    <cellStyle name="Normal 51 2 2 2 2 4 5" xfId="20987" xr:uid="{00000000-0005-0000-0000-0000FB510000}"/>
    <cellStyle name="Normal 51 2 2 2 2 5" xfId="12577" xr:uid="{00000000-0005-0000-0000-000021310000}"/>
    <cellStyle name="Normal 51 2 2 2 2 5 3" xfId="27675" xr:uid="{00000000-0005-0000-0000-00001B6C0000}"/>
    <cellStyle name="Normal 51 2 2 2 2 6" xfId="7556" xr:uid="{00000000-0005-0000-0000-0000841D0000}"/>
    <cellStyle name="Normal 51 2 2 2 2 6 3" xfId="22658" xr:uid="{00000000-0005-0000-0000-000082580000}"/>
    <cellStyle name="Normal 51 2 2 2 2 8" xfId="17645" xr:uid="{00000000-0005-0000-0000-0000ED440000}"/>
    <cellStyle name="Normal 51 2 2 2 3" xfId="2903" xr:uid="{00000000-0005-0000-0000-0000570B0000}"/>
    <cellStyle name="Normal 51 2 2 2 3 2" xfId="4593" xr:uid="{00000000-0005-0000-0000-0000F1110000}"/>
    <cellStyle name="Normal 51 2 2 2 3 2 2" xfId="14666" xr:uid="{00000000-0005-0000-0000-00004A390000}"/>
    <cellStyle name="Normal 51 2 2 2 3 2 2 3" xfId="29764" xr:uid="{00000000-0005-0000-0000-000044740000}"/>
    <cellStyle name="Normal 51 2 2 2 3 2 3" xfId="9646" xr:uid="{00000000-0005-0000-0000-0000AE250000}"/>
    <cellStyle name="Normal 51 2 2 2 3 2 3 3" xfId="24747" xr:uid="{00000000-0005-0000-0000-0000AB600000}"/>
    <cellStyle name="Normal 51 2 2 2 3 2 5" xfId="19734" xr:uid="{00000000-0005-0000-0000-0000164D0000}"/>
    <cellStyle name="Normal 51 2 2 2 3 3" xfId="6285" xr:uid="{00000000-0005-0000-0000-00008D180000}"/>
    <cellStyle name="Normal 51 2 2 2 3 3 2" xfId="16337" xr:uid="{00000000-0005-0000-0000-0000D13F0000}"/>
    <cellStyle name="Normal 51 2 2 2 3 3 3" xfId="11317" xr:uid="{00000000-0005-0000-0000-0000352C0000}"/>
    <cellStyle name="Normal 51 2 2 2 3 3 3 3" xfId="26418" xr:uid="{00000000-0005-0000-0000-000032670000}"/>
    <cellStyle name="Normal 51 2 2 2 3 3 5" xfId="21405" xr:uid="{00000000-0005-0000-0000-00009D530000}"/>
    <cellStyle name="Normal 51 2 2 2 3 4" xfId="12995" xr:uid="{00000000-0005-0000-0000-0000C3320000}"/>
    <cellStyle name="Normal 51 2 2 2 3 4 3" xfId="28093" xr:uid="{00000000-0005-0000-0000-0000BD6D0000}"/>
    <cellStyle name="Normal 51 2 2 2 3 5" xfId="7974" xr:uid="{00000000-0005-0000-0000-0000261F0000}"/>
    <cellStyle name="Normal 51 2 2 2 3 5 3" xfId="23076" xr:uid="{00000000-0005-0000-0000-0000245A0000}"/>
    <cellStyle name="Normal 51 2 2 2 3 7" xfId="18063" xr:uid="{00000000-0005-0000-0000-00008F460000}"/>
    <cellStyle name="Normal 51 2 2 2 4" xfId="3756" xr:uid="{00000000-0005-0000-0000-0000AC0E0000}"/>
    <cellStyle name="Normal 51 2 2 2 4 2" xfId="13830" xr:uid="{00000000-0005-0000-0000-000006360000}"/>
    <cellStyle name="Normal 51 2 2 2 4 2 3" xfId="28928" xr:uid="{00000000-0005-0000-0000-000000710000}"/>
    <cellStyle name="Normal 51 2 2 2 4 3" xfId="8810" xr:uid="{00000000-0005-0000-0000-00006A220000}"/>
    <cellStyle name="Normal 51 2 2 2 4 3 3" xfId="23911" xr:uid="{00000000-0005-0000-0000-0000675D0000}"/>
    <cellStyle name="Normal 51 2 2 2 4 5" xfId="18898" xr:uid="{00000000-0005-0000-0000-0000D2490000}"/>
    <cellStyle name="Normal 51 2 2 2 5" xfId="5449" xr:uid="{00000000-0005-0000-0000-000049150000}"/>
    <cellStyle name="Normal 51 2 2 2 5 2" xfId="15501" xr:uid="{00000000-0005-0000-0000-00008D3C0000}"/>
    <cellStyle name="Normal 51 2 2 2 5 2 3" xfId="30599" xr:uid="{00000000-0005-0000-0000-000087770000}"/>
    <cellStyle name="Normal 51 2 2 2 5 3" xfId="10481" xr:uid="{00000000-0005-0000-0000-0000F1280000}"/>
    <cellStyle name="Normal 51 2 2 2 5 3 3" xfId="25582" xr:uid="{00000000-0005-0000-0000-0000EE630000}"/>
    <cellStyle name="Normal 51 2 2 2 5 5" xfId="20569" xr:uid="{00000000-0005-0000-0000-000059500000}"/>
    <cellStyle name="Normal 51 2 2 2 6" xfId="12159" xr:uid="{00000000-0005-0000-0000-00007F2F0000}"/>
    <cellStyle name="Normal 51 2 2 2 6 3" xfId="27257" xr:uid="{00000000-0005-0000-0000-0000796A0000}"/>
    <cellStyle name="Normal 51 2 2 2 7" xfId="7138" xr:uid="{00000000-0005-0000-0000-0000E21B0000}"/>
    <cellStyle name="Normal 51 2 2 2 7 3" xfId="22240" xr:uid="{00000000-0005-0000-0000-0000E0560000}"/>
    <cellStyle name="Normal 51 2 2 2 9" xfId="17227" xr:uid="{00000000-0005-0000-0000-00004B430000}"/>
    <cellStyle name="Normal 51 2 2 3" xfId="2274" xr:uid="{00000000-0005-0000-0000-0000E2080000}"/>
    <cellStyle name="Normal 51 2 2 3 2" xfId="3113" xr:uid="{00000000-0005-0000-0000-0000290C0000}"/>
    <cellStyle name="Normal 51 2 2 3 2 2" xfId="4803" xr:uid="{00000000-0005-0000-0000-0000C3120000}"/>
    <cellStyle name="Normal 51 2 2 3 2 2 2" xfId="14876" xr:uid="{00000000-0005-0000-0000-00001C3A0000}"/>
    <cellStyle name="Normal 51 2 2 3 2 2 2 3" xfId="29974" xr:uid="{00000000-0005-0000-0000-000016750000}"/>
    <cellStyle name="Normal 51 2 2 3 2 2 3" xfId="9856" xr:uid="{00000000-0005-0000-0000-000080260000}"/>
    <cellStyle name="Normal 51 2 2 3 2 2 3 3" xfId="24957" xr:uid="{00000000-0005-0000-0000-00007D610000}"/>
    <cellStyle name="Normal 51 2 2 3 2 2 5" xfId="19944" xr:uid="{00000000-0005-0000-0000-0000E84D0000}"/>
    <cellStyle name="Normal 51 2 2 3 2 3" xfId="6495" xr:uid="{00000000-0005-0000-0000-00005F190000}"/>
    <cellStyle name="Normal 51 2 2 3 2 3 2" xfId="16547" xr:uid="{00000000-0005-0000-0000-0000A3400000}"/>
    <cellStyle name="Normal 51 2 2 3 2 3 3" xfId="11527" xr:uid="{00000000-0005-0000-0000-0000072D0000}"/>
    <cellStyle name="Normal 51 2 2 3 2 3 3 3" xfId="26628" xr:uid="{00000000-0005-0000-0000-000004680000}"/>
    <cellStyle name="Normal 51 2 2 3 2 3 5" xfId="21615" xr:uid="{00000000-0005-0000-0000-00006F540000}"/>
    <cellStyle name="Normal 51 2 2 3 2 4" xfId="13205" xr:uid="{00000000-0005-0000-0000-000095330000}"/>
    <cellStyle name="Normal 51 2 2 3 2 4 3" xfId="28303" xr:uid="{00000000-0005-0000-0000-00008F6E0000}"/>
    <cellStyle name="Normal 51 2 2 3 2 5" xfId="8184" xr:uid="{00000000-0005-0000-0000-0000F81F0000}"/>
    <cellStyle name="Normal 51 2 2 3 2 5 3" xfId="23286" xr:uid="{00000000-0005-0000-0000-0000F65A0000}"/>
    <cellStyle name="Normal 51 2 2 3 2 7" xfId="18273" xr:uid="{00000000-0005-0000-0000-000061470000}"/>
    <cellStyle name="Normal 51 2 2 3 3" xfId="3966" xr:uid="{00000000-0005-0000-0000-00007E0F0000}"/>
    <cellStyle name="Normal 51 2 2 3 3 2" xfId="14040" xr:uid="{00000000-0005-0000-0000-0000D8360000}"/>
    <cellStyle name="Normal 51 2 2 3 3 2 3" xfId="29138" xr:uid="{00000000-0005-0000-0000-0000D2710000}"/>
    <cellStyle name="Normal 51 2 2 3 3 3" xfId="9020" xr:uid="{00000000-0005-0000-0000-00003C230000}"/>
    <cellStyle name="Normal 51 2 2 3 3 3 3" xfId="24121" xr:uid="{00000000-0005-0000-0000-0000395E0000}"/>
    <cellStyle name="Normal 51 2 2 3 3 5" xfId="19108" xr:uid="{00000000-0005-0000-0000-0000A44A0000}"/>
    <cellStyle name="Normal 51 2 2 3 4" xfId="5659" xr:uid="{00000000-0005-0000-0000-00001B160000}"/>
    <cellStyle name="Normal 51 2 2 3 4 2" xfId="15711" xr:uid="{00000000-0005-0000-0000-00005F3D0000}"/>
    <cellStyle name="Normal 51 2 2 3 4 2 3" xfId="30809" xr:uid="{00000000-0005-0000-0000-000059780000}"/>
    <cellStyle name="Normal 51 2 2 3 4 3" xfId="10691" xr:uid="{00000000-0005-0000-0000-0000C3290000}"/>
    <cellStyle name="Normal 51 2 2 3 4 3 3" xfId="25792" xr:uid="{00000000-0005-0000-0000-0000C0640000}"/>
    <cellStyle name="Normal 51 2 2 3 4 5" xfId="20779" xr:uid="{00000000-0005-0000-0000-00002B510000}"/>
    <cellStyle name="Normal 51 2 2 3 5" xfId="12369" xr:uid="{00000000-0005-0000-0000-000051300000}"/>
    <cellStyle name="Normal 51 2 2 3 5 3" xfId="27467" xr:uid="{00000000-0005-0000-0000-00004B6B0000}"/>
    <cellStyle name="Normal 51 2 2 3 6" xfId="7348" xr:uid="{00000000-0005-0000-0000-0000B41C0000}"/>
    <cellStyle name="Normal 51 2 2 3 6 3" xfId="22450" xr:uid="{00000000-0005-0000-0000-0000B2570000}"/>
    <cellStyle name="Normal 51 2 2 3 8" xfId="17437" xr:uid="{00000000-0005-0000-0000-00001D440000}"/>
    <cellStyle name="Normal 51 2 2 4" xfId="2695" xr:uid="{00000000-0005-0000-0000-0000870A0000}"/>
    <cellStyle name="Normal 51 2 2 4 2" xfId="4385" xr:uid="{00000000-0005-0000-0000-000021110000}"/>
    <cellStyle name="Normal 51 2 2 4 2 2" xfId="14458" xr:uid="{00000000-0005-0000-0000-00007A380000}"/>
    <cellStyle name="Normal 51 2 2 4 2 2 3" xfId="29556" xr:uid="{00000000-0005-0000-0000-000074730000}"/>
    <cellStyle name="Normal 51 2 2 4 2 3" xfId="9438" xr:uid="{00000000-0005-0000-0000-0000DE240000}"/>
    <cellStyle name="Normal 51 2 2 4 2 3 3" xfId="24539" xr:uid="{00000000-0005-0000-0000-0000DB5F0000}"/>
    <cellStyle name="Normal 51 2 2 4 2 5" xfId="19526" xr:uid="{00000000-0005-0000-0000-0000464C0000}"/>
    <cellStyle name="Normal 51 2 2 4 3" xfId="6077" xr:uid="{00000000-0005-0000-0000-0000BD170000}"/>
    <cellStyle name="Normal 51 2 2 4 3 2" xfId="16129" xr:uid="{00000000-0005-0000-0000-0000013F0000}"/>
    <cellStyle name="Normal 51 2 2 4 3 3" xfId="11109" xr:uid="{00000000-0005-0000-0000-0000652B0000}"/>
    <cellStyle name="Normal 51 2 2 4 3 3 3" xfId="26210" xr:uid="{00000000-0005-0000-0000-000062660000}"/>
    <cellStyle name="Normal 51 2 2 4 3 5" xfId="21197" xr:uid="{00000000-0005-0000-0000-0000CD520000}"/>
    <cellStyle name="Normal 51 2 2 4 4" xfId="12787" xr:uid="{00000000-0005-0000-0000-0000F3310000}"/>
    <cellStyle name="Normal 51 2 2 4 4 3" xfId="27885" xr:uid="{00000000-0005-0000-0000-0000ED6C0000}"/>
    <cellStyle name="Normal 51 2 2 4 5" xfId="7766" xr:uid="{00000000-0005-0000-0000-0000561E0000}"/>
    <cellStyle name="Normal 51 2 2 4 5 3" xfId="22868" xr:uid="{00000000-0005-0000-0000-000054590000}"/>
    <cellStyle name="Normal 51 2 2 4 7" xfId="17855" xr:uid="{00000000-0005-0000-0000-0000BF450000}"/>
    <cellStyle name="Normal 51 2 2 5" xfId="3548" xr:uid="{00000000-0005-0000-0000-0000DC0D0000}"/>
    <cellStyle name="Normal 51 2 2 5 2" xfId="13622" xr:uid="{00000000-0005-0000-0000-000036350000}"/>
    <cellStyle name="Normal 51 2 2 5 2 3" xfId="28720" xr:uid="{00000000-0005-0000-0000-000030700000}"/>
    <cellStyle name="Normal 51 2 2 5 3" xfId="8602" xr:uid="{00000000-0005-0000-0000-00009A210000}"/>
    <cellStyle name="Normal 51 2 2 5 3 3" xfId="23703" xr:uid="{00000000-0005-0000-0000-0000975C0000}"/>
    <cellStyle name="Normal 51 2 2 5 5" xfId="18690" xr:uid="{00000000-0005-0000-0000-000002490000}"/>
    <cellStyle name="Normal 51 2 2 6" xfId="5241" xr:uid="{00000000-0005-0000-0000-000079140000}"/>
    <cellStyle name="Normal 51 2 2 6 2" xfId="15293" xr:uid="{00000000-0005-0000-0000-0000BD3B0000}"/>
    <cellStyle name="Normal 51 2 2 6 2 3" xfId="30391" xr:uid="{00000000-0005-0000-0000-0000B7760000}"/>
    <cellStyle name="Normal 51 2 2 6 3" xfId="10273" xr:uid="{00000000-0005-0000-0000-000021280000}"/>
    <cellStyle name="Normal 51 2 2 6 3 3" xfId="25374" xr:uid="{00000000-0005-0000-0000-00001E630000}"/>
    <cellStyle name="Normal 51 2 2 6 5" xfId="20361" xr:uid="{00000000-0005-0000-0000-0000894F0000}"/>
    <cellStyle name="Normal 51 2 2 7" xfId="11951" xr:uid="{00000000-0005-0000-0000-0000AF2E0000}"/>
    <cellStyle name="Normal 51 2 2 7 3" xfId="27049" xr:uid="{00000000-0005-0000-0000-0000A9690000}"/>
    <cellStyle name="Normal 51 2 2 8" xfId="6930" xr:uid="{00000000-0005-0000-0000-0000121B0000}"/>
    <cellStyle name="Normal 51 2 2 8 3" xfId="22032" xr:uid="{00000000-0005-0000-0000-000010560000}"/>
    <cellStyle name="Normal 51 2 3" xfId="1957" xr:uid="{00000000-0005-0000-0000-0000A5070000}"/>
    <cellStyle name="Normal 51 2 3 2" xfId="2378" xr:uid="{00000000-0005-0000-0000-00004A090000}"/>
    <cellStyle name="Normal 51 2 3 2 2" xfId="3217" xr:uid="{00000000-0005-0000-0000-0000910C0000}"/>
    <cellStyle name="Normal 51 2 3 2 2 2" xfId="4907" xr:uid="{00000000-0005-0000-0000-00002B130000}"/>
    <cellStyle name="Normal 51 2 3 2 2 2 2" xfId="14980" xr:uid="{00000000-0005-0000-0000-0000843A0000}"/>
    <cellStyle name="Normal 51 2 3 2 2 2 2 3" xfId="30078" xr:uid="{00000000-0005-0000-0000-00007E750000}"/>
    <cellStyle name="Normal 51 2 3 2 2 2 3" xfId="9960" xr:uid="{00000000-0005-0000-0000-0000E8260000}"/>
    <cellStyle name="Normal 51 2 3 2 2 2 3 3" xfId="25061" xr:uid="{00000000-0005-0000-0000-0000E5610000}"/>
    <cellStyle name="Normal 51 2 3 2 2 2 5" xfId="20048" xr:uid="{00000000-0005-0000-0000-0000504E0000}"/>
    <cellStyle name="Normal 51 2 3 2 2 3" xfId="6599" xr:uid="{00000000-0005-0000-0000-0000C7190000}"/>
    <cellStyle name="Normal 51 2 3 2 2 3 2" xfId="16651" xr:uid="{00000000-0005-0000-0000-00000B410000}"/>
    <cellStyle name="Normal 51 2 3 2 2 3 3" xfId="11631" xr:uid="{00000000-0005-0000-0000-00006F2D0000}"/>
    <cellStyle name="Normal 51 2 3 2 2 3 3 3" xfId="26732" xr:uid="{00000000-0005-0000-0000-00006C680000}"/>
    <cellStyle name="Normal 51 2 3 2 2 3 5" xfId="21719" xr:uid="{00000000-0005-0000-0000-0000D7540000}"/>
    <cellStyle name="Normal 51 2 3 2 2 4" xfId="13309" xr:uid="{00000000-0005-0000-0000-0000FD330000}"/>
    <cellStyle name="Normal 51 2 3 2 2 4 3" xfId="28407" xr:uid="{00000000-0005-0000-0000-0000F76E0000}"/>
    <cellStyle name="Normal 51 2 3 2 2 5" xfId="8288" xr:uid="{00000000-0005-0000-0000-000060200000}"/>
    <cellStyle name="Normal 51 2 3 2 2 5 3" xfId="23390" xr:uid="{00000000-0005-0000-0000-00005E5B0000}"/>
    <cellStyle name="Normal 51 2 3 2 2 7" xfId="18377" xr:uid="{00000000-0005-0000-0000-0000C9470000}"/>
    <cellStyle name="Normal 51 2 3 2 3" xfId="4070" xr:uid="{00000000-0005-0000-0000-0000E60F0000}"/>
    <cellStyle name="Normal 51 2 3 2 3 2" xfId="14144" xr:uid="{00000000-0005-0000-0000-000040370000}"/>
    <cellStyle name="Normal 51 2 3 2 3 2 3" xfId="29242" xr:uid="{00000000-0005-0000-0000-00003A720000}"/>
    <cellStyle name="Normal 51 2 3 2 3 3" xfId="9124" xr:uid="{00000000-0005-0000-0000-0000A4230000}"/>
    <cellStyle name="Normal 51 2 3 2 3 3 3" xfId="24225" xr:uid="{00000000-0005-0000-0000-0000A15E0000}"/>
    <cellStyle name="Normal 51 2 3 2 3 5" xfId="19212" xr:uid="{00000000-0005-0000-0000-00000C4B0000}"/>
    <cellStyle name="Normal 51 2 3 2 4" xfId="5763" xr:uid="{00000000-0005-0000-0000-000083160000}"/>
    <cellStyle name="Normal 51 2 3 2 4 2" xfId="15815" xr:uid="{00000000-0005-0000-0000-0000C73D0000}"/>
    <cellStyle name="Normal 51 2 3 2 4 2 3" xfId="30913" xr:uid="{00000000-0005-0000-0000-0000C1780000}"/>
    <cellStyle name="Normal 51 2 3 2 4 3" xfId="10795" xr:uid="{00000000-0005-0000-0000-00002B2A0000}"/>
    <cellStyle name="Normal 51 2 3 2 4 3 3" xfId="25896" xr:uid="{00000000-0005-0000-0000-000028650000}"/>
    <cellStyle name="Normal 51 2 3 2 4 5" xfId="20883" xr:uid="{00000000-0005-0000-0000-000093510000}"/>
    <cellStyle name="Normal 51 2 3 2 5" xfId="12473" xr:uid="{00000000-0005-0000-0000-0000B9300000}"/>
    <cellStyle name="Normal 51 2 3 2 5 3" xfId="27571" xr:uid="{00000000-0005-0000-0000-0000B36B0000}"/>
    <cellStyle name="Normal 51 2 3 2 6" xfId="7452" xr:uid="{00000000-0005-0000-0000-00001C1D0000}"/>
    <cellStyle name="Normal 51 2 3 2 6 3" xfId="22554" xr:uid="{00000000-0005-0000-0000-00001A580000}"/>
    <cellStyle name="Normal 51 2 3 2 8" xfId="17541" xr:uid="{00000000-0005-0000-0000-000085440000}"/>
    <cellStyle name="Normal 51 2 3 3" xfId="2799" xr:uid="{00000000-0005-0000-0000-0000EF0A0000}"/>
    <cellStyle name="Normal 51 2 3 3 2" xfId="4489" xr:uid="{00000000-0005-0000-0000-000089110000}"/>
    <cellStyle name="Normal 51 2 3 3 2 2" xfId="14562" xr:uid="{00000000-0005-0000-0000-0000E2380000}"/>
    <cellStyle name="Normal 51 2 3 3 2 2 3" xfId="29660" xr:uid="{00000000-0005-0000-0000-0000DC730000}"/>
    <cellStyle name="Normal 51 2 3 3 2 3" xfId="9542" xr:uid="{00000000-0005-0000-0000-000046250000}"/>
    <cellStyle name="Normal 51 2 3 3 2 3 3" xfId="24643" xr:uid="{00000000-0005-0000-0000-000043600000}"/>
    <cellStyle name="Normal 51 2 3 3 2 5" xfId="19630" xr:uid="{00000000-0005-0000-0000-0000AE4C0000}"/>
    <cellStyle name="Normal 51 2 3 3 3" xfId="6181" xr:uid="{00000000-0005-0000-0000-000025180000}"/>
    <cellStyle name="Normal 51 2 3 3 3 2" xfId="16233" xr:uid="{00000000-0005-0000-0000-0000693F0000}"/>
    <cellStyle name="Normal 51 2 3 3 3 3" xfId="11213" xr:uid="{00000000-0005-0000-0000-0000CD2B0000}"/>
    <cellStyle name="Normal 51 2 3 3 3 3 3" xfId="26314" xr:uid="{00000000-0005-0000-0000-0000CA660000}"/>
    <cellStyle name="Normal 51 2 3 3 3 5" xfId="21301" xr:uid="{00000000-0005-0000-0000-000035530000}"/>
    <cellStyle name="Normal 51 2 3 3 4" xfId="12891" xr:uid="{00000000-0005-0000-0000-00005B320000}"/>
    <cellStyle name="Normal 51 2 3 3 4 3" xfId="27989" xr:uid="{00000000-0005-0000-0000-0000556D0000}"/>
    <cellStyle name="Normal 51 2 3 3 5" xfId="7870" xr:uid="{00000000-0005-0000-0000-0000BE1E0000}"/>
    <cellStyle name="Normal 51 2 3 3 5 3" xfId="22972" xr:uid="{00000000-0005-0000-0000-0000BC590000}"/>
    <cellStyle name="Normal 51 2 3 3 7" xfId="17959" xr:uid="{00000000-0005-0000-0000-000027460000}"/>
    <cellStyle name="Normal 51 2 3 4" xfId="3652" xr:uid="{00000000-0005-0000-0000-0000440E0000}"/>
    <cellStyle name="Normal 51 2 3 4 2" xfId="13726" xr:uid="{00000000-0005-0000-0000-00009E350000}"/>
    <cellStyle name="Normal 51 2 3 4 2 3" xfId="28824" xr:uid="{00000000-0005-0000-0000-000098700000}"/>
    <cellStyle name="Normal 51 2 3 4 3" xfId="8706" xr:uid="{00000000-0005-0000-0000-000002220000}"/>
    <cellStyle name="Normal 51 2 3 4 3 3" xfId="23807" xr:uid="{00000000-0005-0000-0000-0000FF5C0000}"/>
    <cellStyle name="Normal 51 2 3 4 5" xfId="18794" xr:uid="{00000000-0005-0000-0000-00006A490000}"/>
    <cellStyle name="Normal 51 2 3 5" xfId="5345" xr:uid="{00000000-0005-0000-0000-0000E1140000}"/>
    <cellStyle name="Normal 51 2 3 5 2" xfId="15397" xr:uid="{00000000-0005-0000-0000-0000253C0000}"/>
    <cellStyle name="Normal 51 2 3 5 2 3" xfId="30495" xr:uid="{00000000-0005-0000-0000-00001F770000}"/>
    <cellStyle name="Normal 51 2 3 5 3" xfId="10377" xr:uid="{00000000-0005-0000-0000-000089280000}"/>
    <cellStyle name="Normal 51 2 3 5 3 3" xfId="25478" xr:uid="{00000000-0005-0000-0000-000086630000}"/>
    <cellStyle name="Normal 51 2 3 5 5" xfId="20465" xr:uid="{00000000-0005-0000-0000-0000F14F0000}"/>
    <cellStyle name="Normal 51 2 3 6" xfId="12055" xr:uid="{00000000-0005-0000-0000-0000172F0000}"/>
    <cellStyle name="Normal 51 2 3 6 3" xfId="27153" xr:uid="{00000000-0005-0000-0000-0000116A0000}"/>
    <cellStyle name="Normal 51 2 3 7" xfId="7034" xr:uid="{00000000-0005-0000-0000-00007A1B0000}"/>
    <cellStyle name="Normal 51 2 3 7 3" xfId="22136" xr:uid="{00000000-0005-0000-0000-000078560000}"/>
    <cellStyle name="Normal 51 2 3 9" xfId="17123" xr:uid="{00000000-0005-0000-0000-0000E3420000}"/>
    <cellStyle name="Normal 51 2 4" xfId="2170" xr:uid="{00000000-0005-0000-0000-00007A080000}"/>
    <cellStyle name="Normal 51 2 4 2" xfId="3009" xr:uid="{00000000-0005-0000-0000-0000C10B0000}"/>
    <cellStyle name="Normal 51 2 4 2 2" xfId="4699" xr:uid="{00000000-0005-0000-0000-00005B120000}"/>
    <cellStyle name="Normal 51 2 4 2 2 2" xfId="14772" xr:uid="{00000000-0005-0000-0000-0000B4390000}"/>
    <cellStyle name="Normal 51 2 4 2 2 2 3" xfId="29870" xr:uid="{00000000-0005-0000-0000-0000AE740000}"/>
    <cellStyle name="Normal 51 2 4 2 2 3" xfId="9752" xr:uid="{00000000-0005-0000-0000-000018260000}"/>
    <cellStyle name="Normal 51 2 4 2 2 3 3" xfId="24853" xr:uid="{00000000-0005-0000-0000-000015610000}"/>
    <cellStyle name="Normal 51 2 4 2 2 5" xfId="19840" xr:uid="{00000000-0005-0000-0000-0000804D0000}"/>
    <cellStyle name="Normal 51 2 4 2 3" xfId="6391" xr:uid="{00000000-0005-0000-0000-0000F7180000}"/>
    <cellStyle name="Normal 51 2 4 2 3 2" xfId="16443" xr:uid="{00000000-0005-0000-0000-00003B400000}"/>
    <cellStyle name="Normal 51 2 4 2 3 3" xfId="11423" xr:uid="{00000000-0005-0000-0000-00009F2C0000}"/>
    <cellStyle name="Normal 51 2 4 2 3 3 3" xfId="26524" xr:uid="{00000000-0005-0000-0000-00009C670000}"/>
    <cellStyle name="Normal 51 2 4 2 3 5" xfId="21511" xr:uid="{00000000-0005-0000-0000-000007540000}"/>
    <cellStyle name="Normal 51 2 4 2 4" xfId="13101" xr:uid="{00000000-0005-0000-0000-00002D330000}"/>
    <cellStyle name="Normal 51 2 4 2 4 3" xfId="28199" xr:uid="{00000000-0005-0000-0000-0000276E0000}"/>
    <cellStyle name="Normal 51 2 4 2 5" xfId="8080" xr:uid="{00000000-0005-0000-0000-0000901F0000}"/>
    <cellStyle name="Normal 51 2 4 2 5 3" xfId="23182" xr:uid="{00000000-0005-0000-0000-00008E5A0000}"/>
    <cellStyle name="Normal 51 2 4 2 7" xfId="18169" xr:uid="{00000000-0005-0000-0000-0000F9460000}"/>
    <cellStyle name="Normal 51 2 4 3" xfId="3862" xr:uid="{00000000-0005-0000-0000-0000160F0000}"/>
    <cellStyle name="Normal 51 2 4 3 2" xfId="13936" xr:uid="{00000000-0005-0000-0000-000070360000}"/>
    <cellStyle name="Normal 51 2 4 3 2 3" xfId="29034" xr:uid="{00000000-0005-0000-0000-00006A710000}"/>
    <cellStyle name="Normal 51 2 4 3 3" xfId="8916" xr:uid="{00000000-0005-0000-0000-0000D4220000}"/>
    <cellStyle name="Normal 51 2 4 3 3 3" xfId="24017" xr:uid="{00000000-0005-0000-0000-0000D15D0000}"/>
    <cellStyle name="Normal 51 2 4 3 5" xfId="19004" xr:uid="{00000000-0005-0000-0000-00003C4A0000}"/>
    <cellStyle name="Normal 51 2 4 4" xfId="5555" xr:uid="{00000000-0005-0000-0000-0000B3150000}"/>
    <cellStyle name="Normal 51 2 4 4 2" xfId="15607" xr:uid="{00000000-0005-0000-0000-0000F73C0000}"/>
    <cellStyle name="Normal 51 2 4 4 2 3" xfId="30705" xr:uid="{00000000-0005-0000-0000-0000F1770000}"/>
    <cellStyle name="Normal 51 2 4 4 3" xfId="10587" xr:uid="{00000000-0005-0000-0000-00005B290000}"/>
    <cellStyle name="Normal 51 2 4 4 3 3" xfId="25688" xr:uid="{00000000-0005-0000-0000-000058640000}"/>
    <cellStyle name="Normal 51 2 4 4 5" xfId="20675" xr:uid="{00000000-0005-0000-0000-0000C3500000}"/>
    <cellStyle name="Normal 51 2 4 5" xfId="12265" xr:uid="{00000000-0005-0000-0000-0000E92F0000}"/>
    <cellStyle name="Normal 51 2 4 5 3" xfId="27363" xr:uid="{00000000-0005-0000-0000-0000E36A0000}"/>
    <cellStyle name="Normal 51 2 4 6" xfId="7244" xr:uid="{00000000-0005-0000-0000-00004C1C0000}"/>
    <cellStyle name="Normal 51 2 4 6 3" xfId="22346" xr:uid="{00000000-0005-0000-0000-00004A570000}"/>
    <cellStyle name="Normal 51 2 4 8" xfId="17333" xr:uid="{00000000-0005-0000-0000-0000B5430000}"/>
    <cellStyle name="Normal 51 2 5" xfId="2591" xr:uid="{00000000-0005-0000-0000-00001F0A0000}"/>
    <cellStyle name="Normal 51 2 5 2" xfId="4281" xr:uid="{00000000-0005-0000-0000-0000B9100000}"/>
    <cellStyle name="Normal 51 2 5 2 2" xfId="14354" xr:uid="{00000000-0005-0000-0000-000012380000}"/>
    <cellStyle name="Normal 51 2 5 2 2 3" xfId="29452" xr:uid="{00000000-0005-0000-0000-00000C730000}"/>
    <cellStyle name="Normal 51 2 5 2 3" xfId="9334" xr:uid="{00000000-0005-0000-0000-000076240000}"/>
    <cellStyle name="Normal 51 2 5 2 3 3" xfId="24435" xr:uid="{00000000-0005-0000-0000-0000735F0000}"/>
    <cellStyle name="Normal 51 2 5 2 5" xfId="19422" xr:uid="{00000000-0005-0000-0000-0000DE4B0000}"/>
    <cellStyle name="Normal 51 2 5 3" xfId="5973" xr:uid="{00000000-0005-0000-0000-000055170000}"/>
    <cellStyle name="Normal 51 2 5 3 2" xfId="16025" xr:uid="{00000000-0005-0000-0000-0000993E0000}"/>
    <cellStyle name="Normal 51 2 5 3 3" xfId="11005" xr:uid="{00000000-0005-0000-0000-0000FD2A0000}"/>
    <cellStyle name="Normal 51 2 5 3 3 3" xfId="26106" xr:uid="{00000000-0005-0000-0000-0000FA650000}"/>
    <cellStyle name="Normal 51 2 5 3 5" xfId="21093" xr:uid="{00000000-0005-0000-0000-000065520000}"/>
    <cellStyle name="Normal 51 2 5 4" xfId="12683" xr:uid="{00000000-0005-0000-0000-00008B310000}"/>
    <cellStyle name="Normal 51 2 5 4 3" xfId="27781" xr:uid="{00000000-0005-0000-0000-0000856C0000}"/>
    <cellStyle name="Normal 51 2 5 5" xfId="7662" xr:uid="{00000000-0005-0000-0000-0000EE1D0000}"/>
    <cellStyle name="Normal 51 2 5 5 3" xfId="22764" xr:uid="{00000000-0005-0000-0000-0000EC580000}"/>
    <cellStyle name="Normal 51 2 5 7" xfId="17751" xr:uid="{00000000-0005-0000-0000-000057450000}"/>
    <cellStyle name="Normal 51 2 6" xfId="3444" xr:uid="{00000000-0005-0000-0000-0000740D0000}"/>
    <cellStyle name="Normal 51 2 6 2" xfId="13518" xr:uid="{00000000-0005-0000-0000-0000CE340000}"/>
    <cellStyle name="Normal 51 2 6 2 3" xfId="28616" xr:uid="{00000000-0005-0000-0000-0000C86F0000}"/>
    <cellStyle name="Normal 51 2 6 3" xfId="8498" xr:uid="{00000000-0005-0000-0000-000032210000}"/>
    <cellStyle name="Normal 51 2 6 3 3" xfId="23599" xr:uid="{00000000-0005-0000-0000-00002F5C0000}"/>
    <cellStyle name="Normal 51 2 6 5" xfId="18586" xr:uid="{00000000-0005-0000-0000-00009A480000}"/>
    <cellStyle name="Normal 51 2 7" xfId="5137" xr:uid="{00000000-0005-0000-0000-000011140000}"/>
    <cellStyle name="Normal 51 2 7 2" xfId="15189" xr:uid="{00000000-0005-0000-0000-0000553B0000}"/>
    <cellStyle name="Normal 51 2 7 2 3" xfId="30287" xr:uid="{00000000-0005-0000-0000-00004F760000}"/>
    <cellStyle name="Normal 51 2 7 3" xfId="10169" xr:uid="{00000000-0005-0000-0000-0000B9270000}"/>
    <cellStyle name="Normal 51 2 7 3 3" xfId="25270" xr:uid="{00000000-0005-0000-0000-0000B6620000}"/>
    <cellStyle name="Normal 51 2 7 5" xfId="20257" xr:uid="{00000000-0005-0000-0000-0000214F0000}"/>
    <cellStyle name="Normal 51 2 8" xfId="11847" xr:uid="{00000000-0005-0000-0000-0000472E0000}"/>
    <cellStyle name="Normal 51 2 8 3" xfId="26945" xr:uid="{00000000-0005-0000-0000-000041690000}"/>
    <cellStyle name="Normal 51 2 9" xfId="6826" xr:uid="{00000000-0005-0000-0000-0000AA1A0000}"/>
    <cellStyle name="Normal 51 2 9 3" xfId="21928" xr:uid="{00000000-0005-0000-0000-0000A8550000}"/>
    <cellStyle name="Normal 51 3" xfId="1790" xr:uid="{00000000-0005-0000-0000-0000FE060000}"/>
    <cellStyle name="Normal 51 3 10" xfId="16967" xr:uid="{00000000-0005-0000-0000-000047420000}"/>
    <cellStyle name="Normal 51 3 2" xfId="2009" xr:uid="{00000000-0005-0000-0000-0000D9070000}"/>
    <cellStyle name="Normal 51 3 2 2" xfId="2430" xr:uid="{00000000-0005-0000-0000-00007E090000}"/>
    <cellStyle name="Normal 51 3 2 2 2" xfId="3269" xr:uid="{00000000-0005-0000-0000-0000C50C0000}"/>
    <cellStyle name="Normal 51 3 2 2 2 2" xfId="4959" xr:uid="{00000000-0005-0000-0000-00005F130000}"/>
    <cellStyle name="Normal 51 3 2 2 2 2 2" xfId="15032" xr:uid="{00000000-0005-0000-0000-0000B83A0000}"/>
    <cellStyle name="Normal 51 3 2 2 2 2 2 3" xfId="30130" xr:uid="{00000000-0005-0000-0000-0000B2750000}"/>
    <cellStyle name="Normal 51 3 2 2 2 2 3" xfId="10012" xr:uid="{00000000-0005-0000-0000-00001C270000}"/>
    <cellStyle name="Normal 51 3 2 2 2 2 3 3" xfId="25113" xr:uid="{00000000-0005-0000-0000-000019620000}"/>
    <cellStyle name="Normal 51 3 2 2 2 2 5" xfId="20100" xr:uid="{00000000-0005-0000-0000-0000844E0000}"/>
    <cellStyle name="Normal 51 3 2 2 2 3" xfId="6651" xr:uid="{00000000-0005-0000-0000-0000FB190000}"/>
    <cellStyle name="Normal 51 3 2 2 2 3 2" xfId="16703" xr:uid="{00000000-0005-0000-0000-00003F410000}"/>
    <cellStyle name="Normal 51 3 2 2 2 3 3" xfId="11683" xr:uid="{00000000-0005-0000-0000-0000A32D0000}"/>
    <cellStyle name="Normal 51 3 2 2 2 3 3 3" xfId="26784" xr:uid="{00000000-0005-0000-0000-0000A0680000}"/>
    <cellStyle name="Normal 51 3 2 2 2 3 5" xfId="21771" xr:uid="{00000000-0005-0000-0000-00000B550000}"/>
    <cellStyle name="Normal 51 3 2 2 2 4" xfId="13361" xr:uid="{00000000-0005-0000-0000-000031340000}"/>
    <cellStyle name="Normal 51 3 2 2 2 4 3" xfId="28459" xr:uid="{00000000-0005-0000-0000-00002B6F0000}"/>
    <cellStyle name="Normal 51 3 2 2 2 5" xfId="8340" xr:uid="{00000000-0005-0000-0000-000094200000}"/>
    <cellStyle name="Normal 51 3 2 2 2 5 3" xfId="23442" xr:uid="{00000000-0005-0000-0000-0000925B0000}"/>
    <cellStyle name="Normal 51 3 2 2 2 7" xfId="18429" xr:uid="{00000000-0005-0000-0000-0000FD470000}"/>
    <cellStyle name="Normal 51 3 2 2 3" xfId="4122" xr:uid="{00000000-0005-0000-0000-00001A100000}"/>
    <cellStyle name="Normal 51 3 2 2 3 2" xfId="14196" xr:uid="{00000000-0005-0000-0000-000074370000}"/>
    <cellStyle name="Normal 51 3 2 2 3 2 3" xfId="29294" xr:uid="{00000000-0005-0000-0000-00006E720000}"/>
    <cellStyle name="Normal 51 3 2 2 3 3" xfId="9176" xr:uid="{00000000-0005-0000-0000-0000D8230000}"/>
    <cellStyle name="Normal 51 3 2 2 3 3 3" xfId="24277" xr:uid="{00000000-0005-0000-0000-0000D55E0000}"/>
    <cellStyle name="Normal 51 3 2 2 3 5" xfId="19264" xr:uid="{00000000-0005-0000-0000-0000404B0000}"/>
    <cellStyle name="Normal 51 3 2 2 4" xfId="5815" xr:uid="{00000000-0005-0000-0000-0000B7160000}"/>
    <cellStyle name="Normal 51 3 2 2 4 2" xfId="15867" xr:uid="{00000000-0005-0000-0000-0000FB3D0000}"/>
    <cellStyle name="Normal 51 3 2 2 4 3" xfId="10847" xr:uid="{00000000-0005-0000-0000-00005F2A0000}"/>
    <cellStyle name="Normal 51 3 2 2 4 3 3" xfId="25948" xr:uid="{00000000-0005-0000-0000-00005C650000}"/>
    <cellStyle name="Normal 51 3 2 2 4 5" xfId="20935" xr:uid="{00000000-0005-0000-0000-0000C7510000}"/>
    <cellStyle name="Normal 51 3 2 2 5" xfId="12525" xr:uid="{00000000-0005-0000-0000-0000ED300000}"/>
    <cellStyle name="Normal 51 3 2 2 5 3" xfId="27623" xr:uid="{00000000-0005-0000-0000-0000E76B0000}"/>
    <cellStyle name="Normal 51 3 2 2 6" xfId="7504" xr:uid="{00000000-0005-0000-0000-0000501D0000}"/>
    <cellStyle name="Normal 51 3 2 2 6 3" xfId="22606" xr:uid="{00000000-0005-0000-0000-00004E580000}"/>
    <cellStyle name="Normal 51 3 2 2 8" xfId="17593" xr:uid="{00000000-0005-0000-0000-0000B9440000}"/>
    <cellStyle name="Normal 51 3 2 3" xfId="2851" xr:uid="{00000000-0005-0000-0000-0000230B0000}"/>
    <cellStyle name="Normal 51 3 2 3 2" xfId="4541" xr:uid="{00000000-0005-0000-0000-0000BD110000}"/>
    <cellStyle name="Normal 51 3 2 3 2 2" xfId="14614" xr:uid="{00000000-0005-0000-0000-000016390000}"/>
    <cellStyle name="Normal 51 3 2 3 2 2 3" xfId="29712" xr:uid="{00000000-0005-0000-0000-000010740000}"/>
    <cellStyle name="Normal 51 3 2 3 2 3" xfId="9594" xr:uid="{00000000-0005-0000-0000-00007A250000}"/>
    <cellStyle name="Normal 51 3 2 3 2 3 3" xfId="24695" xr:uid="{00000000-0005-0000-0000-000077600000}"/>
    <cellStyle name="Normal 51 3 2 3 2 5" xfId="19682" xr:uid="{00000000-0005-0000-0000-0000E24C0000}"/>
    <cellStyle name="Normal 51 3 2 3 3" xfId="6233" xr:uid="{00000000-0005-0000-0000-000059180000}"/>
    <cellStyle name="Normal 51 3 2 3 3 2" xfId="16285" xr:uid="{00000000-0005-0000-0000-00009D3F0000}"/>
    <cellStyle name="Normal 51 3 2 3 3 3" xfId="11265" xr:uid="{00000000-0005-0000-0000-0000012C0000}"/>
    <cellStyle name="Normal 51 3 2 3 3 3 3" xfId="26366" xr:uid="{00000000-0005-0000-0000-0000FE660000}"/>
    <cellStyle name="Normal 51 3 2 3 3 5" xfId="21353" xr:uid="{00000000-0005-0000-0000-000069530000}"/>
    <cellStyle name="Normal 51 3 2 3 4" xfId="12943" xr:uid="{00000000-0005-0000-0000-00008F320000}"/>
    <cellStyle name="Normal 51 3 2 3 4 3" xfId="28041" xr:uid="{00000000-0005-0000-0000-0000896D0000}"/>
    <cellStyle name="Normal 51 3 2 3 5" xfId="7922" xr:uid="{00000000-0005-0000-0000-0000F21E0000}"/>
    <cellStyle name="Normal 51 3 2 3 5 3" xfId="23024" xr:uid="{00000000-0005-0000-0000-0000F0590000}"/>
    <cellStyle name="Normal 51 3 2 3 7" xfId="18011" xr:uid="{00000000-0005-0000-0000-00005B460000}"/>
    <cellStyle name="Normal 51 3 2 4" xfId="3704" xr:uid="{00000000-0005-0000-0000-0000780E0000}"/>
    <cellStyle name="Normal 51 3 2 4 2" xfId="13778" xr:uid="{00000000-0005-0000-0000-0000D2350000}"/>
    <cellStyle name="Normal 51 3 2 4 2 3" xfId="28876" xr:uid="{00000000-0005-0000-0000-0000CC700000}"/>
    <cellStyle name="Normal 51 3 2 4 3" xfId="8758" xr:uid="{00000000-0005-0000-0000-000036220000}"/>
    <cellStyle name="Normal 51 3 2 4 3 3" xfId="23859" xr:uid="{00000000-0005-0000-0000-0000335D0000}"/>
    <cellStyle name="Normal 51 3 2 4 5" xfId="18846" xr:uid="{00000000-0005-0000-0000-00009E490000}"/>
    <cellStyle name="Normal 51 3 2 5" xfId="5397" xr:uid="{00000000-0005-0000-0000-000015150000}"/>
    <cellStyle name="Normal 51 3 2 5 2" xfId="15449" xr:uid="{00000000-0005-0000-0000-0000593C0000}"/>
    <cellStyle name="Normal 51 3 2 5 2 3" xfId="30547" xr:uid="{00000000-0005-0000-0000-000053770000}"/>
    <cellStyle name="Normal 51 3 2 5 3" xfId="10429" xr:uid="{00000000-0005-0000-0000-0000BD280000}"/>
    <cellStyle name="Normal 51 3 2 5 3 3" xfId="25530" xr:uid="{00000000-0005-0000-0000-0000BA630000}"/>
    <cellStyle name="Normal 51 3 2 5 5" xfId="20517" xr:uid="{00000000-0005-0000-0000-000025500000}"/>
    <cellStyle name="Normal 51 3 2 6" xfId="12107" xr:uid="{00000000-0005-0000-0000-00004B2F0000}"/>
    <cellStyle name="Normal 51 3 2 6 3" xfId="27205" xr:uid="{00000000-0005-0000-0000-0000456A0000}"/>
    <cellStyle name="Normal 51 3 2 7" xfId="7086" xr:uid="{00000000-0005-0000-0000-0000AE1B0000}"/>
    <cellStyle name="Normal 51 3 2 7 3" xfId="22188" xr:uid="{00000000-0005-0000-0000-0000AC560000}"/>
    <cellStyle name="Normal 51 3 2 9" xfId="17175" xr:uid="{00000000-0005-0000-0000-000017430000}"/>
    <cellStyle name="Normal 51 3 3" xfId="2222" xr:uid="{00000000-0005-0000-0000-0000AE080000}"/>
    <cellStyle name="Normal 51 3 3 2" xfId="3061" xr:uid="{00000000-0005-0000-0000-0000F50B0000}"/>
    <cellStyle name="Normal 51 3 3 2 2" xfId="4751" xr:uid="{00000000-0005-0000-0000-00008F120000}"/>
    <cellStyle name="Normal 51 3 3 2 2 2" xfId="14824" xr:uid="{00000000-0005-0000-0000-0000E8390000}"/>
    <cellStyle name="Normal 51 3 3 2 2 2 3" xfId="29922" xr:uid="{00000000-0005-0000-0000-0000E2740000}"/>
    <cellStyle name="Normal 51 3 3 2 2 3" xfId="9804" xr:uid="{00000000-0005-0000-0000-00004C260000}"/>
    <cellStyle name="Normal 51 3 3 2 2 3 3" xfId="24905" xr:uid="{00000000-0005-0000-0000-000049610000}"/>
    <cellStyle name="Normal 51 3 3 2 2 5" xfId="19892" xr:uid="{00000000-0005-0000-0000-0000B44D0000}"/>
    <cellStyle name="Normal 51 3 3 2 3" xfId="6443" xr:uid="{00000000-0005-0000-0000-00002B190000}"/>
    <cellStyle name="Normal 51 3 3 2 3 2" xfId="16495" xr:uid="{00000000-0005-0000-0000-00006F400000}"/>
    <cellStyle name="Normal 51 3 3 2 3 3" xfId="11475" xr:uid="{00000000-0005-0000-0000-0000D32C0000}"/>
    <cellStyle name="Normal 51 3 3 2 3 3 3" xfId="26576" xr:uid="{00000000-0005-0000-0000-0000D0670000}"/>
    <cellStyle name="Normal 51 3 3 2 3 5" xfId="21563" xr:uid="{00000000-0005-0000-0000-00003B540000}"/>
    <cellStyle name="Normal 51 3 3 2 4" xfId="13153" xr:uid="{00000000-0005-0000-0000-000061330000}"/>
    <cellStyle name="Normal 51 3 3 2 4 3" xfId="28251" xr:uid="{00000000-0005-0000-0000-00005B6E0000}"/>
    <cellStyle name="Normal 51 3 3 2 5" xfId="8132" xr:uid="{00000000-0005-0000-0000-0000C41F0000}"/>
    <cellStyle name="Normal 51 3 3 2 5 3" xfId="23234" xr:uid="{00000000-0005-0000-0000-0000C25A0000}"/>
    <cellStyle name="Normal 51 3 3 2 7" xfId="18221" xr:uid="{00000000-0005-0000-0000-00002D470000}"/>
    <cellStyle name="Normal 51 3 3 3" xfId="3914" xr:uid="{00000000-0005-0000-0000-00004A0F0000}"/>
    <cellStyle name="Normal 51 3 3 3 2" xfId="13988" xr:uid="{00000000-0005-0000-0000-0000A4360000}"/>
    <cellStyle name="Normal 51 3 3 3 2 3" xfId="29086" xr:uid="{00000000-0005-0000-0000-00009E710000}"/>
    <cellStyle name="Normal 51 3 3 3 3" xfId="8968" xr:uid="{00000000-0005-0000-0000-000008230000}"/>
    <cellStyle name="Normal 51 3 3 3 3 3" xfId="24069" xr:uid="{00000000-0005-0000-0000-0000055E0000}"/>
    <cellStyle name="Normal 51 3 3 3 5" xfId="19056" xr:uid="{00000000-0005-0000-0000-0000704A0000}"/>
    <cellStyle name="Normal 51 3 3 4" xfId="5607" xr:uid="{00000000-0005-0000-0000-0000E7150000}"/>
    <cellStyle name="Normal 51 3 3 4 2" xfId="15659" xr:uid="{00000000-0005-0000-0000-00002B3D0000}"/>
    <cellStyle name="Normal 51 3 3 4 2 3" xfId="30757" xr:uid="{00000000-0005-0000-0000-000025780000}"/>
    <cellStyle name="Normal 51 3 3 4 3" xfId="10639" xr:uid="{00000000-0005-0000-0000-00008F290000}"/>
    <cellStyle name="Normal 51 3 3 4 3 3" xfId="25740" xr:uid="{00000000-0005-0000-0000-00008C640000}"/>
    <cellStyle name="Normal 51 3 3 4 5" xfId="20727" xr:uid="{00000000-0005-0000-0000-0000F7500000}"/>
    <cellStyle name="Normal 51 3 3 5" xfId="12317" xr:uid="{00000000-0005-0000-0000-00001D300000}"/>
    <cellStyle name="Normal 51 3 3 5 3" xfId="27415" xr:uid="{00000000-0005-0000-0000-0000176B0000}"/>
    <cellStyle name="Normal 51 3 3 6" xfId="7296" xr:uid="{00000000-0005-0000-0000-0000801C0000}"/>
    <cellStyle name="Normal 51 3 3 6 3" xfId="22398" xr:uid="{00000000-0005-0000-0000-00007E570000}"/>
    <cellStyle name="Normal 51 3 3 8" xfId="17385" xr:uid="{00000000-0005-0000-0000-0000E9430000}"/>
    <cellStyle name="Normal 51 3 4" xfId="2643" xr:uid="{00000000-0005-0000-0000-0000530A0000}"/>
    <cellStyle name="Normal 51 3 4 2" xfId="4333" xr:uid="{00000000-0005-0000-0000-0000ED100000}"/>
    <cellStyle name="Normal 51 3 4 2 2" xfId="14406" xr:uid="{00000000-0005-0000-0000-000046380000}"/>
    <cellStyle name="Normal 51 3 4 2 2 3" xfId="29504" xr:uid="{00000000-0005-0000-0000-000040730000}"/>
    <cellStyle name="Normal 51 3 4 2 3" xfId="9386" xr:uid="{00000000-0005-0000-0000-0000AA240000}"/>
    <cellStyle name="Normal 51 3 4 2 3 3" xfId="24487" xr:uid="{00000000-0005-0000-0000-0000A75F0000}"/>
    <cellStyle name="Normal 51 3 4 2 5" xfId="19474" xr:uid="{00000000-0005-0000-0000-0000124C0000}"/>
    <cellStyle name="Normal 51 3 4 3" xfId="6025" xr:uid="{00000000-0005-0000-0000-000089170000}"/>
    <cellStyle name="Normal 51 3 4 3 2" xfId="16077" xr:uid="{00000000-0005-0000-0000-0000CD3E0000}"/>
    <cellStyle name="Normal 51 3 4 3 3" xfId="11057" xr:uid="{00000000-0005-0000-0000-0000312B0000}"/>
    <cellStyle name="Normal 51 3 4 3 3 3" xfId="26158" xr:uid="{00000000-0005-0000-0000-00002E660000}"/>
    <cellStyle name="Normal 51 3 4 3 5" xfId="21145" xr:uid="{00000000-0005-0000-0000-000099520000}"/>
    <cellStyle name="Normal 51 3 4 4" xfId="12735" xr:uid="{00000000-0005-0000-0000-0000BF310000}"/>
    <cellStyle name="Normal 51 3 4 4 3" xfId="27833" xr:uid="{00000000-0005-0000-0000-0000B96C0000}"/>
    <cellStyle name="Normal 51 3 4 5" xfId="7714" xr:uid="{00000000-0005-0000-0000-0000221E0000}"/>
    <cellStyle name="Normal 51 3 4 5 3" xfId="22816" xr:uid="{00000000-0005-0000-0000-000020590000}"/>
    <cellStyle name="Normal 51 3 4 7" xfId="17803" xr:uid="{00000000-0005-0000-0000-00008B450000}"/>
    <cellStyle name="Normal 51 3 5" xfId="3496" xr:uid="{00000000-0005-0000-0000-0000A80D0000}"/>
    <cellStyle name="Normal 51 3 5 2" xfId="13570" xr:uid="{00000000-0005-0000-0000-000002350000}"/>
    <cellStyle name="Normal 51 3 5 2 3" xfId="28668" xr:uid="{00000000-0005-0000-0000-0000FC6F0000}"/>
    <cellStyle name="Normal 51 3 5 3" xfId="8550" xr:uid="{00000000-0005-0000-0000-000066210000}"/>
    <cellStyle name="Normal 51 3 5 3 3" xfId="23651" xr:uid="{00000000-0005-0000-0000-0000635C0000}"/>
    <cellStyle name="Normal 51 3 5 5" xfId="18638" xr:uid="{00000000-0005-0000-0000-0000CE480000}"/>
    <cellStyle name="Normal 51 3 6" xfId="5189" xr:uid="{00000000-0005-0000-0000-000045140000}"/>
    <cellStyle name="Normal 51 3 6 2" xfId="15241" xr:uid="{00000000-0005-0000-0000-0000893B0000}"/>
    <cellStyle name="Normal 51 3 6 2 3" xfId="30339" xr:uid="{00000000-0005-0000-0000-000083760000}"/>
    <cellStyle name="Normal 51 3 6 3" xfId="10221" xr:uid="{00000000-0005-0000-0000-0000ED270000}"/>
    <cellStyle name="Normal 51 3 6 3 3" xfId="25322" xr:uid="{00000000-0005-0000-0000-0000EA620000}"/>
    <cellStyle name="Normal 51 3 6 5" xfId="20309" xr:uid="{00000000-0005-0000-0000-0000554F0000}"/>
    <cellStyle name="Normal 51 3 7" xfId="11899" xr:uid="{00000000-0005-0000-0000-00007B2E0000}"/>
    <cellStyle name="Normal 51 3 7 3" xfId="26997" xr:uid="{00000000-0005-0000-0000-000075690000}"/>
    <cellStyle name="Normal 51 3 8" xfId="6878" xr:uid="{00000000-0005-0000-0000-0000DE1A0000}"/>
    <cellStyle name="Normal 51 3 8 3" xfId="21980" xr:uid="{00000000-0005-0000-0000-0000DC550000}"/>
    <cellStyle name="Normal 51 4" xfId="1903" xr:uid="{00000000-0005-0000-0000-00006F070000}"/>
    <cellStyle name="Normal 51 4 2" xfId="2326" xr:uid="{00000000-0005-0000-0000-000016090000}"/>
    <cellStyle name="Normal 51 4 2 2" xfId="3165" xr:uid="{00000000-0005-0000-0000-00005D0C0000}"/>
    <cellStyle name="Normal 51 4 2 2 2" xfId="4855" xr:uid="{00000000-0005-0000-0000-0000F7120000}"/>
    <cellStyle name="Normal 51 4 2 2 2 2" xfId="14928" xr:uid="{00000000-0005-0000-0000-0000503A0000}"/>
    <cellStyle name="Normal 51 4 2 2 2 2 3" xfId="30026" xr:uid="{00000000-0005-0000-0000-00004A750000}"/>
    <cellStyle name="Normal 51 4 2 2 2 3" xfId="9908" xr:uid="{00000000-0005-0000-0000-0000B4260000}"/>
    <cellStyle name="Normal 51 4 2 2 2 3 3" xfId="25009" xr:uid="{00000000-0005-0000-0000-0000B1610000}"/>
    <cellStyle name="Normal 51 4 2 2 2 5" xfId="19996" xr:uid="{00000000-0005-0000-0000-00001C4E0000}"/>
    <cellStyle name="Normal 51 4 2 2 3" xfId="6547" xr:uid="{00000000-0005-0000-0000-000093190000}"/>
    <cellStyle name="Normal 51 4 2 2 3 2" xfId="16599" xr:uid="{00000000-0005-0000-0000-0000D7400000}"/>
    <cellStyle name="Normal 51 4 2 2 3 3" xfId="11579" xr:uid="{00000000-0005-0000-0000-00003B2D0000}"/>
    <cellStyle name="Normal 51 4 2 2 3 3 3" xfId="26680" xr:uid="{00000000-0005-0000-0000-000038680000}"/>
    <cellStyle name="Normal 51 4 2 2 3 5" xfId="21667" xr:uid="{00000000-0005-0000-0000-0000A3540000}"/>
    <cellStyle name="Normal 51 4 2 2 4" xfId="13257" xr:uid="{00000000-0005-0000-0000-0000C9330000}"/>
    <cellStyle name="Normal 51 4 2 2 4 3" xfId="28355" xr:uid="{00000000-0005-0000-0000-0000C36E0000}"/>
    <cellStyle name="Normal 51 4 2 2 5" xfId="8236" xr:uid="{00000000-0005-0000-0000-00002C200000}"/>
    <cellStyle name="Normal 51 4 2 2 5 3" xfId="23338" xr:uid="{00000000-0005-0000-0000-00002A5B0000}"/>
    <cellStyle name="Normal 51 4 2 2 7" xfId="18325" xr:uid="{00000000-0005-0000-0000-000095470000}"/>
    <cellStyle name="Normal 51 4 2 3" xfId="4018" xr:uid="{00000000-0005-0000-0000-0000B20F0000}"/>
    <cellStyle name="Normal 51 4 2 3 2" xfId="14092" xr:uid="{00000000-0005-0000-0000-00000C370000}"/>
    <cellStyle name="Normal 51 4 2 3 2 3" xfId="29190" xr:uid="{00000000-0005-0000-0000-000006720000}"/>
    <cellStyle name="Normal 51 4 2 3 3" xfId="9072" xr:uid="{00000000-0005-0000-0000-000070230000}"/>
    <cellStyle name="Normal 51 4 2 3 3 3" xfId="24173" xr:uid="{00000000-0005-0000-0000-00006D5E0000}"/>
    <cellStyle name="Normal 51 4 2 3 5" xfId="19160" xr:uid="{00000000-0005-0000-0000-0000D84A0000}"/>
    <cellStyle name="Normal 51 4 2 4" xfId="5711" xr:uid="{00000000-0005-0000-0000-00004F160000}"/>
    <cellStyle name="Normal 51 4 2 4 2" xfId="15763" xr:uid="{00000000-0005-0000-0000-0000933D0000}"/>
    <cellStyle name="Normal 51 4 2 4 2 3" xfId="30861" xr:uid="{00000000-0005-0000-0000-00008D780000}"/>
    <cellStyle name="Normal 51 4 2 4 3" xfId="10743" xr:uid="{00000000-0005-0000-0000-0000F7290000}"/>
    <cellStyle name="Normal 51 4 2 4 3 3" xfId="25844" xr:uid="{00000000-0005-0000-0000-0000F4640000}"/>
    <cellStyle name="Normal 51 4 2 4 5" xfId="20831" xr:uid="{00000000-0005-0000-0000-00005F510000}"/>
    <cellStyle name="Normal 51 4 2 5" xfId="12421" xr:uid="{00000000-0005-0000-0000-000085300000}"/>
    <cellStyle name="Normal 51 4 2 5 3" xfId="27519" xr:uid="{00000000-0005-0000-0000-00007F6B0000}"/>
    <cellStyle name="Normal 51 4 2 6" xfId="7400" xr:uid="{00000000-0005-0000-0000-0000E81C0000}"/>
    <cellStyle name="Normal 51 4 2 6 3" xfId="22502" xr:uid="{00000000-0005-0000-0000-0000E6570000}"/>
    <cellStyle name="Normal 51 4 2 8" xfId="17489" xr:uid="{00000000-0005-0000-0000-000051440000}"/>
    <cellStyle name="Normal 51 4 3" xfId="2747" xr:uid="{00000000-0005-0000-0000-0000BB0A0000}"/>
    <cellStyle name="Normal 51 4 3 2" xfId="4437" xr:uid="{00000000-0005-0000-0000-000055110000}"/>
    <cellStyle name="Normal 51 4 3 2 2" xfId="14510" xr:uid="{00000000-0005-0000-0000-0000AE380000}"/>
    <cellStyle name="Normal 51 4 3 2 2 3" xfId="29608" xr:uid="{00000000-0005-0000-0000-0000A8730000}"/>
    <cellStyle name="Normal 51 4 3 2 3" xfId="9490" xr:uid="{00000000-0005-0000-0000-000012250000}"/>
    <cellStyle name="Normal 51 4 3 2 3 3" xfId="24591" xr:uid="{00000000-0005-0000-0000-00000F600000}"/>
    <cellStyle name="Normal 51 4 3 2 5" xfId="19578" xr:uid="{00000000-0005-0000-0000-00007A4C0000}"/>
    <cellStyle name="Normal 51 4 3 3" xfId="6129" xr:uid="{00000000-0005-0000-0000-0000F1170000}"/>
    <cellStyle name="Normal 51 4 3 3 2" xfId="16181" xr:uid="{00000000-0005-0000-0000-0000353F0000}"/>
    <cellStyle name="Normal 51 4 3 3 3" xfId="11161" xr:uid="{00000000-0005-0000-0000-0000992B0000}"/>
    <cellStyle name="Normal 51 4 3 3 3 3" xfId="26262" xr:uid="{00000000-0005-0000-0000-000096660000}"/>
    <cellStyle name="Normal 51 4 3 3 5" xfId="21249" xr:uid="{00000000-0005-0000-0000-000001530000}"/>
    <cellStyle name="Normal 51 4 3 4" xfId="12839" xr:uid="{00000000-0005-0000-0000-000027320000}"/>
    <cellStyle name="Normal 51 4 3 4 3" xfId="27937" xr:uid="{00000000-0005-0000-0000-0000216D0000}"/>
    <cellStyle name="Normal 51 4 3 5" xfId="7818" xr:uid="{00000000-0005-0000-0000-00008A1E0000}"/>
    <cellStyle name="Normal 51 4 3 5 3" xfId="22920" xr:uid="{00000000-0005-0000-0000-000088590000}"/>
    <cellStyle name="Normal 51 4 3 7" xfId="17907" xr:uid="{00000000-0005-0000-0000-0000F3450000}"/>
    <cellStyle name="Normal 51 4 4" xfId="3600" xr:uid="{00000000-0005-0000-0000-0000100E0000}"/>
    <cellStyle name="Normal 51 4 4 2" xfId="13674" xr:uid="{00000000-0005-0000-0000-00006A350000}"/>
    <cellStyle name="Normal 51 4 4 2 3" xfId="28772" xr:uid="{00000000-0005-0000-0000-000064700000}"/>
    <cellStyle name="Normal 51 4 4 3" xfId="8654" xr:uid="{00000000-0005-0000-0000-0000CE210000}"/>
    <cellStyle name="Normal 51 4 4 3 3" xfId="23755" xr:uid="{00000000-0005-0000-0000-0000CB5C0000}"/>
    <cellStyle name="Normal 51 4 4 5" xfId="18742" xr:uid="{00000000-0005-0000-0000-000036490000}"/>
    <cellStyle name="Normal 51 4 5" xfId="5293" xr:uid="{00000000-0005-0000-0000-0000AD140000}"/>
    <cellStyle name="Normal 51 4 5 2" xfId="15345" xr:uid="{00000000-0005-0000-0000-0000F13B0000}"/>
    <cellStyle name="Normal 51 4 5 2 3" xfId="30443" xr:uid="{00000000-0005-0000-0000-0000EB760000}"/>
    <cellStyle name="Normal 51 4 5 3" xfId="10325" xr:uid="{00000000-0005-0000-0000-000055280000}"/>
    <cellStyle name="Normal 51 4 5 3 3" xfId="25426" xr:uid="{00000000-0005-0000-0000-000052630000}"/>
    <cellStyle name="Normal 51 4 5 5" xfId="20413" xr:uid="{00000000-0005-0000-0000-0000BD4F0000}"/>
    <cellStyle name="Normal 51 4 6" xfId="12003" xr:uid="{00000000-0005-0000-0000-0000E32E0000}"/>
    <cellStyle name="Normal 51 4 6 3" xfId="27101" xr:uid="{00000000-0005-0000-0000-0000DD690000}"/>
    <cellStyle name="Normal 51 4 7" xfId="6982" xr:uid="{00000000-0005-0000-0000-0000461B0000}"/>
    <cellStyle name="Normal 51 4 7 3" xfId="22084" xr:uid="{00000000-0005-0000-0000-000044560000}"/>
    <cellStyle name="Normal 51 4 9" xfId="17071" xr:uid="{00000000-0005-0000-0000-0000AF420000}"/>
    <cellStyle name="Normal 51 5" xfId="2116" xr:uid="{00000000-0005-0000-0000-000044080000}"/>
    <cellStyle name="Normal 51 5 2" xfId="2957" xr:uid="{00000000-0005-0000-0000-00008D0B0000}"/>
    <cellStyle name="Normal 51 5 2 2" xfId="4647" xr:uid="{00000000-0005-0000-0000-000027120000}"/>
    <cellStyle name="Normal 51 5 2 2 2" xfId="14720" xr:uid="{00000000-0005-0000-0000-000080390000}"/>
    <cellStyle name="Normal 51 5 2 2 2 3" xfId="29818" xr:uid="{00000000-0005-0000-0000-00007A740000}"/>
    <cellStyle name="Normal 51 5 2 2 3" xfId="9700" xr:uid="{00000000-0005-0000-0000-0000E4250000}"/>
    <cellStyle name="Normal 51 5 2 2 3 3" xfId="24801" xr:uid="{00000000-0005-0000-0000-0000E1600000}"/>
    <cellStyle name="Normal 51 5 2 2 5" xfId="19788" xr:uid="{00000000-0005-0000-0000-00004C4D0000}"/>
    <cellStyle name="Normal 51 5 2 3" xfId="6339" xr:uid="{00000000-0005-0000-0000-0000C3180000}"/>
    <cellStyle name="Normal 51 5 2 3 2" xfId="16391" xr:uid="{00000000-0005-0000-0000-000007400000}"/>
    <cellStyle name="Normal 51 5 2 3 3" xfId="11371" xr:uid="{00000000-0005-0000-0000-00006B2C0000}"/>
    <cellStyle name="Normal 51 5 2 3 3 3" xfId="26472" xr:uid="{00000000-0005-0000-0000-000068670000}"/>
    <cellStyle name="Normal 51 5 2 3 5" xfId="21459" xr:uid="{00000000-0005-0000-0000-0000D3530000}"/>
    <cellStyle name="Normal 51 5 2 4" xfId="13049" xr:uid="{00000000-0005-0000-0000-0000F9320000}"/>
    <cellStyle name="Normal 51 5 2 4 3" xfId="28147" xr:uid="{00000000-0005-0000-0000-0000F36D0000}"/>
    <cellStyle name="Normal 51 5 2 5" xfId="8028" xr:uid="{00000000-0005-0000-0000-00005C1F0000}"/>
    <cellStyle name="Normal 51 5 2 5 3" xfId="23130" xr:uid="{00000000-0005-0000-0000-00005A5A0000}"/>
    <cellStyle name="Normal 51 5 2 7" xfId="18117" xr:uid="{00000000-0005-0000-0000-0000C5460000}"/>
    <cellStyle name="Normal 51 5 3" xfId="3810" xr:uid="{00000000-0005-0000-0000-0000E20E0000}"/>
    <cellStyle name="Normal 51 5 3 2" xfId="13884" xr:uid="{00000000-0005-0000-0000-00003C360000}"/>
    <cellStyle name="Normal 51 5 3 2 3" xfId="28982" xr:uid="{00000000-0005-0000-0000-000036710000}"/>
    <cellStyle name="Normal 51 5 3 3" xfId="8864" xr:uid="{00000000-0005-0000-0000-0000A0220000}"/>
    <cellStyle name="Normal 51 5 3 3 3" xfId="23965" xr:uid="{00000000-0005-0000-0000-00009D5D0000}"/>
    <cellStyle name="Normal 51 5 3 5" xfId="18952" xr:uid="{00000000-0005-0000-0000-0000084A0000}"/>
    <cellStyle name="Normal 51 5 4" xfId="5503" xr:uid="{00000000-0005-0000-0000-00007F150000}"/>
    <cellStyle name="Normal 51 5 4 2" xfId="15555" xr:uid="{00000000-0005-0000-0000-0000C33C0000}"/>
    <cellStyle name="Normal 51 5 4 2 3" xfId="30653" xr:uid="{00000000-0005-0000-0000-0000BD770000}"/>
    <cellStyle name="Normal 51 5 4 3" xfId="10535" xr:uid="{00000000-0005-0000-0000-000027290000}"/>
    <cellStyle name="Normal 51 5 4 3 3" xfId="25636" xr:uid="{00000000-0005-0000-0000-000024640000}"/>
    <cellStyle name="Normal 51 5 4 5" xfId="20623" xr:uid="{00000000-0005-0000-0000-00008F500000}"/>
    <cellStyle name="Normal 51 5 5" xfId="12213" xr:uid="{00000000-0005-0000-0000-0000B52F0000}"/>
    <cellStyle name="Normal 51 5 5 3" xfId="27311" xr:uid="{00000000-0005-0000-0000-0000AF6A0000}"/>
    <cellStyle name="Normal 51 5 6" xfId="7192" xr:uid="{00000000-0005-0000-0000-0000181C0000}"/>
    <cellStyle name="Normal 51 5 6 3" xfId="22294" xr:uid="{00000000-0005-0000-0000-000016570000}"/>
    <cellStyle name="Normal 51 5 8" xfId="17281" xr:uid="{00000000-0005-0000-0000-000081430000}"/>
    <cellStyle name="Normal 51 6" xfId="2537" xr:uid="{00000000-0005-0000-0000-0000E9090000}"/>
    <cellStyle name="Normal 51 6 2" xfId="4229" xr:uid="{00000000-0005-0000-0000-000085100000}"/>
    <cellStyle name="Normal 51 6 2 2" xfId="14302" xr:uid="{00000000-0005-0000-0000-0000DE370000}"/>
    <cellStyle name="Normal 51 6 2 2 3" xfId="29400" xr:uid="{00000000-0005-0000-0000-0000D8720000}"/>
    <cellStyle name="Normal 51 6 2 3" xfId="9282" xr:uid="{00000000-0005-0000-0000-000042240000}"/>
    <cellStyle name="Normal 51 6 2 3 3" xfId="24383" xr:uid="{00000000-0005-0000-0000-00003F5F0000}"/>
    <cellStyle name="Normal 51 6 2 5" xfId="19370" xr:uid="{00000000-0005-0000-0000-0000AA4B0000}"/>
    <cellStyle name="Normal 51 6 3" xfId="5921" xr:uid="{00000000-0005-0000-0000-000021170000}"/>
    <cellStyle name="Normal 51 6 3 2" xfId="15973" xr:uid="{00000000-0005-0000-0000-0000653E0000}"/>
    <cellStyle name="Normal 51 6 3 3" xfId="10953" xr:uid="{00000000-0005-0000-0000-0000C92A0000}"/>
    <cellStyle name="Normal 51 6 3 3 3" xfId="26054" xr:uid="{00000000-0005-0000-0000-0000C6650000}"/>
    <cellStyle name="Normal 51 6 3 5" xfId="21041" xr:uid="{00000000-0005-0000-0000-000031520000}"/>
    <cellStyle name="Normal 51 6 4" xfId="12631" xr:uid="{00000000-0005-0000-0000-000057310000}"/>
    <cellStyle name="Normal 51 6 4 3" xfId="27729" xr:uid="{00000000-0005-0000-0000-0000516C0000}"/>
    <cellStyle name="Normal 51 6 5" xfId="7610" xr:uid="{00000000-0005-0000-0000-0000BA1D0000}"/>
    <cellStyle name="Normal 51 6 5 3" xfId="22712" xr:uid="{00000000-0005-0000-0000-0000B8580000}"/>
    <cellStyle name="Normal 51 6 7" xfId="17699" xr:uid="{00000000-0005-0000-0000-000023450000}"/>
    <cellStyle name="Normal 51 7" xfId="3388" xr:uid="{00000000-0005-0000-0000-00003C0D0000}"/>
    <cellStyle name="Normal 51 7 2" xfId="13466" xr:uid="{00000000-0005-0000-0000-00009A340000}"/>
    <cellStyle name="Normal 51 7 2 3" xfId="28564" xr:uid="{00000000-0005-0000-0000-0000946F0000}"/>
    <cellStyle name="Normal 51 7 3" xfId="8446" xr:uid="{00000000-0005-0000-0000-0000FE200000}"/>
    <cellStyle name="Normal 51 7 3 3" xfId="23547" xr:uid="{00000000-0005-0000-0000-0000FB5B0000}"/>
    <cellStyle name="Normal 51 7 5" xfId="18534" xr:uid="{00000000-0005-0000-0000-000066480000}"/>
    <cellStyle name="Normal 51 8" xfId="5082" xr:uid="{00000000-0005-0000-0000-0000DA130000}"/>
    <cellStyle name="Normal 51 8 2" xfId="15137" xr:uid="{00000000-0005-0000-0000-0000213B0000}"/>
    <cellStyle name="Normal 51 8 2 3" xfId="30235" xr:uid="{00000000-0005-0000-0000-00001B760000}"/>
    <cellStyle name="Normal 51 8 3" xfId="10117" xr:uid="{00000000-0005-0000-0000-000085270000}"/>
    <cellStyle name="Normal 51 8 3 3" xfId="25218" xr:uid="{00000000-0005-0000-0000-000082620000}"/>
    <cellStyle name="Normal 51 8 5" xfId="20205" xr:uid="{00000000-0005-0000-0000-0000ED4E0000}"/>
    <cellStyle name="Normal 51 9" xfId="11793" xr:uid="{00000000-0005-0000-0000-0000112E0000}"/>
    <cellStyle name="Normal 51 9 3" xfId="26893" xr:uid="{00000000-0005-0000-0000-00000D690000}"/>
    <cellStyle name="Normal 52" xfId="1452" xr:uid="{00000000-0005-0000-0000-0000AC050000}"/>
    <cellStyle name="Normal 52 10" xfId="6773" xr:uid="{00000000-0005-0000-0000-0000751A0000}"/>
    <cellStyle name="Normal 52 10 3" xfId="21877" xr:uid="{00000000-0005-0000-0000-000075550000}"/>
    <cellStyle name="Normal 52 12" xfId="16862" xr:uid="{00000000-0005-0000-0000-0000DE410000}"/>
    <cellStyle name="Normal 52 2" xfId="1737" xr:uid="{00000000-0005-0000-0000-0000C9060000}"/>
    <cellStyle name="Normal 52 2 11" xfId="16916" xr:uid="{00000000-0005-0000-0000-000014420000}"/>
    <cellStyle name="Normal 52 2 2" xfId="1845" xr:uid="{00000000-0005-0000-0000-000035070000}"/>
    <cellStyle name="Normal 52 2 2 10" xfId="17020" xr:uid="{00000000-0005-0000-0000-00007C420000}"/>
    <cellStyle name="Normal 52 2 2 2" xfId="2062" xr:uid="{00000000-0005-0000-0000-00000E080000}"/>
    <cellStyle name="Normal 52 2 2 2 2" xfId="2483" xr:uid="{00000000-0005-0000-0000-0000B3090000}"/>
    <cellStyle name="Normal 52 2 2 2 2 2" xfId="3322" xr:uid="{00000000-0005-0000-0000-0000FA0C0000}"/>
    <cellStyle name="Normal 52 2 2 2 2 2 2" xfId="5012" xr:uid="{00000000-0005-0000-0000-000094130000}"/>
    <cellStyle name="Normal 52 2 2 2 2 2 2 2" xfId="15085" xr:uid="{00000000-0005-0000-0000-0000ED3A0000}"/>
    <cellStyle name="Normal 52 2 2 2 2 2 2 2 3" xfId="30183" xr:uid="{00000000-0005-0000-0000-0000E7750000}"/>
    <cellStyle name="Normal 52 2 2 2 2 2 2 3" xfId="10065" xr:uid="{00000000-0005-0000-0000-000051270000}"/>
    <cellStyle name="Normal 52 2 2 2 2 2 2 3 3" xfId="25166" xr:uid="{00000000-0005-0000-0000-00004E620000}"/>
    <cellStyle name="Normal 52 2 2 2 2 2 2 5" xfId="20153" xr:uid="{00000000-0005-0000-0000-0000B94E0000}"/>
    <cellStyle name="Normal 52 2 2 2 2 2 3" xfId="6704" xr:uid="{00000000-0005-0000-0000-0000301A0000}"/>
    <cellStyle name="Normal 52 2 2 2 2 2 3 2" xfId="16756" xr:uid="{00000000-0005-0000-0000-000074410000}"/>
    <cellStyle name="Normal 52 2 2 2 2 2 3 3" xfId="11736" xr:uid="{00000000-0005-0000-0000-0000D82D0000}"/>
    <cellStyle name="Normal 52 2 2 2 2 2 3 3 3" xfId="26837" xr:uid="{00000000-0005-0000-0000-0000D5680000}"/>
    <cellStyle name="Normal 52 2 2 2 2 2 3 5" xfId="21824" xr:uid="{00000000-0005-0000-0000-000040550000}"/>
    <cellStyle name="Normal 52 2 2 2 2 2 4" xfId="13414" xr:uid="{00000000-0005-0000-0000-000066340000}"/>
    <cellStyle name="Normal 52 2 2 2 2 2 4 3" xfId="28512" xr:uid="{00000000-0005-0000-0000-0000606F0000}"/>
    <cellStyle name="Normal 52 2 2 2 2 2 5" xfId="8393" xr:uid="{00000000-0005-0000-0000-0000C9200000}"/>
    <cellStyle name="Normal 52 2 2 2 2 2 5 3" xfId="23495" xr:uid="{00000000-0005-0000-0000-0000C75B0000}"/>
    <cellStyle name="Normal 52 2 2 2 2 2 7" xfId="18482" xr:uid="{00000000-0005-0000-0000-000032480000}"/>
    <cellStyle name="Normal 52 2 2 2 2 3" xfId="4175" xr:uid="{00000000-0005-0000-0000-00004F100000}"/>
    <cellStyle name="Normal 52 2 2 2 2 3 2" xfId="14249" xr:uid="{00000000-0005-0000-0000-0000A9370000}"/>
    <cellStyle name="Normal 52 2 2 2 2 3 2 3" xfId="29347" xr:uid="{00000000-0005-0000-0000-0000A3720000}"/>
    <cellStyle name="Normal 52 2 2 2 2 3 3" xfId="9229" xr:uid="{00000000-0005-0000-0000-00000D240000}"/>
    <cellStyle name="Normal 52 2 2 2 2 3 3 3" xfId="24330" xr:uid="{00000000-0005-0000-0000-00000A5F0000}"/>
    <cellStyle name="Normal 52 2 2 2 2 3 5" xfId="19317" xr:uid="{00000000-0005-0000-0000-0000754B0000}"/>
    <cellStyle name="Normal 52 2 2 2 2 4" xfId="5868" xr:uid="{00000000-0005-0000-0000-0000EC160000}"/>
    <cellStyle name="Normal 52 2 2 2 2 4 2" xfId="15920" xr:uid="{00000000-0005-0000-0000-0000303E0000}"/>
    <cellStyle name="Normal 52 2 2 2 2 4 3" xfId="10900" xr:uid="{00000000-0005-0000-0000-0000942A0000}"/>
    <cellStyle name="Normal 52 2 2 2 2 4 3 3" xfId="26001" xr:uid="{00000000-0005-0000-0000-000091650000}"/>
    <cellStyle name="Normal 52 2 2 2 2 4 5" xfId="20988" xr:uid="{00000000-0005-0000-0000-0000FC510000}"/>
    <cellStyle name="Normal 52 2 2 2 2 5" xfId="12578" xr:uid="{00000000-0005-0000-0000-000022310000}"/>
    <cellStyle name="Normal 52 2 2 2 2 5 3" xfId="27676" xr:uid="{00000000-0005-0000-0000-00001C6C0000}"/>
    <cellStyle name="Normal 52 2 2 2 2 6" xfId="7557" xr:uid="{00000000-0005-0000-0000-0000851D0000}"/>
    <cellStyle name="Normal 52 2 2 2 2 6 3" xfId="22659" xr:uid="{00000000-0005-0000-0000-000083580000}"/>
    <cellStyle name="Normal 52 2 2 2 2 8" xfId="17646" xr:uid="{00000000-0005-0000-0000-0000EE440000}"/>
    <cellStyle name="Normal 52 2 2 2 3" xfId="2904" xr:uid="{00000000-0005-0000-0000-0000580B0000}"/>
    <cellStyle name="Normal 52 2 2 2 3 2" xfId="4594" xr:uid="{00000000-0005-0000-0000-0000F2110000}"/>
    <cellStyle name="Normal 52 2 2 2 3 2 2" xfId="14667" xr:uid="{00000000-0005-0000-0000-00004B390000}"/>
    <cellStyle name="Normal 52 2 2 2 3 2 2 3" xfId="29765" xr:uid="{00000000-0005-0000-0000-000045740000}"/>
    <cellStyle name="Normal 52 2 2 2 3 2 3" xfId="9647" xr:uid="{00000000-0005-0000-0000-0000AF250000}"/>
    <cellStyle name="Normal 52 2 2 2 3 2 3 3" xfId="24748" xr:uid="{00000000-0005-0000-0000-0000AC600000}"/>
    <cellStyle name="Normal 52 2 2 2 3 2 5" xfId="19735" xr:uid="{00000000-0005-0000-0000-0000174D0000}"/>
    <cellStyle name="Normal 52 2 2 2 3 3" xfId="6286" xr:uid="{00000000-0005-0000-0000-00008E180000}"/>
    <cellStyle name="Normal 52 2 2 2 3 3 2" xfId="16338" xr:uid="{00000000-0005-0000-0000-0000D23F0000}"/>
    <cellStyle name="Normal 52 2 2 2 3 3 3" xfId="11318" xr:uid="{00000000-0005-0000-0000-0000362C0000}"/>
    <cellStyle name="Normal 52 2 2 2 3 3 3 3" xfId="26419" xr:uid="{00000000-0005-0000-0000-000033670000}"/>
    <cellStyle name="Normal 52 2 2 2 3 3 5" xfId="21406" xr:uid="{00000000-0005-0000-0000-00009E530000}"/>
    <cellStyle name="Normal 52 2 2 2 3 4" xfId="12996" xr:uid="{00000000-0005-0000-0000-0000C4320000}"/>
    <cellStyle name="Normal 52 2 2 2 3 4 3" xfId="28094" xr:uid="{00000000-0005-0000-0000-0000BE6D0000}"/>
    <cellStyle name="Normal 52 2 2 2 3 5" xfId="7975" xr:uid="{00000000-0005-0000-0000-0000271F0000}"/>
    <cellStyle name="Normal 52 2 2 2 3 5 3" xfId="23077" xr:uid="{00000000-0005-0000-0000-0000255A0000}"/>
    <cellStyle name="Normal 52 2 2 2 3 7" xfId="18064" xr:uid="{00000000-0005-0000-0000-000090460000}"/>
    <cellStyle name="Normal 52 2 2 2 4" xfId="3757" xr:uid="{00000000-0005-0000-0000-0000AD0E0000}"/>
    <cellStyle name="Normal 52 2 2 2 4 2" xfId="13831" xr:uid="{00000000-0005-0000-0000-000007360000}"/>
    <cellStyle name="Normal 52 2 2 2 4 2 3" xfId="28929" xr:uid="{00000000-0005-0000-0000-000001710000}"/>
    <cellStyle name="Normal 52 2 2 2 4 3" xfId="8811" xr:uid="{00000000-0005-0000-0000-00006B220000}"/>
    <cellStyle name="Normal 52 2 2 2 4 3 3" xfId="23912" xr:uid="{00000000-0005-0000-0000-0000685D0000}"/>
    <cellStyle name="Normal 52 2 2 2 4 5" xfId="18899" xr:uid="{00000000-0005-0000-0000-0000D3490000}"/>
    <cellStyle name="Normal 52 2 2 2 5" xfId="5450" xr:uid="{00000000-0005-0000-0000-00004A150000}"/>
    <cellStyle name="Normal 52 2 2 2 5 2" xfId="15502" xr:uid="{00000000-0005-0000-0000-00008E3C0000}"/>
    <cellStyle name="Normal 52 2 2 2 5 2 3" xfId="30600" xr:uid="{00000000-0005-0000-0000-000088770000}"/>
    <cellStyle name="Normal 52 2 2 2 5 3" xfId="10482" xr:uid="{00000000-0005-0000-0000-0000F2280000}"/>
    <cellStyle name="Normal 52 2 2 2 5 3 3" xfId="25583" xr:uid="{00000000-0005-0000-0000-0000EF630000}"/>
    <cellStyle name="Normal 52 2 2 2 5 5" xfId="20570" xr:uid="{00000000-0005-0000-0000-00005A500000}"/>
    <cellStyle name="Normal 52 2 2 2 6" xfId="12160" xr:uid="{00000000-0005-0000-0000-0000802F0000}"/>
    <cellStyle name="Normal 52 2 2 2 6 3" xfId="27258" xr:uid="{00000000-0005-0000-0000-00007A6A0000}"/>
    <cellStyle name="Normal 52 2 2 2 7" xfId="7139" xr:uid="{00000000-0005-0000-0000-0000E31B0000}"/>
    <cellStyle name="Normal 52 2 2 2 7 3" xfId="22241" xr:uid="{00000000-0005-0000-0000-0000E1560000}"/>
    <cellStyle name="Normal 52 2 2 2 9" xfId="17228" xr:uid="{00000000-0005-0000-0000-00004C430000}"/>
    <cellStyle name="Normal 52 2 2 3" xfId="2275" xr:uid="{00000000-0005-0000-0000-0000E3080000}"/>
    <cellStyle name="Normal 52 2 2 3 2" xfId="3114" xr:uid="{00000000-0005-0000-0000-00002A0C0000}"/>
    <cellStyle name="Normal 52 2 2 3 2 2" xfId="4804" xr:uid="{00000000-0005-0000-0000-0000C4120000}"/>
    <cellStyle name="Normal 52 2 2 3 2 2 2" xfId="14877" xr:uid="{00000000-0005-0000-0000-00001D3A0000}"/>
    <cellStyle name="Normal 52 2 2 3 2 2 2 3" xfId="29975" xr:uid="{00000000-0005-0000-0000-000017750000}"/>
    <cellStyle name="Normal 52 2 2 3 2 2 3" xfId="9857" xr:uid="{00000000-0005-0000-0000-000081260000}"/>
    <cellStyle name="Normal 52 2 2 3 2 2 3 3" xfId="24958" xr:uid="{00000000-0005-0000-0000-00007E610000}"/>
    <cellStyle name="Normal 52 2 2 3 2 2 5" xfId="19945" xr:uid="{00000000-0005-0000-0000-0000E94D0000}"/>
    <cellStyle name="Normal 52 2 2 3 2 3" xfId="6496" xr:uid="{00000000-0005-0000-0000-000060190000}"/>
    <cellStyle name="Normal 52 2 2 3 2 3 2" xfId="16548" xr:uid="{00000000-0005-0000-0000-0000A4400000}"/>
    <cellStyle name="Normal 52 2 2 3 2 3 3" xfId="11528" xr:uid="{00000000-0005-0000-0000-0000082D0000}"/>
    <cellStyle name="Normal 52 2 2 3 2 3 3 3" xfId="26629" xr:uid="{00000000-0005-0000-0000-000005680000}"/>
    <cellStyle name="Normal 52 2 2 3 2 3 5" xfId="21616" xr:uid="{00000000-0005-0000-0000-000070540000}"/>
    <cellStyle name="Normal 52 2 2 3 2 4" xfId="13206" xr:uid="{00000000-0005-0000-0000-000096330000}"/>
    <cellStyle name="Normal 52 2 2 3 2 4 3" xfId="28304" xr:uid="{00000000-0005-0000-0000-0000906E0000}"/>
    <cellStyle name="Normal 52 2 2 3 2 5" xfId="8185" xr:uid="{00000000-0005-0000-0000-0000F91F0000}"/>
    <cellStyle name="Normal 52 2 2 3 2 5 3" xfId="23287" xr:uid="{00000000-0005-0000-0000-0000F75A0000}"/>
    <cellStyle name="Normal 52 2 2 3 2 7" xfId="18274" xr:uid="{00000000-0005-0000-0000-000062470000}"/>
    <cellStyle name="Normal 52 2 2 3 3" xfId="3967" xr:uid="{00000000-0005-0000-0000-00007F0F0000}"/>
    <cellStyle name="Normal 52 2 2 3 3 2" xfId="14041" xr:uid="{00000000-0005-0000-0000-0000D9360000}"/>
    <cellStyle name="Normal 52 2 2 3 3 2 3" xfId="29139" xr:uid="{00000000-0005-0000-0000-0000D3710000}"/>
    <cellStyle name="Normal 52 2 2 3 3 3" xfId="9021" xr:uid="{00000000-0005-0000-0000-00003D230000}"/>
    <cellStyle name="Normal 52 2 2 3 3 3 3" xfId="24122" xr:uid="{00000000-0005-0000-0000-00003A5E0000}"/>
    <cellStyle name="Normal 52 2 2 3 3 5" xfId="19109" xr:uid="{00000000-0005-0000-0000-0000A54A0000}"/>
    <cellStyle name="Normal 52 2 2 3 4" xfId="5660" xr:uid="{00000000-0005-0000-0000-00001C160000}"/>
    <cellStyle name="Normal 52 2 2 3 4 2" xfId="15712" xr:uid="{00000000-0005-0000-0000-0000603D0000}"/>
    <cellStyle name="Normal 52 2 2 3 4 2 3" xfId="30810" xr:uid="{00000000-0005-0000-0000-00005A780000}"/>
    <cellStyle name="Normal 52 2 2 3 4 3" xfId="10692" xr:uid="{00000000-0005-0000-0000-0000C4290000}"/>
    <cellStyle name="Normal 52 2 2 3 4 3 3" xfId="25793" xr:uid="{00000000-0005-0000-0000-0000C1640000}"/>
    <cellStyle name="Normal 52 2 2 3 4 5" xfId="20780" xr:uid="{00000000-0005-0000-0000-00002C510000}"/>
    <cellStyle name="Normal 52 2 2 3 5" xfId="12370" xr:uid="{00000000-0005-0000-0000-000052300000}"/>
    <cellStyle name="Normal 52 2 2 3 5 3" xfId="27468" xr:uid="{00000000-0005-0000-0000-00004C6B0000}"/>
    <cellStyle name="Normal 52 2 2 3 6" xfId="7349" xr:uid="{00000000-0005-0000-0000-0000B51C0000}"/>
    <cellStyle name="Normal 52 2 2 3 6 3" xfId="22451" xr:uid="{00000000-0005-0000-0000-0000B3570000}"/>
    <cellStyle name="Normal 52 2 2 3 8" xfId="17438" xr:uid="{00000000-0005-0000-0000-00001E440000}"/>
    <cellStyle name="Normal 52 2 2 4" xfId="2696" xr:uid="{00000000-0005-0000-0000-0000880A0000}"/>
    <cellStyle name="Normal 52 2 2 4 2" xfId="4386" xr:uid="{00000000-0005-0000-0000-000022110000}"/>
    <cellStyle name="Normal 52 2 2 4 2 2" xfId="14459" xr:uid="{00000000-0005-0000-0000-00007B380000}"/>
    <cellStyle name="Normal 52 2 2 4 2 2 3" xfId="29557" xr:uid="{00000000-0005-0000-0000-000075730000}"/>
    <cellStyle name="Normal 52 2 2 4 2 3" xfId="9439" xr:uid="{00000000-0005-0000-0000-0000DF240000}"/>
    <cellStyle name="Normal 52 2 2 4 2 3 3" xfId="24540" xr:uid="{00000000-0005-0000-0000-0000DC5F0000}"/>
    <cellStyle name="Normal 52 2 2 4 2 5" xfId="19527" xr:uid="{00000000-0005-0000-0000-0000474C0000}"/>
    <cellStyle name="Normal 52 2 2 4 3" xfId="6078" xr:uid="{00000000-0005-0000-0000-0000BE170000}"/>
    <cellStyle name="Normal 52 2 2 4 3 2" xfId="16130" xr:uid="{00000000-0005-0000-0000-0000023F0000}"/>
    <cellStyle name="Normal 52 2 2 4 3 3" xfId="11110" xr:uid="{00000000-0005-0000-0000-0000662B0000}"/>
    <cellStyle name="Normal 52 2 2 4 3 3 3" xfId="26211" xr:uid="{00000000-0005-0000-0000-000063660000}"/>
    <cellStyle name="Normal 52 2 2 4 3 5" xfId="21198" xr:uid="{00000000-0005-0000-0000-0000CE520000}"/>
    <cellStyle name="Normal 52 2 2 4 4" xfId="12788" xr:uid="{00000000-0005-0000-0000-0000F4310000}"/>
    <cellStyle name="Normal 52 2 2 4 4 3" xfId="27886" xr:uid="{00000000-0005-0000-0000-0000EE6C0000}"/>
    <cellStyle name="Normal 52 2 2 4 5" xfId="7767" xr:uid="{00000000-0005-0000-0000-0000571E0000}"/>
    <cellStyle name="Normal 52 2 2 4 5 3" xfId="22869" xr:uid="{00000000-0005-0000-0000-000055590000}"/>
    <cellStyle name="Normal 52 2 2 4 7" xfId="17856" xr:uid="{00000000-0005-0000-0000-0000C0450000}"/>
    <cellStyle name="Normal 52 2 2 5" xfId="3549" xr:uid="{00000000-0005-0000-0000-0000DD0D0000}"/>
    <cellStyle name="Normal 52 2 2 5 2" xfId="13623" xr:uid="{00000000-0005-0000-0000-000037350000}"/>
    <cellStyle name="Normal 52 2 2 5 2 3" xfId="28721" xr:uid="{00000000-0005-0000-0000-000031700000}"/>
    <cellStyle name="Normal 52 2 2 5 3" xfId="8603" xr:uid="{00000000-0005-0000-0000-00009B210000}"/>
    <cellStyle name="Normal 52 2 2 5 3 3" xfId="23704" xr:uid="{00000000-0005-0000-0000-0000985C0000}"/>
    <cellStyle name="Normal 52 2 2 5 5" xfId="18691" xr:uid="{00000000-0005-0000-0000-000003490000}"/>
    <cellStyle name="Normal 52 2 2 6" xfId="5242" xr:uid="{00000000-0005-0000-0000-00007A140000}"/>
    <cellStyle name="Normal 52 2 2 6 2" xfId="15294" xr:uid="{00000000-0005-0000-0000-0000BE3B0000}"/>
    <cellStyle name="Normal 52 2 2 6 2 3" xfId="30392" xr:uid="{00000000-0005-0000-0000-0000B8760000}"/>
    <cellStyle name="Normal 52 2 2 6 3" xfId="10274" xr:uid="{00000000-0005-0000-0000-000022280000}"/>
    <cellStyle name="Normal 52 2 2 6 3 3" xfId="25375" xr:uid="{00000000-0005-0000-0000-00001F630000}"/>
    <cellStyle name="Normal 52 2 2 6 5" xfId="20362" xr:uid="{00000000-0005-0000-0000-00008A4F0000}"/>
    <cellStyle name="Normal 52 2 2 7" xfId="11952" xr:uid="{00000000-0005-0000-0000-0000B02E0000}"/>
    <cellStyle name="Normal 52 2 2 7 3" xfId="27050" xr:uid="{00000000-0005-0000-0000-0000AA690000}"/>
    <cellStyle name="Normal 52 2 2 8" xfId="6931" xr:uid="{00000000-0005-0000-0000-0000131B0000}"/>
    <cellStyle name="Normal 52 2 2 8 3" xfId="22033" xr:uid="{00000000-0005-0000-0000-000011560000}"/>
    <cellStyle name="Normal 52 2 3" xfId="1958" xr:uid="{00000000-0005-0000-0000-0000A6070000}"/>
    <cellStyle name="Normal 52 2 3 2" xfId="2379" xr:uid="{00000000-0005-0000-0000-00004B090000}"/>
    <cellStyle name="Normal 52 2 3 2 2" xfId="3218" xr:uid="{00000000-0005-0000-0000-0000920C0000}"/>
    <cellStyle name="Normal 52 2 3 2 2 2" xfId="4908" xr:uid="{00000000-0005-0000-0000-00002C130000}"/>
    <cellStyle name="Normal 52 2 3 2 2 2 2" xfId="14981" xr:uid="{00000000-0005-0000-0000-0000853A0000}"/>
    <cellStyle name="Normal 52 2 3 2 2 2 2 3" xfId="30079" xr:uid="{00000000-0005-0000-0000-00007F750000}"/>
    <cellStyle name="Normal 52 2 3 2 2 2 3" xfId="9961" xr:uid="{00000000-0005-0000-0000-0000E9260000}"/>
    <cellStyle name="Normal 52 2 3 2 2 2 3 3" xfId="25062" xr:uid="{00000000-0005-0000-0000-0000E6610000}"/>
    <cellStyle name="Normal 52 2 3 2 2 2 5" xfId="20049" xr:uid="{00000000-0005-0000-0000-0000514E0000}"/>
    <cellStyle name="Normal 52 2 3 2 2 3" xfId="6600" xr:uid="{00000000-0005-0000-0000-0000C8190000}"/>
    <cellStyle name="Normal 52 2 3 2 2 3 2" xfId="16652" xr:uid="{00000000-0005-0000-0000-00000C410000}"/>
    <cellStyle name="Normal 52 2 3 2 2 3 3" xfId="11632" xr:uid="{00000000-0005-0000-0000-0000702D0000}"/>
    <cellStyle name="Normal 52 2 3 2 2 3 3 3" xfId="26733" xr:uid="{00000000-0005-0000-0000-00006D680000}"/>
    <cellStyle name="Normal 52 2 3 2 2 3 5" xfId="21720" xr:uid="{00000000-0005-0000-0000-0000D8540000}"/>
    <cellStyle name="Normal 52 2 3 2 2 4" xfId="13310" xr:uid="{00000000-0005-0000-0000-0000FE330000}"/>
    <cellStyle name="Normal 52 2 3 2 2 4 3" xfId="28408" xr:uid="{00000000-0005-0000-0000-0000F86E0000}"/>
    <cellStyle name="Normal 52 2 3 2 2 5" xfId="8289" xr:uid="{00000000-0005-0000-0000-000061200000}"/>
    <cellStyle name="Normal 52 2 3 2 2 5 3" xfId="23391" xr:uid="{00000000-0005-0000-0000-00005F5B0000}"/>
    <cellStyle name="Normal 52 2 3 2 2 7" xfId="18378" xr:uid="{00000000-0005-0000-0000-0000CA470000}"/>
    <cellStyle name="Normal 52 2 3 2 3" xfId="4071" xr:uid="{00000000-0005-0000-0000-0000E70F0000}"/>
    <cellStyle name="Normal 52 2 3 2 3 2" xfId="14145" xr:uid="{00000000-0005-0000-0000-000041370000}"/>
    <cellStyle name="Normal 52 2 3 2 3 2 3" xfId="29243" xr:uid="{00000000-0005-0000-0000-00003B720000}"/>
    <cellStyle name="Normal 52 2 3 2 3 3" xfId="9125" xr:uid="{00000000-0005-0000-0000-0000A5230000}"/>
    <cellStyle name="Normal 52 2 3 2 3 3 3" xfId="24226" xr:uid="{00000000-0005-0000-0000-0000A25E0000}"/>
    <cellStyle name="Normal 52 2 3 2 3 5" xfId="19213" xr:uid="{00000000-0005-0000-0000-00000D4B0000}"/>
    <cellStyle name="Normal 52 2 3 2 4" xfId="5764" xr:uid="{00000000-0005-0000-0000-000084160000}"/>
    <cellStyle name="Normal 52 2 3 2 4 2" xfId="15816" xr:uid="{00000000-0005-0000-0000-0000C83D0000}"/>
    <cellStyle name="Normal 52 2 3 2 4 2 3" xfId="30914" xr:uid="{00000000-0005-0000-0000-0000C2780000}"/>
    <cellStyle name="Normal 52 2 3 2 4 3" xfId="10796" xr:uid="{00000000-0005-0000-0000-00002C2A0000}"/>
    <cellStyle name="Normal 52 2 3 2 4 3 3" xfId="25897" xr:uid="{00000000-0005-0000-0000-000029650000}"/>
    <cellStyle name="Normal 52 2 3 2 4 5" xfId="20884" xr:uid="{00000000-0005-0000-0000-000094510000}"/>
    <cellStyle name="Normal 52 2 3 2 5" xfId="12474" xr:uid="{00000000-0005-0000-0000-0000BA300000}"/>
    <cellStyle name="Normal 52 2 3 2 5 3" xfId="27572" xr:uid="{00000000-0005-0000-0000-0000B46B0000}"/>
    <cellStyle name="Normal 52 2 3 2 6" xfId="7453" xr:uid="{00000000-0005-0000-0000-00001D1D0000}"/>
    <cellStyle name="Normal 52 2 3 2 6 3" xfId="22555" xr:uid="{00000000-0005-0000-0000-00001B580000}"/>
    <cellStyle name="Normal 52 2 3 2 8" xfId="17542" xr:uid="{00000000-0005-0000-0000-000086440000}"/>
    <cellStyle name="Normal 52 2 3 3" xfId="2800" xr:uid="{00000000-0005-0000-0000-0000F00A0000}"/>
    <cellStyle name="Normal 52 2 3 3 2" xfId="4490" xr:uid="{00000000-0005-0000-0000-00008A110000}"/>
    <cellStyle name="Normal 52 2 3 3 2 2" xfId="14563" xr:uid="{00000000-0005-0000-0000-0000E3380000}"/>
    <cellStyle name="Normal 52 2 3 3 2 2 3" xfId="29661" xr:uid="{00000000-0005-0000-0000-0000DD730000}"/>
    <cellStyle name="Normal 52 2 3 3 2 3" xfId="9543" xr:uid="{00000000-0005-0000-0000-000047250000}"/>
    <cellStyle name="Normal 52 2 3 3 2 3 3" xfId="24644" xr:uid="{00000000-0005-0000-0000-000044600000}"/>
    <cellStyle name="Normal 52 2 3 3 2 5" xfId="19631" xr:uid="{00000000-0005-0000-0000-0000AF4C0000}"/>
    <cellStyle name="Normal 52 2 3 3 3" xfId="6182" xr:uid="{00000000-0005-0000-0000-000026180000}"/>
    <cellStyle name="Normal 52 2 3 3 3 2" xfId="16234" xr:uid="{00000000-0005-0000-0000-00006A3F0000}"/>
    <cellStyle name="Normal 52 2 3 3 3 3" xfId="11214" xr:uid="{00000000-0005-0000-0000-0000CE2B0000}"/>
    <cellStyle name="Normal 52 2 3 3 3 3 3" xfId="26315" xr:uid="{00000000-0005-0000-0000-0000CB660000}"/>
    <cellStyle name="Normal 52 2 3 3 3 5" xfId="21302" xr:uid="{00000000-0005-0000-0000-000036530000}"/>
    <cellStyle name="Normal 52 2 3 3 4" xfId="12892" xr:uid="{00000000-0005-0000-0000-00005C320000}"/>
    <cellStyle name="Normal 52 2 3 3 4 3" xfId="27990" xr:uid="{00000000-0005-0000-0000-0000566D0000}"/>
    <cellStyle name="Normal 52 2 3 3 5" xfId="7871" xr:uid="{00000000-0005-0000-0000-0000BF1E0000}"/>
    <cellStyle name="Normal 52 2 3 3 5 3" xfId="22973" xr:uid="{00000000-0005-0000-0000-0000BD590000}"/>
    <cellStyle name="Normal 52 2 3 3 7" xfId="17960" xr:uid="{00000000-0005-0000-0000-000028460000}"/>
    <cellStyle name="Normal 52 2 3 4" xfId="3653" xr:uid="{00000000-0005-0000-0000-0000450E0000}"/>
    <cellStyle name="Normal 52 2 3 4 2" xfId="13727" xr:uid="{00000000-0005-0000-0000-00009F350000}"/>
    <cellStyle name="Normal 52 2 3 4 2 3" xfId="28825" xr:uid="{00000000-0005-0000-0000-000099700000}"/>
    <cellStyle name="Normal 52 2 3 4 3" xfId="8707" xr:uid="{00000000-0005-0000-0000-000003220000}"/>
    <cellStyle name="Normal 52 2 3 4 3 3" xfId="23808" xr:uid="{00000000-0005-0000-0000-0000005D0000}"/>
    <cellStyle name="Normal 52 2 3 4 5" xfId="18795" xr:uid="{00000000-0005-0000-0000-00006B490000}"/>
    <cellStyle name="Normal 52 2 3 5" xfId="5346" xr:uid="{00000000-0005-0000-0000-0000E2140000}"/>
    <cellStyle name="Normal 52 2 3 5 2" xfId="15398" xr:uid="{00000000-0005-0000-0000-0000263C0000}"/>
    <cellStyle name="Normal 52 2 3 5 2 3" xfId="30496" xr:uid="{00000000-0005-0000-0000-000020770000}"/>
    <cellStyle name="Normal 52 2 3 5 3" xfId="10378" xr:uid="{00000000-0005-0000-0000-00008A280000}"/>
    <cellStyle name="Normal 52 2 3 5 3 3" xfId="25479" xr:uid="{00000000-0005-0000-0000-000087630000}"/>
    <cellStyle name="Normal 52 2 3 5 5" xfId="20466" xr:uid="{00000000-0005-0000-0000-0000F24F0000}"/>
    <cellStyle name="Normal 52 2 3 6" xfId="12056" xr:uid="{00000000-0005-0000-0000-0000182F0000}"/>
    <cellStyle name="Normal 52 2 3 6 3" xfId="27154" xr:uid="{00000000-0005-0000-0000-0000126A0000}"/>
    <cellStyle name="Normal 52 2 3 7" xfId="7035" xr:uid="{00000000-0005-0000-0000-00007B1B0000}"/>
    <cellStyle name="Normal 52 2 3 7 3" xfId="22137" xr:uid="{00000000-0005-0000-0000-000079560000}"/>
    <cellStyle name="Normal 52 2 3 9" xfId="17124" xr:uid="{00000000-0005-0000-0000-0000E4420000}"/>
    <cellStyle name="Normal 52 2 4" xfId="2171" xr:uid="{00000000-0005-0000-0000-00007B080000}"/>
    <cellStyle name="Normal 52 2 4 2" xfId="3010" xr:uid="{00000000-0005-0000-0000-0000C20B0000}"/>
    <cellStyle name="Normal 52 2 4 2 2" xfId="4700" xr:uid="{00000000-0005-0000-0000-00005C120000}"/>
    <cellStyle name="Normal 52 2 4 2 2 2" xfId="14773" xr:uid="{00000000-0005-0000-0000-0000B5390000}"/>
    <cellStyle name="Normal 52 2 4 2 2 2 3" xfId="29871" xr:uid="{00000000-0005-0000-0000-0000AF740000}"/>
    <cellStyle name="Normal 52 2 4 2 2 3" xfId="9753" xr:uid="{00000000-0005-0000-0000-000019260000}"/>
    <cellStyle name="Normal 52 2 4 2 2 3 3" xfId="24854" xr:uid="{00000000-0005-0000-0000-000016610000}"/>
    <cellStyle name="Normal 52 2 4 2 2 5" xfId="19841" xr:uid="{00000000-0005-0000-0000-0000814D0000}"/>
    <cellStyle name="Normal 52 2 4 2 3" xfId="6392" xr:uid="{00000000-0005-0000-0000-0000F8180000}"/>
    <cellStyle name="Normal 52 2 4 2 3 2" xfId="16444" xr:uid="{00000000-0005-0000-0000-00003C400000}"/>
    <cellStyle name="Normal 52 2 4 2 3 3" xfId="11424" xr:uid="{00000000-0005-0000-0000-0000A02C0000}"/>
    <cellStyle name="Normal 52 2 4 2 3 3 3" xfId="26525" xr:uid="{00000000-0005-0000-0000-00009D670000}"/>
    <cellStyle name="Normal 52 2 4 2 3 5" xfId="21512" xr:uid="{00000000-0005-0000-0000-000008540000}"/>
    <cellStyle name="Normal 52 2 4 2 4" xfId="13102" xr:uid="{00000000-0005-0000-0000-00002E330000}"/>
    <cellStyle name="Normal 52 2 4 2 4 3" xfId="28200" xr:uid="{00000000-0005-0000-0000-0000286E0000}"/>
    <cellStyle name="Normal 52 2 4 2 5" xfId="8081" xr:uid="{00000000-0005-0000-0000-0000911F0000}"/>
    <cellStyle name="Normal 52 2 4 2 5 3" xfId="23183" xr:uid="{00000000-0005-0000-0000-00008F5A0000}"/>
    <cellStyle name="Normal 52 2 4 2 7" xfId="18170" xr:uid="{00000000-0005-0000-0000-0000FA460000}"/>
    <cellStyle name="Normal 52 2 4 3" xfId="3863" xr:uid="{00000000-0005-0000-0000-0000170F0000}"/>
    <cellStyle name="Normal 52 2 4 3 2" xfId="13937" xr:uid="{00000000-0005-0000-0000-000071360000}"/>
    <cellStyle name="Normal 52 2 4 3 2 3" xfId="29035" xr:uid="{00000000-0005-0000-0000-00006B710000}"/>
    <cellStyle name="Normal 52 2 4 3 3" xfId="8917" xr:uid="{00000000-0005-0000-0000-0000D5220000}"/>
    <cellStyle name="Normal 52 2 4 3 3 3" xfId="24018" xr:uid="{00000000-0005-0000-0000-0000D25D0000}"/>
    <cellStyle name="Normal 52 2 4 3 5" xfId="19005" xr:uid="{00000000-0005-0000-0000-00003D4A0000}"/>
    <cellStyle name="Normal 52 2 4 4" xfId="5556" xr:uid="{00000000-0005-0000-0000-0000B4150000}"/>
    <cellStyle name="Normal 52 2 4 4 2" xfId="15608" xr:uid="{00000000-0005-0000-0000-0000F83C0000}"/>
    <cellStyle name="Normal 52 2 4 4 2 3" xfId="30706" xr:uid="{00000000-0005-0000-0000-0000F2770000}"/>
    <cellStyle name="Normal 52 2 4 4 3" xfId="10588" xr:uid="{00000000-0005-0000-0000-00005C290000}"/>
    <cellStyle name="Normal 52 2 4 4 3 3" xfId="25689" xr:uid="{00000000-0005-0000-0000-000059640000}"/>
    <cellStyle name="Normal 52 2 4 4 5" xfId="20676" xr:uid="{00000000-0005-0000-0000-0000C4500000}"/>
    <cellStyle name="Normal 52 2 4 5" xfId="12266" xr:uid="{00000000-0005-0000-0000-0000EA2F0000}"/>
    <cellStyle name="Normal 52 2 4 5 3" xfId="27364" xr:uid="{00000000-0005-0000-0000-0000E46A0000}"/>
    <cellStyle name="Normal 52 2 4 6" xfId="7245" xr:uid="{00000000-0005-0000-0000-00004D1C0000}"/>
    <cellStyle name="Normal 52 2 4 6 3" xfId="22347" xr:uid="{00000000-0005-0000-0000-00004B570000}"/>
    <cellStyle name="Normal 52 2 4 8" xfId="17334" xr:uid="{00000000-0005-0000-0000-0000B6430000}"/>
    <cellStyle name="Normal 52 2 5" xfId="2592" xr:uid="{00000000-0005-0000-0000-0000200A0000}"/>
    <cellStyle name="Normal 52 2 5 2" xfId="4282" xr:uid="{00000000-0005-0000-0000-0000BA100000}"/>
    <cellStyle name="Normal 52 2 5 2 2" xfId="14355" xr:uid="{00000000-0005-0000-0000-000013380000}"/>
    <cellStyle name="Normal 52 2 5 2 2 3" xfId="29453" xr:uid="{00000000-0005-0000-0000-00000D730000}"/>
    <cellStyle name="Normal 52 2 5 2 3" xfId="9335" xr:uid="{00000000-0005-0000-0000-000077240000}"/>
    <cellStyle name="Normal 52 2 5 2 3 3" xfId="24436" xr:uid="{00000000-0005-0000-0000-0000745F0000}"/>
    <cellStyle name="Normal 52 2 5 2 5" xfId="19423" xr:uid="{00000000-0005-0000-0000-0000DF4B0000}"/>
    <cellStyle name="Normal 52 2 5 3" xfId="5974" xr:uid="{00000000-0005-0000-0000-000056170000}"/>
    <cellStyle name="Normal 52 2 5 3 2" xfId="16026" xr:uid="{00000000-0005-0000-0000-00009A3E0000}"/>
    <cellStyle name="Normal 52 2 5 3 3" xfId="11006" xr:uid="{00000000-0005-0000-0000-0000FE2A0000}"/>
    <cellStyle name="Normal 52 2 5 3 3 3" xfId="26107" xr:uid="{00000000-0005-0000-0000-0000FB650000}"/>
    <cellStyle name="Normal 52 2 5 3 5" xfId="21094" xr:uid="{00000000-0005-0000-0000-000066520000}"/>
    <cellStyle name="Normal 52 2 5 4" xfId="12684" xr:uid="{00000000-0005-0000-0000-00008C310000}"/>
    <cellStyle name="Normal 52 2 5 4 3" xfId="27782" xr:uid="{00000000-0005-0000-0000-0000866C0000}"/>
    <cellStyle name="Normal 52 2 5 5" xfId="7663" xr:uid="{00000000-0005-0000-0000-0000EF1D0000}"/>
    <cellStyle name="Normal 52 2 5 5 3" xfId="22765" xr:uid="{00000000-0005-0000-0000-0000ED580000}"/>
    <cellStyle name="Normal 52 2 5 7" xfId="17752" xr:uid="{00000000-0005-0000-0000-000058450000}"/>
    <cellStyle name="Normal 52 2 6" xfId="3445" xr:uid="{00000000-0005-0000-0000-0000750D0000}"/>
    <cellStyle name="Normal 52 2 6 2" xfId="13519" xr:uid="{00000000-0005-0000-0000-0000CF340000}"/>
    <cellStyle name="Normal 52 2 6 2 3" xfId="28617" xr:uid="{00000000-0005-0000-0000-0000C96F0000}"/>
    <cellStyle name="Normal 52 2 6 3" xfId="8499" xr:uid="{00000000-0005-0000-0000-000033210000}"/>
    <cellStyle name="Normal 52 2 6 3 3" xfId="23600" xr:uid="{00000000-0005-0000-0000-0000305C0000}"/>
    <cellStyle name="Normal 52 2 6 5" xfId="18587" xr:uid="{00000000-0005-0000-0000-00009B480000}"/>
    <cellStyle name="Normal 52 2 7" xfId="5138" xr:uid="{00000000-0005-0000-0000-000012140000}"/>
    <cellStyle name="Normal 52 2 7 2" xfId="15190" xr:uid="{00000000-0005-0000-0000-0000563B0000}"/>
    <cellStyle name="Normal 52 2 7 2 3" xfId="30288" xr:uid="{00000000-0005-0000-0000-000050760000}"/>
    <cellStyle name="Normal 52 2 7 3" xfId="10170" xr:uid="{00000000-0005-0000-0000-0000BA270000}"/>
    <cellStyle name="Normal 52 2 7 3 3" xfId="25271" xr:uid="{00000000-0005-0000-0000-0000B7620000}"/>
    <cellStyle name="Normal 52 2 7 5" xfId="20258" xr:uid="{00000000-0005-0000-0000-0000224F0000}"/>
    <cellStyle name="Normal 52 2 8" xfId="11848" xr:uid="{00000000-0005-0000-0000-0000482E0000}"/>
    <cellStyle name="Normal 52 2 8 3" xfId="26946" xr:uid="{00000000-0005-0000-0000-000042690000}"/>
    <cellStyle name="Normal 52 2 9" xfId="6827" xr:uid="{00000000-0005-0000-0000-0000AB1A0000}"/>
    <cellStyle name="Normal 52 2 9 3" xfId="21929" xr:uid="{00000000-0005-0000-0000-0000A9550000}"/>
    <cellStyle name="Normal 52 3" xfId="1791" xr:uid="{00000000-0005-0000-0000-0000FF060000}"/>
    <cellStyle name="Normal 52 3 10" xfId="16968" xr:uid="{00000000-0005-0000-0000-000048420000}"/>
    <cellStyle name="Normal 52 3 2" xfId="2010" xr:uid="{00000000-0005-0000-0000-0000DA070000}"/>
    <cellStyle name="Normal 52 3 2 2" xfId="2431" xr:uid="{00000000-0005-0000-0000-00007F090000}"/>
    <cellStyle name="Normal 52 3 2 2 2" xfId="3270" xr:uid="{00000000-0005-0000-0000-0000C60C0000}"/>
    <cellStyle name="Normal 52 3 2 2 2 2" xfId="4960" xr:uid="{00000000-0005-0000-0000-000060130000}"/>
    <cellStyle name="Normal 52 3 2 2 2 2 2" xfId="15033" xr:uid="{00000000-0005-0000-0000-0000B93A0000}"/>
    <cellStyle name="Normal 52 3 2 2 2 2 2 3" xfId="30131" xr:uid="{00000000-0005-0000-0000-0000B3750000}"/>
    <cellStyle name="Normal 52 3 2 2 2 2 3" xfId="10013" xr:uid="{00000000-0005-0000-0000-00001D270000}"/>
    <cellStyle name="Normal 52 3 2 2 2 2 3 3" xfId="25114" xr:uid="{00000000-0005-0000-0000-00001A620000}"/>
    <cellStyle name="Normal 52 3 2 2 2 2 5" xfId="20101" xr:uid="{00000000-0005-0000-0000-0000854E0000}"/>
    <cellStyle name="Normal 52 3 2 2 2 3" xfId="6652" xr:uid="{00000000-0005-0000-0000-0000FC190000}"/>
    <cellStyle name="Normal 52 3 2 2 2 3 2" xfId="16704" xr:uid="{00000000-0005-0000-0000-000040410000}"/>
    <cellStyle name="Normal 52 3 2 2 2 3 3" xfId="11684" xr:uid="{00000000-0005-0000-0000-0000A42D0000}"/>
    <cellStyle name="Normal 52 3 2 2 2 3 3 3" xfId="26785" xr:uid="{00000000-0005-0000-0000-0000A1680000}"/>
    <cellStyle name="Normal 52 3 2 2 2 3 5" xfId="21772" xr:uid="{00000000-0005-0000-0000-00000C550000}"/>
    <cellStyle name="Normal 52 3 2 2 2 4" xfId="13362" xr:uid="{00000000-0005-0000-0000-000032340000}"/>
    <cellStyle name="Normal 52 3 2 2 2 4 3" xfId="28460" xr:uid="{00000000-0005-0000-0000-00002C6F0000}"/>
    <cellStyle name="Normal 52 3 2 2 2 5" xfId="8341" xr:uid="{00000000-0005-0000-0000-000095200000}"/>
    <cellStyle name="Normal 52 3 2 2 2 5 3" xfId="23443" xr:uid="{00000000-0005-0000-0000-0000935B0000}"/>
    <cellStyle name="Normal 52 3 2 2 2 7" xfId="18430" xr:uid="{00000000-0005-0000-0000-0000FE470000}"/>
    <cellStyle name="Normal 52 3 2 2 3" xfId="4123" xr:uid="{00000000-0005-0000-0000-00001B100000}"/>
    <cellStyle name="Normal 52 3 2 2 3 2" xfId="14197" xr:uid="{00000000-0005-0000-0000-000075370000}"/>
    <cellStyle name="Normal 52 3 2 2 3 2 3" xfId="29295" xr:uid="{00000000-0005-0000-0000-00006F720000}"/>
    <cellStyle name="Normal 52 3 2 2 3 3" xfId="9177" xr:uid="{00000000-0005-0000-0000-0000D9230000}"/>
    <cellStyle name="Normal 52 3 2 2 3 3 3" xfId="24278" xr:uid="{00000000-0005-0000-0000-0000D65E0000}"/>
    <cellStyle name="Normal 52 3 2 2 3 5" xfId="19265" xr:uid="{00000000-0005-0000-0000-0000414B0000}"/>
    <cellStyle name="Normal 52 3 2 2 4" xfId="5816" xr:uid="{00000000-0005-0000-0000-0000B8160000}"/>
    <cellStyle name="Normal 52 3 2 2 4 2" xfId="15868" xr:uid="{00000000-0005-0000-0000-0000FC3D0000}"/>
    <cellStyle name="Normal 52 3 2 2 4 3" xfId="10848" xr:uid="{00000000-0005-0000-0000-0000602A0000}"/>
    <cellStyle name="Normal 52 3 2 2 4 3 3" xfId="25949" xr:uid="{00000000-0005-0000-0000-00005D650000}"/>
    <cellStyle name="Normal 52 3 2 2 4 5" xfId="20936" xr:uid="{00000000-0005-0000-0000-0000C8510000}"/>
    <cellStyle name="Normal 52 3 2 2 5" xfId="12526" xr:uid="{00000000-0005-0000-0000-0000EE300000}"/>
    <cellStyle name="Normal 52 3 2 2 5 3" xfId="27624" xr:uid="{00000000-0005-0000-0000-0000E86B0000}"/>
    <cellStyle name="Normal 52 3 2 2 6" xfId="7505" xr:uid="{00000000-0005-0000-0000-0000511D0000}"/>
    <cellStyle name="Normal 52 3 2 2 6 3" xfId="22607" xr:uid="{00000000-0005-0000-0000-00004F580000}"/>
    <cellStyle name="Normal 52 3 2 2 8" xfId="17594" xr:uid="{00000000-0005-0000-0000-0000BA440000}"/>
    <cellStyle name="Normal 52 3 2 3" xfId="2852" xr:uid="{00000000-0005-0000-0000-0000240B0000}"/>
    <cellStyle name="Normal 52 3 2 3 2" xfId="4542" xr:uid="{00000000-0005-0000-0000-0000BE110000}"/>
    <cellStyle name="Normal 52 3 2 3 2 2" xfId="14615" xr:uid="{00000000-0005-0000-0000-000017390000}"/>
    <cellStyle name="Normal 52 3 2 3 2 2 3" xfId="29713" xr:uid="{00000000-0005-0000-0000-000011740000}"/>
    <cellStyle name="Normal 52 3 2 3 2 3" xfId="9595" xr:uid="{00000000-0005-0000-0000-00007B250000}"/>
    <cellStyle name="Normal 52 3 2 3 2 3 3" xfId="24696" xr:uid="{00000000-0005-0000-0000-000078600000}"/>
    <cellStyle name="Normal 52 3 2 3 2 5" xfId="19683" xr:uid="{00000000-0005-0000-0000-0000E34C0000}"/>
    <cellStyle name="Normal 52 3 2 3 3" xfId="6234" xr:uid="{00000000-0005-0000-0000-00005A180000}"/>
    <cellStyle name="Normal 52 3 2 3 3 2" xfId="16286" xr:uid="{00000000-0005-0000-0000-00009E3F0000}"/>
    <cellStyle name="Normal 52 3 2 3 3 3" xfId="11266" xr:uid="{00000000-0005-0000-0000-0000022C0000}"/>
    <cellStyle name="Normal 52 3 2 3 3 3 3" xfId="26367" xr:uid="{00000000-0005-0000-0000-0000FF660000}"/>
    <cellStyle name="Normal 52 3 2 3 3 5" xfId="21354" xr:uid="{00000000-0005-0000-0000-00006A530000}"/>
    <cellStyle name="Normal 52 3 2 3 4" xfId="12944" xr:uid="{00000000-0005-0000-0000-000090320000}"/>
    <cellStyle name="Normal 52 3 2 3 4 3" xfId="28042" xr:uid="{00000000-0005-0000-0000-00008A6D0000}"/>
    <cellStyle name="Normal 52 3 2 3 5" xfId="7923" xr:uid="{00000000-0005-0000-0000-0000F31E0000}"/>
    <cellStyle name="Normal 52 3 2 3 5 3" xfId="23025" xr:uid="{00000000-0005-0000-0000-0000F1590000}"/>
    <cellStyle name="Normal 52 3 2 3 7" xfId="18012" xr:uid="{00000000-0005-0000-0000-00005C460000}"/>
    <cellStyle name="Normal 52 3 2 4" xfId="3705" xr:uid="{00000000-0005-0000-0000-0000790E0000}"/>
    <cellStyle name="Normal 52 3 2 4 2" xfId="13779" xr:uid="{00000000-0005-0000-0000-0000D3350000}"/>
    <cellStyle name="Normal 52 3 2 4 2 3" xfId="28877" xr:uid="{00000000-0005-0000-0000-0000CD700000}"/>
    <cellStyle name="Normal 52 3 2 4 3" xfId="8759" xr:uid="{00000000-0005-0000-0000-000037220000}"/>
    <cellStyle name="Normal 52 3 2 4 3 3" xfId="23860" xr:uid="{00000000-0005-0000-0000-0000345D0000}"/>
    <cellStyle name="Normal 52 3 2 4 5" xfId="18847" xr:uid="{00000000-0005-0000-0000-00009F490000}"/>
    <cellStyle name="Normal 52 3 2 5" xfId="5398" xr:uid="{00000000-0005-0000-0000-000016150000}"/>
    <cellStyle name="Normal 52 3 2 5 2" xfId="15450" xr:uid="{00000000-0005-0000-0000-00005A3C0000}"/>
    <cellStyle name="Normal 52 3 2 5 2 3" xfId="30548" xr:uid="{00000000-0005-0000-0000-000054770000}"/>
    <cellStyle name="Normal 52 3 2 5 3" xfId="10430" xr:uid="{00000000-0005-0000-0000-0000BE280000}"/>
    <cellStyle name="Normal 52 3 2 5 3 3" xfId="25531" xr:uid="{00000000-0005-0000-0000-0000BB630000}"/>
    <cellStyle name="Normal 52 3 2 5 5" xfId="20518" xr:uid="{00000000-0005-0000-0000-000026500000}"/>
    <cellStyle name="Normal 52 3 2 6" xfId="12108" xr:uid="{00000000-0005-0000-0000-00004C2F0000}"/>
    <cellStyle name="Normal 52 3 2 6 3" xfId="27206" xr:uid="{00000000-0005-0000-0000-0000466A0000}"/>
    <cellStyle name="Normal 52 3 2 7" xfId="7087" xr:uid="{00000000-0005-0000-0000-0000AF1B0000}"/>
    <cellStyle name="Normal 52 3 2 7 3" xfId="22189" xr:uid="{00000000-0005-0000-0000-0000AD560000}"/>
    <cellStyle name="Normal 52 3 2 9" xfId="17176" xr:uid="{00000000-0005-0000-0000-000018430000}"/>
    <cellStyle name="Normal 52 3 3" xfId="2223" xr:uid="{00000000-0005-0000-0000-0000AF080000}"/>
    <cellStyle name="Normal 52 3 3 2" xfId="3062" xr:uid="{00000000-0005-0000-0000-0000F60B0000}"/>
    <cellStyle name="Normal 52 3 3 2 2" xfId="4752" xr:uid="{00000000-0005-0000-0000-000090120000}"/>
    <cellStyle name="Normal 52 3 3 2 2 2" xfId="14825" xr:uid="{00000000-0005-0000-0000-0000E9390000}"/>
    <cellStyle name="Normal 52 3 3 2 2 2 3" xfId="29923" xr:uid="{00000000-0005-0000-0000-0000E3740000}"/>
    <cellStyle name="Normal 52 3 3 2 2 3" xfId="9805" xr:uid="{00000000-0005-0000-0000-00004D260000}"/>
    <cellStyle name="Normal 52 3 3 2 2 3 3" xfId="24906" xr:uid="{00000000-0005-0000-0000-00004A610000}"/>
    <cellStyle name="Normal 52 3 3 2 2 5" xfId="19893" xr:uid="{00000000-0005-0000-0000-0000B54D0000}"/>
    <cellStyle name="Normal 52 3 3 2 3" xfId="6444" xr:uid="{00000000-0005-0000-0000-00002C190000}"/>
    <cellStyle name="Normal 52 3 3 2 3 2" xfId="16496" xr:uid="{00000000-0005-0000-0000-000070400000}"/>
    <cellStyle name="Normal 52 3 3 2 3 3" xfId="11476" xr:uid="{00000000-0005-0000-0000-0000D42C0000}"/>
    <cellStyle name="Normal 52 3 3 2 3 3 3" xfId="26577" xr:uid="{00000000-0005-0000-0000-0000D1670000}"/>
    <cellStyle name="Normal 52 3 3 2 3 5" xfId="21564" xr:uid="{00000000-0005-0000-0000-00003C540000}"/>
    <cellStyle name="Normal 52 3 3 2 4" xfId="13154" xr:uid="{00000000-0005-0000-0000-000062330000}"/>
    <cellStyle name="Normal 52 3 3 2 4 3" xfId="28252" xr:uid="{00000000-0005-0000-0000-00005C6E0000}"/>
    <cellStyle name="Normal 52 3 3 2 5" xfId="8133" xr:uid="{00000000-0005-0000-0000-0000C51F0000}"/>
    <cellStyle name="Normal 52 3 3 2 5 3" xfId="23235" xr:uid="{00000000-0005-0000-0000-0000C35A0000}"/>
    <cellStyle name="Normal 52 3 3 2 7" xfId="18222" xr:uid="{00000000-0005-0000-0000-00002E470000}"/>
    <cellStyle name="Normal 52 3 3 3" xfId="3915" xr:uid="{00000000-0005-0000-0000-00004B0F0000}"/>
    <cellStyle name="Normal 52 3 3 3 2" xfId="13989" xr:uid="{00000000-0005-0000-0000-0000A5360000}"/>
    <cellStyle name="Normal 52 3 3 3 2 3" xfId="29087" xr:uid="{00000000-0005-0000-0000-00009F710000}"/>
    <cellStyle name="Normal 52 3 3 3 3" xfId="8969" xr:uid="{00000000-0005-0000-0000-000009230000}"/>
    <cellStyle name="Normal 52 3 3 3 3 3" xfId="24070" xr:uid="{00000000-0005-0000-0000-0000065E0000}"/>
    <cellStyle name="Normal 52 3 3 3 5" xfId="19057" xr:uid="{00000000-0005-0000-0000-0000714A0000}"/>
    <cellStyle name="Normal 52 3 3 4" xfId="5608" xr:uid="{00000000-0005-0000-0000-0000E8150000}"/>
    <cellStyle name="Normal 52 3 3 4 2" xfId="15660" xr:uid="{00000000-0005-0000-0000-00002C3D0000}"/>
    <cellStyle name="Normal 52 3 3 4 2 3" xfId="30758" xr:uid="{00000000-0005-0000-0000-000026780000}"/>
    <cellStyle name="Normal 52 3 3 4 3" xfId="10640" xr:uid="{00000000-0005-0000-0000-000090290000}"/>
    <cellStyle name="Normal 52 3 3 4 3 3" xfId="25741" xr:uid="{00000000-0005-0000-0000-00008D640000}"/>
    <cellStyle name="Normal 52 3 3 4 5" xfId="20728" xr:uid="{00000000-0005-0000-0000-0000F8500000}"/>
    <cellStyle name="Normal 52 3 3 5" xfId="12318" xr:uid="{00000000-0005-0000-0000-00001E300000}"/>
    <cellStyle name="Normal 52 3 3 5 3" xfId="27416" xr:uid="{00000000-0005-0000-0000-0000186B0000}"/>
    <cellStyle name="Normal 52 3 3 6" xfId="7297" xr:uid="{00000000-0005-0000-0000-0000811C0000}"/>
    <cellStyle name="Normal 52 3 3 6 3" xfId="22399" xr:uid="{00000000-0005-0000-0000-00007F570000}"/>
    <cellStyle name="Normal 52 3 3 8" xfId="17386" xr:uid="{00000000-0005-0000-0000-0000EA430000}"/>
    <cellStyle name="Normal 52 3 4" xfId="2644" xr:uid="{00000000-0005-0000-0000-0000540A0000}"/>
    <cellStyle name="Normal 52 3 4 2" xfId="4334" xr:uid="{00000000-0005-0000-0000-0000EE100000}"/>
    <cellStyle name="Normal 52 3 4 2 2" xfId="14407" xr:uid="{00000000-0005-0000-0000-000047380000}"/>
    <cellStyle name="Normal 52 3 4 2 2 3" xfId="29505" xr:uid="{00000000-0005-0000-0000-000041730000}"/>
    <cellStyle name="Normal 52 3 4 2 3" xfId="9387" xr:uid="{00000000-0005-0000-0000-0000AB240000}"/>
    <cellStyle name="Normal 52 3 4 2 3 3" xfId="24488" xr:uid="{00000000-0005-0000-0000-0000A85F0000}"/>
    <cellStyle name="Normal 52 3 4 2 5" xfId="19475" xr:uid="{00000000-0005-0000-0000-0000134C0000}"/>
    <cellStyle name="Normal 52 3 4 3" xfId="6026" xr:uid="{00000000-0005-0000-0000-00008A170000}"/>
    <cellStyle name="Normal 52 3 4 3 2" xfId="16078" xr:uid="{00000000-0005-0000-0000-0000CE3E0000}"/>
    <cellStyle name="Normal 52 3 4 3 3" xfId="11058" xr:uid="{00000000-0005-0000-0000-0000322B0000}"/>
    <cellStyle name="Normal 52 3 4 3 3 3" xfId="26159" xr:uid="{00000000-0005-0000-0000-00002F660000}"/>
    <cellStyle name="Normal 52 3 4 3 5" xfId="21146" xr:uid="{00000000-0005-0000-0000-00009A520000}"/>
    <cellStyle name="Normal 52 3 4 4" xfId="12736" xr:uid="{00000000-0005-0000-0000-0000C0310000}"/>
    <cellStyle name="Normal 52 3 4 4 3" xfId="27834" xr:uid="{00000000-0005-0000-0000-0000BA6C0000}"/>
    <cellStyle name="Normal 52 3 4 5" xfId="7715" xr:uid="{00000000-0005-0000-0000-0000231E0000}"/>
    <cellStyle name="Normal 52 3 4 5 3" xfId="22817" xr:uid="{00000000-0005-0000-0000-000021590000}"/>
    <cellStyle name="Normal 52 3 4 7" xfId="17804" xr:uid="{00000000-0005-0000-0000-00008C450000}"/>
    <cellStyle name="Normal 52 3 5" xfId="3497" xr:uid="{00000000-0005-0000-0000-0000A90D0000}"/>
    <cellStyle name="Normal 52 3 5 2" xfId="13571" xr:uid="{00000000-0005-0000-0000-000003350000}"/>
    <cellStyle name="Normal 52 3 5 2 3" xfId="28669" xr:uid="{00000000-0005-0000-0000-0000FD6F0000}"/>
    <cellStyle name="Normal 52 3 5 3" xfId="8551" xr:uid="{00000000-0005-0000-0000-000067210000}"/>
    <cellStyle name="Normal 52 3 5 3 3" xfId="23652" xr:uid="{00000000-0005-0000-0000-0000645C0000}"/>
    <cellStyle name="Normal 52 3 5 5" xfId="18639" xr:uid="{00000000-0005-0000-0000-0000CF480000}"/>
    <cellStyle name="Normal 52 3 6" xfId="5190" xr:uid="{00000000-0005-0000-0000-000046140000}"/>
    <cellStyle name="Normal 52 3 6 2" xfId="15242" xr:uid="{00000000-0005-0000-0000-00008A3B0000}"/>
    <cellStyle name="Normal 52 3 6 2 3" xfId="30340" xr:uid="{00000000-0005-0000-0000-000084760000}"/>
    <cellStyle name="Normal 52 3 6 3" xfId="10222" xr:uid="{00000000-0005-0000-0000-0000EE270000}"/>
    <cellStyle name="Normal 52 3 6 3 3" xfId="25323" xr:uid="{00000000-0005-0000-0000-0000EB620000}"/>
    <cellStyle name="Normal 52 3 6 5" xfId="20310" xr:uid="{00000000-0005-0000-0000-0000564F0000}"/>
    <cellStyle name="Normal 52 3 7" xfId="11900" xr:uid="{00000000-0005-0000-0000-00007C2E0000}"/>
    <cellStyle name="Normal 52 3 7 3" xfId="26998" xr:uid="{00000000-0005-0000-0000-000076690000}"/>
    <cellStyle name="Normal 52 3 8" xfId="6879" xr:uid="{00000000-0005-0000-0000-0000DF1A0000}"/>
    <cellStyle name="Normal 52 3 8 3" xfId="21981" xr:uid="{00000000-0005-0000-0000-0000DD550000}"/>
    <cellStyle name="Normal 52 4" xfId="1904" xr:uid="{00000000-0005-0000-0000-000070070000}"/>
    <cellStyle name="Normal 52 4 2" xfId="2327" xr:uid="{00000000-0005-0000-0000-000017090000}"/>
    <cellStyle name="Normal 52 4 2 2" xfId="3166" xr:uid="{00000000-0005-0000-0000-00005E0C0000}"/>
    <cellStyle name="Normal 52 4 2 2 2" xfId="4856" xr:uid="{00000000-0005-0000-0000-0000F8120000}"/>
    <cellStyle name="Normal 52 4 2 2 2 2" xfId="14929" xr:uid="{00000000-0005-0000-0000-0000513A0000}"/>
    <cellStyle name="Normal 52 4 2 2 2 2 3" xfId="30027" xr:uid="{00000000-0005-0000-0000-00004B750000}"/>
    <cellStyle name="Normal 52 4 2 2 2 3" xfId="9909" xr:uid="{00000000-0005-0000-0000-0000B5260000}"/>
    <cellStyle name="Normal 52 4 2 2 2 3 3" xfId="25010" xr:uid="{00000000-0005-0000-0000-0000B2610000}"/>
    <cellStyle name="Normal 52 4 2 2 2 5" xfId="19997" xr:uid="{00000000-0005-0000-0000-00001D4E0000}"/>
    <cellStyle name="Normal 52 4 2 2 3" xfId="6548" xr:uid="{00000000-0005-0000-0000-000094190000}"/>
    <cellStyle name="Normal 52 4 2 2 3 2" xfId="16600" xr:uid="{00000000-0005-0000-0000-0000D8400000}"/>
    <cellStyle name="Normal 52 4 2 2 3 3" xfId="11580" xr:uid="{00000000-0005-0000-0000-00003C2D0000}"/>
    <cellStyle name="Normal 52 4 2 2 3 3 3" xfId="26681" xr:uid="{00000000-0005-0000-0000-000039680000}"/>
    <cellStyle name="Normal 52 4 2 2 3 5" xfId="21668" xr:uid="{00000000-0005-0000-0000-0000A4540000}"/>
    <cellStyle name="Normal 52 4 2 2 4" xfId="13258" xr:uid="{00000000-0005-0000-0000-0000CA330000}"/>
    <cellStyle name="Normal 52 4 2 2 4 3" xfId="28356" xr:uid="{00000000-0005-0000-0000-0000C46E0000}"/>
    <cellStyle name="Normal 52 4 2 2 5" xfId="8237" xr:uid="{00000000-0005-0000-0000-00002D200000}"/>
    <cellStyle name="Normal 52 4 2 2 5 3" xfId="23339" xr:uid="{00000000-0005-0000-0000-00002B5B0000}"/>
    <cellStyle name="Normal 52 4 2 2 7" xfId="18326" xr:uid="{00000000-0005-0000-0000-000096470000}"/>
    <cellStyle name="Normal 52 4 2 3" xfId="4019" xr:uid="{00000000-0005-0000-0000-0000B30F0000}"/>
    <cellStyle name="Normal 52 4 2 3 2" xfId="14093" xr:uid="{00000000-0005-0000-0000-00000D370000}"/>
    <cellStyle name="Normal 52 4 2 3 2 3" xfId="29191" xr:uid="{00000000-0005-0000-0000-000007720000}"/>
    <cellStyle name="Normal 52 4 2 3 3" xfId="9073" xr:uid="{00000000-0005-0000-0000-000071230000}"/>
    <cellStyle name="Normal 52 4 2 3 3 3" xfId="24174" xr:uid="{00000000-0005-0000-0000-00006E5E0000}"/>
    <cellStyle name="Normal 52 4 2 3 5" xfId="19161" xr:uid="{00000000-0005-0000-0000-0000D94A0000}"/>
    <cellStyle name="Normal 52 4 2 4" xfId="5712" xr:uid="{00000000-0005-0000-0000-000050160000}"/>
    <cellStyle name="Normal 52 4 2 4 2" xfId="15764" xr:uid="{00000000-0005-0000-0000-0000943D0000}"/>
    <cellStyle name="Normal 52 4 2 4 2 3" xfId="30862" xr:uid="{00000000-0005-0000-0000-00008E780000}"/>
    <cellStyle name="Normal 52 4 2 4 3" xfId="10744" xr:uid="{00000000-0005-0000-0000-0000F8290000}"/>
    <cellStyle name="Normal 52 4 2 4 3 3" xfId="25845" xr:uid="{00000000-0005-0000-0000-0000F5640000}"/>
    <cellStyle name="Normal 52 4 2 4 5" xfId="20832" xr:uid="{00000000-0005-0000-0000-000060510000}"/>
    <cellStyle name="Normal 52 4 2 5" xfId="12422" xr:uid="{00000000-0005-0000-0000-000086300000}"/>
    <cellStyle name="Normal 52 4 2 5 3" xfId="27520" xr:uid="{00000000-0005-0000-0000-0000806B0000}"/>
    <cellStyle name="Normal 52 4 2 6" xfId="7401" xr:uid="{00000000-0005-0000-0000-0000E91C0000}"/>
    <cellStyle name="Normal 52 4 2 6 3" xfId="22503" xr:uid="{00000000-0005-0000-0000-0000E7570000}"/>
    <cellStyle name="Normal 52 4 2 8" xfId="17490" xr:uid="{00000000-0005-0000-0000-000052440000}"/>
    <cellStyle name="Normal 52 4 3" xfId="2748" xr:uid="{00000000-0005-0000-0000-0000BC0A0000}"/>
    <cellStyle name="Normal 52 4 3 2" xfId="4438" xr:uid="{00000000-0005-0000-0000-000056110000}"/>
    <cellStyle name="Normal 52 4 3 2 2" xfId="14511" xr:uid="{00000000-0005-0000-0000-0000AF380000}"/>
    <cellStyle name="Normal 52 4 3 2 2 3" xfId="29609" xr:uid="{00000000-0005-0000-0000-0000A9730000}"/>
    <cellStyle name="Normal 52 4 3 2 3" xfId="9491" xr:uid="{00000000-0005-0000-0000-000013250000}"/>
    <cellStyle name="Normal 52 4 3 2 3 3" xfId="24592" xr:uid="{00000000-0005-0000-0000-000010600000}"/>
    <cellStyle name="Normal 52 4 3 2 5" xfId="19579" xr:uid="{00000000-0005-0000-0000-00007B4C0000}"/>
    <cellStyle name="Normal 52 4 3 3" xfId="6130" xr:uid="{00000000-0005-0000-0000-0000F2170000}"/>
    <cellStyle name="Normal 52 4 3 3 2" xfId="16182" xr:uid="{00000000-0005-0000-0000-0000363F0000}"/>
    <cellStyle name="Normal 52 4 3 3 3" xfId="11162" xr:uid="{00000000-0005-0000-0000-00009A2B0000}"/>
    <cellStyle name="Normal 52 4 3 3 3 3" xfId="26263" xr:uid="{00000000-0005-0000-0000-000097660000}"/>
    <cellStyle name="Normal 52 4 3 3 5" xfId="21250" xr:uid="{00000000-0005-0000-0000-000002530000}"/>
    <cellStyle name="Normal 52 4 3 4" xfId="12840" xr:uid="{00000000-0005-0000-0000-000028320000}"/>
    <cellStyle name="Normal 52 4 3 4 3" xfId="27938" xr:uid="{00000000-0005-0000-0000-0000226D0000}"/>
    <cellStyle name="Normal 52 4 3 5" xfId="7819" xr:uid="{00000000-0005-0000-0000-00008B1E0000}"/>
    <cellStyle name="Normal 52 4 3 5 3" xfId="22921" xr:uid="{00000000-0005-0000-0000-000089590000}"/>
    <cellStyle name="Normal 52 4 3 7" xfId="17908" xr:uid="{00000000-0005-0000-0000-0000F4450000}"/>
    <cellStyle name="Normal 52 4 4" xfId="3601" xr:uid="{00000000-0005-0000-0000-0000110E0000}"/>
    <cellStyle name="Normal 52 4 4 2" xfId="13675" xr:uid="{00000000-0005-0000-0000-00006B350000}"/>
    <cellStyle name="Normal 52 4 4 2 3" xfId="28773" xr:uid="{00000000-0005-0000-0000-000065700000}"/>
    <cellStyle name="Normal 52 4 4 3" xfId="8655" xr:uid="{00000000-0005-0000-0000-0000CF210000}"/>
    <cellStyle name="Normal 52 4 4 3 3" xfId="23756" xr:uid="{00000000-0005-0000-0000-0000CC5C0000}"/>
    <cellStyle name="Normal 52 4 4 5" xfId="18743" xr:uid="{00000000-0005-0000-0000-000037490000}"/>
    <cellStyle name="Normal 52 4 5" xfId="5294" xr:uid="{00000000-0005-0000-0000-0000AE140000}"/>
    <cellStyle name="Normal 52 4 5 2" xfId="15346" xr:uid="{00000000-0005-0000-0000-0000F23B0000}"/>
    <cellStyle name="Normal 52 4 5 2 3" xfId="30444" xr:uid="{00000000-0005-0000-0000-0000EC760000}"/>
    <cellStyle name="Normal 52 4 5 3" xfId="10326" xr:uid="{00000000-0005-0000-0000-000056280000}"/>
    <cellStyle name="Normal 52 4 5 3 3" xfId="25427" xr:uid="{00000000-0005-0000-0000-000053630000}"/>
    <cellStyle name="Normal 52 4 5 5" xfId="20414" xr:uid="{00000000-0005-0000-0000-0000BE4F0000}"/>
    <cellStyle name="Normal 52 4 6" xfId="12004" xr:uid="{00000000-0005-0000-0000-0000E42E0000}"/>
    <cellStyle name="Normal 52 4 6 3" xfId="27102" xr:uid="{00000000-0005-0000-0000-0000DE690000}"/>
    <cellStyle name="Normal 52 4 7" xfId="6983" xr:uid="{00000000-0005-0000-0000-0000471B0000}"/>
    <cellStyle name="Normal 52 4 7 3" xfId="22085" xr:uid="{00000000-0005-0000-0000-000045560000}"/>
    <cellStyle name="Normal 52 4 9" xfId="17072" xr:uid="{00000000-0005-0000-0000-0000B0420000}"/>
    <cellStyle name="Normal 52 5" xfId="2117" xr:uid="{00000000-0005-0000-0000-000045080000}"/>
    <cellStyle name="Normal 52 5 2" xfId="2958" xr:uid="{00000000-0005-0000-0000-00008E0B0000}"/>
    <cellStyle name="Normal 52 5 2 2" xfId="4648" xr:uid="{00000000-0005-0000-0000-000028120000}"/>
    <cellStyle name="Normal 52 5 2 2 2" xfId="14721" xr:uid="{00000000-0005-0000-0000-000081390000}"/>
    <cellStyle name="Normal 52 5 2 2 2 3" xfId="29819" xr:uid="{00000000-0005-0000-0000-00007B740000}"/>
    <cellStyle name="Normal 52 5 2 2 3" xfId="9701" xr:uid="{00000000-0005-0000-0000-0000E5250000}"/>
    <cellStyle name="Normal 52 5 2 2 3 3" xfId="24802" xr:uid="{00000000-0005-0000-0000-0000E2600000}"/>
    <cellStyle name="Normal 52 5 2 2 5" xfId="19789" xr:uid="{00000000-0005-0000-0000-00004D4D0000}"/>
    <cellStyle name="Normal 52 5 2 3" xfId="6340" xr:uid="{00000000-0005-0000-0000-0000C4180000}"/>
    <cellStyle name="Normal 52 5 2 3 2" xfId="16392" xr:uid="{00000000-0005-0000-0000-000008400000}"/>
    <cellStyle name="Normal 52 5 2 3 3" xfId="11372" xr:uid="{00000000-0005-0000-0000-00006C2C0000}"/>
    <cellStyle name="Normal 52 5 2 3 3 3" xfId="26473" xr:uid="{00000000-0005-0000-0000-000069670000}"/>
    <cellStyle name="Normal 52 5 2 3 5" xfId="21460" xr:uid="{00000000-0005-0000-0000-0000D4530000}"/>
    <cellStyle name="Normal 52 5 2 4" xfId="13050" xr:uid="{00000000-0005-0000-0000-0000FA320000}"/>
    <cellStyle name="Normal 52 5 2 4 3" xfId="28148" xr:uid="{00000000-0005-0000-0000-0000F46D0000}"/>
    <cellStyle name="Normal 52 5 2 5" xfId="8029" xr:uid="{00000000-0005-0000-0000-00005D1F0000}"/>
    <cellStyle name="Normal 52 5 2 5 3" xfId="23131" xr:uid="{00000000-0005-0000-0000-00005B5A0000}"/>
    <cellStyle name="Normal 52 5 2 7" xfId="18118" xr:uid="{00000000-0005-0000-0000-0000C6460000}"/>
    <cellStyle name="Normal 52 5 3" xfId="3811" xr:uid="{00000000-0005-0000-0000-0000E30E0000}"/>
    <cellStyle name="Normal 52 5 3 2" xfId="13885" xr:uid="{00000000-0005-0000-0000-00003D360000}"/>
    <cellStyle name="Normal 52 5 3 2 3" xfId="28983" xr:uid="{00000000-0005-0000-0000-000037710000}"/>
    <cellStyle name="Normal 52 5 3 3" xfId="8865" xr:uid="{00000000-0005-0000-0000-0000A1220000}"/>
    <cellStyle name="Normal 52 5 3 3 3" xfId="23966" xr:uid="{00000000-0005-0000-0000-00009E5D0000}"/>
    <cellStyle name="Normal 52 5 3 5" xfId="18953" xr:uid="{00000000-0005-0000-0000-0000094A0000}"/>
    <cellStyle name="Normal 52 5 4" xfId="5504" xr:uid="{00000000-0005-0000-0000-000080150000}"/>
    <cellStyle name="Normal 52 5 4 2" xfId="15556" xr:uid="{00000000-0005-0000-0000-0000C43C0000}"/>
    <cellStyle name="Normal 52 5 4 2 3" xfId="30654" xr:uid="{00000000-0005-0000-0000-0000BE770000}"/>
    <cellStyle name="Normal 52 5 4 3" xfId="10536" xr:uid="{00000000-0005-0000-0000-000028290000}"/>
    <cellStyle name="Normal 52 5 4 3 3" xfId="25637" xr:uid="{00000000-0005-0000-0000-000025640000}"/>
    <cellStyle name="Normal 52 5 4 5" xfId="20624" xr:uid="{00000000-0005-0000-0000-000090500000}"/>
    <cellStyle name="Normal 52 5 5" xfId="12214" xr:uid="{00000000-0005-0000-0000-0000B62F0000}"/>
    <cellStyle name="Normal 52 5 5 3" xfId="27312" xr:uid="{00000000-0005-0000-0000-0000B06A0000}"/>
    <cellStyle name="Normal 52 5 6" xfId="7193" xr:uid="{00000000-0005-0000-0000-0000191C0000}"/>
    <cellStyle name="Normal 52 5 6 3" xfId="22295" xr:uid="{00000000-0005-0000-0000-000017570000}"/>
    <cellStyle name="Normal 52 5 8" xfId="17282" xr:uid="{00000000-0005-0000-0000-000082430000}"/>
    <cellStyle name="Normal 52 6" xfId="2538" xr:uid="{00000000-0005-0000-0000-0000EA090000}"/>
    <cellStyle name="Normal 52 6 2" xfId="4230" xr:uid="{00000000-0005-0000-0000-000086100000}"/>
    <cellStyle name="Normal 52 6 2 2" xfId="14303" xr:uid="{00000000-0005-0000-0000-0000DF370000}"/>
    <cellStyle name="Normal 52 6 2 2 3" xfId="29401" xr:uid="{00000000-0005-0000-0000-0000D9720000}"/>
    <cellStyle name="Normal 52 6 2 3" xfId="9283" xr:uid="{00000000-0005-0000-0000-000043240000}"/>
    <cellStyle name="Normal 52 6 2 3 3" xfId="24384" xr:uid="{00000000-0005-0000-0000-0000405F0000}"/>
    <cellStyle name="Normal 52 6 2 5" xfId="19371" xr:uid="{00000000-0005-0000-0000-0000AB4B0000}"/>
    <cellStyle name="Normal 52 6 3" xfId="5922" xr:uid="{00000000-0005-0000-0000-000022170000}"/>
    <cellStyle name="Normal 52 6 3 2" xfId="15974" xr:uid="{00000000-0005-0000-0000-0000663E0000}"/>
    <cellStyle name="Normal 52 6 3 3" xfId="10954" xr:uid="{00000000-0005-0000-0000-0000CA2A0000}"/>
    <cellStyle name="Normal 52 6 3 3 3" xfId="26055" xr:uid="{00000000-0005-0000-0000-0000C7650000}"/>
    <cellStyle name="Normal 52 6 3 5" xfId="21042" xr:uid="{00000000-0005-0000-0000-000032520000}"/>
    <cellStyle name="Normal 52 6 4" xfId="12632" xr:uid="{00000000-0005-0000-0000-000058310000}"/>
    <cellStyle name="Normal 52 6 4 3" xfId="27730" xr:uid="{00000000-0005-0000-0000-0000526C0000}"/>
    <cellStyle name="Normal 52 6 5" xfId="7611" xr:uid="{00000000-0005-0000-0000-0000BB1D0000}"/>
    <cellStyle name="Normal 52 6 5 3" xfId="22713" xr:uid="{00000000-0005-0000-0000-0000B9580000}"/>
    <cellStyle name="Normal 52 6 7" xfId="17700" xr:uid="{00000000-0005-0000-0000-000024450000}"/>
    <cellStyle name="Normal 52 7" xfId="3389" xr:uid="{00000000-0005-0000-0000-00003D0D0000}"/>
    <cellStyle name="Normal 52 7 2" xfId="13467" xr:uid="{00000000-0005-0000-0000-00009B340000}"/>
    <cellStyle name="Normal 52 7 2 3" xfId="28565" xr:uid="{00000000-0005-0000-0000-0000956F0000}"/>
    <cellStyle name="Normal 52 7 3" xfId="8447" xr:uid="{00000000-0005-0000-0000-0000FF200000}"/>
    <cellStyle name="Normal 52 7 3 3" xfId="23548" xr:uid="{00000000-0005-0000-0000-0000FC5B0000}"/>
    <cellStyle name="Normal 52 7 5" xfId="18535" xr:uid="{00000000-0005-0000-0000-000067480000}"/>
    <cellStyle name="Normal 52 8" xfId="5083" xr:uid="{00000000-0005-0000-0000-0000DB130000}"/>
    <cellStyle name="Normal 52 8 2" xfId="15138" xr:uid="{00000000-0005-0000-0000-0000223B0000}"/>
    <cellStyle name="Normal 52 8 2 3" xfId="30236" xr:uid="{00000000-0005-0000-0000-00001C760000}"/>
    <cellStyle name="Normal 52 8 3" xfId="10118" xr:uid="{00000000-0005-0000-0000-000086270000}"/>
    <cellStyle name="Normal 52 8 3 3" xfId="25219" xr:uid="{00000000-0005-0000-0000-000083620000}"/>
    <cellStyle name="Normal 52 8 5" xfId="20206" xr:uid="{00000000-0005-0000-0000-0000EE4E0000}"/>
    <cellStyle name="Normal 52 9" xfId="11794" xr:uid="{00000000-0005-0000-0000-0000122E0000}"/>
    <cellStyle name="Normal 52 9 3" xfId="26894" xr:uid="{00000000-0005-0000-0000-00000E690000}"/>
    <cellStyle name="Normal 53" xfId="1453" xr:uid="{00000000-0005-0000-0000-0000AD050000}"/>
    <cellStyle name="Normal 53 10" xfId="6774" xr:uid="{00000000-0005-0000-0000-0000761A0000}"/>
    <cellStyle name="Normal 53 10 3" xfId="21878" xr:uid="{00000000-0005-0000-0000-000076550000}"/>
    <cellStyle name="Normal 53 12" xfId="16863" xr:uid="{00000000-0005-0000-0000-0000DF410000}"/>
    <cellStyle name="Normal 53 2" xfId="1738" xr:uid="{00000000-0005-0000-0000-0000CA060000}"/>
    <cellStyle name="Normal 53 2 11" xfId="16917" xr:uid="{00000000-0005-0000-0000-000015420000}"/>
    <cellStyle name="Normal 53 2 2" xfId="1846" xr:uid="{00000000-0005-0000-0000-000036070000}"/>
    <cellStyle name="Normal 53 2 2 10" xfId="17021" xr:uid="{00000000-0005-0000-0000-00007D420000}"/>
    <cellStyle name="Normal 53 2 2 2" xfId="2063" xr:uid="{00000000-0005-0000-0000-00000F080000}"/>
    <cellStyle name="Normal 53 2 2 2 2" xfId="2484" xr:uid="{00000000-0005-0000-0000-0000B4090000}"/>
    <cellStyle name="Normal 53 2 2 2 2 2" xfId="3323" xr:uid="{00000000-0005-0000-0000-0000FB0C0000}"/>
    <cellStyle name="Normal 53 2 2 2 2 2 2" xfId="5013" xr:uid="{00000000-0005-0000-0000-000095130000}"/>
    <cellStyle name="Normal 53 2 2 2 2 2 2 2" xfId="15086" xr:uid="{00000000-0005-0000-0000-0000EE3A0000}"/>
    <cellStyle name="Normal 53 2 2 2 2 2 2 2 3" xfId="30184" xr:uid="{00000000-0005-0000-0000-0000E8750000}"/>
    <cellStyle name="Normal 53 2 2 2 2 2 2 3" xfId="10066" xr:uid="{00000000-0005-0000-0000-000052270000}"/>
    <cellStyle name="Normal 53 2 2 2 2 2 2 3 3" xfId="25167" xr:uid="{00000000-0005-0000-0000-00004F620000}"/>
    <cellStyle name="Normal 53 2 2 2 2 2 2 5" xfId="20154" xr:uid="{00000000-0005-0000-0000-0000BA4E0000}"/>
    <cellStyle name="Normal 53 2 2 2 2 2 3" xfId="6705" xr:uid="{00000000-0005-0000-0000-0000311A0000}"/>
    <cellStyle name="Normal 53 2 2 2 2 2 3 2" xfId="16757" xr:uid="{00000000-0005-0000-0000-000075410000}"/>
    <cellStyle name="Normal 53 2 2 2 2 2 3 3" xfId="11737" xr:uid="{00000000-0005-0000-0000-0000D92D0000}"/>
    <cellStyle name="Normal 53 2 2 2 2 2 3 3 3" xfId="26838" xr:uid="{00000000-0005-0000-0000-0000D6680000}"/>
    <cellStyle name="Normal 53 2 2 2 2 2 3 5" xfId="21825" xr:uid="{00000000-0005-0000-0000-000041550000}"/>
    <cellStyle name="Normal 53 2 2 2 2 2 4" xfId="13415" xr:uid="{00000000-0005-0000-0000-000067340000}"/>
    <cellStyle name="Normal 53 2 2 2 2 2 4 3" xfId="28513" xr:uid="{00000000-0005-0000-0000-0000616F0000}"/>
    <cellStyle name="Normal 53 2 2 2 2 2 5" xfId="8394" xr:uid="{00000000-0005-0000-0000-0000CA200000}"/>
    <cellStyle name="Normal 53 2 2 2 2 2 5 3" xfId="23496" xr:uid="{00000000-0005-0000-0000-0000C85B0000}"/>
    <cellStyle name="Normal 53 2 2 2 2 2 7" xfId="18483" xr:uid="{00000000-0005-0000-0000-000033480000}"/>
    <cellStyle name="Normal 53 2 2 2 2 3" xfId="4176" xr:uid="{00000000-0005-0000-0000-000050100000}"/>
    <cellStyle name="Normal 53 2 2 2 2 3 2" xfId="14250" xr:uid="{00000000-0005-0000-0000-0000AA370000}"/>
    <cellStyle name="Normal 53 2 2 2 2 3 2 3" xfId="29348" xr:uid="{00000000-0005-0000-0000-0000A4720000}"/>
    <cellStyle name="Normal 53 2 2 2 2 3 3" xfId="9230" xr:uid="{00000000-0005-0000-0000-00000E240000}"/>
    <cellStyle name="Normal 53 2 2 2 2 3 3 3" xfId="24331" xr:uid="{00000000-0005-0000-0000-00000B5F0000}"/>
    <cellStyle name="Normal 53 2 2 2 2 3 5" xfId="19318" xr:uid="{00000000-0005-0000-0000-0000764B0000}"/>
    <cellStyle name="Normal 53 2 2 2 2 4" xfId="5869" xr:uid="{00000000-0005-0000-0000-0000ED160000}"/>
    <cellStyle name="Normal 53 2 2 2 2 4 2" xfId="15921" xr:uid="{00000000-0005-0000-0000-0000313E0000}"/>
    <cellStyle name="Normal 53 2 2 2 2 4 3" xfId="10901" xr:uid="{00000000-0005-0000-0000-0000952A0000}"/>
    <cellStyle name="Normal 53 2 2 2 2 4 3 3" xfId="26002" xr:uid="{00000000-0005-0000-0000-000092650000}"/>
    <cellStyle name="Normal 53 2 2 2 2 4 5" xfId="20989" xr:uid="{00000000-0005-0000-0000-0000FD510000}"/>
    <cellStyle name="Normal 53 2 2 2 2 5" xfId="12579" xr:uid="{00000000-0005-0000-0000-000023310000}"/>
    <cellStyle name="Normal 53 2 2 2 2 5 3" xfId="27677" xr:uid="{00000000-0005-0000-0000-00001D6C0000}"/>
    <cellStyle name="Normal 53 2 2 2 2 6" xfId="7558" xr:uid="{00000000-0005-0000-0000-0000861D0000}"/>
    <cellStyle name="Normal 53 2 2 2 2 6 3" xfId="22660" xr:uid="{00000000-0005-0000-0000-000084580000}"/>
    <cellStyle name="Normal 53 2 2 2 2 8" xfId="17647" xr:uid="{00000000-0005-0000-0000-0000EF440000}"/>
    <cellStyle name="Normal 53 2 2 2 3" xfId="2905" xr:uid="{00000000-0005-0000-0000-0000590B0000}"/>
    <cellStyle name="Normal 53 2 2 2 3 2" xfId="4595" xr:uid="{00000000-0005-0000-0000-0000F3110000}"/>
    <cellStyle name="Normal 53 2 2 2 3 2 2" xfId="14668" xr:uid="{00000000-0005-0000-0000-00004C390000}"/>
    <cellStyle name="Normal 53 2 2 2 3 2 2 3" xfId="29766" xr:uid="{00000000-0005-0000-0000-000046740000}"/>
    <cellStyle name="Normal 53 2 2 2 3 2 3" xfId="9648" xr:uid="{00000000-0005-0000-0000-0000B0250000}"/>
    <cellStyle name="Normal 53 2 2 2 3 2 3 3" xfId="24749" xr:uid="{00000000-0005-0000-0000-0000AD600000}"/>
    <cellStyle name="Normal 53 2 2 2 3 2 5" xfId="19736" xr:uid="{00000000-0005-0000-0000-0000184D0000}"/>
    <cellStyle name="Normal 53 2 2 2 3 3" xfId="6287" xr:uid="{00000000-0005-0000-0000-00008F180000}"/>
    <cellStyle name="Normal 53 2 2 2 3 3 2" xfId="16339" xr:uid="{00000000-0005-0000-0000-0000D33F0000}"/>
    <cellStyle name="Normal 53 2 2 2 3 3 3" xfId="11319" xr:uid="{00000000-0005-0000-0000-0000372C0000}"/>
    <cellStyle name="Normal 53 2 2 2 3 3 3 3" xfId="26420" xr:uid="{00000000-0005-0000-0000-000034670000}"/>
    <cellStyle name="Normal 53 2 2 2 3 3 5" xfId="21407" xr:uid="{00000000-0005-0000-0000-00009F530000}"/>
    <cellStyle name="Normal 53 2 2 2 3 4" xfId="12997" xr:uid="{00000000-0005-0000-0000-0000C5320000}"/>
    <cellStyle name="Normal 53 2 2 2 3 4 3" xfId="28095" xr:uid="{00000000-0005-0000-0000-0000BF6D0000}"/>
    <cellStyle name="Normal 53 2 2 2 3 5" xfId="7976" xr:uid="{00000000-0005-0000-0000-0000281F0000}"/>
    <cellStyle name="Normal 53 2 2 2 3 5 3" xfId="23078" xr:uid="{00000000-0005-0000-0000-0000265A0000}"/>
    <cellStyle name="Normal 53 2 2 2 3 7" xfId="18065" xr:uid="{00000000-0005-0000-0000-000091460000}"/>
    <cellStyle name="Normal 53 2 2 2 4" xfId="3758" xr:uid="{00000000-0005-0000-0000-0000AE0E0000}"/>
    <cellStyle name="Normal 53 2 2 2 4 2" xfId="13832" xr:uid="{00000000-0005-0000-0000-000008360000}"/>
    <cellStyle name="Normal 53 2 2 2 4 2 3" xfId="28930" xr:uid="{00000000-0005-0000-0000-000002710000}"/>
    <cellStyle name="Normal 53 2 2 2 4 3" xfId="8812" xr:uid="{00000000-0005-0000-0000-00006C220000}"/>
    <cellStyle name="Normal 53 2 2 2 4 3 3" xfId="23913" xr:uid="{00000000-0005-0000-0000-0000695D0000}"/>
    <cellStyle name="Normal 53 2 2 2 4 5" xfId="18900" xr:uid="{00000000-0005-0000-0000-0000D4490000}"/>
    <cellStyle name="Normal 53 2 2 2 5" xfId="5451" xr:uid="{00000000-0005-0000-0000-00004B150000}"/>
    <cellStyle name="Normal 53 2 2 2 5 2" xfId="15503" xr:uid="{00000000-0005-0000-0000-00008F3C0000}"/>
    <cellStyle name="Normal 53 2 2 2 5 2 3" xfId="30601" xr:uid="{00000000-0005-0000-0000-000089770000}"/>
    <cellStyle name="Normal 53 2 2 2 5 3" xfId="10483" xr:uid="{00000000-0005-0000-0000-0000F3280000}"/>
    <cellStyle name="Normal 53 2 2 2 5 3 3" xfId="25584" xr:uid="{00000000-0005-0000-0000-0000F0630000}"/>
    <cellStyle name="Normal 53 2 2 2 5 5" xfId="20571" xr:uid="{00000000-0005-0000-0000-00005B500000}"/>
    <cellStyle name="Normal 53 2 2 2 6" xfId="12161" xr:uid="{00000000-0005-0000-0000-0000812F0000}"/>
    <cellStyle name="Normal 53 2 2 2 6 3" xfId="27259" xr:uid="{00000000-0005-0000-0000-00007B6A0000}"/>
    <cellStyle name="Normal 53 2 2 2 7" xfId="7140" xr:uid="{00000000-0005-0000-0000-0000E41B0000}"/>
    <cellStyle name="Normal 53 2 2 2 7 3" xfId="22242" xr:uid="{00000000-0005-0000-0000-0000E2560000}"/>
    <cellStyle name="Normal 53 2 2 2 9" xfId="17229" xr:uid="{00000000-0005-0000-0000-00004D430000}"/>
    <cellStyle name="Normal 53 2 2 3" xfId="2276" xr:uid="{00000000-0005-0000-0000-0000E4080000}"/>
    <cellStyle name="Normal 53 2 2 3 2" xfId="3115" xr:uid="{00000000-0005-0000-0000-00002B0C0000}"/>
    <cellStyle name="Normal 53 2 2 3 2 2" xfId="4805" xr:uid="{00000000-0005-0000-0000-0000C5120000}"/>
    <cellStyle name="Normal 53 2 2 3 2 2 2" xfId="14878" xr:uid="{00000000-0005-0000-0000-00001E3A0000}"/>
    <cellStyle name="Normal 53 2 2 3 2 2 2 3" xfId="29976" xr:uid="{00000000-0005-0000-0000-000018750000}"/>
    <cellStyle name="Normal 53 2 2 3 2 2 3" xfId="9858" xr:uid="{00000000-0005-0000-0000-000082260000}"/>
    <cellStyle name="Normal 53 2 2 3 2 2 3 3" xfId="24959" xr:uid="{00000000-0005-0000-0000-00007F610000}"/>
    <cellStyle name="Normal 53 2 2 3 2 2 5" xfId="19946" xr:uid="{00000000-0005-0000-0000-0000EA4D0000}"/>
    <cellStyle name="Normal 53 2 2 3 2 3" xfId="6497" xr:uid="{00000000-0005-0000-0000-000061190000}"/>
    <cellStyle name="Normal 53 2 2 3 2 3 2" xfId="16549" xr:uid="{00000000-0005-0000-0000-0000A5400000}"/>
    <cellStyle name="Normal 53 2 2 3 2 3 3" xfId="11529" xr:uid="{00000000-0005-0000-0000-0000092D0000}"/>
    <cellStyle name="Normal 53 2 2 3 2 3 3 3" xfId="26630" xr:uid="{00000000-0005-0000-0000-000006680000}"/>
    <cellStyle name="Normal 53 2 2 3 2 3 5" xfId="21617" xr:uid="{00000000-0005-0000-0000-000071540000}"/>
    <cellStyle name="Normal 53 2 2 3 2 4" xfId="13207" xr:uid="{00000000-0005-0000-0000-000097330000}"/>
    <cellStyle name="Normal 53 2 2 3 2 4 3" xfId="28305" xr:uid="{00000000-0005-0000-0000-0000916E0000}"/>
    <cellStyle name="Normal 53 2 2 3 2 5" xfId="8186" xr:uid="{00000000-0005-0000-0000-0000FA1F0000}"/>
    <cellStyle name="Normal 53 2 2 3 2 5 3" xfId="23288" xr:uid="{00000000-0005-0000-0000-0000F85A0000}"/>
    <cellStyle name="Normal 53 2 2 3 2 7" xfId="18275" xr:uid="{00000000-0005-0000-0000-000063470000}"/>
    <cellStyle name="Normal 53 2 2 3 3" xfId="3968" xr:uid="{00000000-0005-0000-0000-0000800F0000}"/>
    <cellStyle name="Normal 53 2 2 3 3 2" xfId="14042" xr:uid="{00000000-0005-0000-0000-0000DA360000}"/>
    <cellStyle name="Normal 53 2 2 3 3 2 3" xfId="29140" xr:uid="{00000000-0005-0000-0000-0000D4710000}"/>
    <cellStyle name="Normal 53 2 2 3 3 3" xfId="9022" xr:uid="{00000000-0005-0000-0000-00003E230000}"/>
    <cellStyle name="Normal 53 2 2 3 3 3 3" xfId="24123" xr:uid="{00000000-0005-0000-0000-00003B5E0000}"/>
    <cellStyle name="Normal 53 2 2 3 3 5" xfId="19110" xr:uid="{00000000-0005-0000-0000-0000A64A0000}"/>
    <cellStyle name="Normal 53 2 2 3 4" xfId="5661" xr:uid="{00000000-0005-0000-0000-00001D160000}"/>
    <cellStyle name="Normal 53 2 2 3 4 2" xfId="15713" xr:uid="{00000000-0005-0000-0000-0000613D0000}"/>
    <cellStyle name="Normal 53 2 2 3 4 2 3" xfId="30811" xr:uid="{00000000-0005-0000-0000-00005B780000}"/>
    <cellStyle name="Normal 53 2 2 3 4 3" xfId="10693" xr:uid="{00000000-0005-0000-0000-0000C5290000}"/>
    <cellStyle name="Normal 53 2 2 3 4 3 3" xfId="25794" xr:uid="{00000000-0005-0000-0000-0000C2640000}"/>
    <cellStyle name="Normal 53 2 2 3 4 5" xfId="20781" xr:uid="{00000000-0005-0000-0000-00002D510000}"/>
    <cellStyle name="Normal 53 2 2 3 5" xfId="12371" xr:uid="{00000000-0005-0000-0000-000053300000}"/>
    <cellStyle name="Normal 53 2 2 3 5 3" xfId="27469" xr:uid="{00000000-0005-0000-0000-00004D6B0000}"/>
    <cellStyle name="Normal 53 2 2 3 6" xfId="7350" xr:uid="{00000000-0005-0000-0000-0000B61C0000}"/>
    <cellStyle name="Normal 53 2 2 3 6 3" xfId="22452" xr:uid="{00000000-0005-0000-0000-0000B4570000}"/>
    <cellStyle name="Normal 53 2 2 3 8" xfId="17439" xr:uid="{00000000-0005-0000-0000-00001F440000}"/>
    <cellStyle name="Normal 53 2 2 4" xfId="2697" xr:uid="{00000000-0005-0000-0000-0000890A0000}"/>
    <cellStyle name="Normal 53 2 2 4 2" xfId="4387" xr:uid="{00000000-0005-0000-0000-000023110000}"/>
    <cellStyle name="Normal 53 2 2 4 2 2" xfId="14460" xr:uid="{00000000-0005-0000-0000-00007C380000}"/>
    <cellStyle name="Normal 53 2 2 4 2 2 3" xfId="29558" xr:uid="{00000000-0005-0000-0000-000076730000}"/>
    <cellStyle name="Normal 53 2 2 4 2 3" xfId="9440" xr:uid="{00000000-0005-0000-0000-0000E0240000}"/>
    <cellStyle name="Normal 53 2 2 4 2 3 3" xfId="24541" xr:uid="{00000000-0005-0000-0000-0000DD5F0000}"/>
    <cellStyle name="Normal 53 2 2 4 2 5" xfId="19528" xr:uid="{00000000-0005-0000-0000-0000484C0000}"/>
    <cellStyle name="Normal 53 2 2 4 3" xfId="6079" xr:uid="{00000000-0005-0000-0000-0000BF170000}"/>
    <cellStyle name="Normal 53 2 2 4 3 2" xfId="16131" xr:uid="{00000000-0005-0000-0000-0000033F0000}"/>
    <cellStyle name="Normal 53 2 2 4 3 3" xfId="11111" xr:uid="{00000000-0005-0000-0000-0000672B0000}"/>
    <cellStyle name="Normal 53 2 2 4 3 3 3" xfId="26212" xr:uid="{00000000-0005-0000-0000-000064660000}"/>
    <cellStyle name="Normal 53 2 2 4 3 5" xfId="21199" xr:uid="{00000000-0005-0000-0000-0000CF520000}"/>
    <cellStyle name="Normal 53 2 2 4 4" xfId="12789" xr:uid="{00000000-0005-0000-0000-0000F5310000}"/>
    <cellStyle name="Normal 53 2 2 4 4 3" xfId="27887" xr:uid="{00000000-0005-0000-0000-0000EF6C0000}"/>
    <cellStyle name="Normal 53 2 2 4 5" xfId="7768" xr:uid="{00000000-0005-0000-0000-0000581E0000}"/>
    <cellStyle name="Normal 53 2 2 4 5 3" xfId="22870" xr:uid="{00000000-0005-0000-0000-000056590000}"/>
    <cellStyle name="Normal 53 2 2 4 7" xfId="17857" xr:uid="{00000000-0005-0000-0000-0000C1450000}"/>
    <cellStyle name="Normal 53 2 2 5" xfId="3550" xr:uid="{00000000-0005-0000-0000-0000DE0D0000}"/>
    <cellStyle name="Normal 53 2 2 5 2" xfId="13624" xr:uid="{00000000-0005-0000-0000-000038350000}"/>
    <cellStyle name="Normal 53 2 2 5 2 3" xfId="28722" xr:uid="{00000000-0005-0000-0000-000032700000}"/>
    <cellStyle name="Normal 53 2 2 5 3" xfId="8604" xr:uid="{00000000-0005-0000-0000-00009C210000}"/>
    <cellStyle name="Normal 53 2 2 5 3 3" xfId="23705" xr:uid="{00000000-0005-0000-0000-0000995C0000}"/>
    <cellStyle name="Normal 53 2 2 5 5" xfId="18692" xr:uid="{00000000-0005-0000-0000-000004490000}"/>
    <cellStyle name="Normal 53 2 2 6" xfId="5243" xr:uid="{00000000-0005-0000-0000-00007B140000}"/>
    <cellStyle name="Normal 53 2 2 6 2" xfId="15295" xr:uid="{00000000-0005-0000-0000-0000BF3B0000}"/>
    <cellStyle name="Normal 53 2 2 6 2 3" xfId="30393" xr:uid="{00000000-0005-0000-0000-0000B9760000}"/>
    <cellStyle name="Normal 53 2 2 6 3" xfId="10275" xr:uid="{00000000-0005-0000-0000-000023280000}"/>
    <cellStyle name="Normal 53 2 2 6 3 3" xfId="25376" xr:uid="{00000000-0005-0000-0000-000020630000}"/>
    <cellStyle name="Normal 53 2 2 6 5" xfId="20363" xr:uid="{00000000-0005-0000-0000-00008B4F0000}"/>
    <cellStyle name="Normal 53 2 2 7" xfId="11953" xr:uid="{00000000-0005-0000-0000-0000B12E0000}"/>
    <cellStyle name="Normal 53 2 2 7 3" xfId="27051" xr:uid="{00000000-0005-0000-0000-0000AB690000}"/>
    <cellStyle name="Normal 53 2 2 8" xfId="6932" xr:uid="{00000000-0005-0000-0000-0000141B0000}"/>
    <cellStyle name="Normal 53 2 2 8 3" xfId="22034" xr:uid="{00000000-0005-0000-0000-000012560000}"/>
    <cellStyle name="Normal 53 2 3" xfId="1959" xr:uid="{00000000-0005-0000-0000-0000A7070000}"/>
    <cellStyle name="Normal 53 2 3 2" xfId="2380" xr:uid="{00000000-0005-0000-0000-00004C090000}"/>
    <cellStyle name="Normal 53 2 3 2 2" xfId="3219" xr:uid="{00000000-0005-0000-0000-0000930C0000}"/>
    <cellStyle name="Normal 53 2 3 2 2 2" xfId="4909" xr:uid="{00000000-0005-0000-0000-00002D130000}"/>
    <cellStyle name="Normal 53 2 3 2 2 2 2" xfId="14982" xr:uid="{00000000-0005-0000-0000-0000863A0000}"/>
    <cellStyle name="Normal 53 2 3 2 2 2 2 3" xfId="30080" xr:uid="{00000000-0005-0000-0000-000080750000}"/>
    <cellStyle name="Normal 53 2 3 2 2 2 3" xfId="9962" xr:uid="{00000000-0005-0000-0000-0000EA260000}"/>
    <cellStyle name="Normal 53 2 3 2 2 2 3 3" xfId="25063" xr:uid="{00000000-0005-0000-0000-0000E7610000}"/>
    <cellStyle name="Normal 53 2 3 2 2 2 5" xfId="20050" xr:uid="{00000000-0005-0000-0000-0000524E0000}"/>
    <cellStyle name="Normal 53 2 3 2 2 3" xfId="6601" xr:uid="{00000000-0005-0000-0000-0000C9190000}"/>
    <cellStyle name="Normal 53 2 3 2 2 3 2" xfId="16653" xr:uid="{00000000-0005-0000-0000-00000D410000}"/>
    <cellStyle name="Normal 53 2 3 2 2 3 3" xfId="11633" xr:uid="{00000000-0005-0000-0000-0000712D0000}"/>
    <cellStyle name="Normal 53 2 3 2 2 3 3 3" xfId="26734" xr:uid="{00000000-0005-0000-0000-00006E680000}"/>
    <cellStyle name="Normal 53 2 3 2 2 3 5" xfId="21721" xr:uid="{00000000-0005-0000-0000-0000D9540000}"/>
    <cellStyle name="Normal 53 2 3 2 2 4" xfId="13311" xr:uid="{00000000-0005-0000-0000-0000FF330000}"/>
    <cellStyle name="Normal 53 2 3 2 2 4 3" xfId="28409" xr:uid="{00000000-0005-0000-0000-0000F96E0000}"/>
    <cellStyle name="Normal 53 2 3 2 2 5" xfId="8290" xr:uid="{00000000-0005-0000-0000-000062200000}"/>
    <cellStyle name="Normal 53 2 3 2 2 5 3" xfId="23392" xr:uid="{00000000-0005-0000-0000-0000605B0000}"/>
    <cellStyle name="Normal 53 2 3 2 2 7" xfId="18379" xr:uid="{00000000-0005-0000-0000-0000CB470000}"/>
    <cellStyle name="Normal 53 2 3 2 3" xfId="4072" xr:uid="{00000000-0005-0000-0000-0000E80F0000}"/>
    <cellStyle name="Normal 53 2 3 2 3 2" xfId="14146" xr:uid="{00000000-0005-0000-0000-000042370000}"/>
    <cellStyle name="Normal 53 2 3 2 3 2 3" xfId="29244" xr:uid="{00000000-0005-0000-0000-00003C720000}"/>
    <cellStyle name="Normal 53 2 3 2 3 3" xfId="9126" xr:uid="{00000000-0005-0000-0000-0000A6230000}"/>
    <cellStyle name="Normal 53 2 3 2 3 3 3" xfId="24227" xr:uid="{00000000-0005-0000-0000-0000A35E0000}"/>
    <cellStyle name="Normal 53 2 3 2 3 5" xfId="19214" xr:uid="{00000000-0005-0000-0000-00000E4B0000}"/>
    <cellStyle name="Normal 53 2 3 2 4" xfId="5765" xr:uid="{00000000-0005-0000-0000-000085160000}"/>
    <cellStyle name="Normal 53 2 3 2 4 2" xfId="15817" xr:uid="{00000000-0005-0000-0000-0000C93D0000}"/>
    <cellStyle name="Normal 53 2 3 2 4 2 3" xfId="30915" xr:uid="{00000000-0005-0000-0000-0000C3780000}"/>
    <cellStyle name="Normal 53 2 3 2 4 3" xfId="10797" xr:uid="{00000000-0005-0000-0000-00002D2A0000}"/>
    <cellStyle name="Normal 53 2 3 2 4 3 3" xfId="25898" xr:uid="{00000000-0005-0000-0000-00002A650000}"/>
    <cellStyle name="Normal 53 2 3 2 4 5" xfId="20885" xr:uid="{00000000-0005-0000-0000-000095510000}"/>
    <cellStyle name="Normal 53 2 3 2 5" xfId="12475" xr:uid="{00000000-0005-0000-0000-0000BB300000}"/>
    <cellStyle name="Normal 53 2 3 2 5 3" xfId="27573" xr:uid="{00000000-0005-0000-0000-0000B56B0000}"/>
    <cellStyle name="Normal 53 2 3 2 6" xfId="7454" xr:uid="{00000000-0005-0000-0000-00001E1D0000}"/>
    <cellStyle name="Normal 53 2 3 2 6 3" xfId="22556" xr:uid="{00000000-0005-0000-0000-00001C580000}"/>
    <cellStyle name="Normal 53 2 3 2 8" xfId="17543" xr:uid="{00000000-0005-0000-0000-000087440000}"/>
    <cellStyle name="Normal 53 2 3 3" xfId="2801" xr:uid="{00000000-0005-0000-0000-0000F10A0000}"/>
    <cellStyle name="Normal 53 2 3 3 2" xfId="4491" xr:uid="{00000000-0005-0000-0000-00008B110000}"/>
    <cellStyle name="Normal 53 2 3 3 2 2" xfId="14564" xr:uid="{00000000-0005-0000-0000-0000E4380000}"/>
    <cellStyle name="Normal 53 2 3 3 2 2 3" xfId="29662" xr:uid="{00000000-0005-0000-0000-0000DE730000}"/>
    <cellStyle name="Normal 53 2 3 3 2 3" xfId="9544" xr:uid="{00000000-0005-0000-0000-000048250000}"/>
    <cellStyle name="Normal 53 2 3 3 2 3 3" xfId="24645" xr:uid="{00000000-0005-0000-0000-000045600000}"/>
    <cellStyle name="Normal 53 2 3 3 2 5" xfId="19632" xr:uid="{00000000-0005-0000-0000-0000B04C0000}"/>
    <cellStyle name="Normal 53 2 3 3 3" xfId="6183" xr:uid="{00000000-0005-0000-0000-000027180000}"/>
    <cellStyle name="Normal 53 2 3 3 3 2" xfId="16235" xr:uid="{00000000-0005-0000-0000-00006B3F0000}"/>
    <cellStyle name="Normal 53 2 3 3 3 3" xfId="11215" xr:uid="{00000000-0005-0000-0000-0000CF2B0000}"/>
    <cellStyle name="Normal 53 2 3 3 3 3 3" xfId="26316" xr:uid="{00000000-0005-0000-0000-0000CC660000}"/>
    <cellStyle name="Normal 53 2 3 3 3 5" xfId="21303" xr:uid="{00000000-0005-0000-0000-000037530000}"/>
    <cellStyle name="Normal 53 2 3 3 4" xfId="12893" xr:uid="{00000000-0005-0000-0000-00005D320000}"/>
    <cellStyle name="Normal 53 2 3 3 4 3" xfId="27991" xr:uid="{00000000-0005-0000-0000-0000576D0000}"/>
    <cellStyle name="Normal 53 2 3 3 5" xfId="7872" xr:uid="{00000000-0005-0000-0000-0000C01E0000}"/>
    <cellStyle name="Normal 53 2 3 3 5 3" xfId="22974" xr:uid="{00000000-0005-0000-0000-0000BE590000}"/>
    <cellStyle name="Normal 53 2 3 3 7" xfId="17961" xr:uid="{00000000-0005-0000-0000-000029460000}"/>
    <cellStyle name="Normal 53 2 3 4" xfId="3654" xr:uid="{00000000-0005-0000-0000-0000460E0000}"/>
    <cellStyle name="Normal 53 2 3 4 2" xfId="13728" xr:uid="{00000000-0005-0000-0000-0000A0350000}"/>
    <cellStyle name="Normal 53 2 3 4 2 3" xfId="28826" xr:uid="{00000000-0005-0000-0000-00009A700000}"/>
    <cellStyle name="Normal 53 2 3 4 3" xfId="8708" xr:uid="{00000000-0005-0000-0000-000004220000}"/>
    <cellStyle name="Normal 53 2 3 4 3 3" xfId="23809" xr:uid="{00000000-0005-0000-0000-0000015D0000}"/>
    <cellStyle name="Normal 53 2 3 4 5" xfId="18796" xr:uid="{00000000-0005-0000-0000-00006C490000}"/>
    <cellStyle name="Normal 53 2 3 5" xfId="5347" xr:uid="{00000000-0005-0000-0000-0000E3140000}"/>
    <cellStyle name="Normal 53 2 3 5 2" xfId="15399" xr:uid="{00000000-0005-0000-0000-0000273C0000}"/>
    <cellStyle name="Normal 53 2 3 5 2 3" xfId="30497" xr:uid="{00000000-0005-0000-0000-000021770000}"/>
    <cellStyle name="Normal 53 2 3 5 3" xfId="10379" xr:uid="{00000000-0005-0000-0000-00008B280000}"/>
    <cellStyle name="Normal 53 2 3 5 3 3" xfId="25480" xr:uid="{00000000-0005-0000-0000-000088630000}"/>
    <cellStyle name="Normal 53 2 3 5 5" xfId="20467" xr:uid="{00000000-0005-0000-0000-0000F34F0000}"/>
    <cellStyle name="Normal 53 2 3 6" xfId="12057" xr:uid="{00000000-0005-0000-0000-0000192F0000}"/>
    <cellStyle name="Normal 53 2 3 6 3" xfId="27155" xr:uid="{00000000-0005-0000-0000-0000136A0000}"/>
    <cellStyle name="Normal 53 2 3 7" xfId="7036" xr:uid="{00000000-0005-0000-0000-00007C1B0000}"/>
    <cellStyle name="Normal 53 2 3 7 3" xfId="22138" xr:uid="{00000000-0005-0000-0000-00007A560000}"/>
    <cellStyle name="Normal 53 2 3 9" xfId="17125" xr:uid="{00000000-0005-0000-0000-0000E5420000}"/>
    <cellStyle name="Normal 53 2 4" xfId="2172" xr:uid="{00000000-0005-0000-0000-00007C080000}"/>
    <cellStyle name="Normal 53 2 4 2" xfId="3011" xr:uid="{00000000-0005-0000-0000-0000C30B0000}"/>
    <cellStyle name="Normal 53 2 4 2 2" xfId="4701" xr:uid="{00000000-0005-0000-0000-00005D120000}"/>
    <cellStyle name="Normal 53 2 4 2 2 2" xfId="14774" xr:uid="{00000000-0005-0000-0000-0000B6390000}"/>
    <cellStyle name="Normal 53 2 4 2 2 2 3" xfId="29872" xr:uid="{00000000-0005-0000-0000-0000B0740000}"/>
    <cellStyle name="Normal 53 2 4 2 2 3" xfId="9754" xr:uid="{00000000-0005-0000-0000-00001A260000}"/>
    <cellStyle name="Normal 53 2 4 2 2 3 3" xfId="24855" xr:uid="{00000000-0005-0000-0000-000017610000}"/>
    <cellStyle name="Normal 53 2 4 2 2 5" xfId="19842" xr:uid="{00000000-0005-0000-0000-0000824D0000}"/>
    <cellStyle name="Normal 53 2 4 2 3" xfId="6393" xr:uid="{00000000-0005-0000-0000-0000F9180000}"/>
    <cellStyle name="Normal 53 2 4 2 3 2" xfId="16445" xr:uid="{00000000-0005-0000-0000-00003D400000}"/>
    <cellStyle name="Normal 53 2 4 2 3 3" xfId="11425" xr:uid="{00000000-0005-0000-0000-0000A12C0000}"/>
    <cellStyle name="Normal 53 2 4 2 3 3 3" xfId="26526" xr:uid="{00000000-0005-0000-0000-00009E670000}"/>
    <cellStyle name="Normal 53 2 4 2 3 5" xfId="21513" xr:uid="{00000000-0005-0000-0000-000009540000}"/>
    <cellStyle name="Normal 53 2 4 2 4" xfId="13103" xr:uid="{00000000-0005-0000-0000-00002F330000}"/>
    <cellStyle name="Normal 53 2 4 2 4 3" xfId="28201" xr:uid="{00000000-0005-0000-0000-0000296E0000}"/>
    <cellStyle name="Normal 53 2 4 2 5" xfId="8082" xr:uid="{00000000-0005-0000-0000-0000921F0000}"/>
    <cellStyle name="Normal 53 2 4 2 5 3" xfId="23184" xr:uid="{00000000-0005-0000-0000-0000905A0000}"/>
    <cellStyle name="Normal 53 2 4 2 7" xfId="18171" xr:uid="{00000000-0005-0000-0000-0000FB460000}"/>
    <cellStyle name="Normal 53 2 4 3" xfId="3864" xr:uid="{00000000-0005-0000-0000-0000180F0000}"/>
    <cellStyle name="Normal 53 2 4 3 2" xfId="13938" xr:uid="{00000000-0005-0000-0000-000072360000}"/>
    <cellStyle name="Normal 53 2 4 3 2 3" xfId="29036" xr:uid="{00000000-0005-0000-0000-00006C710000}"/>
    <cellStyle name="Normal 53 2 4 3 3" xfId="8918" xr:uid="{00000000-0005-0000-0000-0000D6220000}"/>
    <cellStyle name="Normal 53 2 4 3 3 3" xfId="24019" xr:uid="{00000000-0005-0000-0000-0000D35D0000}"/>
    <cellStyle name="Normal 53 2 4 3 5" xfId="19006" xr:uid="{00000000-0005-0000-0000-00003E4A0000}"/>
    <cellStyle name="Normal 53 2 4 4" xfId="5557" xr:uid="{00000000-0005-0000-0000-0000B5150000}"/>
    <cellStyle name="Normal 53 2 4 4 2" xfId="15609" xr:uid="{00000000-0005-0000-0000-0000F93C0000}"/>
    <cellStyle name="Normal 53 2 4 4 2 3" xfId="30707" xr:uid="{00000000-0005-0000-0000-0000F3770000}"/>
    <cellStyle name="Normal 53 2 4 4 3" xfId="10589" xr:uid="{00000000-0005-0000-0000-00005D290000}"/>
    <cellStyle name="Normal 53 2 4 4 3 3" xfId="25690" xr:uid="{00000000-0005-0000-0000-00005A640000}"/>
    <cellStyle name="Normal 53 2 4 4 5" xfId="20677" xr:uid="{00000000-0005-0000-0000-0000C5500000}"/>
    <cellStyle name="Normal 53 2 4 5" xfId="12267" xr:uid="{00000000-0005-0000-0000-0000EB2F0000}"/>
    <cellStyle name="Normal 53 2 4 5 3" xfId="27365" xr:uid="{00000000-0005-0000-0000-0000E56A0000}"/>
    <cellStyle name="Normal 53 2 4 6" xfId="7246" xr:uid="{00000000-0005-0000-0000-00004E1C0000}"/>
    <cellStyle name="Normal 53 2 4 6 3" xfId="22348" xr:uid="{00000000-0005-0000-0000-00004C570000}"/>
    <cellStyle name="Normal 53 2 4 8" xfId="17335" xr:uid="{00000000-0005-0000-0000-0000B7430000}"/>
    <cellStyle name="Normal 53 2 5" xfId="2593" xr:uid="{00000000-0005-0000-0000-0000210A0000}"/>
    <cellStyle name="Normal 53 2 5 2" xfId="4283" xr:uid="{00000000-0005-0000-0000-0000BB100000}"/>
    <cellStyle name="Normal 53 2 5 2 2" xfId="14356" xr:uid="{00000000-0005-0000-0000-000014380000}"/>
    <cellStyle name="Normal 53 2 5 2 2 3" xfId="29454" xr:uid="{00000000-0005-0000-0000-00000E730000}"/>
    <cellStyle name="Normal 53 2 5 2 3" xfId="9336" xr:uid="{00000000-0005-0000-0000-000078240000}"/>
    <cellStyle name="Normal 53 2 5 2 3 3" xfId="24437" xr:uid="{00000000-0005-0000-0000-0000755F0000}"/>
    <cellStyle name="Normal 53 2 5 2 5" xfId="19424" xr:uid="{00000000-0005-0000-0000-0000E04B0000}"/>
    <cellStyle name="Normal 53 2 5 3" xfId="5975" xr:uid="{00000000-0005-0000-0000-000057170000}"/>
    <cellStyle name="Normal 53 2 5 3 2" xfId="16027" xr:uid="{00000000-0005-0000-0000-00009B3E0000}"/>
    <cellStyle name="Normal 53 2 5 3 3" xfId="11007" xr:uid="{00000000-0005-0000-0000-0000FF2A0000}"/>
    <cellStyle name="Normal 53 2 5 3 3 3" xfId="26108" xr:uid="{00000000-0005-0000-0000-0000FC650000}"/>
    <cellStyle name="Normal 53 2 5 3 5" xfId="21095" xr:uid="{00000000-0005-0000-0000-000067520000}"/>
    <cellStyle name="Normal 53 2 5 4" xfId="12685" xr:uid="{00000000-0005-0000-0000-00008D310000}"/>
    <cellStyle name="Normal 53 2 5 4 3" xfId="27783" xr:uid="{00000000-0005-0000-0000-0000876C0000}"/>
    <cellStyle name="Normal 53 2 5 5" xfId="7664" xr:uid="{00000000-0005-0000-0000-0000F01D0000}"/>
    <cellStyle name="Normal 53 2 5 5 3" xfId="22766" xr:uid="{00000000-0005-0000-0000-0000EE580000}"/>
    <cellStyle name="Normal 53 2 5 7" xfId="17753" xr:uid="{00000000-0005-0000-0000-000059450000}"/>
    <cellStyle name="Normal 53 2 6" xfId="3446" xr:uid="{00000000-0005-0000-0000-0000760D0000}"/>
    <cellStyle name="Normal 53 2 6 2" xfId="13520" xr:uid="{00000000-0005-0000-0000-0000D0340000}"/>
    <cellStyle name="Normal 53 2 6 2 3" xfId="28618" xr:uid="{00000000-0005-0000-0000-0000CA6F0000}"/>
    <cellStyle name="Normal 53 2 6 3" xfId="8500" xr:uid="{00000000-0005-0000-0000-000034210000}"/>
    <cellStyle name="Normal 53 2 6 3 3" xfId="23601" xr:uid="{00000000-0005-0000-0000-0000315C0000}"/>
    <cellStyle name="Normal 53 2 6 5" xfId="18588" xr:uid="{00000000-0005-0000-0000-00009C480000}"/>
    <cellStyle name="Normal 53 2 7" xfId="5139" xr:uid="{00000000-0005-0000-0000-000013140000}"/>
    <cellStyle name="Normal 53 2 7 2" xfId="15191" xr:uid="{00000000-0005-0000-0000-0000573B0000}"/>
    <cellStyle name="Normal 53 2 7 2 3" xfId="30289" xr:uid="{00000000-0005-0000-0000-000051760000}"/>
    <cellStyle name="Normal 53 2 7 3" xfId="10171" xr:uid="{00000000-0005-0000-0000-0000BB270000}"/>
    <cellStyle name="Normal 53 2 7 3 3" xfId="25272" xr:uid="{00000000-0005-0000-0000-0000B8620000}"/>
    <cellStyle name="Normal 53 2 7 5" xfId="20259" xr:uid="{00000000-0005-0000-0000-0000234F0000}"/>
    <cellStyle name="Normal 53 2 8" xfId="11849" xr:uid="{00000000-0005-0000-0000-0000492E0000}"/>
    <cellStyle name="Normal 53 2 8 3" xfId="26947" xr:uid="{00000000-0005-0000-0000-000043690000}"/>
    <cellStyle name="Normal 53 2 9" xfId="6828" xr:uid="{00000000-0005-0000-0000-0000AC1A0000}"/>
    <cellStyle name="Normal 53 2 9 3" xfId="21930" xr:uid="{00000000-0005-0000-0000-0000AA550000}"/>
    <cellStyle name="Normal 53 3" xfId="1792" xr:uid="{00000000-0005-0000-0000-000000070000}"/>
    <cellStyle name="Normal 53 3 10" xfId="16969" xr:uid="{00000000-0005-0000-0000-000049420000}"/>
    <cellStyle name="Normal 53 3 2" xfId="2011" xr:uid="{00000000-0005-0000-0000-0000DB070000}"/>
    <cellStyle name="Normal 53 3 2 2" xfId="2432" xr:uid="{00000000-0005-0000-0000-000080090000}"/>
    <cellStyle name="Normal 53 3 2 2 2" xfId="3271" xr:uid="{00000000-0005-0000-0000-0000C70C0000}"/>
    <cellStyle name="Normal 53 3 2 2 2 2" xfId="4961" xr:uid="{00000000-0005-0000-0000-000061130000}"/>
    <cellStyle name="Normal 53 3 2 2 2 2 2" xfId="15034" xr:uid="{00000000-0005-0000-0000-0000BA3A0000}"/>
    <cellStyle name="Normal 53 3 2 2 2 2 2 3" xfId="30132" xr:uid="{00000000-0005-0000-0000-0000B4750000}"/>
    <cellStyle name="Normal 53 3 2 2 2 2 3" xfId="10014" xr:uid="{00000000-0005-0000-0000-00001E270000}"/>
    <cellStyle name="Normal 53 3 2 2 2 2 3 3" xfId="25115" xr:uid="{00000000-0005-0000-0000-00001B620000}"/>
    <cellStyle name="Normal 53 3 2 2 2 2 5" xfId="20102" xr:uid="{00000000-0005-0000-0000-0000864E0000}"/>
    <cellStyle name="Normal 53 3 2 2 2 3" xfId="6653" xr:uid="{00000000-0005-0000-0000-0000FD190000}"/>
    <cellStyle name="Normal 53 3 2 2 2 3 2" xfId="16705" xr:uid="{00000000-0005-0000-0000-000041410000}"/>
    <cellStyle name="Normal 53 3 2 2 2 3 3" xfId="11685" xr:uid="{00000000-0005-0000-0000-0000A52D0000}"/>
    <cellStyle name="Normal 53 3 2 2 2 3 3 3" xfId="26786" xr:uid="{00000000-0005-0000-0000-0000A2680000}"/>
    <cellStyle name="Normal 53 3 2 2 2 3 5" xfId="21773" xr:uid="{00000000-0005-0000-0000-00000D550000}"/>
    <cellStyle name="Normal 53 3 2 2 2 4" xfId="13363" xr:uid="{00000000-0005-0000-0000-000033340000}"/>
    <cellStyle name="Normal 53 3 2 2 2 4 3" xfId="28461" xr:uid="{00000000-0005-0000-0000-00002D6F0000}"/>
    <cellStyle name="Normal 53 3 2 2 2 5" xfId="8342" xr:uid="{00000000-0005-0000-0000-000096200000}"/>
    <cellStyle name="Normal 53 3 2 2 2 5 3" xfId="23444" xr:uid="{00000000-0005-0000-0000-0000945B0000}"/>
    <cellStyle name="Normal 53 3 2 2 2 7" xfId="18431" xr:uid="{00000000-0005-0000-0000-0000FF470000}"/>
    <cellStyle name="Normal 53 3 2 2 3" xfId="4124" xr:uid="{00000000-0005-0000-0000-00001C100000}"/>
    <cellStyle name="Normal 53 3 2 2 3 2" xfId="14198" xr:uid="{00000000-0005-0000-0000-000076370000}"/>
    <cellStyle name="Normal 53 3 2 2 3 2 3" xfId="29296" xr:uid="{00000000-0005-0000-0000-000070720000}"/>
    <cellStyle name="Normal 53 3 2 2 3 3" xfId="9178" xr:uid="{00000000-0005-0000-0000-0000DA230000}"/>
    <cellStyle name="Normal 53 3 2 2 3 3 3" xfId="24279" xr:uid="{00000000-0005-0000-0000-0000D75E0000}"/>
    <cellStyle name="Normal 53 3 2 2 3 5" xfId="19266" xr:uid="{00000000-0005-0000-0000-0000424B0000}"/>
    <cellStyle name="Normal 53 3 2 2 4" xfId="5817" xr:uid="{00000000-0005-0000-0000-0000B9160000}"/>
    <cellStyle name="Normal 53 3 2 2 4 2" xfId="15869" xr:uid="{00000000-0005-0000-0000-0000FD3D0000}"/>
    <cellStyle name="Normal 53 3 2 2 4 3" xfId="10849" xr:uid="{00000000-0005-0000-0000-0000612A0000}"/>
    <cellStyle name="Normal 53 3 2 2 4 3 3" xfId="25950" xr:uid="{00000000-0005-0000-0000-00005E650000}"/>
    <cellStyle name="Normal 53 3 2 2 4 5" xfId="20937" xr:uid="{00000000-0005-0000-0000-0000C9510000}"/>
    <cellStyle name="Normal 53 3 2 2 5" xfId="12527" xr:uid="{00000000-0005-0000-0000-0000EF300000}"/>
    <cellStyle name="Normal 53 3 2 2 5 3" xfId="27625" xr:uid="{00000000-0005-0000-0000-0000E96B0000}"/>
    <cellStyle name="Normal 53 3 2 2 6" xfId="7506" xr:uid="{00000000-0005-0000-0000-0000521D0000}"/>
    <cellStyle name="Normal 53 3 2 2 6 3" xfId="22608" xr:uid="{00000000-0005-0000-0000-000050580000}"/>
    <cellStyle name="Normal 53 3 2 2 8" xfId="17595" xr:uid="{00000000-0005-0000-0000-0000BB440000}"/>
    <cellStyle name="Normal 53 3 2 3" xfId="2853" xr:uid="{00000000-0005-0000-0000-0000250B0000}"/>
    <cellStyle name="Normal 53 3 2 3 2" xfId="4543" xr:uid="{00000000-0005-0000-0000-0000BF110000}"/>
    <cellStyle name="Normal 53 3 2 3 2 2" xfId="14616" xr:uid="{00000000-0005-0000-0000-000018390000}"/>
    <cellStyle name="Normal 53 3 2 3 2 2 3" xfId="29714" xr:uid="{00000000-0005-0000-0000-000012740000}"/>
    <cellStyle name="Normal 53 3 2 3 2 3" xfId="9596" xr:uid="{00000000-0005-0000-0000-00007C250000}"/>
    <cellStyle name="Normal 53 3 2 3 2 3 3" xfId="24697" xr:uid="{00000000-0005-0000-0000-000079600000}"/>
    <cellStyle name="Normal 53 3 2 3 2 5" xfId="19684" xr:uid="{00000000-0005-0000-0000-0000E44C0000}"/>
    <cellStyle name="Normal 53 3 2 3 3" xfId="6235" xr:uid="{00000000-0005-0000-0000-00005B180000}"/>
    <cellStyle name="Normal 53 3 2 3 3 2" xfId="16287" xr:uid="{00000000-0005-0000-0000-00009F3F0000}"/>
    <cellStyle name="Normal 53 3 2 3 3 3" xfId="11267" xr:uid="{00000000-0005-0000-0000-0000032C0000}"/>
    <cellStyle name="Normal 53 3 2 3 3 3 3" xfId="26368" xr:uid="{00000000-0005-0000-0000-000000670000}"/>
    <cellStyle name="Normal 53 3 2 3 3 5" xfId="21355" xr:uid="{00000000-0005-0000-0000-00006B530000}"/>
    <cellStyle name="Normal 53 3 2 3 4" xfId="12945" xr:uid="{00000000-0005-0000-0000-000091320000}"/>
    <cellStyle name="Normal 53 3 2 3 4 3" xfId="28043" xr:uid="{00000000-0005-0000-0000-00008B6D0000}"/>
    <cellStyle name="Normal 53 3 2 3 5" xfId="7924" xr:uid="{00000000-0005-0000-0000-0000F41E0000}"/>
    <cellStyle name="Normal 53 3 2 3 5 3" xfId="23026" xr:uid="{00000000-0005-0000-0000-0000F2590000}"/>
    <cellStyle name="Normal 53 3 2 3 7" xfId="18013" xr:uid="{00000000-0005-0000-0000-00005D460000}"/>
    <cellStyle name="Normal 53 3 2 4" xfId="3706" xr:uid="{00000000-0005-0000-0000-00007A0E0000}"/>
    <cellStyle name="Normal 53 3 2 4 2" xfId="13780" xr:uid="{00000000-0005-0000-0000-0000D4350000}"/>
    <cellStyle name="Normal 53 3 2 4 2 3" xfId="28878" xr:uid="{00000000-0005-0000-0000-0000CE700000}"/>
    <cellStyle name="Normal 53 3 2 4 3" xfId="8760" xr:uid="{00000000-0005-0000-0000-000038220000}"/>
    <cellStyle name="Normal 53 3 2 4 3 3" xfId="23861" xr:uid="{00000000-0005-0000-0000-0000355D0000}"/>
    <cellStyle name="Normal 53 3 2 4 5" xfId="18848" xr:uid="{00000000-0005-0000-0000-0000A0490000}"/>
    <cellStyle name="Normal 53 3 2 5" xfId="5399" xr:uid="{00000000-0005-0000-0000-000017150000}"/>
    <cellStyle name="Normal 53 3 2 5 2" xfId="15451" xr:uid="{00000000-0005-0000-0000-00005B3C0000}"/>
    <cellStyle name="Normal 53 3 2 5 2 3" xfId="30549" xr:uid="{00000000-0005-0000-0000-000055770000}"/>
    <cellStyle name="Normal 53 3 2 5 3" xfId="10431" xr:uid="{00000000-0005-0000-0000-0000BF280000}"/>
    <cellStyle name="Normal 53 3 2 5 3 3" xfId="25532" xr:uid="{00000000-0005-0000-0000-0000BC630000}"/>
    <cellStyle name="Normal 53 3 2 5 5" xfId="20519" xr:uid="{00000000-0005-0000-0000-000027500000}"/>
    <cellStyle name="Normal 53 3 2 6" xfId="12109" xr:uid="{00000000-0005-0000-0000-00004D2F0000}"/>
    <cellStyle name="Normal 53 3 2 6 3" xfId="27207" xr:uid="{00000000-0005-0000-0000-0000476A0000}"/>
    <cellStyle name="Normal 53 3 2 7" xfId="7088" xr:uid="{00000000-0005-0000-0000-0000B01B0000}"/>
    <cellStyle name="Normal 53 3 2 7 3" xfId="22190" xr:uid="{00000000-0005-0000-0000-0000AE560000}"/>
    <cellStyle name="Normal 53 3 2 9" xfId="17177" xr:uid="{00000000-0005-0000-0000-000019430000}"/>
    <cellStyle name="Normal 53 3 3" xfId="2224" xr:uid="{00000000-0005-0000-0000-0000B0080000}"/>
    <cellStyle name="Normal 53 3 3 2" xfId="3063" xr:uid="{00000000-0005-0000-0000-0000F70B0000}"/>
    <cellStyle name="Normal 53 3 3 2 2" xfId="4753" xr:uid="{00000000-0005-0000-0000-000091120000}"/>
    <cellStyle name="Normal 53 3 3 2 2 2" xfId="14826" xr:uid="{00000000-0005-0000-0000-0000EA390000}"/>
    <cellStyle name="Normal 53 3 3 2 2 2 3" xfId="29924" xr:uid="{00000000-0005-0000-0000-0000E4740000}"/>
    <cellStyle name="Normal 53 3 3 2 2 3" xfId="9806" xr:uid="{00000000-0005-0000-0000-00004E260000}"/>
    <cellStyle name="Normal 53 3 3 2 2 3 3" xfId="24907" xr:uid="{00000000-0005-0000-0000-00004B610000}"/>
    <cellStyle name="Normal 53 3 3 2 2 5" xfId="19894" xr:uid="{00000000-0005-0000-0000-0000B64D0000}"/>
    <cellStyle name="Normal 53 3 3 2 3" xfId="6445" xr:uid="{00000000-0005-0000-0000-00002D190000}"/>
    <cellStyle name="Normal 53 3 3 2 3 2" xfId="16497" xr:uid="{00000000-0005-0000-0000-000071400000}"/>
    <cellStyle name="Normal 53 3 3 2 3 3" xfId="11477" xr:uid="{00000000-0005-0000-0000-0000D52C0000}"/>
    <cellStyle name="Normal 53 3 3 2 3 3 3" xfId="26578" xr:uid="{00000000-0005-0000-0000-0000D2670000}"/>
    <cellStyle name="Normal 53 3 3 2 3 5" xfId="21565" xr:uid="{00000000-0005-0000-0000-00003D540000}"/>
    <cellStyle name="Normal 53 3 3 2 4" xfId="13155" xr:uid="{00000000-0005-0000-0000-000063330000}"/>
    <cellStyle name="Normal 53 3 3 2 4 3" xfId="28253" xr:uid="{00000000-0005-0000-0000-00005D6E0000}"/>
    <cellStyle name="Normal 53 3 3 2 5" xfId="8134" xr:uid="{00000000-0005-0000-0000-0000C61F0000}"/>
    <cellStyle name="Normal 53 3 3 2 5 3" xfId="23236" xr:uid="{00000000-0005-0000-0000-0000C45A0000}"/>
    <cellStyle name="Normal 53 3 3 2 7" xfId="18223" xr:uid="{00000000-0005-0000-0000-00002F470000}"/>
    <cellStyle name="Normal 53 3 3 3" xfId="3916" xr:uid="{00000000-0005-0000-0000-00004C0F0000}"/>
    <cellStyle name="Normal 53 3 3 3 2" xfId="13990" xr:uid="{00000000-0005-0000-0000-0000A6360000}"/>
    <cellStyle name="Normal 53 3 3 3 2 3" xfId="29088" xr:uid="{00000000-0005-0000-0000-0000A0710000}"/>
    <cellStyle name="Normal 53 3 3 3 3" xfId="8970" xr:uid="{00000000-0005-0000-0000-00000A230000}"/>
    <cellStyle name="Normal 53 3 3 3 3 3" xfId="24071" xr:uid="{00000000-0005-0000-0000-0000075E0000}"/>
    <cellStyle name="Normal 53 3 3 3 5" xfId="19058" xr:uid="{00000000-0005-0000-0000-0000724A0000}"/>
    <cellStyle name="Normal 53 3 3 4" xfId="5609" xr:uid="{00000000-0005-0000-0000-0000E9150000}"/>
    <cellStyle name="Normal 53 3 3 4 2" xfId="15661" xr:uid="{00000000-0005-0000-0000-00002D3D0000}"/>
    <cellStyle name="Normal 53 3 3 4 2 3" xfId="30759" xr:uid="{00000000-0005-0000-0000-000027780000}"/>
    <cellStyle name="Normal 53 3 3 4 3" xfId="10641" xr:uid="{00000000-0005-0000-0000-000091290000}"/>
    <cellStyle name="Normal 53 3 3 4 3 3" xfId="25742" xr:uid="{00000000-0005-0000-0000-00008E640000}"/>
    <cellStyle name="Normal 53 3 3 4 5" xfId="20729" xr:uid="{00000000-0005-0000-0000-0000F9500000}"/>
    <cellStyle name="Normal 53 3 3 5" xfId="12319" xr:uid="{00000000-0005-0000-0000-00001F300000}"/>
    <cellStyle name="Normal 53 3 3 5 3" xfId="27417" xr:uid="{00000000-0005-0000-0000-0000196B0000}"/>
    <cellStyle name="Normal 53 3 3 6" xfId="7298" xr:uid="{00000000-0005-0000-0000-0000821C0000}"/>
    <cellStyle name="Normal 53 3 3 6 3" xfId="22400" xr:uid="{00000000-0005-0000-0000-000080570000}"/>
    <cellStyle name="Normal 53 3 3 8" xfId="17387" xr:uid="{00000000-0005-0000-0000-0000EB430000}"/>
    <cellStyle name="Normal 53 3 4" xfId="2645" xr:uid="{00000000-0005-0000-0000-0000550A0000}"/>
    <cellStyle name="Normal 53 3 4 2" xfId="4335" xr:uid="{00000000-0005-0000-0000-0000EF100000}"/>
    <cellStyle name="Normal 53 3 4 2 2" xfId="14408" xr:uid="{00000000-0005-0000-0000-000048380000}"/>
    <cellStyle name="Normal 53 3 4 2 2 3" xfId="29506" xr:uid="{00000000-0005-0000-0000-000042730000}"/>
    <cellStyle name="Normal 53 3 4 2 3" xfId="9388" xr:uid="{00000000-0005-0000-0000-0000AC240000}"/>
    <cellStyle name="Normal 53 3 4 2 3 3" xfId="24489" xr:uid="{00000000-0005-0000-0000-0000A95F0000}"/>
    <cellStyle name="Normal 53 3 4 2 5" xfId="19476" xr:uid="{00000000-0005-0000-0000-0000144C0000}"/>
    <cellStyle name="Normal 53 3 4 3" xfId="6027" xr:uid="{00000000-0005-0000-0000-00008B170000}"/>
    <cellStyle name="Normal 53 3 4 3 2" xfId="16079" xr:uid="{00000000-0005-0000-0000-0000CF3E0000}"/>
    <cellStyle name="Normal 53 3 4 3 3" xfId="11059" xr:uid="{00000000-0005-0000-0000-0000332B0000}"/>
    <cellStyle name="Normal 53 3 4 3 3 3" xfId="26160" xr:uid="{00000000-0005-0000-0000-000030660000}"/>
    <cellStyle name="Normal 53 3 4 3 5" xfId="21147" xr:uid="{00000000-0005-0000-0000-00009B520000}"/>
    <cellStyle name="Normal 53 3 4 4" xfId="12737" xr:uid="{00000000-0005-0000-0000-0000C1310000}"/>
    <cellStyle name="Normal 53 3 4 4 3" xfId="27835" xr:uid="{00000000-0005-0000-0000-0000BB6C0000}"/>
    <cellStyle name="Normal 53 3 4 5" xfId="7716" xr:uid="{00000000-0005-0000-0000-0000241E0000}"/>
    <cellStyle name="Normal 53 3 4 5 3" xfId="22818" xr:uid="{00000000-0005-0000-0000-000022590000}"/>
    <cellStyle name="Normal 53 3 4 7" xfId="17805" xr:uid="{00000000-0005-0000-0000-00008D450000}"/>
    <cellStyle name="Normal 53 3 5" xfId="3498" xr:uid="{00000000-0005-0000-0000-0000AA0D0000}"/>
    <cellStyle name="Normal 53 3 5 2" xfId="13572" xr:uid="{00000000-0005-0000-0000-000004350000}"/>
    <cellStyle name="Normal 53 3 5 2 3" xfId="28670" xr:uid="{00000000-0005-0000-0000-0000FE6F0000}"/>
    <cellStyle name="Normal 53 3 5 3" xfId="8552" xr:uid="{00000000-0005-0000-0000-000068210000}"/>
    <cellStyle name="Normal 53 3 5 3 3" xfId="23653" xr:uid="{00000000-0005-0000-0000-0000655C0000}"/>
    <cellStyle name="Normal 53 3 5 5" xfId="18640" xr:uid="{00000000-0005-0000-0000-0000D0480000}"/>
    <cellStyle name="Normal 53 3 6" xfId="5191" xr:uid="{00000000-0005-0000-0000-000047140000}"/>
    <cellStyle name="Normal 53 3 6 2" xfId="15243" xr:uid="{00000000-0005-0000-0000-00008B3B0000}"/>
    <cellStyle name="Normal 53 3 6 2 3" xfId="30341" xr:uid="{00000000-0005-0000-0000-000085760000}"/>
    <cellStyle name="Normal 53 3 6 3" xfId="10223" xr:uid="{00000000-0005-0000-0000-0000EF270000}"/>
    <cellStyle name="Normal 53 3 6 3 3" xfId="25324" xr:uid="{00000000-0005-0000-0000-0000EC620000}"/>
    <cellStyle name="Normal 53 3 6 5" xfId="20311" xr:uid="{00000000-0005-0000-0000-0000574F0000}"/>
    <cellStyle name="Normal 53 3 7" xfId="11901" xr:uid="{00000000-0005-0000-0000-00007D2E0000}"/>
    <cellStyle name="Normal 53 3 7 3" xfId="26999" xr:uid="{00000000-0005-0000-0000-000077690000}"/>
    <cellStyle name="Normal 53 3 8" xfId="6880" xr:uid="{00000000-0005-0000-0000-0000E01A0000}"/>
    <cellStyle name="Normal 53 3 8 3" xfId="21982" xr:uid="{00000000-0005-0000-0000-0000DE550000}"/>
    <cellStyle name="Normal 53 4" xfId="1905" xr:uid="{00000000-0005-0000-0000-000071070000}"/>
    <cellStyle name="Normal 53 4 2" xfId="2328" xr:uid="{00000000-0005-0000-0000-000018090000}"/>
    <cellStyle name="Normal 53 4 2 2" xfId="3167" xr:uid="{00000000-0005-0000-0000-00005F0C0000}"/>
    <cellStyle name="Normal 53 4 2 2 2" xfId="4857" xr:uid="{00000000-0005-0000-0000-0000F9120000}"/>
    <cellStyle name="Normal 53 4 2 2 2 2" xfId="14930" xr:uid="{00000000-0005-0000-0000-0000523A0000}"/>
    <cellStyle name="Normal 53 4 2 2 2 2 3" xfId="30028" xr:uid="{00000000-0005-0000-0000-00004C750000}"/>
    <cellStyle name="Normal 53 4 2 2 2 3" xfId="9910" xr:uid="{00000000-0005-0000-0000-0000B6260000}"/>
    <cellStyle name="Normal 53 4 2 2 2 3 3" xfId="25011" xr:uid="{00000000-0005-0000-0000-0000B3610000}"/>
    <cellStyle name="Normal 53 4 2 2 2 5" xfId="19998" xr:uid="{00000000-0005-0000-0000-00001E4E0000}"/>
    <cellStyle name="Normal 53 4 2 2 3" xfId="6549" xr:uid="{00000000-0005-0000-0000-000095190000}"/>
    <cellStyle name="Normal 53 4 2 2 3 2" xfId="16601" xr:uid="{00000000-0005-0000-0000-0000D9400000}"/>
    <cellStyle name="Normal 53 4 2 2 3 3" xfId="11581" xr:uid="{00000000-0005-0000-0000-00003D2D0000}"/>
    <cellStyle name="Normal 53 4 2 2 3 3 3" xfId="26682" xr:uid="{00000000-0005-0000-0000-00003A680000}"/>
    <cellStyle name="Normal 53 4 2 2 3 5" xfId="21669" xr:uid="{00000000-0005-0000-0000-0000A5540000}"/>
    <cellStyle name="Normal 53 4 2 2 4" xfId="13259" xr:uid="{00000000-0005-0000-0000-0000CB330000}"/>
    <cellStyle name="Normal 53 4 2 2 4 3" xfId="28357" xr:uid="{00000000-0005-0000-0000-0000C56E0000}"/>
    <cellStyle name="Normal 53 4 2 2 5" xfId="8238" xr:uid="{00000000-0005-0000-0000-00002E200000}"/>
    <cellStyle name="Normal 53 4 2 2 5 3" xfId="23340" xr:uid="{00000000-0005-0000-0000-00002C5B0000}"/>
    <cellStyle name="Normal 53 4 2 2 7" xfId="18327" xr:uid="{00000000-0005-0000-0000-000097470000}"/>
    <cellStyle name="Normal 53 4 2 3" xfId="4020" xr:uid="{00000000-0005-0000-0000-0000B40F0000}"/>
    <cellStyle name="Normal 53 4 2 3 2" xfId="14094" xr:uid="{00000000-0005-0000-0000-00000E370000}"/>
    <cellStyle name="Normal 53 4 2 3 2 3" xfId="29192" xr:uid="{00000000-0005-0000-0000-000008720000}"/>
    <cellStyle name="Normal 53 4 2 3 3" xfId="9074" xr:uid="{00000000-0005-0000-0000-000072230000}"/>
    <cellStyle name="Normal 53 4 2 3 3 3" xfId="24175" xr:uid="{00000000-0005-0000-0000-00006F5E0000}"/>
    <cellStyle name="Normal 53 4 2 3 5" xfId="19162" xr:uid="{00000000-0005-0000-0000-0000DA4A0000}"/>
    <cellStyle name="Normal 53 4 2 4" xfId="5713" xr:uid="{00000000-0005-0000-0000-000051160000}"/>
    <cellStyle name="Normal 53 4 2 4 2" xfId="15765" xr:uid="{00000000-0005-0000-0000-0000953D0000}"/>
    <cellStyle name="Normal 53 4 2 4 2 3" xfId="30863" xr:uid="{00000000-0005-0000-0000-00008F780000}"/>
    <cellStyle name="Normal 53 4 2 4 3" xfId="10745" xr:uid="{00000000-0005-0000-0000-0000F9290000}"/>
    <cellStyle name="Normal 53 4 2 4 3 3" xfId="25846" xr:uid="{00000000-0005-0000-0000-0000F6640000}"/>
    <cellStyle name="Normal 53 4 2 4 5" xfId="20833" xr:uid="{00000000-0005-0000-0000-000061510000}"/>
    <cellStyle name="Normal 53 4 2 5" xfId="12423" xr:uid="{00000000-0005-0000-0000-000087300000}"/>
    <cellStyle name="Normal 53 4 2 5 3" xfId="27521" xr:uid="{00000000-0005-0000-0000-0000816B0000}"/>
    <cellStyle name="Normal 53 4 2 6" xfId="7402" xr:uid="{00000000-0005-0000-0000-0000EA1C0000}"/>
    <cellStyle name="Normal 53 4 2 6 3" xfId="22504" xr:uid="{00000000-0005-0000-0000-0000E8570000}"/>
    <cellStyle name="Normal 53 4 2 8" xfId="17491" xr:uid="{00000000-0005-0000-0000-000053440000}"/>
    <cellStyle name="Normal 53 4 3" xfId="2749" xr:uid="{00000000-0005-0000-0000-0000BD0A0000}"/>
    <cellStyle name="Normal 53 4 3 2" xfId="4439" xr:uid="{00000000-0005-0000-0000-000057110000}"/>
    <cellStyle name="Normal 53 4 3 2 2" xfId="14512" xr:uid="{00000000-0005-0000-0000-0000B0380000}"/>
    <cellStyle name="Normal 53 4 3 2 2 3" xfId="29610" xr:uid="{00000000-0005-0000-0000-0000AA730000}"/>
    <cellStyle name="Normal 53 4 3 2 3" xfId="9492" xr:uid="{00000000-0005-0000-0000-000014250000}"/>
    <cellStyle name="Normal 53 4 3 2 3 3" xfId="24593" xr:uid="{00000000-0005-0000-0000-000011600000}"/>
    <cellStyle name="Normal 53 4 3 2 5" xfId="19580" xr:uid="{00000000-0005-0000-0000-00007C4C0000}"/>
    <cellStyle name="Normal 53 4 3 3" xfId="6131" xr:uid="{00000000-0005-0000-0000-0000F3170000}"/>
    <cellStyle name="Normal 53 4 3 3 2" xfId="16183" xr:uid="{00000000-0005-0000-0000-0000373F0000}"/>
    <cellStyle name="Normal 53 4 3 3 3" xfId="11163" xr:uid="{00000000-0005-0000-0000-00009B2B0000}"/>
    <cellStyle name="Normal 53 4 3 3 3 3" xfId="26264" xr:uid="{00000000-0005-0000-0000-000098660000}"/>
    <cellStyle name="Normal 53 4 3 3 5" xfId="21251" xr:uid="{00000000-0005-0000-0000-000003530000}"/>
    <cellStyle name="Normal 53 4 3 4" xfId="12841" xr:uid="{00000000-0005-0000-0000-000029320000}"/>
    <cellStyle name="Normal 53 4 3 4 3" xfId="27939" xr:uid="{00000000-0005-0000-0000-0000236D0000}"/>
    <cellStyle name="Normal 53 4 3 5" xfId="7820" xr:uid="{00000000-0005-0000-0000-00008C1E0000}"/>
    <cellStyle name="Normal 53 4 3 5 3" xfId="22922" xr:uid="{00000000-0005-0000-0000-00008A590000}"/>
    <cellStyle name="Normal 53 4 3 7" xfId="17909" xr:uid="{00000000-0005-0000-0000-0000F5450000}"/>
    <cellStyle name="Normal 53 4 4" xfId="3602" xr:uid="{00000000-0005-0000-0000-0000120E0000}"/>
    <cellStyle name="Normal 53 4 4 2" xfId="13676" xr:uid="{00000000-0005-0000-0000-00006C350000}"/>
    <cellStyle name="Normal 53 4 4 2 3" xfId="28774" xr:uid="{00000000-0005-0000-0000-000066700000}"/>
    <cellStyle name="Normal 53 4 4 3" xfId="8656" xr:uid="{00000000-0005-0000-0000-0000D0210000}"/>
    <cellStyle name="Normal 53 4 4 3 3" xfId="23757" xr:uid="{00000000-0005-0000-0000-0000CD5C0000}"/>
    <cellStyle name="Normal 53 4 4 5" xfId="18744" xr:uid="{00000000-0005-0000-0000-000038490000}"/>
    <cellStyle name="Normal 53 4 5" xfId="5295" xr:uid="{00000000-0005-0000-0000-0000AF140000}"/>
    <cellStyle name="Normal 53 4 5 2" xfId="15347" xr:uid="{00000000-0005-0000-0000-0000F33B0000}"/>
    <cellStyle name="Normal 53 4 5 2 3" xfId="30445" xr:uid="{00000000-0005-0000-0000-0000ED760000}"/>
    <cellStyle name="Normal 53 4 5 3" xfId="10327" xr:uid="{00000000-0005-0000-0000-000057280000}"/>
    <cellStyle name="Normal 53 4 5 3 3" xfId="25428" xr:uid="{00000000-0005-0000-0000-000054630000}"/>
    <cellStyle name="Normal 53 4 5 5" xfId="20415" xr:uid="{00000000-0005-0000-0000-0000BF4F0000}"/>
    <cellStyle name="Normal 53 4 6" xfId="12005" xr:uid="{00000000-0005-0000-0000-0000E52E0000}"/>
    <cellStyle name="Normal 53 4 6 3" xfId="27103" xr:uid="{00000000-0005-0000-0000-0000DF690000}"/>
    <cellStyle name="Normal 53 4 7" xfId="6984" xr:uid="{00000000-0005-0000-0000-0000481B0000}"/>
    <cellStyle name="Normal 53 4 7 3" xfId="22086" xr:uid="{00000000-0005-0000-0000-000046560000}"/>
    <cellStyle name="Normal 53 4 9" xfId="17073" xr:uid="{00000000-0005-0000-0000-0000B1420000}"/>
    <cellStyle name="Normal 53 5" xfId="2118" xr:uid="{00000000-0005-0000-0000-000046080000}"/>
    <cellStyle name="Normal 53 5 2" xfId="2959" xr:uid="{00000000-0005-0000-0000-00008F0B0000}"/>
    <cellStyle name="Normal 53 5 2 2" xfId="4649" xr:uid="{00000000-0005-0000-0000-000029120000}"/>
    <cellStyle name="Normal 53 5 2 2 2" xfId="14722" xr:uid="{00000000-0005-0000-0000-000082390000}"/>
    <cellStyle name="Normal 53 5 2 2 2 3" xfId="29820" xr:uid="{00000000-0005-0000-0000-00007C740000}"/>
    <cellStyle name="Normal 53 5 2 2 3" xfId="9702" xr:uid="{00000000-0005-0000-0000-0000E6250000}"/>
    <cellStyle name="Normal 53 5 2 2 3 3" xfId="24803" xr:uid="{00000000-0005-0000-0000-0000E3600000}"/>
    <cellStyle name="Normal 53 5 2 2 5" xfId="19790" xr:uid="{00000000-0005-0000-0000-00004E4D0000}"/>
    <cellStyle name="Normal 53 5 2 3" xfId="6341" xr:uid="{00000000-0005-0000-0000-0000C5180000}"/>
    <cellStyle name="Normal 53 5 2 3 2" xfId="16393" xr:uid="{00000000-0005-0000-0000-000009400000}"/>
    <cellStyle name="Normal 53 5 2 3 3" xfId="11373" xr:uid="{00000000-0005-0000-0000-00006D2C0000}"/>
    <cellStyle name="Normal 53 5 2 3 3 3" xfId="26474" xr:uid="{00000000-0005-0000-0000-00006A670000}"/>
    <cellStyle name="Normal 53 5 2 3 5" xfId="21461" xr:uid="{00000000-0005-0000-0000-0000D5530000}"/>
    <cellStyle name="Normal 53 5 2 4" xfId="13051" xr:uid="{00000000-0005-0000-0000-0000FB320000}"/>
    <cellStyle name="Normal 53 5 2 4 3" xfId="28149" xr:uid="{00000000-0005-0000-0000-0000F56D0000}"/>
    <cellStyle name="Normal 53 5 2 5" xfId="8030" xr:uid="{00000000-0005-0000-0000-00005E1F0000}"/>
    <cellStyle name="Normal 53 5 2 5 3" xfId="23132" xr:uid="{00000000-0005-0000-0000-00005C5A0000}"/>
    <cellStyle name="Normal 53 5 2 7" xfId="18119" xr:uid="{00000000-0005-0000-0000-0000C7460000}"/>
    <cellStyle name="Normal 53 5 3" xfId="3812" xr:uid="{00000000-0005-0000-0000-0000E40E0000}"/>
    <cellStyle name="Normal 53 5 3 2" xfId="13886" xr:uid="{00000000-0005-0000-0000-00003E360000}"/>
    <cellStyle name="Normal 53 5 3 2 3" xfId="28984" xr:uid="{00000000-0005-0000-0000-000038710000}"/>
    <cellStyle name="Normal 53 5 3 3" xfId="8866" xr:uid="{00000000-0005-0000-0000-0000A2220000}"/>
    <cellStyle name="Normal 53 5 3 3 3" xfId="23967" xr:uid="{00000000-0005-0000-0000-00009F5D0000}"/>
    <cellStyle name="Normal 53 5 3 5" xfId="18954" xr:uid="{00000000-0005-0000-0000-00000A4A0000}"/>
    <cellStyle name="Normal 53 5 4" xfId="5505" xr:uid="{00000000-0005-0000-0000-000081150000}"/>
    <cellStyle name="Normal 53 5 4 2" xfId="15557" xr:uid="{00000000-0005-0000-0000-0000C53C0000}"/>
    <cellStyle name="Normal 53 5 4 2 3" xfId="30655" xr:uid="{00000000-0005-0000-0000-0000BF770000}"/>
    <cellStyle name="Normal 53 5 4 3" xfId="10537" xr:uid="{00000000-0005-0000-0000-000029290000}"/>
    <cellStyle name="Normal 53 5 4 3 3" xfId="25638" xr:uid="{00000000-0005-0000-0000-000026640000}"/>
    <cellStyle name="Normal 53 5 4 5" xfId="20625" xr:uid="{00000000-0005-0000-0000-000091500000}"/>
    <cellStyle name="Normal 53 5 5" xfId="12215" xr:uid="{00000000-0005-0000-0000-0000B72F0000}"/>
    <cellStyle name="Normal 53 5 5 3" xfId="27313" xr:uid="{00000000-0005-0000-0000-0000B16A0000}"/>
    <cellStyle name="Normal 53 5 6" xfId="7194" xr:uid="{00000000-0005-0000-0000-00001A1C0000}"/>
    <cellStyle name="Normal 53 5 6 3" xfId="22296" xr:uid="{00000000-0005-0000-0000-000018570000}"/>
    <cellStyle name="Normal 53 5 8" xfId="17283" xr:uid="{00000000-0005-0000-0000-000083430000}"/>
    <cellStyle name="Normal 53 6" xfId="2539" xr:uid="{00000000-0005-0000-0000-0000EB090000}"/>
    <cellStyle name="Normal 53 6 2" xfId="4231" xr:uid="{00000000-0005-0000-0000-000087100000}"/>
    <cellStyle name="Normal 53 6 2 2" xfId="14304" xr:uid="{00000000-0005-0000-0000-0000E0370000}"/>
    <cellStyle name="Normal 53 6 2 2 3" xfId="29402" xr:uid="{00000000-0005-0000-0000-0000DA720000}"/>
    <cellStyle name="Normal 53 6 2 3" xfId="9284" xr:uid="{00000000-0005-0000-0000-000044240000}"/>
    <cellStyle name="Normal 53 6 2 3 3" xfId="24385" xr:uid="{00000000-0005-0000-0000-0000415F0000}"/>
    <cellStyle name="Normal 53 6 2 5" xfId="19372" xr:uid="{00000000-0005-0000-0000-0000AC4B0000}"/>
    <cellStyle name="Normal 53 6 3" xfId="5923" xr:uid="{00000000-0005-0000-0000-000023170000}"/>
    <cellStyle name="Normal 53 6 3 2" xfId="15975" xr:uid="{00000000-0005-0000-0000-0000673E0000}"/>
    <cellStyle name="Normal 53 6 3 3" xfId="10955" xr:uid="{00000000-0005-0000-0000-0000CB2A0000}"/>
    <cellStyle name="Normal 53 6 3 3 3" xfId="26056" xr:uid="{00000000-0005-0000-0000-0000C8650000}"/>
    <cellStyle name="Normal 53 6 3 5" xfId="21043" xr:uid="{00000000-0005-0000-0000-000033520000}"/>
    <cellStyle name="Normal 53 6 4" xfId="12633" xr:uid="{00000000-0005-0000-0000-000059310000}"/>
    <cellStyle name="Normal 53 6 4 3" xfId="27731" xr:uid="{00000000-0005-0000-0000-0000536C0000}"/>
    <cellStyle name="Normal 53 6 5" xfId="7612" xr:uid="{00000000-0005-0000-0000-0000BC1D0000}"/>
    <cellStyle name="Normal 53 6 5 3" xfId="22714" xr:uid="{00000000-0005-0000-0000-0000BA580000}"/>
    <cellStyle name="Normal 53 6 7" xfId="17701" xr:uid="{00000000-0005-0000-0000-000025450000}"/>
    <cellStyle name="Normal 53 7" xfId="3390" xr:uid="{00000000-0005-0000-0000-00003E0D0000}"/>
    <cellStyle name="Normal 53 7 2" xfId="13468" xr:uid="{00000000-0005-0000-0000-00009C340000}"/>
    <cellStyle name="Normal 53 7 2 3" xfId="28566" xr:uid="{00000000-0005-0000-0000-0000966F0000}"/>
    <cellStyle name="Normal 53 7 3" xfId="8448" xr:uid="{00000000-0005-0000-0000-000000210000}"/>
    <cellStyle name="Normal 53 7 3 3" xfId="23549" xr:uid="{00000000-0005-0000-0000-0000FD5B0000}"/>
    <cellStyle name="Normal 53 7 5" xfId="18536" xr:uid="{00000000-0005-0000-0000-000068480000}"/>
    <cellStyle name="Normal 53 8" xfId="5084" xr:uid="{00000000-0005-0000-0000-0000DC130000}"/>
    <cellStyle name="Normal 53 8 2" xfId="15139" xr:uid="{00000000-0005-0000-0000-0000233B0000}"/>
    <cellStyle name="Normal 53 8 2 3" xfId="30237" xr:uid="{00000000-0005-0000-0000-00001D760000}"/>
    <cellStyle name="Normal 53 8 3" xfId="10119" xr:uid="{00000000-0005-0000-0000-000087270000}"/>
    <cellStyle name="Normal 53 8 3 3" xfId="25220" xr:uid="{00000000-0005-0000-0000-000084620000}"/>
    <cellStyle name="Normal 53 8 5" xfId="20207" xr:uid="{00000000-0005-0000-0000-0000EF4E0000}"/>
    <cellStyle name="Normal 53 9" xfId="11795" xr:uid="{00000000-0005-0000-0000-0000132E0000}"/>
    <cellStyle name="Normal 53 9 3" xfId="26895" xr:uid="{00000000-0005-0000-0000-00000F690000}"/>
    <cellStyle name="Normal 54" xfId="1454" xr:uid="{00000000-0005-0000-0000-0000AE050000}"/>
    <cellStyle name="Normal 54 2" xfId="1455" xr:uid="{00000000-0005-0000-0000-0000AF050000}"/>
    <cellStyle name="Normal 55" xfId="1456" xr:uid="{00000000-0005-0000-0000-0000B0050000}"/>
    <cellStyle name="Normal 55 10" xfId="6775" xr:uid="{00000000-0005-0000-0000-0000771A0000}"/>
    <cellStyle name="Normal 55 10 3" xfId="21879" xr:uid="{00000000-0005-0000-0000-000077550000}"/>
    <cellStyle name="Normal 55 12" xfId="16864" xr:uid="{00000000-0005-0000-0000-0000E0410000}"/>
    <cellStyle name="Normal 55 2" xfId="1739" xr:uid="{00000000-0005-0000-0000-0000CB060000}"/>
    <cellStyle name="Normal 55 2 11" xfId="16918" xr:uid="{00000000-0005-0000-0000-000016420000}"/>
    <cellStyle name="Normal 55 2 2" xfId="1847" xr:uid="{00000000-0005-0000-0000-000037070000}"/>
    <cellStyle name="Normal 55 2 2 10" xfId="17022" xr:uid="{00000000-0005-0000-0000-00007E420000}"/>
    <cellStyle name="Normal 55 2 2 2" xfId="2064" xr:uid="{00000000-0005-0000-0000-000010080000}"/>
    <cellStyle name="Normal 55 2 2 2 2" xfId="2485" xr:uid="{00000000-0005-0000-0000-0000B5090000}"/>
    <cellStyle name="Normal 55 2 2 2 2 2" xfId="3324" xr:uid="{00000000-0005-0000-0000-0000FC0C0000}"/>
    <cellStyle name="Normal 55 2 2 2 2 2 2" xfId="5014" xr:uid="{00000000-0005-0000-0000-000096130000}"/>
    <cellStyle name="Normal 55 2 2 2 2 2 2 2" xfId="15087" xr:uid="{00000000-0005-0000-0000-0000EF3A0000}"/>
    <cellStyle name="Normal 55 2 2 2 2 2 2 2 3" xfId="30185" xr:uid="{00000000-0005-0000-0000-0000E9750000}"/>
    <cellStyle name="Normal 55 2 2 2 2 2 2 3" xfId="10067" xr:uid="{00000000-0005-0000-0000-000053270000}"/>
    <cellStyle name="Normal 55 2 2 2 2 2 2 3 3" xfId="25168" xr:uid="{00000000-0005-0000-0000-000050620000}"/>
    <cellStyle name="Normal 55 2 2 2 2 2 2 5" xfId="20155" xr:uid="{00000000-0005-0000-0000-0000BB4E0000}"/>
    <cellStyle name="Normal 55 2 2 2 2 2 3" xfId="6706" xr:uid="{00000000-0005-0000-0000-0000321A0000}"/>
    <cellStyle name="Normal 55 2 2 2 2 2 3 2" xfId="16758" xr:uid="{00000000-0005-0000-0000-000076410000}"/>
    <cellStyle name="Normal 55 2 2 2 2 2 3 3" xfId="11738" xr:uid="{00000000-0005-0000-0000-0000DA2D0000}"/>
    <cellStyle name="Normal 55 2 2 2 2 2 3 3 3" xfId="26839" xr:uid="{00000000-0005-0000-0000-0000D7680000}"/>
    <cellStyle name="Normal 55 2 2 2 2 2 3 5" xfId="21826" xr:uid="{00000000-0005-0000-0000-000042550000}"/>
    <cellStyle name="Normal 55 2 2 2 2 2 4" xfId="13416" xr:uid="{00000000-0005-0000-0000-000068340000}"/>
    <cellStyle name="Normal 55 2 2 2 2 2 4 3" xfId="28514" xr:uid="{00000000-0005-0000-0000-0000626F0000}"/>
    <cellStyle name="Normal 55 2 2 2 2 2 5" xfId="8395" xr:uid="{00000000-0005-0000-0000-0000CB200000}"/>
    <cellStyle name="Normal 55 2 2 2 2 2 5 3" xfId="23497" xr:uid="{00000000-0005-0000-0000-0000C95B0000}"/>
    <cellStyle name="Normal 55 2 2 2 2 2 7" xfId="18484" xr:uid="{00000000-0005-0000-0000-000034480000}"/>
    <cellStyle name="Normal 55 2 2 2 2 3" xfId="4177" xr:uid="{00000000-0005-0000-0000-000051100000}"/>
    <cellStyle name="Normal 55 2 2 2 2 3 2" xfId="14251" xr:uid="{00000000-0005-0000-0000-0000AB370000}"/>
    <cellStyle name="Normal 55 2 2 2 2 3 2 3" xfId="29349" xr:uid="{00000000-0005-0000-0000-0000A5720000}"/>
    <cellStyle name="Normal 55 2 2 2 2 3 3" xfId="9231" xr:uid="{00000000-0005-0000-0000-00000F240000}"/>
    <cellStyle name="Normal 55 2 2 2 2 3 3 3" xfId="24332" xr:uid="{00000000-0005-0000-0000-00000C5F0000}"/>
    <cellStyle name="Normal 55 2 2 2 2 3 5" xfId="19319" xr:uid="{00000000-0005-0000-0000-0000774B0000}"/>
    <cellStyle name="Normal 55 2 2 2 2 4" xfId="5870" xr:uid="{00000000-0005-0000-0000-0000EE160000}"/>
    <cellStyle name="Normal 55 2 2 2 2 4 2" xfId="15922" xr:uid="{00000000-0005-0000-0000-0000323E0000}"/>
    <cellStyle name="Normal 55 2 2 2 2 4 3" xfId="10902" xr:uid="{00000000-0005-0000-0000-0000962A0000}"/>
    <cellStyle name="Normal 55 2 2 2 2 4 3 3" xfId="26003" xr:uid="{00000000-0005-0000-0000-000093650000}"/>
    <cellStyle name="Normal 55 2 2 2 2 4 5" xfId="20990" xr:uid="{00000000-0005-0000-0000-0000FE510000}"/>
    <cellStyle name="Normal 55 2 2 2 2 5" xfId="12580" xr:uid="{00000000-0005-0000-0000-000024310000}"/>
    <cellStyle name="Normal 55 2 2 2 2 5 3" xfId="27678" xr:uid="{00000000-0005-0000-0000-00001E6C0000}"/>
    <cellStyle name="Normal 55 2 2 2 2 6" xfId="7559" xr:uid="{00000000-0005-0000-0000-0000871D0000}"/>
    <cellStyle name="Normal 55 2 2 2 2 6 3" xfId="22661" xr:uid="{00000000-0005-0000-0000-000085580000}"/>
    <cellStyle name="Normal 55 2 2 2 2 8" xfId="17648" xr:uid="{00000000-0005-0000-0000-0000F0440000}"/>
    <cellStyle name="Normal 55 2 2 2 3" xfId="2906" xr:uid="{00000000-0005-0000-0000-00005A0B0000}"/>
    <cellStyle name="Normal 55 2 2 2 3 2" xfId="4596" xr:uid="{00000000-0005-0000-0000-0000F4110000}"/>
    <cellStyle name="Normal 55 2 2 2 3 2 2" xfId="14669" xr:uid="{00000000-0005-0000-0000-00004D390000}"/>
    <cellStyle name="Normal 55 2 2 2 3 2 2 3" xfId="29767" xr:uid="{00000000-0005-0000-0000-000047740000}"/>
    <cellStyle name="Normal 55 2 2 2 3 2 3" xfId="9649" xr:uid="{00000000-0005-0000-0000-0000B1250000}"/>
    <cellStyle name="Normal 55 2 2 2 3 2 3 3" xfId="24750" xr:uid="{00000000-0005-0000-0000-0000AE600000}"/>
    <cellStyle name="Normal 55 2 2 2 3 2 5" xfId="19737" xr:uid="{00000000-0005-0000-0000-0000194D0000}"/>
    <cellStyle name="Normal 55 2 2 2 3 3" xfId="6288" xr:uid="{00000000-0005-0000-0000-000090180000}"/>
    <cellStyle name="Normal 55 2 2 2 3 3 2" xfId="16340" xr:uid="{00000000-0005-0000-0000-0000D43F0000}"/>
    <cellStyle name="Normal 55 2 2 2 3 3 3" xfId="11320" xr:uid="{00000000-0005-0000-0000-0000382C0000}"/>
    <cellStyle name="Normal 55 2 2 2 3 3 3 3" xfId="26421" xr:uid="{00000000-0005-0000-0000-000035670000}"/>
    <cellStyle name="Normal 55 2 2 2 3 3 5" xfId="21408" xr:uid="{00000000-0005-0000-0000-0000A0530000}"/>
    <cellStyle name="Normal 55 2 2 2 3 4" xfId="12998" xr:uid="{00000000-0005-0000-0000-0000C6320000}"/>
    <cellStyle name="Normal 55 2 2 2 3 4 3" xfId="28096" xr:uid="{00000000-0005-0000-0000-0000C06D0000}"/>
    <cellStyle name="Normal 55 2 2 2 3 5" xfId="7977" xr:uid="{00000000-0005-0000-0000-0000291F0000}"/>
    <cellStyle name="Normal 55 2 2 2 3 5 3" xfId="23079" xr:uid="{00000000-0005-0000-0000-0000275A0000}"/>
    <cellStyle name="Normal 55 2 2 2 3 7" xfId="18066" xr:uid="{00000000-0005-0000-0000-000092460000}"/>
    <cellStyle name="Normal 55 2 2 2 4" xfId="3759" xr:uid="{00000000-0005-0000-0000-0000AF0E0000}"/>
    <cellStyle name="Normal 55 2 2 2 4 2" xfId="13833" xr:uid="{00000000-0005-0000-0000-000009360000}"/>
    <cellStyle name="Normal 55 2 2 2 4 2 3" xfId="28931" xr:uid="{00000000-0005-0000-0000-000003710000}"/>
    <cellStyle name="Normal 55 2 2 2 4 3" xfId="8813" xr:uid="{00000000-0005-0000-0000-00006D220000}"/>
    <cellStyle name="Normal 55 2 2 2 4 3 3" xfId="23914" xr:uid="{00000000-0005-0000-0000-00006A5D0000}"/>
    <cellStyle name="Normal 55 2 2 2 4 5" xfId="18901" xr:uid="{00000000-0005-0000-0000-0000D5490000}"/>
    <cellStyle name="Normal 55 2 2 2 5" xfId="5452" xr:uid="{00000000-0005-0000-0000-00004C150000}"/>
    <cellStyle name="Normal 55 2 2 2 5 2" xfId="15504" xr:uid="{00000000-0005-0000-0000-0000903C0000}"/>
    <cellStyle name="Normal 55 2 2 2 5 2 3" xfId="30602" xr:uid="{00000000-0005-0000-0000-00008A770000}"/>
    <cellStyle name="Normal 55 2 2 2 5 3" xfId="10484" xr:uid="{00000000-0005-0000-0000-0000F4280000}"/>
    <cellStyle name="Normal 55 2 2 2 5 3 3" xfId="25585" xr:uid="{00000000-0005-0000-0000-0000F1630000}"/>
    <cellStyle name="Normal 55 2 2 2 5 5" xfId="20572" xr:uid="{00000000-0005-0000-0000-00005C500000}"/>
    <cellStyle name="Normal 55 2 2 2 6" xfId="12162" xr:uid="{00000000-0005-0000-0000-0000822F0000}"/>
    <cellStyle name="Normal 55 2 2 2 6 3" xfId="27260" xr:uid="{00000000-0005-0000-0000-00007C6A0000}"/>
    <cellStyle name="Normal 55 2 2 2 7" xfId="7141" xr:uid="{00000000-0005-0000-0000-0000E51B0000}"/>
    <cellStyle name="Normal 55 2 2 2 7 3" xfId="22243" xr:uid="{00000000-0005-0000-0000-0000E3560000}"/>
    <cellStyle name="Normal 55 2 2 2 9" xfId="17230" xr:uid="{00000000-0005-0000-0000-00004E430000}"/>
    <cellStyle name="Normal 55 2 2 3" xfId="2277" xr:uid="{00000000-0005-0000-0000-0000E5080000}"/>
    <cellStyle name="Normal 55 2 2 3 2" xfId="3116" xr:uid="{00000000-0005-0000-0000-00002C0C0000}"/>
    <cellStyle name="Normal 55 2 2 3 2 2" xfId="4806" xr:uid="{00000000-0005-0000-0000-0000C6120000}"/>
    <cellStyle name="Normal 55 2 2 3 2 2 2" xfId="14879" xr:uid="{00000000-0005-0000-0000-00001F3A0000}"/>
    <cellStyle name="Normal 55 2 2 3 2 2 2 3" xfId="29977" xr:uid="{00000000-0005-0000-0000-000019750000}"/>
    <cellStyle name="Normal 55 2 2 3 2 2 3" xfId="9859" xr:uid="{00000000-0005-0000-0000-000083260000}"/>
    <cellStyle name="Normal 55 2 2 3 2 2 3 3" xfId="24960" xr:uid="{00000000-0005-0000-0000-000080610000}"/>
    <cellStyle name="Normal 55 2 2 3 2 2 5" xfId="19947" xr:uid="{00000000-0005-0000-0000-0000EB4D0000}"/>
    <cellStyle name="Normal 55 2 2 3 2 3" xfId="6498" xr:uid="{00000000-0005-0000-0000-000062190000}"/>
    <cellStyle name="Normal 55 2 2 3 2 3 2" xfId="16550" xr:uid="{00000000-0005-0000-0000-0000A6400000}"/>
    <cellStyle name="Normal 55 2 2 3 2 3 3" xfId="11530" xr:uid="{00000000-0005-0000-0000-00000A2D0000}"/>
    <cellStyle name="Normal 55 2 2 3 2 3 3 3" xfId="26631" xr:uid="{00000000-0005-0000-0000-000007680000}"/>
    <cellStyle name="Normal 55 2 2 3 2 3 5" xfId="21618" xr:uid="{00000000-0005-0000-0000-000072540000}"/>
    <cellStyle name="Normal 55 2 2 3 2 4" xfId="13208" xr:uid="{00000000-0005-0000-0000-000098330000}"/>
    <cellStyle name="Normal 55 2 2 3 2 4 3" xfId="28306" xr:uid="{00000000-0005-0000-0000-0000926E0000}"/>
    <cellStyle name="Normal 55 2 2 3 2 5" xfId="8187" xr:uid="{00000000-0005-0000-0000-0000FB1F0000}"/>
    <cellStyle name="Normal 55 2 2 3 2 5 3" xfId="23289" xr:uid="{00000000-0005-0000-0000-0000F95A0000}"/>
    <cellStyle name="Normal 55 2 2 3 2 7" xfId="18276" xr:uid="{00000000-0005-0000-0000-000064470000}"/>
    <cellStyle name="Normal 55 2 2 3 3" xfId="3969" xr:uid="{00000000-0005-0000-0000-0000810F0000}"/>
    <cellStyle name="Normal 55 2 2 3 3 2" xfId="14043" xr:uid="{00000000-0005-0000-0000-0000DB360000}"/>
    <cellStyle name="Normal 55 2 2 3 3 2 3" xfId="29141" xr:uid="{00000000-0005-0000-0000-0000D5710000}"/>
    <cellStyle name="Normal 55 2 2 3 3 3" xfId="9023" xr:uid="{00000000-0005-0000-0000-00003F230000}"/>
    <cellStyle name="Normal 55 2 2 3 3 3 3" xfId="24124" xr:uid="{00000000-0005-0000-0000-00003C5E0000}"/>
    <cellStyle name="Normal 55 2 2 3 3 5" xfId="19111" xr:uid="{00000000-0005-0000-0000-0000A74A0000}"/>
    <cellStyle name="Normal 55 2 2 3 4" xfId="5662" xr:uid="{00000000-0005-0000-0000-00001E160000}"/>
    <cellStyle name="Normal 55 2 2 3 4 2" xfId="15714" xr:uid="{00000000-0005-0000-0000-0000623D0000}"/>
    <cellStyle name="Normal 55 2 2 3 4 2 3" xfId="30812" xr:uid="{00000000-0005-0000-0000-00005C780000}"/>
    <cellStyle name="Normal 55 2 2 3 4 3" xfId="10694" xr:uid="{00000000-0005-0000-0000-0000C6290000}"/>
    <cellStyle name="Normal 55 2 2 3 4 3 3" xfId="25795" xr:uid="{00000000-0005-0000-0000-0000C3640000}"/>
    <cellStyle name="Normal 55 2 2 3 4 5" xfId="20782" xr:uid="{00000000-0005-0000-0000-00002E510000}"/>
    <cellStyle name="Normal 55 2 2 3 5" xfId="12372" xr:uid="{00000000-0005-0000-0000-000054300000}"/>
    <cellStyle name="Normal 55 2 2 3 5 3" xfId="27470" xr:uid="{00000000-0005-0000-0000-00004E6B0000}"/>
    <cellStyle name="Normal 55 2 2 3 6" xfId="7351" xr:uid="{00000000-0005-0000-0000-0000B71C0000}"/>
    <cellStyle name="Normal 55 2 2 3 6 3" xfId="22453" xr:uid="{00000000-0005-0000-0000-0000B5570000}"/>
    <cellStyle name="Normal 55 2 2 3 8" xfId="17440" xr:uid="{00000000-0005-0000-0000-000020440000}"/>
    <cellStyle name="Normal 55 2 2 4" xfId="2698" xr:uid="{00000000-0005-0000-0000-00008A0A0000}"/>
    <cellStyle name="Normal 55 2 2 4 2" xfId="4388" xr:uid="{00000000-0005-0000-0000-000024110000}"/>
    <cellStyle name="Normal 55 2 2 4 2 2" xfId="14461" xr:uid="{00000000-0005-0000-0000-00007D380000}"/>
    <cellStyle name="Normal 55 2 2 4 2 2 3" xfId="29559" xr:uid="{00000000-0005-0000-0000-000077730000}"/>
    <cellStyle name="Normal 55 2 2 4 2 3" xfId="9441" xr:uid="{00000000-0005-0000-0000-0000E1240000}"/>
    <cellStyle name="Normal 55 2 2 4 2 3 3" xfId="24542" xr:uid="{00000000-0005-0000-0000-0000DE5F0000}"/>
    <cellStyle name="Normal 55 2 2 4 2 5" xfId="19529" xr:uid="{00000000-0005-0000-0000-0000494C0000}"/>
    <cellStyle name="Normal 55 2 2 4 3" xfId="6080" xr:uid="{00000000-0005-0000-0000-0000C0170000}"/>
    <cellStyle name="Normal 55 2 2 4 3 2" xfId="16132" xr:uid="{00000000-0005-0000-0000-0000043F0000}"/>
    <cellStyle name="Normal 55 2 2 4 3 3" xfId="11112" xr:uid="{00000000-0005-0000-0000-0000682B0000}"/>
    <cellStyle name="Normal 55 2 2 4 3 3 3" xfId="26213" xr:uid="{00000000-0005-0000-0000-000065660000}"/>
    <cellStyle name="Normal 55 2 2 4 3 5" xfId="21200" xr:uid="{00000000-0005-0000-0000-0000D0520000}"/>
    <cellStyle name="Normal 55 2 2 4 4" xfId="12790" xr:uid="{00000000-0005-0000-0000-0000F6310000}"/>
    <cellStyle name="Normal 55 2 2 4 4 3" xfId="27888" xr:uid="{00000000-0005-0000-0000-0000F06C0000}"/>
    <cellStyle name="Normal 55 2 2 4 5" xfId="7769" xr:uid="{00000000-0005-0000-0000-0000591E0000}"/>
    <cellStyle name="Normal 55 2 2 4 5 3" xfId="22871" xr:uid="{00000000-0005-0000-0000-000057590000}"/>
    <cellStyle name="Normal 55 2 2 4 7" xfId="17858" xr:uid="{00000000-0005-0000-0000-0000C2450000}"/>
    <cellStyle name="Normal 55 2 2 5" xfId="3551" xr:uid="{00000000-0005-0000-0000-0000DF0D0000}"/>
    <cellStyle name="Normal 55 2 2 5 2" xfId="13625" xr:uid="{00000000-0005-0000-0000-000039350000}"/>
    <cellStyle name="Normal 55 2 2 5 2 3" xfId="28723" xr:uid="{00000000-0005-0000-0000-000033700000}"/>
    <cellStyle name="Normal 55 2 2 5 3" xfId="8605" xr:uid="{00000000-0005-0000-0000-00009D210000}"/>
    <cellStyle name="Normal 55 2 2 5 3 3" xfId="23706" xr:uid="{00000000-0005-0000-0000-00009A5C0000}"/>
    <cellStyle name="Normal 55 2 2 5 5" xfId="18693" xr:uid="{00000000-0005-0000-0000-000005490000}"/>
    <cellStyle name="Normal 55 2 2 6" xfId="5244" xr:uid="{00000000-0005-0000-0000-00007C140000}"/>
    <cellStyle name="Normal 55 2 2 6 2" xfId="15296" xr:uid="{00000000-0005-0000-0000-0000C03B0000}"/>
    <cellStyle name="Normal 55 2 2 6 2 3" xfId="30394" xr:uid="{00000000-0005-0000-0000-0000BA760000}"/>
    <cellStyle name="Normal 55 2 2 6 3" xfId="10276" xr:uid="{00000000-0005-0000-0000-000024280000}"/>
    <cellStyle name="Normal 55 2 2 6 3 3" xfId="25377" xr:uid="{00000000-0005-0000-0000-000021630000}"/>
    <cellStyle name="Normal 55 2 2 6 5" xfId="20364" xr:uid="{00000000-0005-0000-0000-00008C4F0000}"/>
    <cellStyle name="Normal 55 2 2 7" xfId="11954" xr:uid="{00000000-0005-0000-0000-0000B22E0000}"/>
    <cellStyle name="Normal 55 2 2 7 3" xfId="27052" xr:uid="{00000000-0005-0000-0000-0000AC690000}"/>
    <cellStyle name="Normal 55 2 2 8" xfId="6933" xr:uid="{00000000-0005-0000-0000-0000151B0000}"/>
    <cellStyle name="Normal 55 2 2 8 3" xfId="22035" xr:uid="{00000000-0005-0000-0000-000013560000}"/>
    <cellStyle name="Normal 55 2 3" xfId="1960" xr:uid="{00000000-0005-0000-0000-0000A8070000}"/>
    <cellStyle name="Normal 55 2 3 2" xfId="2381" xr:uid="{00000000-0005-0000-0000-00004D090000}"/>
    <cellStyle name="Normal 55 2 3 2 2" xfId="3220" xr:uid="{00000000-0005-0000-0000-0000940C0000}"/>
    <cellStyle name="Normal 55 2 3 2 2 2" xfId="4910" xr:uid="{00000000-0005-0000-0000-00002E130000}"/>
    <cellStyle name="Normal 55 2 3 2 2 2 2" xfId="14983" xr:uid="{00000000-0005-0000-0000-0000873A0000}"/>
    <cellStyle name="Normal 55 2 3 2 2 2 2 3" xfId="30081" xr:uid="{00000000-0005-0000-0000-000081750000}"/>
    <cellStyle name="Normal 55 2 3 2 2 2 3" xfId="9963" xr:uid="{00000000-0005-0000-0000-0000EB260000}"/>
    <cellStyle name="Normal 55 2 3 2 2 2 3 3" xfId="25064" xr:uid="{00000000-0005-0000-0000-0000E8610000}"/>
    <cellStyle name="Normal 55 2 3 2 2 2 5" xfId="20051" xr:uid="{00000000-0005-0000-0000-0000534E0000}"/>
    <cellStyle name="Normal 55 2 3 2 2 3" xfId="6602" xr:uid="{00000000-0005-0000-0000-0000CA190000}"/>
    <cellStyle name="Normal 55 2 3 2 2 3 2" xfId="16654" xr:uid="{00000000-0005-0000-0000-00000E410000}"/>
    <cellStyle name="Normal 55 2 3 2 2 3 3" xfId="11634" xr:uid="{00000000-0005-0000-0000-0000722D0000}"/>
    <cellStyle name="Normal 55 2 3 2 2 3 3 3" xfId="26735" xr:uid="{00000000-0005-0000-0000-00006F680000}"/>
    <cellStyle name="Normal 55 2 3 2 2 3 5" xfId="21722" xr:uid="{00000000-0005-0000-0000-0000DA540000}"/>
    <cellStyle name="Normal 55 2 3 2 2 4" xfId="13312" xr:uid="{00000000-0005-0000-0000-000000340000}"/>
    <cellStyle name="Normal 55 2 3 2 2 4 3" xfId="28410" xr:uid="{00000000-0005-0000-0000-0000FA6E0000}"/>
    <cellStyle name="Normal 55 2 3 2 2 5" xfId="8291" xr:uid="{00000000-0005-0000-0000-000063200000}"/>
    <cellStyle name="Normal 55 2 3 2 2 5 3" xfId="23393" xr:uid="{00000000-0005-0000-0000-0000615B0000}"/>
    <cellStyle name="Normal 55 2 3 2 2 7" xfId="18380" xr:uid="{00000000-0005-0000-0000-0000CC470000}"/>
    <cellStyle name="Normal 55 2 3 2 3" xfId="4073" xr:uid="{00000000-0005-0000-0000-0000E90F0000}"/>
    <cellStyle name="Normal 55 2 3 2 3 2" xfId="14147" xr:uid="{00000000-0005-0000-0000-000043370000}"/>
    <cellStyle name="Normal 55 2 3 2 3 2 3" xfId="29245" xr:uid="{00000000-0005-0000-0000-00003D720000}"/>
    <cellStyle name="Normal 55 2 3 2 3 3" xfId="9127" xr:uid="{00000000-0005-0000-0000-0000A7230000}"/>
    <cellStyle name="Normal 55 2 3 2 3 3 3" xfId="24228" xr:uid="{00000000-0005-0000-0000-0000A45E0000}"/>
    <cellStyle name="Normal 55 2 3 2 3 5" xfId="19215" xr:uid="{00000000-0005-0000-0000-00000F4B0000}"/>
    <cellStyle name="Normal 55 2 3 2 4" xfId="5766" xr:uid="{00000000-0005-0000-0000-000086160000}"/>
    <cellStyle name="Normal 55 2 3 2 4 2" xfId="15818" xr:uid="{00000000-0005-0000-0000-0000CA3D0000}"/>
    <cellStyle name="Normal 55 2 3 2 4 2 3" xfId="30916" xr:uid="{00000000-0005-0000-0000-0000C4780000}"/>
    <cellStyle name="Normal 55 2 3 2 4 3" xfId="10798" xr:uid="{00000000-0005-0000-0000-00002E2A0000}"/>
    <cellStyle name="Normal 55 2 3 2 4 3 3" xfId="25899" xr:uid="{00000000-0005-0000-0000-00002B650000}"/>
    <cellStyle name="Normal 55 2 3 2 4 5" xfId="20886" xr:uid="{00000000-0005-0000-0000-000096510000}"/>
    <cellStyle name="Normal 55 2 3 2 5" xfId="12476" xr:uid="{00000000-0005-0000-0000-0000BC300000}"/>
    <cellStyle name="Normal 55 2 3 2 5 3" xfId="27574" xr:uid="{00000000-0005-0000-0000-0000B66B0000}"/>
    <cellStyle name="Normal 55 2 3 2 6" xfId="7455" xr:uid="{00000000-0005-0000-0000-00001F1D0000}"/>
    <cellStyle name="Normal 55 2 3 2 6 3" xfId="22557" xr:uid="{00000000-0005-0000-0000-00001D580000}"/>
    <cellStyle name="Normal 55 2 3 2 8" xfId="17544" xr:uid="{00000000-0005-0000-0000-000088440000}"/>
    <cellStyle name="Normal 55 2 3 3" xfId="2802" xr:uid="{00000000-0005-0000-0000-0000F20A0000}"/>
    <cellStyle name="Normal 55 2 3 3 2" xfId="4492" xr:uid="{00000000-0005-0000-0000-00008C110000}"/>
    <cellStyle name="Normal 55 2 3 3 2 2" xfId="14565" xr:uid="{00000000-0005-0000-0000-0000E5380000}"/>
    <cellStyle name="Normal 55 2 3 3 2 2 3" xfId="29663" xr:uid="{00000000-0005-0000-0000-0000DF730000}"/>
    <cellStyle name="Normal 55 2 3 3 2 3" xfId="9545" xr:uid="{00000000-0005-0000-0000-000049250000}"/>
    <cellStyle name="Normal 55 2 3 3 2 3 3" xfId="24646" xr:uid="{00000000-0005-0000-0000-000046600000}"/>
    <cellStyle name="Normal 55 2 3 3 2 5" xfId="19633" xr:uid="{00000000-0005-0000-0000-0000B14C0000}"/>
    <cellStyle name="Normal 55 2 3 3 3" xfId="6184" xr:uid="{00000000-0005-0000-0000-000028180000}"/>
    <cellStyle name="Normal 55 2 3 3 3 2" xfId="16236" xr:uid="{00000000-0005-0000-0000-00006C3F0000}"/>
    <cellStyle name="Normal 55 2 3 3 3 3" xfId="11216" xr:uid="{00000000-0005-0000-0000-0000D02B0000}"/>
    <cellStyle name="Normal 55 2 3 3 3 3 3" xfId="26317" xr:uid="{00000000-0005-0000-0000-0000CD660000}"/>
    <cellStyle name="Normal 55 2 3 3 3 5" xfId="21304" xr:uid="{00000000-0005-0000-0000-000038530000}"/>
    <cellStyle name="Normal 55 2 3 3 4" xfId="12894" xr:uid="{00000000-0005-0000-0000-00005E320000}"/>
    <cellStyle name="Normal 55 2 3 3 4 3" xfId="27992" xr:uid="{00000000-0005-0000-0000-0000586D0000}"/>
    <cellStyle name="Normal 55 2 3 3 5" xfId="7873" xr:uid="{00000000-0005-0000-0000-0000C11E0000}"/>
    <cellStyle name="Normal 55 2 3 3 5 3" xfId="22975" xr:uid="{00000000-0005-0000-0000-0000BF590000}"/>
    <cellStyle name="Normal 55 2 3 3 7" xfId="17962" xr:uid="{00000000-0005-0000-0000-00002A460000}"/>
    <cellStyle name="Normal 55 2 3 4" xfId="3655" xr:uid="{00000000-0005-0000-0000-0000470E0000}"/>
    <cellStyle name="Normal 55 2 3 4 2" xfId="13729" xr:uid="{00000000-0005-0000-0000-0000A1350000}"/>
    <cellStyle name="Normal 55 2 3 4 2 3" xfId="28827" xr:uid="{00000000-0005-0000-0000-00009B700000}"/>
    <cellStyle name="Normal 55 2 3 4 3" xfId="8709" xr:uid="{00000000-0005-0000-0000-000005220000}"/>
    <cellStyle name="Normal 55 2 3 4 3 3" xfId="23810" xr:uid="{00000000-0005-0000-0000-0000025D0000}"/>
    <cellStyle name="Normal 55 2 3 4 5" xfId="18797" xr:uid="{00000000-0005-0000-0000-00006D490000}"/>
    <cellStyle name="Normal 55 2 3 5" xfId="5348" xr:uid="{00000000-0005-0000-0000-0000E4140000}"/>
    <cellStyle name="Normal 55 2 3 5 2" xfId="15400" xr:uid="{00000000-0005-0000-0000-0000283C0000}"/>
    <cellStyle name="Normal 55 2 3 5 2 3" xfId="30498" xr:uid="{00000000-0005-0000-0000-000022770000}"/>
    <cellStyle name="Normal 55 2 3 5 3" xfId="10380" xr:uid="{00000000-0005-0000-0000-00008C280000}"/>
    <cellStyle name="Normal 55 2 3 5 3 3" xfId="25481" xr:uid="{00000000-0005-0000-0000-000089630000}"/>
    <cellStyle name="Normal 55 2 3 5 5" xfId="20468" xr:uid="{00000000-0005-0000-0000-0000F44F0000}"/>
    <cellStyle name="Normal 55 2 3 6" xfId="12058" xr:uid="{00000000-0005-0000-0000-00001A2F0000}"/>
    <cellStyle name="Normal 55 2 3 6 3" xfId="27156" xr:uid="{00000000-0005-0000-0000-0000146A0000}"/>
    <cellStyle name="Normal 55 2 3 7" xfId="7037" xr:uid="{00000000-0005-0000-0000-00007D1B0000}"/>
    <cellStyle name="Normal 55 2 3 7 3" xfId="22139" xr:uid="{00000000-0005-0000-0000-00007B560000}"/>
    <cellStyle name="Normal 55 2 3 9" xfId="17126" xr:uid="{00000000-0005-0000-0000-0000E6420000}"/>
    <cellStyle name="Normal 55 2 4" xfId="2173" xr:uid="{00000000-0005-0000-0000-00007D080000}"/>
    <cellStyle name="Normal 55 2 4 2" xfId="3012" xr:uid="{00000000-0005-0000-0000-0000C40B0000}"/>
    <cellStyle name="Normal 55 2 4 2 2" xfId="4702" xr:uid="{00000000-0005-0000-0000-00005E120000}"/>
    <cellStyle name="Normal 55 2 4 2 2 2" xfId="14775" xr:uid="{00000000-0005-0000-0000-0000B7390000}"/>
    <cellStyle name="Normal 55 2 4 2 2 2 3" xfId="29873" xr:uid="{00000000-0005-0000-0000-0000B1740000}"/>
    <cellStyle name="Normal 55 2 4 2 2 3" xfId="9755" xr:uid="{00000000-0005-0000-0000-00001B260000}"/>
    <cellStyle name="Normal 55 2 4 2 2 3 3" xfId="24856" xr:uid="{00000000-0005-0000-0000-000018610000}"/>
    <cellStyle name="Normal 55 2 4 2 2 5" xfId="19843" xr:uid="{00000000-0005-0000-0000-0000834D0000}"/>
    <cellStyle name="Normal 55 2 4 2 3" xfId="6394" xr:uid="{00000000-0005-0000-0000-0000FA180000}"/>
    <cellStyle name="Normal 55 2 4 2 3 2" xfId="16446" xr:uid="{00000000-0005-0000-0000-00003E400000}"/>
    <cellStyle name="Normal 55 2 4 2 3 3" xfId="11426" xr:uid="{00000000-0005-0000-0000-0000A22C0000}"/>
    <cellStyle name="Normal 55 2 4 2 3 3 3" xfId="26527" xr:uid="{00000000-0005-0000-0000-00009F670000}"/>
    <cellStyle name="Normal 55 2 4 2 3 5" xfId="21514" xr:uid="{00000000-0005-0000-0000-00000A540000}"/>
    <cellStyle name="Normal 55 2 4 2 4" xfId="13104" xr:uid="{00000000-0005-0000-0000-000030330000}"/>
    <cellStyle name="Normal 55 2 4 2 4 3" xfId="28202" xr:uid="{00000000-0005-0000-0000-00002A6E0000}"/>
    <cellStyle name="Normal 55 2 4 2 5" xfId="8083" xr:uid="{00000000-0005-0000-0000-0000931F0000}"/>
    <cellStyle name="Normal 55 2 4 2 5 3" xfId="23185" xr:uid="{00000000-0005-0000-0000-0000915A0000}"/>
    <cellStyle name="Normal 55 2 4 2 7" xfId="18172" xr:uid="{00000000-0005-0000-0000-0000FC460000}"/>
    <cellStyle name="Normal 55 2 4 3" xfId="3865" xr:uid="{00000000-0005-0000-0000-0000190F0000}"/>
    <cellStyle name="Normal 55 2 4 3 2" xfId="13939" xr:uid="{00000000-0005-0000-0000-000073360000}"/>
    <cellStyle name="Normal 55 2 4 3 2 3" xfId="29037" xr:uid="{00000000-0005-0000-0000-00006D710000}"/>
    <cellStyle name="Normal 55 2 4 3 3" xfId="8919" xr:uid="{00000000-0005-0000-0000-0000D7220000}"/>
    <cellStyle name="Normal 55 2 4 3 3 3" xfId="24020" xr:uid="{00000000-0005-0000-0000-0000D45D0000}"/>
    <cellStyle name="Normal 55 2 4 3 5" xfId="19007" xr:uid="{00000000-0005-0000-0000-00003F4A0000}"/>
    <cellStyle name="Normal 55 2 4 4" xfId="5558" xr:uid="{00000000-0005-0000-0000-0000B6150000}"/>
    <cellStyle name="Normal 55 2 4 4 2" xfId="15610" xr:uid="{00000000-0005-0000-0000-0000FA3C0000}"/>
    <cellStyle name="Normal 55 2 4 4 2 3" xfId="30708" xr:uid="{00000000-0005-0000-0000-0000F4770000}"/>
    <cellStyle name="Normal 55 2 4 4 3" xfId="10590" xr:uid="{00000000-0005-0000-0000-00005E290000}"/>
    <cellStyle name="Normal 55 2 4 4 3 3" xfId="25691" xr:uid="{00000000-0005-0000-0000-00005B640000}"/>
    <cellStyle name="Normal 55 2 4 4 5" xfId="20678" xr:uid="{00000000-0005-0000-0000-0000C6500000}"/>
    <cellStyle name="Normal 55 2 4 5" xfId="12268" xr:uid="{00000000-0005-0000-0000-0000EC2F0000}"/>
    <cellStyle name="Normal 55 2 4 5 3" xfId="27366" xr:uid="{00000000-0005-0000-0000-0000E66A0000}"/>
    <cellStyle name="Normal 55 2 4 6" xfId="7247" xr:uid="{00000000-0005-0000-0000-00004F1C0000}"/>
    <cellStyle name="Normal 55 2 4 6 3" xfId="22349" xr:uid="{00000000-0005-0000-0000-00004D570000}"/>
    <cellStyle name="Normal 55 2 4 8" xfId="17336" xr:uid="{00000000-0005-0000-0000-0000B8430000}"/>
    <cellStyle name="Normal 55 2 5" xfId="2594" xr:uid="{00000000-0005-0000-0000-0000220A0000}"/>
    <cellStyle name="Normal 55 2 5 2" xfId="4284" xr:uid="{00000000-0005-0000-0000-0000BC100000}"/>
    <cellStyle name="Normal 55 2 5 2 2" xfId="14357" xr:uid="{00000000-0005-0000-0000-000015380000}"/>
    <cellStyle name="Normal 55 2 5 2 2 3" xfId="29455" xr:uid="{00000000-0005-0000-0000-00000F730000}"/>
    <cellStyle name="Normal 55 2 5 2 3" xfId="9337" xr:uid="{00000000-0005-0000-0000-000079240000}"/>
    <cellStyle name="Normal 55 2 5 2 3 3" xfId="24438" xr:uid="{00000000-0005-0000-0000-0000765F0000}"/>
    <cellStyle name="Normal 55 2 5 2 5" xfId="19425" xr:uid="{00000000-0005-0000-0000-0000E14B0000}"/>
    <cellStyle name="Normal 55 2 5 3" xfId="5976" xr:uid="{00000000-0005-0000-0000-000058170000}"/>
    <cellStyle name="Normal 55 2 5 3 2" xfId="16028" xr:uid="{00000000-0005-0000-0000-00009C3E0000}"/>
    <cellStyle name="Normal 55 2 5 3 3" xfId="11008" xr:uid="{00000000-0005-0000-0000-0000002B0000}"/>
    <cellStyle name="Normal 55 2 5 3 3 3" xfId="26109" xr:uid="{00000000-0005-0000-0000-0000FD650000}"/>
    <cellStyle name="Normal 55 2 5 3 5" xfId="21096" xr:uid="{00000000-0005-0000-0000-000068520000}"/>
    <cellStyle name="Normal 55 2 5 4" xfId="12686" xr:uid="{00000000-0005-0000-0000-00008E310000}"/>
    <cellStyle name="Normal 55 2 5 4 3" xfId="27784" xr:uid="{00000000-0005-0000-0000-0000886C0000}"/>
    <cellStyle name="Normal 55 2 5 5" xfId="7665" xr:uid="{00000000-0005-0000-0000-0000F11D0000}"/>
    <cellStyle name="Normal 55 2 5 5 3" xfId="22767" xr:uid="{00000000-0005-0000-0000-0000EF580000}"/>
    <cellStyle name="Normal 55 2 5 7" xfId="17754" xr:uid="{00000000-0005-0000-0000-00005A450000}"/>
    <cellStyle name="Normal 55 2 6" xfId="3447" xr:uid="{00000000-0005-0000-0000-0000770D0000}"/>
    <cellStyle name="Normal 55 2 6 2" xfId="13521" xr:uid="{00000000-0005-0000-0000-0000D1340000}"/>
    <cellStyle name="Normal 55 2 6 2 3" xfId="28619" xr:uid="{00000000-0005-0000-0000-0000CB6F0000}"/>
    <cellStyle name="Normal 55 2 6 3" xfId="8501" xr:uid="{00000000-0005-0000-0000-000035210000}"/>
    <cellStyle name="Normal 55 2 6 3 3" xfId="23602" xr:uid="{00000000-0005-0000-0000-0000325C0000}"/>
    <cellStyle name="Normal 55 2 6 5" xfId="18589" xr:uid="{00000000-0005-0000-0000-00009D480000}"/>
    <cellStyle name="Normal 55 2 7" xfId="5140" xr:uid="{00000000-0005-0000-0000-000014140000}"/>
    <cellStyle name="Normal 55 2 7 2" xfId="15192" xr:uid="{00000000-0005-0000-0000-0000583B0000}"/>
    <cellStyle name="Normal 55 2 7 2 3" xfId="30290" xr:uid="{00000000-0005-0000-0000-000052760000}"/>
    <cellStyle name="Normal 55 2 7 3" xfId="10172" xr:uid="{00000000-0005-0000-0000-0000BC270000}"/>
    <cellStyle name="Normal 55 2 7 3 3" xfId="25273" xr:uid="{00000000-0005-0000-0000-0000B9620000}"/>
    <cellStyle name="Normal 55 2 7 5" xfId="20260" xr:uid="{00000000-0005-0000-0000-0000244F0000}"/>
    <cellStyle name="Normal 55 2 8" xfId="11850" xr:uid="{00000000-0005-0000-0000-00004A2E0000}"/>
    <cellStyle name="Normal 55 2 8 3" xfId="26948" xr:uid="{00000000-0005-0000-0000-000044690000}"/>
    <cellStyle name="Normal 55 2 9" xfId="6829" xr:uid="{00000000-0005-0000-0000-0000AD1A0000}"/>
    <cellStyle name="Normal 55 2 9 3" xfId="21931" xr:uid="{00000000-0005-0000-0000-0000AB550000}"/>
    <cellStyle name="Normal 55 3" xfId="1793" xr:uid="{00000000-0005-0000-0000-000001070000}"/>
    <cellStyle name="Normal 55 3 10" xfId="16970" xr:uid="{00000000-0005-0000-0000-00004A420000}"/>
    <cellStyle name="Normal 55 3 2" xfId="2012" xr:uid="{00000000-0005-0000-0000-0000DC070000}"/>
    <cellStyle name="Normal 55 3 2 2" xfId="2433" xr:uid="{00000000-0005-0000-0000-000081090000}"/>
    <cellStyle name="Normal 55 3 2 2 2" xfId="3272" xr:uid="{00000000-0005-0000-0000-0000C80C0000}"/>
    <cellStyle name="Normal 55 3 2 2 2 2" xfId="4962" xr:uid="{00000000-0005-0000-0000-000062130000}"/>
    <cellStyle name="Normal 55 3 2 2 2 2 2" xfId="15035" xr:uid="{00000000-0005-0000-0000-0000BB3A0000}"/>
    <cellStyle name="Normal 55 3 2 2 2 2 2 3" xfId="30133" xr:uid="{00000000-0005-0000-0000-0000B5750000}"/>
    <cellStyle name="Normal 55 3 2 2 2 2 3" xfId="10015" xr:uid="{00000000-0005-0000-0000-00001F270000}"/>
    <cellStyle name="Normal 55 3 2 2 2 2 3 3" xfId="25116" xr:uid="{00000000-0005-0000-0000-00001C620000}"/>
    <cellStyle name="Normal 55 3 2 2 2 2 5" xfId="20103" xr:uid="{00000000-0005-0000-0000-0000874E0000}"/>
    <cellStyle name="Normal 55 3 2 2 2 3" xfId="6654" xr:uid="{00000000-0005-0000-0000-0000FE190000}"/>
    <cellStyle name="Normal 55 3 2 2 2 3 2" xfId="16706" xr:uid="{00000000-0005-0000-0000-000042410000}"/>
    <cellStyle name="Normal 55 3 2 2 2 3 3" xfId="11686" xr:uid="{00000000-0005-0000-0000-0000A62D0000}"/>
    <cellStyle name="Normal 55 3 2 2 2 3 3 3" xfId="26787" xr:uid="{00000000-0005-0000-0000-0000A3680000}"/>
    <cellStyle name="Normal 55 3 2 2 2 3 5" xfId="21774" xr:uid="{00000000-0005-0000-0000-00000E550000}"/>
    <cellStyle name="Normal 55 3 2 2 2 4" xfId="13364" xr:uid="{00000000-0005-0000-0000-000034340000}"/>
    <cellStyle name="Normal 55 3 2 2 2 4 3" xfId="28462" xr:uid="{00000000-0005-0000-0000-00002E6F0000}"/>
    <cellStyle name="Normal 55 3 2 2 2 5" xfId="8343" xr:uid="{00000000-0005-0000-0000-000097200000}"/>
    <cellStyle name="Normal 55 3 2 2 2 5 3" xfId="23445" xr:uid="{00000000-0005-0000-0000-0000955B0000}"/>
    <cellStyle name="Normal 55 3 2 2 2 7" xfId="18432" xr:uid="{00000000-0005-0000-0000-000000480000}"/>
    <cellStyle name="Normal 55 3 2 2 3" xfId="4125" xr:uid="{00000000-0005-0000-0000-00001D100000}"/>
    <cellStyle name="Normal 55 3 2 2 3 2" xfId="14199" xr:uid="{00000000-0005-0000-0000-000077370000}"/>
    <cellStyle name="Normal 55 3 2 2 3 2 3" xfId="29297" xr:uid="{00000000-0005-0000-0000-000071720000}"/>
    <cellStyle name="Normal 55 3 2 2 3 3" xfId="9179" xr:uid="{00000000-0005-0000-0000-0000DB230000}"/>
    <cellStyle name="Normal 55 3 2 2 3 3 3" xfId="24280" xr:uid="{00000000-0005-0000-0000-0000D85E0000}"/>
    <cellStyle name="Normal 55 3 2 2 3 5" xfId="19267" xr:uid="{00000000-0005-0000-0000-0000434B0000}"/>
    <cellStyle name="Normal 55 3 2 2 4" xfId="5818" xr:uid="{00000000-0005-0000-0000-0000BA160000}"/>
    <cellStyle name="Normal 55 3 2 2 4 2" xfId="15870" xr:uid="{00000000-0005-0000-0000-0000FE3D0000}"/>
    <cellStyle name="Normal 55 3 2 2 4 3" xfId="10850" xr:uid="{00000000-0005-0000-0000-0000622A0000}"/>
    <cellStyle name="Normal 55 3 2 2 4 3 3" xfId="25951" xr:uid="{00000000-0005-0000-0000-00005F650000}"/>
    <cellStyle name="Normal 55 3 2 2 4 5" xfId="20938" xr:uid="{00000000-0005-0000-0000-0000CA510000}"/>
    <cellStyle name="Normal 55 3 2 2 5" xfId="12528" xr:uid="{00000000-0005-0000-0000-0000F0300000}"/>
    <cellStyle name="Normal 55 3 2 2 5 3" xfId="27626" xr:uid="{00000000-0005-0000-0000-0000EA6B0000}"/>
    <cellStyle name="Normal 55 3 2 2 6" xfId="7507" xr:uid="{00000000-0005-0000-0000-0000531D0000}"/>
    <cellStyle name="Normal 55 3 2 2 6 3" xfId="22609" xr:uid="{00000000-0005-0000-0000-000051580000}"/>
    <cellStyle name="Normal 55 3 2 2 8" xfId="17596" xr:uid="{00000000-0005-0000-0000-0000BC440000}"/>
    <cellStyle name="Normal 55 3 2 3" xfId="2854" xr:uid="{00000000-0005-0000-0000-0000260B0000}"/>
    <cellStyle name="Normal 55 3 2 3 2" xfId="4544" xr:uid="{00000000-0005-0000-0000-0000C0110000}"/>
    <cellStyle name="Normal 55 3 2 3 2 2" xfId="14617" xr:uid="{00000000-0005-0000-0000-000019390000}"/>
    <cellStyle name="Normal 55 3 2 3 2 2 3" xfId="29715" xr:uid="{00000000-0005-0000-0000-000013740000}"/>
    <cellStyle name="Normal 55 3 2 3 2 3" xfId="9597" xr:uid="{00000000-0005-0000-0000-00007D250000}"/>
    <cellStyle name="Normal 55 3 2 3 2 3 3" xfId="24698" xr:uid="{00000000-0005-0000-0000-00007A600000}"/>
    <cellStyle name="Normal 55 3 2 3 2 5" xfId="19685" xr:uid="{00000000-0005-0000-0000-0000E54C0000}"/>
    <cellStyle name="Normal 55 3 2 3 3" xfId="6236" xr:uid="{00000000-0005-0000-0000-00005C180000}"/>
    <cellStyle name="Normal 55 3 2 3 3 2" xfId="16288" xr:uid="{00000000-0005-0000-0000-0000A03F0000}"/>
    <cellStyle name="Normal 55 3 2 3 3 3" xfId="11268" xr:uid="{00000000-0005-0000-0000-0000042C0000}"/>
    <cellStyle name="Normal 55 3 2 3 3 3 3" xfId="26369" xr:uid="{00000000-0005-0000-0000-000001670000}"/>
    <cellStyle name="Normal 55 3 2 3 3 5" xfId="21356" xr:uid="{00000000-0005-0000-0000-00006C530000}"/>
    <cellStyle name="Normal 55 3 2 3 4" xfId="12946" xr:uid="{00000000-0005-0000-0000-000092320000}"/>
    <cellStyle name="Normal 55 3 2 3 4 3" xfId="28044" xr:uid="{00000000-0005-0000-0000-00008C6D0000}"/>
    <cellStyle name="Normal 55 3 2 3 5" xfId="7925" xr:uid="{00000000-0005-0000-0000-0000F51E0000}"/>
    <cellStyle name="Normal 55 3 2 3 5 3" xfId="23027" xr:uid="{00000000-0005-0000-0000-0000F3590000}"/>
    <cellStyle name="Normal 55 3 2 3 7" xfId="18014" xr:uid="{00000000-0005-0000-0000-00005E460000}"/>
    <cellStyle name="Normal 55 3 2 4" xfId="3707" xr:uid="{00000000-0005-0000-0000-00007B0E0000}"/>
    <cellStyle name="Normal 55 3 2 4 2" xfId="13781" xr:uid="{00000000-0005-0000-0000-0000D5350000}"/>
    <cellStyle name="Normal 55 3 2 4 2 3" xfId="28879" xr:uid="{00000000-0005-0000-0000-0000CF700000}"/>
    <cellStyle name="Normal 55 3 2 4 3" xfId="8761" xr:uid="{00000000-0005-0000-0000-000039220000}"/>
    <cellStyle name="Normal 55 3 2 4 3 3" xfId="23862" xr:uid="{00000000-0005-0000-0000-0000365D0000}"/>
    <cellStyle name="Normal 55 3 2 4 5" xfId="18849" xr:uid="{00000000-0005-0000-0000-0000A1490000}"/>
    <cellStyle name="Normal 55 3 2 5" xfId="5400" xr:uid="{00000000-0005-0000-0000-000018150000}"/>
    <cellStyle name="Normal 55 3 2 5 2" xfId="15452" xr:uid="{00000000-0005-0000-0000-00005C3C0000}"/>
    <cellStyle name="Normal 55 3 2 5 2 3" xfId="30550" xr:uid="{00000000-0005-0000-0000-000056770000}"/>
    <cellStyle name="Normal 55 3 2 5 3" xfId="10432" xr:uid="{00000000-0005-0000-0000-0000C0280000}"/>
    <cellStyle name="Normal 55 3 2 5 3 3" xfId="25533" xr:uid="{00000000-0005-0000-0000-0000BD630000}"/>
    <cellStyle name="Normal 55 3 2 5 5" xfId="20520" xr:uid="{00000000-0005-0000-0000-000028500000}"/>
    <cellStyle name="Normal 55 3 2 6" xfId="12110" xr:uid="{00000000-0005-0000-0000-00004E2F0000}"/>
    <cellStyle name="Normal 55 3 2 6 3" xfId="27208" xr:uid="{00000000-0005-0000-0000-0000486A0000}"/>
    <cellStyle name="Normal 55 3 2 7" xfId="7089" xr:uid="{00000000-0005-0000-0000-0000B11B0000}"/>
    <cellStyle name="Normal 55 3 2 7 3" xfId="22191" xr:uid="{00000000-0005-0000-0000-0000AF560000}"/>
    <cellStyle name="Normal 55 3 2 9" xfId="17178" xr:uid="{00000000-0005-0000-0000-00001A430000}"/>
    <cellStyle name="Normal 55 3 3" xfId="2225" xr:uid="{00000000-0005-0000-0000-0000B1080000}"/>
    <cellStyle name="Normal 55 3 3 2" xfId="3064" xr:uid="{00000000-0005-0000-0000-0000F80B0000}"/>
    <cellStyle name="Normal 55 3 3 2 2" xfId="4754" xr:uid="{00000000-0005-0000-0000-000092120000}"/>
    <cellStyle name="Normal 55 3 3 2 2 2" xfId="14827" xr:uid="{00000000-0005-0000-0000-0000EB390000}"/>
    <cellStyle name="Normal 55 3 3 2 2 2 3" xfId="29925" xr:uid="{00000000-0005-0000-0000-0000E5740000}"/>
    <cellStyle name="Normal 55 3 3 2 2 3" xfId="9807" xr:uid="{00000000-0005-0000-0000-00004F260000}"/>
    <cellStyle name="Normal 55 3 3 2 2 3 3" xfId="24908" xr:uid="{00000000-0005-0000-0000-00004C610000}"/>
    <cellStyle name="Normal 55 3 3 2 2 5" xfId="19895" xr:uid="{00000000-0005-0000-0000-0000B74D0000}"/>
    <cellStyle name="Normal 55 3 3 2 3" xfId="6446" xr:uid="{00000000-0005-0000-0000-00002E190000}"/>
    <cellStyle name="Normal 55 3 3 2 3 2" xfId="16498" xr:uid="{00000000-0005-0000-0000-000072400000}"/>
    <cellStyle name="Normal 55 3 3 2 3 3" xfId="11478" xr:uid="{00000000-0005-0000-0000-0000D62C0000}"/>
    <cellStyle name="Normal 55 3 3 2 3 3 3" xfId="26579" xr:uid="{00000000-0005-0000-0000-0000D3670000}"/>
    <cellStyle name="Normal 55 3 3 2 3 5" xfId="21566" xr:uid="{00000000-0005-0000-0000-00003E540000}"/>
    <cellStyle name="Normal 55 3 3 2 4" xfId="13156" xr:uid="{00000000-0005-0000-0000-000064330000}"/>
    <cellStyle name="Normal 55 3 3 2 4 3" xfId="28254" xr:uid="{00000000-0005-0000-0000-00005E6E0000}"/>
    <cellStyle name="Normal 55 3 3 2 5" xfId="8135" xr:uid="{00000000-0005-0000-0000-0000C71F0000}"/>
    <cellStyle name="Normal 55 3 3 2 5 3" xfId="23237" xr:uid="{00000000-0005-0000-0000-0000C55A0000}"/>
    <cellStyle name="Normal 55 3 3 2 7" xfId="18224" xr:uid="{00000000-0005-0000-0000-000030470000}"/>
    <cellStyle name="Normal 55 3 3 3" xfId="3917" xr:uid="{00000000-0005-0000-0000-00004D0F0000}"/>
    <cellStyle name="Normal 55 3 3 3 2" xfId="13991" xr:uid="{00000000-0005-0000-0000-0000A7360000}"/>
    <cellStyle name="Normal 55 3 3 3 2 3" xfId="29089" xr:uid="{00000000-0005-0000-0000-0000A1710000}"/>
    <cellStyle name="Normal 55 3 3 3 3" xfId="8971" xr:uid="{00000000-0005-0000-0000-00000B230000}"/>
    <cellStyle name="Normal 55 3 3 3 3 3" xfId="24072" xr:uid="{00000000-0005-0000-0000-0000085E0000}"/>
    <cellStyle name="Normal 55 3 3 3 5" xfId="19059" xr:uid="{00000000-0005-0000-0000-0000734A0000}"/>
    <cellStyle name="Normal 55 3 3 4" xfId="5610" xr:uid="{00000000-0005-0000-0000-0000EA150000}"/>
    <cellStyle name="Normal 55 3 3 4 2" xfId="15662" xr:uid="{00000000-0005-0000-0000-00002E3D0000}"/>
    <cellStyle name="Normal 55 3 3 4 2 3" xfId="30760" xr:uid="{00000000-0005-0000-0000-000028780000}"/>
    <cellStyle name="Normal 55 3 3 4 3" xfId="10642" xr:uid="{00000000-0005-0000-0000-000092290000}"/>
    <cellStyle name="Normal 55 3 3 4 3 3" xfId="25743" xr:uid="{00000000-0005-0000-0000-00008F640000}"/>
    <cellStyle name="Normal 55 3 3 4 5" xfId="20730" xr:uid="{00000000-0005-0000-0000-0000FA500000}"/>
    <cellStyle name="Normal 55 3 3 5" xfId="12320" xr:uid="{00000000-0005-0000-0000-000020300000}"/>
    <cellStyle name="Normal 55 3 3 5 3" xfId="27418" xr:uid="{00000000-0005-0000-0000-00001A6B0000}"/>
    <cellStyle name="Normal 55 3 3 6" xfId="7299" xr:uid="{00000000-0005-0000-0000-0000831C0000}"/>
    <cellStyle name="Normal 55 3 3 6 3" xfId="22401" xr:uid="{00000000-0005-0000-0000-000081570000}"/>
    <cellStyle name="Normal 55 3 3 8" xfId="17388" xr:uid="{00000000-0005-0000-0000-0000EC430000}"/>
    <cellStyle name="Normal 55 3 4" xfId="2646" xr:uid="{00000000-0005-0000-0000-0000560A0000}"/>
    <cellStyle name="Normal 55 3 4 2" xfId="4336" xr:uid="{00000000-0005-0000-0000-0000F0100000}"/>
    <cellStyle name="Normal 55 3 4 2 2" xfId="14409" xr:uid="{00000000-0005-0000-0000-000049380000}"/>
    <cellStyle name="Normal 55 3 4 2 2 3" xfId="29507" xr:uid="{00000000-0005-0000-0000-000043730000}"/>
    <cellStyle name="Normal 55 3 4 2 3" xfId="9389" xr:uid="{00000000-0005-0000-0000-0000AD240000}"/>
    <cellStyle name="Normal 55 3 4 2 3 3" xfId="24490" xr:uid="{00000000-0005-0000-0000-0000AA5F0000}"/>
    <cellStyle name="Normal 55 3 4 2 5" xfId="19477" xr:uid="{00000000-0005-0000-0000-0000154C0000}"/>
    <cellStyle name="Normal 55 3 4 3" xfId="6028" xr:uid="{00000000-0005-0000-0000-00008C170000}"/>
    <cellStyle name="Normal 55 3 4 3 2" xfId="16080" xr:uid="{00000000-0005-0000-0000-0000D03E0000}"/>
    <cellStyle name="Normal 55 3 4 3 3" xfId="11060" xr:uid="{00000000-0005-0000-0000-0000342B0000}"/>
    <cellStyle name="Normal 55 3 4 3 3 3" xfId="26161" xr:uid="{00000000-0005-0000-0000-000031660000}"/>
    <cellStyle name="Normal 55 3 4 3 5" xfId="21148" xr:uid="{00000000-0005-0000-0000-00009C520000}"/>
    <cellStyle name="Normal 55 3 4 4" xfId="12738" xr:uid="{00000000-0005-0000-0000-0000C2310000}"/>
    <cellStyle name="Normal 55 3 4 4 3" xfId="27836" xr:uid="{00000000-0005-0000-0000-0000BC6C0000}"/>
    <cellStyle name="Normal 55 3 4 5" xfId="7717" xr:uid="{00000000-0005-0000-0000-0000251E0000}"/>
    <cellStyle name="Normal 55 3 4 5 3" xfId="22819" xr:uid="{00000000-0005-0000-0000-000023590000}"/>
    <cellStyle name="Normal 55 3 4 7" xfId="17806" xr:uid="{00000000-0005-0000-0000-00008E450000}"/>
    <cellStyle name="Normal 55 3 5" xfId="3499" xr:uid="{00000000-0005-0000-0000-0000AB0D0000}"/>
    <cellStyle name="Normal 55 3 5 2" xfId="13573" xr:uid="{00000000-0005-0000-0000-000005350000}"/>
    <cellStyle name="Normal 55 3 5 2 3" xfId="28671" xr:uid="{00000000-0005-0000-0000-0000FF6F0000}"/>
    <cellStyle name="Normal 55 3 5 3" xfId="8553" xr:uid="{00000000-0005-0000-0000-000069210000}"/>
    <cellStyle name="Normal 55 3 5 3 3" xfId="23654" xr:uid="{00000000-0005-0000-0000-0000665C0000}"/>
    <cellStyle name="Normal 55 3 5 5" xfId="18641" xr:uid="{00000000-0005-0000-0000-0000D1480000}"/>
    <cellStyle name="Normal 55 3 6" xfId="5192" xr:uid="{00000000-0005-0000-0000-000048140000}"/>
    <cellStyle name="Normal 55 3 6 2" xfId="15244" xr:uid="{00000000-0005-0000-0000-00008C3B0000}"/>
    <cellStyle name="Normal 55 3 6 2 3" xfId="30342" xr:uid="{00000000-0005-0000-0000-000086760000}"/>
    <cellStyle name="Normal 55 3 6 3" xfId="10224" xr:uid="{00000000-0005-0000-0000-0000F0270000}"/>
    <cellStyle name="Normal 55 3 6 3 3" xfId="25325" xr:uid="{00000000-0005-0000-0000-0000ED620000}"/>
    <cellStyle name="Normal 55 3 6 5" xfId="20312" xr:uid="{00000000-0005-0000-0000-0000584F0000}"/>
    <cellStyle name="Normal 55 3 7" xfId="11902" xr:uid="{00000000-0005-0000-0000-00007E2E0000}"/>
    <cellStyle name="Normal 55 3 7 3" xfId="27000" xr:uid="{00000000-0005-0000-0000-000078690000}"/>
    <cellStyle name="Normal 55 3 8" xfId="6881" xr:uid="{00000000-0005-0000-0000-0000E11A0000}"/>
    <cellStyle name="Normal 55 3 8 3" xfId="21983" xr:uid="{00000000-0005-0000-0000-0000DF550000}"/>
    <cellStyle name="Normal 55 4" xfId="1906" xr:uid="{00000000-0005-0000-0000-000072070000}"/>
    <cellStyle name="Normal 55 4 2" xfId="2329" xr:uid="{00000000-0005-0000-0000-000019090000}"/>
    <cellStyle name="Normal 55 4 2 2" xfId="3168" xr:uid="{00000000-0005-0000-0000-0000600C0000}"/>
    <cellStyle name="Normal 55 4 2 2 2" xfId="4858" xr:uid="{00000000-0005-0000-0000-0000FA120000}"/>
    <cellStyle name="Normal 55 4 2 2 2 2" xfId="14931" xr:uid="{00000000-0005-0000-0000-0000533A0000}"/>
    <cellStyle name="Normal 55 4 2 2 2 2 3" xfId="30029" xr:uid="{00000000-0005-0000-0000-00004D750000}"/>
    <cellStyle name="Normal 55 4 2 2 2 3" xfId="9911" xr:uid="{00000000-0005-0000-0000-0000B7260000}"/>
    <cellStyle name="Normal 55 4 2 2 2 3 3" xfId="25012" xr:uid="{00000000-0005-0000-0000-0000B4610000}"/>
    <cellStyle name="Normal 55 4 2 2 2 5" xfId="19999" xr:uid="{00000000-0005-0000-0000-00001F4E0000}"/>
    <cellStyle name="Normal 55 4 2 2 3" xfId="6550" xr:uid="{00000000-0005-0000-0000-000096190000}"/>
    <cellStyle name="Normal 55 4 2 2 3 2" xfId="16602" xr:uid="{00000000-0005-0000-0000-0000DA400000}"/>
    <cellStyle name="Normal 55 4 2 2 3 3" xfId="11582" xr:uid="{00000000-0005-0000-0000-00003E2D0000}"/>
    <cellStyle name="Normal 55 4 2 2 3 3 3" xfId="26683" xr:uid="{00000000-0005-0000-0000-00003B680000}"/>
    <cellStyle name="Normal 55 4 2 2 3 5" xfId="21670" xr:uid="{00000000-0005-0000-0000-0000A6540000}"/>
    <cellStyle name="Normal 55 4 2 2 4" xfId="13260" xr:uid="{00000000-0005-0000-0000-0000CC330000}"/>
    <cellStyle name="Normal 55 4 2 2 4 3" xfId="28358" xr:uid="{00000000-0005-0000-0000-0000C66E0000}"/>
    <cellStyle name="Normal 55 4 2 2 5" xfId="8239" xr:uid="{00000000-0005-0000-0000-00002F200000}"/>
    <cellStyle name="Normal 55 4 2 2 5 3" xfId="23341" xr:uid="{00000000-0005-0000-0000-00002D5B0000}"/>
    <cellStyle name="Normal 55 4 2 2 7" xfId="18328" xr:uid="{00000000-0005-0000-0000-000098470000}"/>
    <cellStyle name="Normal 55 4 2 3" xfId="4021" xr:uid="{00000000-0005-0000-0000-0000B50F0000}"/>
    <cellStyle name="Normal 55 4 2 3 2" xfId="14095" xr:uid="{00000000-0005-0000-0000-00000F370000}"/>
    <cellStyle name="Normal 55 4 2 3 2 3" xfId="29193" xr:uid="{00000000-0005-0000-0000-000009720000}"/>
    <cellStyle name="Normal 55 4 2 3 3" xfId="9075" xr:uid="{00000000-0005-0000-0000-000073230000}"/>
    <cellStyle name="Normal 55 4 2 3 3 3" xfId="24176" xr:uid="{00000000-0005-0000-0000-0000705E0000}"/>
    <cellStyle name="Normal 55 4 2 3 5" xfId="19163" xr:uid="{00000000-0005-0000-0000-0000DB4A0000}"/>
    <cellStyle name="Normal 55 4 2 4" xfId="5714" xr:uid="{00000000-0005-0000-0000-000052160000}"/>
    <cellStyle name="Normal 55 4 2 4 2" xfId="15766" xr:uid="{00000000-0005-0000-0000-0000963D0000}"/>
    <cellStyle name="Normal 55 4 2 4 2 3" xfId="30864" xr:uid="{00000000-0005-0000-0000-000090780000}"/>
    <cellStyle name="Normal 55 4 2 4 3" xfId="10746" xr:uid="{00000000-0005-0000-0000-0000FA290000}"/>
    <cellStyle name="Normal 55 4 2 4 3 3" xfId="25847" xr:uid="{00000000-0005-0000-0000-0000F7640000}"/>
    <cellStyle name="Normal 55 4 2 4 5" xfId="20834" xr:uid="{00000000-0005-0000-0000-000062510000}"/>
    <cellStyle name="Normal 55 4 2 5" xfId="12424" xr:uid="{00000000-0005-0000-0000-000088300000}"/>
    <cellStyle name="Normal 55 4 2 5 3" xfId="27522" xr:uid="{00000000-0005-0000-0000-0000826B0000}"/>
    <cellStyle name="Normal 55 4 2 6" xfId="7403" xr:uid="{00000000-0005-0000-0000-0000EB1C0000}"/>
    <cellStyle name="Normal 55 4 2 6 3" xfId="22505" xr:uid="{00000000-0005-0000-0000-0000E9570000}"/>
    <cellStyle name="Normal 55 4 2 8" xfId="17492" xr:uid="{00000000-0005-0000-0000-000054440000}"/>
    <cellStyle name="Normal 55 4 3" xfId="2750" xr:uid="{00000000-0005-0000-0000-0000BE0A0000}"/>
    <cellStyle name="Normal 55 4 3 2" xfId="4440" xr:uid="{00000000-0005-0000-0000-000058110000}"/>
    <cellStyle name="Normal 55 4 3 2 2" xfId="14513" xr:uid="{00000000-0005-0000-0000-0000B1380000}"/>
    <cellStyle name="Normal 55 4 3 2 2 3" xfId="29611" xr:uid="{00000000-0005-0000-0000-0000AB730000}"/>
    <cellStyle name="Normal 55 4 3 2 3" xfId="9493" xr:uid="{00000000-0005-0000-0000-000015250000}"/>
    <cellStyle name="Normal 55 4 3 2 3 3" xfId="24594" xr:uid="{00000000-0005-0000-0000-000012600000}"/>
    <cellStyle name="Normal 55 4 3 2 5" xfId="19581" xr:uid="{00000000-0005-0000-0000-00007D4C0000}"/>
    <cellStyle name="Normal 55 4 3 3" xfId="6132" xr:uid="{00000000-0005-0000-0000-0000F4170000}"/>
    <cellStyle name="Normal 55 4 3 3 2" xfId="16184" xr:uid="{00000000-0005-0000-0000-0000383F0000}"/>
    <cellStyle name="Normal 55 4 3 3 3" xfId="11164" xr:uid="{00000000-0005-0000-0000-00009C2B0000}"/>
    <cellStyle name="Normal 55 4 3 3 3 3" xfId="26265" xr:uid="{00000000-0005-0000-0000-000099660000}"/>
    <cellStyle name="Normal 55 4 3 3 5" xfId="21252" xr:uid="{00000000-0005-0000-0000-000004530000}"/>
    <cellStyle name="Normal 55 4 3 4" xfId="12842" xr:uid="{00000000-0005-0000-0000-00002A320000}"/>
    <cellStyle name="Normal 55 4 3 4 3" xfId="27940" xr:uid="{00000000-0005-0000-0000-0000246D0000}"/>
    <cellStyle name="Normal 55 4 3 5" xfId="7821" xr:uid="{00000000-0005-0000-0000-00008D1E0000}"/>
    <cellStyle name="Normal 55 4 3 5 3" xfId="22923" xr:uid="{00000000-0005-0000-0000-00008B590000}"/>
    <cellStyle name="Normal 55 4 3 7" xfId="17910" xr:uid="{00000000-0005-0000-0000-0000F6450000}"/>
    <cellStyle name="Normal 55 4 4" xfId="3603" xr:uid="{00000000-0005-0000-0000-0000130E0000}"/>
    <cellStyle name="Normal 55 4 4 2" xfId="13677" xr:uid="{00000000-0005-0000-0000-00006D350000}"/>
    <cellStyle name="Normal 55 4 4 2 3" xfId="28775" xr:uid="{00000000-0005-0000-0000-000067700000}"/>
    <cellStyle name="Normal 55 4 4 3" xfId="8657" xr:uid="{00000000-0005-0000-0000-0000D1210000}"/>
    <cellStyle name="Normal 55 4 4 3 3" xfId="23758" xr:uid="{00000000-0005-0000-0000-0000CE5C0000}"/>
    <cellStyle name="Normal 55 4 4 5" xfId="18745" xr:uid="{00000000-0005-0000-0000-000039490000}"/>
    <cellStyle name="Normal 55 4 5" xfId="5296" xr:uid="{00000000-0005-0000-0000-0000B0140000}"/>
    <cellStyle name="Normal 55 4 5 2" xfId="15348" xr:uid="{00000000-0005-0000-0000-0000F43B0000}"/>
    <cellStyle name="Normal 55 4 5 2 3" xfId="30446" xr:uid="{00000000-0005-0000-0000-0000EE760000}"/>
    <cellStyle name="Normal 55 4 5 3" xfId="10328" xr:uid="{00000000-0005-0000-0000-000058280000}"/>
    <cellStyle name="Normal 55 4 5 3 3" xfId="25429" xr:uid="{00000000-0005-0000-0000-000055630000}"/>
    <cellStyle name="Normal 55 4 5 5" xfId="20416" xr:uid="{00000000-0005-0000-0000-0000C04F0000}"/>
    <cellStyle name="Normal 55 4 6" xfId="12006" xr:uid="{00000000-0005-0000-0000-0000E62E0000}"/>
    <cellStyle name="Normal 55 4 6 3" xfId="27104" xr:uid="{00000000-0005-0000-0000-0000E0690000}"/>
    <cellStyle name="Normal 55 4 7" xfId="6985" xr:uid="{00000000-0005-0000-0000-0000491B0000}"/>
    <cellStyle name="Normal 55 4 7 3" xfId="22087" xr:uid="{00000000-0005-0000-0000-000047560000}"/>
    <cellStyle name="Normal 55 4 9" xfId="17074" xr:uid="{00000000-0005-0000-0000-0000B2420000}"/>
    <cellStyle name="Normal 55 5" xfId="2119" xr:uid="{00000000-0005-0000-0000-000047080000}"/>
    <cellStyle name="Normal 55 5 2" xfId="2960" xr:uid="{00000000-0005-0000-0000-0000900B0000}"/>
    <cellStyle name="Normal 55 5 2 2" xfId="4650" xr:uid="{00000000-0005-0000-0000-00002A120000}"/>
    <cellStyle name="Normal 55 5 2 2 2" xfId="14723" xr:uid="{00000000-0005-0000-0000-000083390000}"/>
    <cellStyle name="Normal 55 5 2 2 2 3" xfId="29821" xr:uid="{00000000-0005-0000-0000-00007D740000}"/>
    <cellStyle name="Normal 55 5 2 2 3" xfId="9703" xr:uid="{00000000-0005-0000-0000-0000E7250000}"/>
    <cellStyle name="Normal 55 5 2 2 3 3" xfId="24804" xr:uid="{00000000-0005-0000-0000-0000E4600000}"/>
    <cellStyle name="Normal 55 5 2 2 5" xfId="19791" xr:uid="{00000000-0005-0000-0000-00004F4D0000}"/>
    <cellStyle name="Normal 55 5 2 3" xfId="6342" xr:uid="{00000000-0005-0000-0000-0000C6180000}"/>
    <cellStyle name="Normal 55 5 2 3 2" xfId="16394" xr:uid="{00000000-0005-0000-0000-00000A400000}"/>
    <cellStyle name="Normal 55 5 2 3 3" xfId="11374" xr:uid="{00000000-0005-0000-0000-00006E2C0000}"/>
    <cellStyle name="Normal 55 5 2 3 3 3" xfId="26475" xr:uid="{00000000-0005-0000-0000-00006B670000}"/>
    <cellStyle name="Normal 55 5 2 3 5" xfId="21462" xr:uid="{00000000-0005-0000-0000-0000D6530000}"/>
    <cellStyle name="Normal 55 5 2 4" xfId="13052" xr:uid="{00000000-0005-0000-0000-0000FC320000}"/>
    <cellStyle name="Normal 55 5 2 4 3" xfId="28150" xr:uid="{00000000-0005-0000-0000-0000F66D0000}"/>
    <cellStyle name="Normal 55 5 2 5" xfId="8031" xr:uid="{00000000-0005-0000-0000-00005F1F0000}"/>
    <cellStyle name="Normal 55 5 2 5 3" xfId="23133" xr:uid="{00000000-0005-0000-0000-00005D5A0000}"/>
    <cellStyle name="Normal 55 5 2 7" xfId="18120" xr:uid="{00000000-0005-0000-0000-0000C8460000}"/>
    <cellStyle name="Normal 55 5 3" xfId="3813" xr:uid="{00000000-0005-0000-0000-0000E50E0000}"/>
    <cellStyle name="Normal 55 5 3 2" xfId="13887" xr:uid="{00000000-0005-0000-0000-00003F360000}"/>
    <cellStyle name="Normal 55 5 3 2 3" xfId="28985" xr:uid="{00000000-0005-0000-0000-000039710000}"/>
    <cellStyle name="Normal 55 5 3 3" xfId="8867" xr:uid="{00000000-0005-0000-0000-0000A3220000}"/>
    <cellStyle name="Normal 55 5 3 3 3" xfId="23968" xr:uid="{00000000-0005-0000-0000-0000A05D0000}"/>
    <cellStyle name="Normal 55 5 3 5" xfId="18955" xr:uid="{00000000-0005-0000-0000-00000B4A0000}"/>
    <cellStyle name="Normal 55 5 4" xfId="5506" xr:uid="{00000000-0005-0000-0000-000082150000}"/>
    <cellStyle name="Normal 55 5 4 2" xfId="15558" xr:uid="{00000000-0005-0000-0000-0000C63C0000}"/>
    <cellStyle name="Normal 55 5 4 2 3" xfId="30656" xr:uid="{00000000-0005-0000-0000-0000C0770000}"/>
    <cellStyle name="Normal 55 5 4 3" xfId="10538" xr:uid="{00000000-0005-0000-0000-00002A290000}"/>
    <cellStyle name="Normal 55 5 4 3 3" xfId="25639" xr:uid="{00000000-0005-0000-0000-000027640000}"/>
    <cellStyle name="Normal 55 5 4 5" xfId="20626" xr:uid="{00000000-0005-0000-0000-000092500000}"/>
    <cellStyle name="Normal 55 5 5" xfId="12216" xr:uid="{00000000-0005-0000-0000-0000B82F0000}"/>
    <cellStyle name="Normal 55 5 5 3" xfId="27314" xr:uid="{00000000-0005-0000-0000-0000B26A0000}"/>
    <cellStyle name="Normal 55 5 6" xfId="7195" xr:uid="{00000000-0005-0000-0000-00001B1C0000}"/>
    <cellStyle name="Normal 55 5 6 3" xfId="22297" xr:uid="{00000000-0005-0000-0000-000019570000}"/>
    <cellStyle name="Normal 55 5 8" xfId="17284" xr:uid="{00000000-0005-0000-0000-000084430000}"/>
    <cellStyle name="Normal 55 6" xfId="2540" xr:uid="{00000000-0005-0000-0000-0000EC090000}"/>
    <cellStyle name="Normal 55 6 2" xfId="4232" xr:uid="{00000000-0005-0000-0000-000088100000}"/>
    <cellStyle name="Normal 55 6 2 2" xfId="14305" xr:uid="{00000000-0005-0000-0000-0000E1370000}"/>
    <cellStyle name="Normal 55 6 2 2 3" xfId="29403" xr:uid="{00000000-0005-0000-0000-0000DB720000}"/>
    <cellStyle name="Normal 55 6 2 3" xfId="9285" xr:uid="{00000000-0005-0000-0000-000045240000}"/>
    <cellStyle name="Normal 55 6 2 3 3" xfId="24386" xr:uid="{00000000-0005-0000-0000-0000425F0000}"/>
    <cellStyle name="Normal 55 6 2 5" xfId="19373" xr:uid="{00000000-0005-0000-0000-0000AD4B0000}"/>
    <cellStyle name="Normal 55 6 3" xfId="5924" xr:uid="{00000000-0005-0000-0000-000024170000}"/>
    <cellStyle name="Normal 55 6 3 2" xfId="15976" xr:uid="{00000000-0005-0000-0000-0000683E0000}"/>
    <cellStyle name="Normal 55 6 3 3" xfId="10956" xr:uid="{00000000-0005-0000-0000-0000CC2A0000}"/>
    <cellStyle name="Normal 55 6 3 3 3" xfId="26057" xr:uid="{00000000-0005-0000-0000-0000C9650000}"/>
    <cellStyle name="Normal 55 6 3 5" xfId="21044" xr:uid="{00000000-0005-0000-0000-000034520000}"/>
    <cellStyle name="Normal 55 6 4" xfId="12634" xr:uid="{00000000-0005-0000-0000-00005A310000}"/>
    <cellStyle name="Normal 55 6 4 3" xfId="27732" xr:uid="{00000000-0005-0000-0000-0000546C0000}"/>
    <cellStyle name="Normal 55 6 5" xfId="7613" xr:uid="{00000000-0005-0000-0000-0000BD1D0000}"/>
    <cellStyle name="Normal 55 6 5 3" xfId="22715" xr:uid="{00000000-0005-0000-0000-0000BB580000}"/>
    <cellStyle name="Normal 55 6 7" xfId="17702" xr:uid="{00000000-0005-0000-0000-000026450000}"/>
    <cellStyle name="Normal 55 7" xfId="3391" xr:uid="{00000000-0005-0000-0000-00003F0D0000}"/>
    <cellStyle name="Normal 55 7 2" xfId="13469" xr:uid="{00000000-0005-0000-0000-00009D340000}"/>
    <cellStyle name="Normal 55 7 2 3" xfId="28567" xr:uid="{00000000-0005-0000-0000-0000976F0000}"/>
    <cellStyle name="Normal 55 7 3" xfId="8449" xr:uid="{00000000-0005-0000-0000-000001210000}"/>
    <cellStyle name="Normal 55 7 3 3" xfId="23550" xr:uid="{00000000-0005-0000-0000-0000FE5B0000}"/>
    <cellStyle name="Normal 55 7 5" xfId="18537" xr:uid="{00000000-0005-0000-0000-000069480000}"/>
    <cellStyle name="Normal 55 8" xfId="5085" xr:uid="{00000000-0005-0000-0000-0000DD130000}"/>
    <cellStyle name="Normal 55 8 2" xfId="15140" xr:uid="{00000000-0005-0000-0000-0000243B0000}"/>
    <cellStyle name="Normal 55 8 2 3" xfId="30238" xr:uid="{00000000-0005-0000-0000-00001E760000}"/>
    <cellStyle name="Normal 55 8 3" xfId="10120" xr:uid="{00000000-0005-0000-0000-000088270000}"/>
    <cellStyle name="Normal 55 8 3 3" xfId="25221" xr:uid="{00000000-0005-0000-0000-000085620000}"/>
    <cellStyle name="Normal 55 8 5" xfId="20208" xr:uid="{00000000-0005-0000-0000-0000F04E0000}"/>
    <cellStyle name="Normal 55 9" xfId="11796" xr:uid="{00000000-0005-0000-0000-0000142E0000}"/>
    <cellStyle name="Normal 55 9 3" xfId="26896" xr:uid="{00000000-0005-0000-0000-000010690000}"/>
    <cellStyle name="Normal 56" xfId="1457" xr:uid="{00000000-0005-0000-0000-0000B1050000}"/>
    <cellStyle name="Normal 56 10" xfId="6776" xr:uid="{00000000-0005-0000-0000-0000781A0000}"/>
    <cellStyle name="Normal 56 10 3" xfId="21880" xr:uid="{00000000-0005-0000-0000-000078550000}"/>
    <cellStyle name="Normal 56 12" xfId="16865" xr:uid="{00000000-0005-0000-0000-0000E1410000}"/>
    <cellStyle name="Normal 56 2" xfId="1740" xr:uid="{00000000-0005-0000-0000-0000CC060000}"/>
    <cellStyle name="Normal 56 2 11" xfId="16919" xr:uid="{00000000-0005-0000-0000-000017420000}"/>
    <cellStyle name="Normal 56 2 2" xfId="1848" xr:uid="{00000000-0005-0000-0000-000038070000}"/>
    <cellStyle name="Normal 56 2 2 10" xfId="17023" xr:uid="{00000000-0005-0000-0000-00007F420000}"/>
    <cellStyle name="Normal 56 2 2 2" xfId="2065" xr:uid="{00000000-0005-0000-0000-000011080000}"/>
    <cellStyle name="Normal 56 2 2 2 2" xfId="2486" xr:uid="{00000000-0005-0000-0000-0000B6090000}"/>
    <cellStyle name="Normal 56 2 2 2 2 2" xfId="3325" xr:uid="{00000000-0005-0000-0000-0000FD0C0000}"/>
    <cellStyle name="Normal 56 2 2 2 2 2 2" xfId="5015" xr:uid="{00000000-0005-0000-0000-000097130000}"/>
    <cellStyle name="Normal 56 2 2 2 2 2 2 2" xfId="15088" xr:uid="{00000000-0005-0000-0000-0000F03A0000}"/>
    <cellStyle name="Normal 56 2 2 2 2 2 2 2 3" xfId="30186" xr:uid="{00000000-0005-0000-0000-0000EA750000}"/>
    <cellStyle name="Normal 56 2 2 2 2 2 2 3" xfId="10068" xr:uid="{00000000-0005-0000-0000-000054270000}"/>
    <cellStyle name="Normal 56 2 2 2 2 2 2 3 3" xfId="25169" xr:uid="{00000000-0005-0000-0000-000051620000}"/>
    <cellStyle name="Normal 56 2 2 2 2 2 2 5" xfId="20156" xr:uid="{00000000-0005-0000-0000-0000BC4E0000}"/>
    <cellStyle name="Normal 56 2 2 2 2 2 3" xfId="6707" xr:uid="{00000000-0005-0000-0000-0000331A0000}"/>
    <cellStyle name="Normal 56 2 2 2 2 2 3 2" xfId="16759" xr:uid="{00000000-0005-0000-0000-000077410000}"/>
    <cellStyle name="Normal 56 2 2 2 2 2 3 3" xfId="11739" xr:uid="{00000000-0005-0000-0000-0000DB2D0000}"/>
    <cellStyle name="Normal 56 2 2 2 2 2 3 3 3" xfId="26840" xr:uid="{00000000-0005-0000-0000-0000D8680000}"/>
    <cellStyle name="Normal 56 2 2 2 2 2 3 5" xfId="21827" xr:uid="{00000000-0005-0000-0000-000043550000}"/>
    <cellStyle name="Normal 56 2 2 2 2 2 4" xfId="13417" xr:uid="{00000000-0005-0000-0000-000069340000}"/>
    <cellStyle name="Normal 56 2 2 2 2 2 4 3" xfId="28515" xr:uid="{00000000-0005-0000-0000-0000636F0000}"/>
    <cellStyle name="Normal 56 2 2 2 2 2 5" xfId="8396" xr:uid="{00000000-0005-0000-0000-0000CC200000}"/>
    <cellStyle name="Normal 56 2 2 2 2 2 5 3" xfId="23498" xr:uid="{00000000-0005-0000-0000-0000CA5B0000}"/>
    <cellStyle name="Normal 56 2 2 2 2 2 7" xfId="18485" xr:uid="{00000000-0005-0000-0000-000035480000}"/>
    <cellStyle name="Normal 56 2 2 2 2 3" xfId="4178" xr:uid="{00000000-0005-0000-0000-000052100000}"/>
    <cellStyle name="Normal 56 2 2 2 2 3 2" xfId="14252" xr:uid="{00000000-0005-0000-0000-0000AC370000}"/>
    <cellStyle name="Normal 56 2 2 2 2 3 2 3" xfId="29350" xr:uid="{00000000-0005-0000-0000-0000A6720000}"/>
    <cellStyle name="Normal 56 2 2 2 2 3 3" xfId="9232" xr:uid="{00000000-0005-0000-0000-000010240000}"/>
    <cellStyle name="Normal 56 2 2 2 2 3 3 3" xfId="24333" xr:uid="{00000000-0005-0000-0000-00000D5F0000}"/>
    <cellStyle name="Normal 56 2 2 2 2 3 5" xfId="19320" xr:uid="{00000000-0005-0000-0000-0000784B0000}"/>
    <cellStyle name="Normal 56 2 2 2 2 4" xfId="5871" xr:uid="{00000000-0005-0000-0000-0000EF160000}"/>
    <cellStyle name="Normal 56 2 2 2 2 4 2" xfId="15923" xr:uid="{00000000-0005-0000-0000-0000333E0000}"/>
    <cellStyle name="Normal 56 2 2 2 2 4 3" xfId="10903" xr:uid="{00000000-0005-0000-0000-0000972A0000}"/>
    <cellStyle name="Normal 56 2 2 2 2 4 3 3" xfId="26004" xr:uid="{00000000-0005-0000-0000-000094650000}"/>
    <cellStyle name="Normal 56 2 2 2 2 4 5" xfId="20991" xr:uid="{00000000-0005-0000-0000-0000FF510000}"/>
    <cellStyle name="Normal 56 2 2 2 2 5" xfId="12581" xr:uid="{00000000-0005-0000-0000-000025310000}"/>
    <cellStyle name="Normal 56 2 2 2 2 5 3" xfId="27679" xr:uid="{00000000-0005-0000-0000-00001F6C0000}"/>
    <cellStyle name="Normal 56 2 2 2 2 6" xfId="7560" xr:uid="{00000000-0005-0000-0000-0000881D0000}"/>
    <cellStyle name="Normal 56 2 2 2 2 6 3" xfId="22662" xr:uid="{00000000-0005-0000-0000-000086580000}"/>
    <cellStyle name="Normal 56 2 2 2 2 8" xfId="17649" xr:uid="{00000000-0005-0000-0000-0000F1440000}"/>
    <cellStyle name="Normal 56 2 2 2 3" xfId="2907" xr:uid="{00000000-0005-0000-0000-00005B0B0000}"/>
    <cellStyle name="Normal 56 2 2 2 3 2" xfId="4597" xr:uid="{00000000-0005-0000-0000-0000F5110000}"/>
    <cellStyle name="Normal 56 2 2 2 3 2 2" xfId="14670" xr:uid="{00000000-0005-0000-0000-00004E390000}"/>
    <cellStyle name="Normal 56 2 2 2 3 2 2 3" xfId="29768" xr:uid="{00000000-0005-0000-0000-000048740000}"/>
    <cellStyle name="Normal 56 2 2 2 3 2 3" xfId="9650" xr:uid="{00000000-0005-0000-0000-0000B2250000}"/>
    <cellStyle name="Normal 56 2 2 2 3 2 3 3" xfId="24751" xr:uid="{00000000-0005-0000-0000-0000AF600000}"/>
    <cellStyle name="Normal 56 2 2 2 3 2 5" xfId="19738" xr:uid="{00000000-0005-0000-0000-00001A4D0000}"/>
    <cellStyle name="Normal 56 2 2 2 3 3" xfId="6289" xr:uid="{00000000-0005-0000-0000-000091180000}"/>
    <cellStyle name="Normal 56 2 2 2 3 3 2" xfId="16341" xr:uid="{00000000-0005-0000-0000-0000D53F0000}"/>
    <cellStyle name="Normal 56 2 2 2 3 3 3" xfId="11321" xr:uid="{00000000-0005-0000-0000-0000392C0000}"/>
    <cellStyle name="Normal 56 2 2 2 3 3 3 3" xfId="26422" xr:uid="{00000000-0005-0000-0000-000036670000}"/>
    <cellStyle name="Normal 56 2 2 2 3 3 5" xfId="21409" xr:uid="{00000000-0005-0000-0000-0000A1530000}"/>
    <cellStyle name="Normal 56 2 2 2 3 4" xfId="12999" xr:uid="{00000000-0005-0000-0000-0000C7320000}"/>
    <cellStyle name="Normal 56 2 2 2 3 4 3" xfId="28097" xr:uid="{00000000-0005-0000-0000-0000C16D0000}"/>
    <cellStyle name="Normal 56 2 2 2 3 5" xfId="7978" xr:uid="{00000000-0005-0000-0000-00002A1F0000}"/>
    <cellStyle name="Normal 56 2 2 2 3 5 3" xfId="23080" xr:uid="{00000000-0005-0000-0000-0000285A0000}"/>
    <cellStyle name="Normal 56 2 2 2 3 7" xfId="18067" xr:uid="{00000000-0005-0000-0000-000093460000}"/>
    <cellStyle name="Normal 56 2 2 2 4" xfId="3760" xr:uid="{00000000-0005-0000-0000-0000B00E0000}"/>
    <cellStyle name="Normal 56 2 2 2 4 2" xfId="13834" xr:uid="{00000000-0005-0000-0000-00000A360000}"/>
    <cellStyle name="Normal 56 2 2 2 4 2 3" xfId="28932" xr:uid="{00000000-0005-0000-0000-000004710000}"/>
    <cellStyle name="Normal 56 2 2 2 4 3" xfId="8814" xr:uid="{00000000-0005-0000-0000-00006E220000}"/>
    <cellStyle name="Normal 56 2 2 2 4 3 3" xfId="23915" xr:uid="{00000000-0005-0000-0000-00006B5D0000}"/>
    <cellStyle name="Normal 56 2 2 2 4 5" xfId="18902" xr:uid="{00000000-0005-0000-0000-0000D6490000}"/>
    <cellStyle name="Normal 56 2 2 2 5" xfId="5453" xr:uid="{00000000-0005-0000-0000-00004D150000}"/>
    <cellStyle name="Normal 56 2 2 2 5 2" xfId="15505" xr:uid="{00000000-0005-0000-0000-0000913C0000}"/>
    <cellStyle name="Normal 56 2 2 2 5 2 3" xfId="30603" xr:uid="{00000000-0005-0000-0000-00008B770000}"/>
    <cellStyle name="Normal 56 2 2 2 5 3" xfId="10485" xr:uid="{00000000-0005-0000-0000-0000F5280000}"/>
    <cellStyle name="Normal 56 2 2 2 5 3 3" xfId="25586" xr:uid="{00000000-0005-0000-0000-0000F2630000}"/>
    <cellStyle name="Normal 56 2 2 2 5 5" xfId="20573" xr:uid="{00000000-0005-0000-0000-00005D500000}"/>
    <cellStyle name="Normal 56 2 2 2 6" xfId="12163" xr:uid="{00000000-0005-0000-0000-0000832F0000}"/>
    <cellStyle name="Normal 56 2 2 2 6 3" xfId="27261" xr:uid="{00000000-0005-0000-0000-00007D6A0000}"/>
    <cellStyle name="Normal 56 2 2 2 7" xfId="7142" xr:uid="{00000000-0005-0000-0000-0000E61B0000}"/>
    <cellStyle name="Normal 56 2 2 2 7 3" xfId="22244" xr:uid="{00000000-0005-0000-0000-0000E4560000}"/>
    <cellStyle name="Normal 56 2 2 2 9" xfId="17231" xr:uid="{00000000-0005-0000-0000-00004F430000}"/>
    <cellStyle name="Normal 56 2 2 3" xfId="2278" xr:uid="{00000000-0005-0000-0000-0000E6080000}"/>
    <cellStyle name="Normal 56 2 2 3 2" xfId="3117" xr:uid="{00000000-0005-0000-0000-00002D0C0000}"/>
    <cellStyle name="Normal 56 2 2 3 2 2" xfId="4807" xr:uid="{00000000-0005-0000-0000-0000C7120000}"/>
    <cellStyle name="Normal 56 2 2 3 2 2 2" xfId="14880" xr:uid="{00000000-0005-0000-0000-0000203A0000}"/>
    <cellStyle name="Normal 56 2 2 3 2 2 2 3" xfId="29978" xr:uid="{00000000-0005-0000-0000-00001A750000}"/>
    <cellStyle name="Normal 56 2 2 3 2 2 3" xfId="9860" xr:uid="{00000000-0005-0000-0000-000084260000}"/>
    <cellStyle name="Normal 56 2 2 3 2 2 3 3" xfId="24961" xr:uid="{00000000-0005-0000-0000-000081610000}"/>
    <cellStyle name="Normal 56 2 2 3 2 2 5" xfId="19948" xr:uid="{00000000-0005-0000-0000-0000EC4D0000}"/>
    <cellStyle name="Normal 56 2 2 3 2 3" xfId="6499" xr:uid="{00000000-0005-0000-0000-000063190000}"/>
    <cellStyle name="Normal 56 2 2 3 2 3 2" xfId="16551" xr:uid="{00000000-0005-0000-0000-0000A7400000}"/>
    <cellStyle name="Normal 56 2 2 3 2 3 3" xfId="11531" xr:uid="{00000000-0005-0000-0000-00000B2D0000}"/>
    <cellStyle name="Normal 56 2 2 3 2 3 3 3" xfId="26632" xr:uid="{00000000-0005-0000-0000-000008680000}"/>
    <cellStyle name="Normal 56 2 2 3 2 3 5" xfId="21619" xr:uid="{00000000-0005-0000-0000-000073540000}"/>
    <cellStyle name="Normal 56 2 2 3 2 4" xfId="13209" xr:uid="{00000000-0005-0000-0000-000099330000}"/>
    <cellStyle name="Normal 56 2 2 3 2 4 3" xfId="28307" xr:uid="{00000000-0005-0000-0000-0000936E0000}"/>
    <cellStyle name="Normal 56 2 2 3 2 5" xfId="8188" xr:uid="{00000000-0005-0000-0000-0000FC1F0000}"/>
    <cellStyle name="Normal 56 2 2 3 2 5 3" xfId="23290" xr:uid="{00000000-0005-0000-0000-0000FA5A0000}"/>
    <cellStyle name="Normal 56 2 2 3 2 7" xfId="18277" xr:uid="{00000000-0005-0000-0000-000065470000}"/>
    <cellStyle name="Normal 56 2 2 3 3" xfId="3970" xr:uid="{00000000-0005-0000-0000-0000820F0000}"/>
    <cellStyle name="Normal 56 2 2 3 3 2" xfId="14044" xr:uid="{00000000-0005-0000-0000-0000DC360000}"/>
    <cellStyle name="Normal 56 2 2 3 3 2 3" xfId="29142" xr:uid="{00000000-0005-0000-0000-0000D6710000}"/>
    <cellStyle name="Normal 56 2 2 3 3 3" xfId="9024" xr:uid="{00000000-0005-0000-0000-000040230000}"/>
    <cellStyle name="Normal 56 2 2 3 3 3 3" xfId="24125" xr:uid="{00000000-0005-0000-0000-00003D5E0000}"/>
    <cellStyle name="Normal 56 2 2 3 3 5" xfId="19112" xr:uid="{00000000-0005-0000-0000-0000A84A0000}"/>
    <cellStyle name="Normal 56 2 2 3 4" xfId="5663" xr:uid="{00000000-0005-0000-0000-00001F160000}"/>
    <cellStyle name="Normal 56 2 2 3 4 2" xfId="15715" xr:uid="{00000000-0005-0000-0000-0000633D0000}"/>
    <cellStyle name="Normal 56 2 2 3 4 2 3" xfId="30813" xr:uid="{00000000-0005-0000-0000-00005D780000}"/>
    <cellStyle name="Normal 56 2 2 3 4 3" xfId="10695" xr:uid="{00000000-0005-0000-0000-0000C7290000}"/>
    <cellStyle name="Normal 56 2 2 3 4 3 3" xfId="25796" xr:uid="{00000000-0005-0000-0000-0000C4640000}"/>
    <cellStyle name="Normal 56 2 2 3 4 5" xfId="20783" xr:uid="{00000000-0005-0000-0000-00002F510000}"/>
    <cellStyle name="Normal 56 2 2 3 5" xfId="12373" xr:uid="{00000000-0005-0000-0000-000055300000}"/>
    <cellStyle name="Normal 56 2 2 3 5 3" xfId="27471" xr:uid="{00000000-0005-0000-0000-00004F6B0000}"/>
    <cellStyle name="Normal 56 2 2 3 6" xfId="7352" xr:uid="{00000000-0005-0000-0000-0000B81C0000}"/>
    <cellStyle name="Normal 56 2 2 3 6 3" xfId="22454" xr:uid="{00000000-0005-0000-0000-0000B6570000}"/>
    <cellStyle name="Normal 56 2 2 3 8" xfId="17441" xr:uid="{00000000-0005-0000-0000-000021440000}"/>
    <cellStyle name="Normal 56 2 2 4" xfId="2699" xr:uid="{00000000-0005-0000-0000-00008B0A0000}"/>
    <cellStyle name="Normal 56 2 2 4 2" xfId="4389" xr:uid="{00000000-0005-0000-0000-000025110000}"/>
    <cellStyle name="Normal 56 2 2 4 2 2" xfId="14462" xr:uid="{00000000-0005-0000-0000-00007E380000}"/>
    <cellStyle name="Normal 56 2 2 4 2 2 3" xfId="29560" xr:uid="{00000000-0005-0000-0000-000078730000}"/>
    <cellStyle name="Normal 56 2 2 4 2 3" xfId="9442" xr:uid="{00000000-0005-0000-0000-0000E2240000}"/>
    <cellStyle name="Normal 56 2 2 4 2 3 3" xfId="24543" xr:uid="{00000000-0005-0000-0000-0000DF5F0000}"/>
    <cellStyle name="Normal 56 2 2 4 2 5" xfId="19530" xr:uid="{00000000-0005-0000-0000-00004A4C0000}"/>
    <cellStyle name="Normal 56 2 2 4 3" xfId="6081" xr:uid="{00000000-0005-0000-0000-0000C1170000}"/>
    <cellStyle name="Normal 56 2 2 4 3 2" xfId="16133" xr:uid="{00000000-0005-0000-0000-0000053F0000}"/>
    <cellStyle name="Normal 56 2 2 4 3 3" xfId="11113" xr:uid="{00000000-0005-0000-0000-0000692B0000}"/>
    <cellStyle name="Normal 56 2 2 4 3 3 3" xfId="26214" xr:uid="{00000000-0005-0000-0000-000066660000}"/>
    <cellStyle name="Normal 56 2 2 4 3 5" xfId="21201" xr:uid="{00000000-0005-0000-0000-0000D1520000}"/>
    <cellStyle name="Normal 56 2 2 4 4" xfId="12791" xr:uid="{00000000-0005-0000-0000-0000F7310000}"/>
    <cellStyle name="Normal 56 2 2 4 4 3" xfId="27889" xr:uid="{00000000-0005-0000-0000-0000F16C0000}"/>
    <cellStyle name="Normal 56 2 2 4 5" xfId="7770" xr:uid="{00000000-0005-0000-0000-00005A1E0000}"/>
    <cellStyle name="Normal 56 2 2 4 5 3" xfId="22872" xr:uid="{00000000-0005-0000-0000-000058590000}"/>
    <cellStyle name="Normal 56 2 2 4 7" xfId="17859" xr:uid="{00000000-0005-0000-0000-0000C3450000}"/>
    <cellStyle name="Normal 56 2 2 5" xfId="3552" xr:uid="{00000000-0005-0000-0000-0000E00D0000}"/>
    <cellStyle name="Normal 56 2 2 5 2" xfId="13626" xr:uid="{00000000-0005-0000-0000-00003A350000}"/>
    <cellStyle name="Normal 56 2 2 5 2 3" xfId="28724" xr:uid="{00000000-0005-0000-0000-000034700000}"/>
    <cellStyle name="Normal 56 2 2 5 3" xfId="8606" xr:uid="{00000000-0005-0000-0000-00009E210000}"/>
    <cellStyle name="Normal 56 2 2 5 3 3" xfId="23707" xr:uid="{00000000-0005-0000-0000-00009B5C0000}"/>
    <cellStyle name="Normal 56 2 2 5 5" xfId="18694" xr:uid="{00000000-0005-0000-0000-000006490000}"/>
    <cellStyle name="Normal 56 2 2 6" xfId="5245" xr:uid="{00000000-0005-0000-0000-00007D140000}"/>
    <cellStyle name="Normal 56 2 2 6 2" xfId="15297" xr:uid="{00000000-0005-0000-0000-0000C13B0000}"/>
    <cellStyle name="Normal 56 2 2 6 2 3" xfId="30395" xr:uid="{00000000-0005-0000-0000-0000BB760000}"/>
    <cellStyle name="Normal 56 2 2 6 3" xfId="10277" xr:uid="{00000000-0005-0000-0000-000025280000}"/>
    <cellStyle name="Normal 56 2 2 6 3 3" xfId="25378" xr:uid="{00000000-0005-0000-0000-000022630000}"/>
    <cellStyle name="Normal 56 2 2 6 5" xfId="20365" xr:uid="{00000000-0005-0000-0000-00008D4F0000}"/>
    <cellStyle name="Normal 56 2 2 7" xfId="11955" xr:uid="{00000000-0005-0000-0000-0000B32E0000}"/>
    <cellStyle name="Normal 56 2 2 7 3" xfId="27053" xr:uid="{00000000-0005-0000-0000-0000AD690000}"/>
    <cellStyle name="Normal 56 2 2 8" xfId="6934" xr:uid="{00000000-0005-0000-0000-0000161B0000}"/>
    <cellStyle name="Normal 56 2 2 8 3" xfId="22036" xr:uid="{00000000-0005-0000-0000-000014560000}"/>
    <cellStyle name="Normal 56 2 3" xfId="1961" xr:uid="{00000000-0005-0000-0000-0000A9070000}"/>
    <cellStyle name="Normal 56 2 3 2" xfId="2382" xr:uid="{00000000-0005-0000-0000-00004E090000}"/>
    <cellStyle name="Normal 56 2 3 2 2" xfId="3221" xr:uid="{00000000-0005-0000-0000-0000950C0000}"/>
    <cellStyle name="Normal 56 2 3 2 2 2" xfId="4911" xr:uid="{00000000-0005-0000-0000-00002F130000}"/>
    <cellStyle name="Normal 56 2 3 2 2 2 2" xfId="14984" xr:uid="{00000000-0005-0000-0000-0000883A0000}"/>
    <cellStyle name="Normal 56 2 3 2 2 2 2 3" xfId="30082" xr:uid="{00000000-0005-0000-0000-000082750000}"/>
    <cellStyle name="Normal 56 2 3 2 2 2 3" xfId="9964" xr:uid="{00000000-0005-0000-0000-0000EC260000}"/>
    <cellStyle name="Normal 56 2 3 2 2 2 3 3" xfId="25065" xr:uid="{00000000-0005-0000-0000-0000E9610000}"/>
    <cellStyle name="Normal 56 2 3 2 2 2 5" xfId="20052" xr:uid="{00000000-0005-0000-0000-0000544E0000}"/>
    <cellStyle name="Normal 56 2 3 2 2 3" xfId="6603" xr:uid="{00000000-0005-0000-0000-0000CB190000}"/>
    <cellStyle name="Normal 56 2 3 2 2 3 2" xfId="16655" xr:uid="{00000000-0005-0000-0000-00000F410000}"/>
    <cellStyle name="Normal 56 2 3 2 2 3 3" xfId="11635" xr:uid="{00000000-0005-0000-0000-0000732D0000}"/>
    <cellStyle name="Normal 56 2 3 2 2 3 3 3" xfId="26736" xr:uid="{00000000-0005-0000-0000-000070680000}"/>
    <cellStyle name="Normal 56 2 3 2 2 3 5" xfId="21723" xr:uid="{00000000-0005-0000-0000-0000DB540000}"/>
    <cellStyle name="Normal 56 2 3 2 2 4" xfId="13313" xr:uid="{00000000-0005-0000-0000-000001340000}"/>
    <cellStyle name="Normal 56 2 3 2 2 4 3" xfId="28411" xr:uid="{00000000-0005-0000-0000-0000FB6E0000}"/>
    <cellStyle name="Normal 56 2 3 2 2 5" xfId="8292" xr:uid="{00000000-0005-0000-0000-000064200000}"/>
    <cellStyle name="Normal 56 2 3 2 2 5 3" xfId="23394" xr:uid="{00000000-0005-0000-0000-0000625B0000}"/>
    <cellStyle name="Normal 56 2 3 2 2 7" xfId="18381" xr:uid="{00000000-0005-0000-0000-0000CD470000}"/>
    <cellStyle name="Normal 56 2 3 2 3" xfId="4074" xr:uid="{00000000-0005-0000-0000-0000EA0F0000}"/>
    <cellStyle name="Normal 56 2 3 2 3 2" xfId="14148" xr:uid="{00000000-0005-0000-0000-000044370000}"/>
    <cellStyle name="Normal 56 2 3 2 3 2 3" xfId="29246" xr:uid="{00000000-0005-0000-0000-00003E720000}"/>
    <cellStyle name="Normal 56 2 3 2 3 3" xfId="9128" xr:uid="{00000000-0005-0000-0000-0000A8230000}"/>
    <cellStyle name="Normal 56 2 3 2 3 3 3" xfId="24229" xr:uid="{00000000-0005-0000-0000-0000A55E0000}"/>
    <cellStyle name="Normal 56 2 3 2 3 5" xfId="19216" xr:uid="{00000000-0005-0000-0000-0000104B0000}"/>
    <cellStyle name="Normal 56 2 3 2 4" xfId="5767" xr:uid="{00000000-0005-0000-0000-000087160000}"/>
    <cellStyle name="Normal 56 2 3 2 4 2" xfId="15819" xr:uid="{00000000-0005-0000-0000-0000CB3D0000}"/>
    <cellStyle name="Normal 56 2 3 2 4 2 3" xfId="30917" xr:uid="{00000000-0005-0000-0000-0000C5780000}"/>
    <cellStyle name="Normal 56 2 3 2 4 3" xfId="10799" xr:uid="{00000000-0005-0000-0000-00002F2A0000}"/>
    <cellStyle name="Normal 56 2 3 2 4 3 3" xfId="25900" xr:uid="{00000000-0005-0000-0000-00002C650000}"/>
    <cellStyle name="Normal 56 2 3 2 4 5" xfId="20887" xr:uid="{00000000-0005-0000-0000-000097510000}"/>
    <cellStyle name="Normal 56 2 3 2 5" xfId="12477" xr:uid="{00000000-0005-0000-0000-0000BD300000}"/>
    <cellStyle name="Normal 56 2 3 2 5 3" xfId="27575" xr:uid="{00000000-0005-0000-0000-0000B76B0000}"/>
    <cellStyle name="Normal 56 2 3 2 6" xfId="7456" xr:uid="{00000000-0005-0000-0000-0000201D0000}"/>
    <cellStyle name="Normal 56 2 3 2 6 3" xfId="22558" xr:uid="{00000000-0005-0000-0000-00001E580000}"/>
    <cellStyle name="Normal 56 2 3 2 8" xfId="17545" xr:uid="{00000000-0005-0000-0000-000089440000}"/>
    <cellStyle name="Normal 56 2 3 3" xfId="2803" xr:uid="{00000000-0005-0000-0000-0000F30A0000}"/>
    <cellStyle name="Normal 56 2 3 3 2" xfId="4493" xr:uid="{00000000-0005-0000-0000-00008D110000}"/>
    <cellStyle name="Normal 56 2 3 3 2 2" xfId="14566" xr:uid="{00000000-0005-0000-0000-0000E6380000}"/>
    <cellStyle name="Normal 56 2 3 3 2 2 3" xfId="29664" xr:uid="{00000000-0005-0000-0000-0000E0730000}"/>
    <cellStyle name="Normal 56 2 3 3 2 3" xfId="9546" xr:uid="{00000000-0005-0000-0000-00004A250000}"/>
    <cellStyle name="Normal 56 2 3 3 2 3 3" xfId="24647" xr:uid="{00000000-0005-0000-0000-000047600000}"/>
    <cellStyle name="Normal 56 2 3 3 2 5" xfId="19634" xr:uid="{00000000-0005-0000-0000-0000B24C0000}"/>
    <cellStyle name="Normal 56 2 3 3 3" xfId="6185" xr:uid="{00000000-0005-0000-0000-000029180000}"/>
    <cellStyle name="Normal 56 2 3 3 3 2" xfId="16237" xr:uid="{00000000-0005-0000-0000-00006D3F0000}"/>
    <cellStyle name="Normal 56 2 3 3 3 3" xfId="11217" xr:uid="{00000000-0005-0000-0000-0000D12B0000}"/>
    <cellStyle name="Normal 56 2 3 3 3 3 3" xfId="26318" xr:uid="{00000000-0005-0000-0000-0000CE660000}"/>
    <cellStyle name="Normal 56 2 3 3 3 5" xfId="21305" xr:uid="{00000000-0005-0000-0000-000039530000}"/>
    <cellStyle name="Normal 56 2 3 3 4" xfId="12895" xr:uid="{00000000-0005-0000-0000-00005F320000}"/>
    <cellStyle name="Normal 56 2 3 3 4 3" xfId="27993" xr:uid="{00000000-0005-0000-0000-0000596D0000}"/>
    <cellStyle name="Normal 56 2 3 3 5" xfId="7874" xr:uid="{00000000-0005-0000-0000-0000C21E0000}"/>
    <cellStyle name="Normal 56 2 3 3 5 3" xfId="22976" xr:uid="{00000000-0005-0000-0000-0000C0590000}"/>
    <cellStyle name="Normal 56 2 3 3 7" xfId="17963" xr:uid="{00000000-0005-0000-0000-00002B460000}"/>
    <cellStyle name="Normal 56 2 3 4" xfId="3656" xr:uid="{00000000-0005-0000-0000-0000480E0000}"/>
    <cellStyle name="Normal 56 2 3 4 2" xfId="13730" xr:uid="{00000000-0005-0000-0000-0000A2350000}"/>
    <cellStyle name="Normal 56 2 3 4 2 3" xfId="28828" xr:uid="{00000000-0005-0000-0000-00009C700000}"/>
    <cellStyle name="Normal 56 2 3 4 3" xfId="8710" xr:uid="{00000000-0005-0000-0000-000006220000}"/>
    <cellStyle name="Normal 56 2 3 4 3 3" xfId="23811" xr:uid="{00000000-0005-0000-0000-0000035D0000}"/>
    <cellStyle name="Normal 56 2 3 4 5" xfId="18798" xr:uid="{00000000-0005-0000-0000-00006E490000}"/>
    <cellStyle name="Normal 56 2 3 5" xfId="5349" xr:uid="{00000000-0005-0000-0000-0000E5140000}"/>
    <cellStyle name="Normal 56 2 3 5 2" xfId="15401" xr:uid="{00000000-0005-0000-0000-0000293C0000}"/>
    <cellStyle name="Normal 56 2 3 5 2 3" xfId="30499" xr:uid="{00000000-0005-0000-0000-000023770000}"/>
    <cellStyle name="Normal 56 2 3 5 3" xfId="10381" xr:uid="{00000000-0005-0000-0000-00008D280000}"/>
    <cellStyle name="Normal 56 2 3 5 3 3" xfId="25482" xr:uid="{00000000-0005-0000-0000-00008A630000}"/>
    <cellStyle name="Normal 56 2 3 5 5" xfId="20469" xr:uid="{00000000-0005-0000-0000-0000F54F0000}"/>
    <cellStyle name="Normal 56 2 3 6" xfId="12059" xr:uid="{00000000-0005-0000-0000-00001B2F0000}"/>
    <cellStyle name="Normal 56 2 3 6 3" xfId="27157" xr:uid="{00000000-0005-0000-0000-0000156A0000}"/>
    <cellStyle name="Normal 56 2 3 7" xfId="7038" xr:uid="{00000000-0005-0000-0000-00007E1B0000}"/>
    <cellStyle name="Normal 56 2 3 7 3" xfId="22140" xr:uid="{00000000-0005-0000-0000-00007C560000}"/>
    <cellStyle name="Normal 56 2 3 9" xfId="17127" xr:uid="{00000000-0005-0000-0000-0000E7420000}"/>
    <cellStyle name="Normal 56 2 4" xfId="2174" xr:uid="{00000000-0005-0000-0000-00007E080000}"/>
    <cellStyle name="Normal 56 2 4 2" xfId="3013" xr:uid="{00000000-0005-0000-0000-0000C50B0000}"/>
    <cellStyle name="Normal 56 2 4 2 2" xfId="4703" xr:uid="{00000000-0005-0000-0000-00005F120000}"/>
    <cellStyle name="Normal 56 2 4 2 2 2" xfId="14776" xr:uid="{00000000-0005-0000-0000-0000B8390000}"/>
    <cellStyle name="Normal 56 2 4 2 2 2 3" xfId="29874" xr:uid="{00000000-0005-0000-0000-0000B2740000}"/>
    <cellStyle name="Normal 56 2 4 2 2 3" xfId="9756" xr:uid="{00000000-0005-0000-0000-00001C260000}"/>
    <cellStyle name="Normal 56 2 4 2 2 3 3" xfId="24857" xr:uid="{00000000-0005-0000-0000-000019610000}"/>
    <cellStyle name="Normal 56 2 4 2 2 5" xfId="19844" xr:uid="{00000000-0005-0000-0000-0000844D0000}"/>
    <cellStyle name="Normal 56 2 4 2 3" xfId="6395" xr:uid="{00000000-0005-0000-0000-0000FB180000}"/>
    <cellStyle name="Normal 56 2 4 2 3 2" xfId="16447" xr:uid="{00000000-0005-0000-0000-00003F400000}"/>
    <cellStyle name="Normal 56 2 4 2 3 3" xfId="11427" xr:uid="{00000000-0005-0000-0000-0000A32C0000}"/>
    <cellStyle name="Normal 56 2 4 2 3 3 3" xfId="26528" xr:uid="{00000000-0005-0000-0000-0000A0670000}"/>
    <cellStyle name="Normal 56 2 4 2 3 5" xfId="21515" xr:uid="{00000000-0005-0000-0000-00000B540000}"/>
    <cellStyle name="Normal 56 2 4 2 4" xfId="13105" xr:uid="{00000000-0005-0000-0000-000031330000}"/>
    <cellStyle name="Normal 56 2 4 2 4 3" xfId="28203" xr:uid="{00000000-0005-0000-0000-00002B6E0000}"/>
    <cellStyle name="Normal 56 2 4 2 5" xfId="8084" xr:uid="{00000000-0005-0000-0000-0000941F0000}"/>
    <cellStyle name="Normal 56 2 4 2 5 3" xfId="23186" xr:uid="{00000000-0005-0000-0000-0000925A0000}"/>
    <cellStyle name="Normal 56 2 4 2 7" xfId="18173" xr:uid="{00000000-0005-0000-0000-0000FD460000}"/>
    <cellStyle name="Normal 56 2 4 3" xfId="3866" xr:uid="{00000000-0005-0000-0000-00001A0F0000}"/>
    <cellStyle name="Normal 56 2 4 3 2" xfId="13940" xr:uid="{00000000-0005-0000-0000-000074360000}"/>
    <cellStyle name="Normal 56 2 4 3 2 3" xfId="29038" xr:uid="{00000000-0005-0000-0000-00006E710000}"/>
    <cellStyle name="Normal 56 2 4 3 3" xfId="8920" xr:uid="{00000000-0005-0000-0000-0000D8220000}"/>
    <cellStyle name="Normal 56 2 4 3 3 3" xfId="24021" xr:uid="{00000000-0005-0000-0000-0000D55D0000}"/>
    <cellStyle name="Normal 56 2 4 3 5" xfId="19008" xr:uid="{00000000-0005-0000-0000-0000404A0000}"/>
    <cellStyle name="Normal 56 2 4 4" xfId="5559" xr:uid="{00000000-0005-0000-0000-0000B7150000}"/>
    <cellStyle name="Normal 56 2 4 4 2" xfId="15611" xr:uid="{00000000-0005-0000-0000-0000FB3C0000}"/>
    <cellStyle name="Normal 56 2 4 4 2 3" xfId="30709" xr:uid="{00000000-0005-0000-0000-0000F5770000}"/>
    <cellStyle name="Normal 56 2 4 4 3" xfId="10591" xr:uid="{00000000-0005-0000-0000-00005F290000}"/>
    <cellStyle name="Normal 56 2 4 4 3 3" xfId="25692" xr:uid="{00000000-0005-0000-0000-00005C640000}"/>
    <cellStyle name="Normal 56 2 4 4 5" xfId="20679" xr:uid="{00000000-0005-0000-0000-0000C7500000}"/>
    <cellStyle name="Normal 56 2 4 5" xfId="12269" xr:uid="{00000000-0005-0000-0000-0000ED2F0000}"/>
    <cellStyle name="Normal 56 2 4 5 3" xfId="27367" xr:uid="{00000000-0005-0000-0000-0000E76A0000}"/>
    <cellStyle name="Normal 56 2 4 6" xfId="7248" xr:uid="{00000000-0005-0000-0000-0000501C0000}"/>
    <cellStyle name="Normal 56 2 4 6 3" xfId="22350" xr:uid="{00000000-0005-0000-0000-00004E570000}"/>
    <cellStyle name="Normal 56 2 4 8" xfId="17337" xr:uid="{00000000-0005-0000-0000-0000B9430000}"/>
    <cellStyle name="Normal 56 2 5" xfId="2595" xr:uid="{00000000-0005-0000-0000-0000230A0000}"/>
    <cellStyle name="Normal 56 2 5 2" xfId="4285" xr:uid="{00000000-0005-0000-0000-0000BD100000}"/>
    <cellStyle name="Normal 56 2 5 2 2" xfId="14358" xr:uid="{00000000-0005-0000-0000-000016380000}"/>
    <cellStyle name="Normal 56 2 5 2 2 3" xfId="29456" xr:uid="{00000000-0005-0000-0000-000010730000}"/>
    <cellStyle name="Normal 56 2 5 2 3" xfId="9338" xr:uid="{00000000-0005-0000-0000-00007A240000}"/>
    <cellStyle name="Normal 56 2 5 2 3 3" xfId="24439" xr:uid="{00000000-0005-0000-0000-0000775F0000}"/>
    <cellStyle name="Normal 56 2 5 2 5" xfId="19426" xr:uid="{00000000-0005-0000-0000-0000E24B0000}"/>
    <cellStyle name="Normal 56 2 5 3" xfId="5977" xr:uid="{00000000-0005-0000-0000-000059170000}"/>
    <cellStyle name="Normal 56 2 5 3 2" xfId="16029" xr:uid="{00000000-0005-0000-0000-00009D3E0000}"/>
    <cellStyle name="Normal 56 2 5 3 3" xfId="11009" xr:uid="{00000000-0005-0000-0000-0000012B0000}"/>
    <cellStyle name="Normal 56 2 5 3 3 3" xfId="26110" xr:uid="{00000000-0005-0000-0000-0000FE650000}"/>
    <cellStyle name="Normal 56 2 5 3 5" xfId="21097" xr:uid="{00000000-0005-0000-0000-000069520000}"/>
    <cellStyle name="Normal 56 2 5 4" xfId="12687" xr:uid="{00000000-0005-0000-0000-00008F310000}"/>
    <cellStyle name="Normal 56 2 5 4 3" xfId="27785" xr:uid="{00000000-0005-0000-0000-0000896C0000}"/>
    <cellStyle name="Normal 56 2 5 5" xfId="7666" xr:uid="{00000000-0005-0000-0000-0000F21D0000}"/>
    <cellStyle name="Normal 56 2 5 5 3" xfId="22768" xr:uid="{00000000-0005-0000-0000-0000F0580000}"/>
    <cellStyle name="Normal 56 2 5 7" xfId="17755" xr:uid="{00000000-0005-0000-0000-00005B450000}"/>
    <cellStyle name="Normal 56 2 6" xfId="3448" xr:uid="{00000000-0005-0000-0000-0000780D0000}"/>
    <cellStyle name="Normal 56 2 6 2" xfId="13522" xr:uid="{00000000-0005-0000-0000-0000D2340000}"/>
    <cellStyle name="Normal 56 2 6 2 3" xfId="28620" xr:uid="{00000000-0005-0000-0000-0000CC6F0000}"/>
    <cellStyle name="Normal 56 2 6 3" xfId="8502" xr:uid="{00000000-0005-0000-0000-000036210000}"/>
    <cellStyle name="Normal 56 2 6 3 3" xfId="23603" xr:uid="{00000000-0005-0000-0000-0000335C0000}"/>
    <cellStyle name="Normal 56 2 6 5" xfId="18590" xr:uid="{00000000-0005-0000-0000-00009E480000}"/>
    <cellStyle name="Normal 56 2 7" xfId="5141" xr:uid="{00000000-0005-0000-0000-000015140000}"/>
    <cellStyle name="Normal 56 2 7 2" xfId="15193" xr:uid="{00000000-0005-0000-0000-0000593B0000}"/>
    <cellStyle name="Normal 56 2 7 2 3" xfId="30291" xr:uid="{00000000-0005-0000-0000-000053760000}"/>
    <cellStyle name="Normal 56 2 7 3" xfId="10173" xr:uid="{00000000-0005-0000-0000-0000BD270000}"/>
    <cellStyle name="Normal 56 2 7 3 3" xfId="25274" xr:uid="{00000000-0005-0000-0000-0000BA620000}"/>
    <cellStyle name="Normal 56 2 7 5" xfId="20261" xr:uid="{00000000-0005-0000-0000-0000254F0000}"/>
    <cellStyle name="Normal 56 2 8" xfId="11851" xr:uid="{00000000-0005-0000-0000-00004B2E0000}"/>
    <cellStyle name="Normal 56 2 8 3" xfId="26949" xr:uid="{00000000-0005-0000-0000-000045690000}"/>
    <cellStyle name="Normal 56 2 9" xfId="6830" xr:uid="{00000000-0005-0000-0000-0000AE1A0000}"/>
    <cellStyle name="Normal 56 2 9 3" xfId="21932" xr:uid="{00000000-0005-0000-0000-0000AC550000}"/>
    <cellStyle name="Normal 56 3" xfId="1794" xr:uid="{00000000-0005-0000-0000-000002070000}"/>
    <cellStyle name="Normal 56 3 10" xfId="16971" xr:uid="{00000000-0005-0000-0000-00004B420000}"/>
    <cellStyle name="Normal 56 3 2" xfId="2013" xr:uid="{00000000-0005-0000-0000-0000DD070000}"/>
    <cellStyle name="Normal 56 3 2 2" xfId="2434" xr:uid="{00000000-0005-0000-0000-000082090000}"/>
    <cellStyle name="Normal 56 3 2 2 2" xfId="3273" xr:uid="{00000000-0005-0000-0000-0000C90C0000}"/>
    <cellStyle name="Normal 56 3 2 2 2 2" xfId="4963" xr:uid="{00000000-0005-0000-0000-000063130000}"/>
    <cellStyle name="Normal 56 3 2 2 2 2 2" xfId="15036" xr:uid="{00000000-0005-0000-0000-0000BC3A0000}"/>
    <cellStyle name="Normal 56 3 2 2 2 2 2 3" xfId="30134" xr:uid="{00000000-0005-0000-0000-0000B6750000}"/>
    <cellStyle name="Normal 56 3 2 2 2 2 3" xfId="10016" xr:uid="{00000000-0005-0000-0000-000020270000}"/>
    <cellStyle name="Normal 56 3 2 2 2 2 3 3" xfId="25117" xr:uid="{00000000-0005-0000-0000-00001D620000}"/>
    <cellStyle name="Normal 56 3 2 2 2 2 5" xfId="20104" xr:uid="{00000000-0005-0000-0000-0000884E0000}"/>
    <cellStyle name="Normal 56 3 2 2 2 3" xfId="6655" xr:uid="{00000000-0005-0000-0000-0000FF190000}"/>
    <cellStyle name="Normal 56 3 2 2 2 3 2" xfId="16707" xr:uid="{00000000-0005-0000-0000-000043410000}"/>
    <cellStyle name="Normal 56 3 2 2 2 3 3" xfId="11687" xr:uid="{00000000-0005-0000-0000-0000A72D0000}"/>
    <cellStyle name="Normal 56 3 2 2 2 3 3 3" xfId="26788" xr:uid="{00000000-0005-0000-0000-0000A4680000}"/>
    <cellStyle name="Normal 56 3 2 2 2 3 5" xfId="21775" xr:uid="{00000000-0005-0000-0000-00000F550000}"/>
    <cellStyle name="Normal 56 3 2 2 2 4" xfId="13365" xr:uid="{00000000-0005-0000-0000-000035340000}"/>
    <cellStyle name="Normal 56 3 2 2 2 4 3" xfId="28463" xr:uid="{00000000-0005-0000-0000-00002F6F0000}"/>
    <cellStyle name="Normal 56 3 2 2 2 5" xfId="8344" xr:uid="{00000000-0005-0000-0000-000098200000}"/>
    <cellStyle name="Normal 56 3 2 2 2 5 3" xfId="23446" xr:uid="{00000000-0005-0000-0000-0000965B0000}"/>
    <cellStyle name="Normal 56 3 2 2 2 7" xfId="18433" xr:uid="{00000000-0005-0000-0000-000001480000}"/>
    <cellStyle name="Normal 56 3 2 2 3" xfId="4126" xr:uid="{00000000-0005-0000-0000-00001E100000}"/>
    <cellStyle name="Normal 56 3 2 2 3 2" xfId="14200" xr:uid="{00000000-0005-0000-0000-000078370000}"/>
    <cellStyle name="Normal 56 3 2 2 3 2 3" xfId="29298" xr:uid="{00000000-0005-0000-0000-000072720000}"/>
    <cellStyle name="Normal 56 3 2 2 3 3" xfId="9180" xr:uid="{00000000-0005-0000-0000-0000DC230000}"/>
    <cellStyle name="Normal 56 3 2 2 3 3 3" xfId="24281" xr:uid="{00000000-0005-0000-0000-0000D95E0000}"/>
    <cellStyle name="Normal 56 3 2 2 3 5" xfId="19268" xr:uid="{00000000-0005-0000-0000-0000444B0000}"/>
    <cellStyle name="Normal 56 3 2 2 4" xfId="5819" xr:uid="{00000000-0005-0000-0000-0000BB160000}"/>
    <cellStyle name="Normal 56 3 2 2 4 2" xfId="15871" xr:uid="{00000000-0005-0000-0000-0000FF3D0000}"/>
    <cellStyle name="Normal 56 3 2 2 4 3" xfId="10851" xr:uid="{00000000-0005-0000-0000-0000632A0000}"/>
    <cellStyle name="Normal 56 3 2 2 4 3 3" xfId="25952" xr:uid="{00000000-0005-0000-0000-000060650000}"/>
    <cellStyle name="Normal 56 3 2 2 4 5" xfId="20939" xr:uid="{00000000-0005-0000-0000-0000CB510000}"/>
    <cellStyle name="Normal 56 3 2 2 5" xfId="12529" xr:uid="{00000000-0005-0000-0000-0000F1300000}"/>
    <cellStyle name="Normal 56 3 2 2 5 3" xfId="27627" xr:uid="{00000000-0005-0000-0000-0000EB6B0000}"/>
    <cellStyle name="Normal 56 3 2 2 6" xfId="7508" xr:uid="{00000000-0005-0000-0000-0000541D0000}"/>
    <cellStyle name="Normal 56 3 2 2 6 3" xfId="22610" xr:uid="{00000000-0005-0000-0000-000052580000}"/>
    <cellStyle name="Normal 56 3 2 2 8" xfId="17597" xr:uid="{00000000-0005-0000-0000-0000BD440000}"/>
    <cellStyle name="Normal 56 3 2 3" xfId="2855" xr:uid="{00000000-0005-0000-0000-0000270B0000}"/>
    <cellStyle name="Normal 56 3 2 3 2" xfId="4545" xr:uid="{00000000-0005-0000-0000-0000C1110000}"/>
    <cellStyle name="Normal 56 3 2 3 2 2" xfId="14618" xr:uid="{00000000-0005-0000-0000-00001A390000}"/>
    <cellStyle name="Normal 56 3 2 3 2 2 3" xfId="29716" xr:uid="{00000000-0005-0000-0000-000014740000}"/>
    <cellStyle name="Normal 56 3 2 3 2 3" xfId="9598" xr:uid="{00000000-0005-0000-0000-00007E250000}"/>
    <cellStyle name="Normal 56 3 2 3 2 3 3" xfId="24699" xr:uid="{00000000-0005-0000-0000-00007B600000}"/>
    <cellStyle name="Normal 56 3 2 3 2 5" xfId="19686" xr:uid="{00000000-0005-0000-0000-0000E64C0000}"/>
    <cellStyle name="Normal 56 3 2 3 3" xfId="6237" xr:uid="{00000000-0005-0000-0000-00005D180000}"/>
    <cellStyle name="Normal 56 3 2 3 3 2" xfId="16289" xr:uid="{00000000-0005-0000-0000-0000A13F0000}"/>
    <cellStyle name="Normal 56 3 2 3 3 3" xfId="11269" xr:uid="{00000000-0005-0000-0000-0000052C0000}"/>
    <cellStyle name="Normal 56 3 2 3 3 3 3" xfId="26370" xr:uid="{00000000-0005-0000-0000-000002670000}"/>
    <cellStyle name="Normal 56 3 2 3 3 5" xfId="21357" xr:uid="{00000000-0005-0000-0000-00006D530000}"/>
    <cellStyle name="Normal 56 3 2 3 4" xfId="12947" xr:uid="{00000000-0005-0000-0000-000093320000}"/>
    <cellStyle name="Normal 56 3 2 3 4 3" xfId="28045" xr:uid="{00000000-0005-0000-0000-00008D6D0000}"/>
    <cellStyle name="Normal 56 3 2 3 5" xfId="7926" xr:uid="{00000000-0005-0000-0000-0000F61E0000}"/>
    <cellStyle name="Normal 56 3 2 3 5 3" xfId="23028" xr:uid="{00000000-0005-0000-0000-0000F4590000}"/>
    <cellStyle name="Normal 56 3 2 3 7" xfId="18015" xr:uid="{00000000-0005-0000-0000-00005F460000}"/>
    <cellStyle name="Normal 56 3 2 4" xfId="3708" xr:uid="{00000000-0005-0000-0000-00007C0E0000}"/>
    <cellStyle name="Normal 56 3 2 4 2" xfId="13782" xr:uid="{00000000-0005-0000-0000-0000D6350000}"/>
    <cellStyle name="Normal 56 3 2 4 2 3" xfId="28880" xr:uid="{00000000-0005-0000-0000-0000D0700000}"/>
    <cellStyle name="Normal 56 3 2 4 3" xfId="8762" xr:uid="{00000000-0005-0000-0000-00003A220000}"/>
    <cellStyle name="Normal 56 3 2 4 3 3" xfId="23863" xr:uid="{00000000-0005-0000-0000-0000375D0000}"/>
    <cellStyle name="Normal 56 3 2 4 5" xfId="18850" xr:uid="{00000000-0005-0000-0000-0000A2490000}"/>
    <cellStyle name="Normal 56 3 2 5" xfId="5401" xr:uid="{00000000-0005-0000-0000-000019150000}"/>
    <cellStyle name="Normal 56 3 2 5 2" xfId="15453" xr:uid="{00000000-0005-0000-0000-00005D3C0000}"/>
    <cellStyle name="Normal 56 3 2 5 2 3" xfId="30551" xr:uid="{00000000-0005-0000-0000-000057770000}"/>
    <cellStyle name="Normal 56 3 2 5 3" xfId="10433" xr:uid="{00000000-0005-0000-0000-0000C1280000}"/>
    <cellStyle name="Normal 56 3 2 5 3 3" xfId="25534" xr:uid="{00000000-0005-0000-0000-0000BE630000}"/>
    <cellStyle name="Normal 56 3 2 5 5" xfId="20521" xr:uid="{00000000-0005-0000-0000-000029500000}"/>
    <cellStyle name="Normal 56 3 2 6" xfId="12111" xr:uid="{00000000-0005-0000-0000-00004F2F0000}"/>
    <cellStyle name="Normal 56 3 2 6 3" xfId="27209" xr:uid="{00000000-0005-0000-0000-0000496A0000}"/>
    <cellStyle name="Normal 56 3 2 7" xfId="7090" xr:uid="{00000000-0005-0000-0000-0000B21B0000}"/>
    <cellStyle name="Normal 56 3 2 7 3" xfId="22192" xr:uid="{00000000-0005-0000-0000-0000B0560000}"/>
    <cellStyle name="Normal 56 3 2 9" xfId="17179" xr:uid="{00000000-0005-0000-0000-00001B430000}"/>
    <cellStyle name="Normal 56 3 3" xfId="2226" xr:uid="{00000000-0005-0000-0000-0000B2080000}"/>
    <cellStyle name="Normal 56 3 3 2" xfId="3065" xr:uid="{00000000-0005-0000-0000-0000F90B0000}"/>
    <cellStyle name="Normal 56 3 3 2 2" xfId="4755" xr:uid="{00000000-0005-0000-0000-000093120000}"/>
    <cellStyle name="Normal 56 3 3 2 2 2" xfId="14828" xr:uid="{00000000-0005-0000-0000-0000EC390000}"/>
    <cellStyle name="Normal 56 3 3 2 2 2 3" xfId="29926" xr:uid="{00000000-0005-0000-0000-0000E6740000}"/>
    <cellStyle name="Normal 56 3 3 2 2 3" xfId="9808" xr:uid="{00000000-0005-0000-0000-000050260000}"/>
    <cellStyle name="Normal 56 3 3 2 2 3 3" xfId="24909" xr:uid="{00000000-0005-0000-0000-00004D610000}"/>
    <cellStyle name="Normal 56 3 3 2 2 5" xfId="19896" xr:uid="{00000000-0005-0000-0000-0000B84D0000}"/>
    <cellStyle name="Normal 56 3 3 2 3" xfId="6447" xr:uid="{00000000-0005-0000-0000-00002F190000}"/>
    <cellStyle name="Normal 56 3 3 2 3 2" xfId="16499" xr:uid="{00000000-0005-0000-0000-000073400000}"/>
    <cellStyle name="Normal 56 3 3 2 3 3" xfId="11479" xr:uid="{00000000-0005-0000-0000-0000D72C0000}"/>
    <cellStyle name="Normal 56 3 3 2 3 3 3" xfId="26580" xr:uid="{00000000-0005-0000-0000-0000D4670000}"/>
    <cellStyle name="Normal 56 3 3 2 3 5" xfId="21567" xr:uid="{00000000-0005-0000-0000-00003F540000}"/>
    <cellStyle name="Normal 56 3 3 2 4" xfId="13157" xr:uid="{00000000-0005-0000-0000-000065330000}"/>
    <cellStyle name="Normal 56 3 3 2 4 3" xfId="28255" xr:uid="{00000000-0005-0000-0000-00005F6E0000}"/>
    <cellStyle name="Normal 56 3 3 2 5" xfId="8136" xr:uid="{00000000-0005-0000-0000-0000C81F0000}"/>
    <cellStyle name="Normal 56 3 3 2 5 3" xfId="23238" xr:uid="{00000000-0005-0000-0000-0000C65A0000}"/>
    <cellStyle name="Normal 56 3 3 2 7" xfId="18225" xr:uid="{00000000-0005-0000-0000-000031470000}"/>
    <cellStyle name="Normal 56 3 3 3" xfId="3918" xr:uid="{00000000-0005-0000-0000-00004E0F0000}"/>
    <cellStyle name="Normal 56 3 3 3 2" xfId="13992" xr:uid="{00000000-0005-0000-0000-0000A8360000}"/>
    <cellStyle name="Normal 56 3 3 3 2 3" xfId="29090" xr:uid="{00000000-0005-0000-0000-0000A2710000}"/>
    <cellStyle name="Normal 56 3 3 3 3" xfId="8972" xr:uid="{00000000-0005-0000-0000-00000C230000}"/>
    <cellStyle name="Normal 56 3 3 3 3 3" xfId="24073" xr:uid="{00000000-0005-0000-0000-0000095E0000}"/>
    <cellStyle name="Normal 56 3 3 3 5" xfId="19060" xr:uid="{00000000-0005-0000-0000-0000744A0000}"/>
    <cellStyle name="Normal 56 3 3 4" xfId="5611" xr:uid="{00000000-0005-0000-0000-0000EB150000}"/>
    <cellStyle name="Normal 56 3 3 4 2" xfId="15663" xr:uid="{00000000-0005-0000-0000-00002F3D0000}"/>
    <cellStyle name="Normal 56 3 3 4 2 3" xfId="30761" xr:uid="{00000000-0005-0000-0000-000029780000}"/>
    <cellStyle name="Normal 56 3 3 4 3" xfId="10643" xr:uid="{00000000-0005-0000-0000-000093290000}"/>
    <cellStyle name="Normal 56 3 3 4 3 3" xfId="25744" xr:uid="{00000000-0005-0000-0000-000090640000}"/>
    <cellStyle name="Normal 56 3 3 4 5" xfId="20731" xr:uid="{00000000-0005-0000-0000-0000FB500000}"/>
    <cellStyle name="Normal 56 3 3 5" xfId="12321" xr:uid="{00000000-0005-0000-0000-000021300000}"/>
    <cellStyle name="Normal 56 3 3 5 3" xfId="27419" xr:uid="{00000000-0005-0000-0000-00001B6B0000}"/>
    <cellStyle name="Normal 56 3 3 6" xfId="7300" xr:uid="{00000000-0005-0000-0000-0000841C0000}"/>
    <cellStyle name="Normal 56 3 3 6 3" xfId="22402" xr:uid="{00000000-0005-0000-0000-000082570000}"/>
    <cellStyle name="Normal 56 3 3 8" xfId="17389" xr:uid="{00000000-0005-0000-0000-0000ED430000}"/>
    <cellStyle name="Normal 56 3 4" xfId="2647" xr:uid="{00000000-0005-0000-0000-0000570A0000}"/>
    <cellStyle name="Normal 56 3 4 2" xfId="4337" xr:uid="{00000000-0005-0000-0000-0000F1100000}"/>
    <cellStyle name="Normal 56 3 4 2 2" xfId="14410" xr:uid="{00000000-0005-0000-0000-00004A380000}"/>
    <cellStyle name="Normal 56 3 4 2 2 3" xfId="29508" xr:uid="{00000000-0005-0000-0000-000044730000}"/>
    <cellStyle name="Normal 56 3 4 2 3" xfId="9390" xr:uid="{00000000-0005-0000-0000-0000AE240000}"/>
    <cellStyle name="Normal 56 3 4 2 3 3" xfId="24491" xr:uid="{00000000-0005-0000-0000-0000AB5F0000}"/>
    <cellStyle name="Normal 56 3 4 2 5" xfId="19478" xr:uid="{00000000-0005-0000-0000-0000164C0000}"/>
    <cellStyle name="Normal 56 3 4 3" xfId="6029" xr:uid="{00000000-0005-0000-0000-00008D170000}"/>
    <cellStyle name="Normal 56 3 4 3 2" xfId="16081" xr:uid="{00000000-0005-0000-0000-0000D13E0000}"/>
    <cellStyle name="Normal 56 3 4 3 3" xfId="11061" xr:uid="{00000000-0005-0000-0000-0000352B0000}"/>
    <cellStyle name="Normal 56 3 4 3 3 3" xfId="26162" xr:uid="{00000000-0005-0000-0000-000032660000}"/>
    <cellStyle name="Normal 56 3 4 3 5" xfId="21149" xr:uid="{00000000-0005-0000-0000-00009D520000}"/>
    <cellStyle name="Normal 56 3 4 4" xfId="12739" xr:uid="{00000000-0005-0000-0000-0000C3310000}"/>
    <cellStyle name="Normal 56 3 4 4 3" xfId="27837" xr:uid="{00000000-0005-0000-0000-0000BD6C0000}"/>
    <cellStyle name="Normal 56 3 4 5" xfId="7718" xr:uid="{00000000-0005-0000-0000-0000261E0000}"/>
    <cellStyle name="Normal 56 3 4 5 3" xfId="22820" xr:uid="{00000000-0005-0000-0000-000024590000}"/>
    <cellStyle name="Normal 56 3 4 7" xfId="17807" xr:uid="{00000000-0005-0000-0000-00008F450000}"/>
    <cellStyle name="Normal 56 3 5" xfId="3500" xr:uid="{00000000-0005-0000-0000-0000AC0D0000}"/>
    <cellStyle name="Normal 56 3 5 2" xfId="13574" xr:uid="{00000000-0005-0000-0000-000006350000}"/>
    <cellStyle name="Normal 56 3 5 2 3" xfId="28672" xr:uid="{00000000-0005-0000-0000-000000700000}"/>
    <cellStyle name="Normal 56 3 5 3" xfId="8554" xr:uid="{00000000-0005-0000-0000-00006A210000}"/>
    <cellStyle name="Normal 56 3 5 3 3" xfId="23655" xr:uid="{00000000-0005-0000-0000-0000675C0000}"/>
    <cellStyle name="Normal 56 3 5 5" xfId="18642" xr:uid="{00000000-0005-0000-0000-0000D2480000}"/>
    <cellStyle name="Normal 56 3 6" xfId="5193" xr:uid="{00000000-0005-0000-0000-000049140000}"/>
    <cellStyle name="Normal 56 3 6 2" xfId="15245" xr:uid="{00000000-0005-0000-0000-00008D3B0000}"/>
    <cellStyle name="Normal 56 3 6 2 3" xfId="30343" xr:uid="{00000000-0005-0000-0000-000087760000}"/>
    <cellStyle name="Normal 56 3 6 3" xfId="10225" xr:uid="{00000000-0005-0000-0000-0000F1270000}"/>
    <cellStyle name="Normal 56 3 6 3 3" xfId="25326" xr:uid="{00000000-0005-0000-0000-0000EE620000}"/>
    <cellStyle name="Normal 56 3 6 5" xfId="20313" xr:uid="{00000000-0005-0000-0000-0000594F0000}"/>
    <cellStyle name="Normal 56 3 7" xfId="11903" xr:uid="{00000000-0005-0000-0000-00007F2E0000}"/>
    <cellStyle name="Normal 56 3 7 3" xfId="27001" xr:uid="{00000000-0005-0000-0000-000079690000}"/>
    <cellStyle name="Normal 56 3 8" xfId="6882" xr:uid="{00000000-0005-0000-0000-0000E21A0000}"/>
    <cellStyle name="Normal 56 3 8 3" xfId="21984" xr:uid="{00000000-0005-0000-0000-0000E0550000}"/>
    <cellStyle name="Normal 56 4" xfId="1907" xr:uid="{00000000-0005-0000-0000-000073070000}"/>
    <cellStyle name="Normal 56 4 2" xfId="2330" xr:uid="{00000000-0005-0000-0000-00001A090000}"/>
    <cellStyle name="Normal 56 4 2 2" xfId="3169" xr:uid="{00000000-0005-0000-0000-0000610C0000}"/>
    <cellStyle name="Normal 56 4 2 2 2" xfId="4859" xr:uid="{00000000-0005-0000-0000-0000FB120000}"/>
    <cellStyle name="Normal 56 4 2 2 2 2" xfId="14932" xr:uid="{00000000-0005-0000-0000-0000543A0000}"/>
    <cellStyle name="Normal 56 4 2 2 2 2 3" xfId="30030" xr:uid="{00000000-0005-0000-0000-00004E750000}"/>
    <cellStyle name="Normal 56 4 2 2 2 3" xfId="9912" xr:uid="{00000000-0005-0000-0000-0000B8260000}"/>
    <cellStyle name="Normal 56 4 2 2 2 3 3" xfId="25013" xr:uid="{00000000-0005-0000-0000-0000B5610000}"/>
    <cellStyle name="Normal 56 4 2 2 2 5" xfId="20000" xr:uid="{00000000-0005-0000-0000-0000204E0000}"/>
    <cellStyle name="Normal 56 4 2 2 3" xfId="6551" xr:uid="{00000000-0005-0000-0000-000097190000}"/>
    <cellStyle name="Normal 56 4 2 2 3 2" xfId="16603" xr:uid="{00000000-0005-0000-0000-0000DB400000}"/>
    <cellStyle name="Normal 56 4 2 2 3 3" xfId="11583" xr:uid="{00000000-0005-0000-0000-00003F2D0000}"/>
    <cellStyle name="Normal 56 4 2 2 3 3 3" xfId="26684" xr:uid="{00000000-0005-0000-0000-00003C680000}"/>
    <cellStyle name="Normal 56 4 2 2 3 5" xfId="21671" xr:uid="{00000000-0005-0000-0000-0000A7540000}"/>
    <cellStyle name="Normal 56 4 2 2 4" xfId="13261" xr:uid="{00000000-0005-0000-0000-0000CD330000}"/>
    <cellStyle name="Normal 56 4 2 2 4 3" xfId="28359" xr:uid="{00000000-0005-0000-0000-0000C76E0000}"/>
    <cellStyle name="Normal 56 4 2 2 5" xfId="8240" xr:uid="{00000000-0005-0000-0000-000030200000}"/>
    <cellStyle name="Normal 56 4 2 2 5 3" xfId="23342" xr:uid="{00000000-0005-0000-0000-00002E5B0000}"/>
    <cellStyle name="Normal 56 4 2 2 7" xfId="18329" xr:uid="{00000000-0005-0000-0000-000099470000}"/>
    <cellStyle name="Normal 56 4 2 3" xfId="4022" xr:uid="{00000000-0005-0000-0000-0000B60F0000}"/>
    <cellStyle name="Normal 56 4 2 3 2" xfId="14096" xr:uid="{00000000-0005-0000-0000-000010370000}"/>
    <cellStyle name="Normal 56 4 2 3 2 3" xfId="29194" xr:uid="{00000000-0005-0000-0000-00000A720000}"/>
    <cellStyle name="Normal 56 4 2 3 3" xfId="9076" xr:uid="{00000000-0005-0000-0000-000074230000}"/>
    <cellStyle name="Normal 56 4 2 3 3 3" xfId="24177" xr:uid="{00000000-0005-0000-0000-0000715E0000}"/>
    <cellStyle name="Normal 56 4 2 3 5" xfId="19164" xr:uid="{00000000-0005-0000-0000-0000DC4A0000}"/>
    <cellStyle name="Normal 56 4 2 4" xfId="5715" xr:uid="{00000000-0005-0000-0000-000053160000}"/>
    <cellStyle name="Normal 56 4 2 4 2" xfId="15767" xr:uid="{00000000-0005-0000-0000-0000973D0000}"/>
    <cellStyle name="Normal 56 4 2 4 2 3" xfId="30865" xr:uid="{00000000-0005-0000-0000-000091780000}"/>
    <cellStyle name="Normal 56 4 2 4 3" xfId="10747" xr:uid="{00000000-0005-0000-0000-0000FB290000}"/>
    <cellStyle name="Normal 56 4 2 4 3 3" xfId="25848" xr:uid="{00000000-0005-0000-0000-0000F8640000}"/>
    <cellStyle name="Normal 56 4 2 4 5" xfId="20835" xr:uid="{00000000-0005-0000-0000-000063510000}"/>
    <cellStyle name="Normal 56 4 2 5" xfId="12425" xr:uid="{00000000-0005-0000-0000-000089300000}"/>
    <cellStyle name="Normal 56 4 2 5 3" xfId="27523" xr:uid="{00000000-0005-0000-0000-0000836B0000}"/>
    <cellStyle name="Normal 56 4 2 6" xfId="7404" xr:uid="{00000000-0005-0000-0000-0000EC1C0000}"/>
    <cellStyle name="Normal 56 4 2 6 3" xfId="22506" xr:uid="{00000000-0005-0000-0000-0000EA570000}"/>
    <cellStyle name="Normal 56 4 2 8" xfId="17493" xr:uid="{00000000-0005-0000-0000-000055440000}"/>
    <cellStyle name="Normal 56 4 3" xfId="2751" xr:uid="{00000000-0005-0000-0000-0000BF0A0000}"/>
    <cellStyle name="Normal 56 4 3 2" xfId="4441" xr:uid="{00000000-0005-0000-0000-000059110000}"/>
    <cellStyle name="Normal 56 4 3 2 2" xfId="14514" xr:uid="{00000000-0005-0000-0000-0000B2380000}"/>
    <cellStyle name="Normal 56 4 3 2 2 3" xfId="29612" xr:uid="{00000000-0005-0000-0000-0000AC730000}"/>
    <cellStyle name="Normal 56 4 3 2 3" xfId="9494" xr:uid="{00000000-0005-0000-0000-000016250000}"/>
    <cellStyle name="Normal 56 4 3 2 3 3" xfId="24595" xr:uid="{00000000-0005-0000-0000-000013600000}"/>
    <cellStyle name="Normal 56 4 3 2 5" xfId="19582" xr:uid="{00000000-0005-0000-0000-00007E4C0000}"/>
    <cellStyle name="Normal 56 4 3 3" xfId="6133" xr:uid="{00000000-0005-0000-0000-0000F5170000}"/>
    <cellStyle name="Normal 56 4 3 3 2" xfId="16185" xr:uid="{00000000-0005-0000-0000-0000393F0000}"/>
    <cellStyle name="Normal 56 4 3 3 3" xfId="11165" xr:uid="{00000000-0005-0000-0000-00009D2B0000}"/>
    <cellStyle name="Normal 56 4 3 3 3 3" xfId="26266" xr:uid="{00000000-0005-0000-0000-00009A660000}"/>
    <cellStyle name="Normal 56 4 3 3 5" xfId="21253" xr:uid="{00000000-0005-0000-0000-000005530000}"/>
    <cellStyle name="Normal 56 4 3 4" xfId="12843" xr:uid="{00000000-0005-0000-0000-00002B320000}"/>
    <cellStyle name="Normal 56 4 3 4 3" xfId="27941" xr:uid="{00000000-0005-0000-0000-0000256D0000}"/>
    <cellStyle name="Normal 56 4 3 5" xfId="7822" xr:uid="{00000000-0005-0000-0000-00008E1E0000}"/>
    <cellStyle name="Normal 56 4 3 5 3" xfId="22924" xr:uid="{00000000-0005-0000-0000-00008C590000}"/>
    <cellStyle name="Normal 56 4 3 7" xfId="17911" xr:uid="{00000000-0005-0000-0000-0000F7450000}"/>
    <cellStyle name="Normal 56 4 4" xfId="3604" xr:uid="{00000000-0005-0000-0000-0000140E0000}"/>
    <cellStyle name="Normal 56 4 4 2" xfId="13678" xr:uid="{00000000-0005-0000-0000-00006E350000}"/>
    <cellStyle name="Normal 56 4 4 2 3" xfId="28776" xr:uid="{00000000-0005-0000-0000-000068700000}"/>
    <cellStyle name="Normal 56 4 4 3" xfId="8658" xr:uid="{00000000-0005-0000-0000-0000D2210000}"/>
    <cellStyle name="Normal 56 4 4 3 3" xfId="23759" xr:uid="{00000000-0005-0000-0000-0000CF5C0000}"/>
    <cellStyle name="Normal 56 4 4 5" xfId="18746" xr:uid="{00000000-0005-0000-0000-00003A490000}"/>
    <cellStyle name="Normal 56 4 5" xfId="5297" xr:uid="{00000000-0005-0000-0000-0000B1140000}"/>
    <cellStyle name="Normal 56 4 5 2" xfId="15349" xr:uid="{00000000-0005-0000-0000-0000F53B0000}"/>
    <cellStyle name="Normal 56 4 5 2 3" xfId="30447" xr:uid="{00000000-0005-0000-0000-0000EF760000}"/>
    <cellStyle name="Normal 56 4 5 3" xfId="10329" xr:uid="{00000000-0005-0000-0000-000059280000}"/>
    <cellStyle name="Normal 56 4 5 3 3" xfId="25430" xr:uid="{00000000-0005-0000-0000-000056630000}"/>
    <cellStyle name="Normal 56 4 5 5" xfId="20417" xr:uid="{00000000-0005-0000-0000-0000C14F0000}"/>
    <cellStyle name="Normal 56 4 6" xfId="12007" xr:uid="{00000000-0005-0000-0000-0000E72E0000}"/>
    <cellStyle name="Normal 56 4 6 3" xfId="27105" xr:uid="{00000000-0005-0000-0000-0000E1690000}"/>
    <cellStyle name="Normal 56 4 7" xfId="6986" xr:uid="{00000000-0005-0000-0000-00004A1B0000}"/>
    <cellStyle name="Normal 56 4 7 3" xfId="22088" xr:uid="{00000000-0005-0000-0000-000048560000}"/>
    <cellStyle name="Normal 56 4 9" xfId="17075" xr:uid="{00000000-0005-0000-0000-0000B3420000}"/>
    <cellStyle name="Normal 56 5" xfId="2120" xr:uid="{00000000-0005-0000-0000-000048080000}"/>
    <cellStyle name="Normal 56 5 2" xfId="2961" xr:uid="{00000000-0005-0000-0000-0000910B0000}"/>
    <cellStyle name="Normal 56 5 2 2" xfId="4651" xr:uid="{00000000-0005-0000-0000-00002B120000}"/>
    <cellStyle name="Normal 56 5 2 2 2" xfId="14724" xr:uid="{00000000-0005-0000-0000-000084390000}"/>
    <cellStyle name="Normal 56 5 2 2 2 3" xfId="29822" xr:uid="{00000000-0005-0000-0000-00007E740000}"/>
    <cellStyle name="Normal 56 5 2 2 3" xfId="9704" xr:uid="{00000000-0005-0000-0000-0000E8250000}"/>
    <cellStyle name="Normal 56 5 2 2 3 3" xfId="24805" xr:uid="{00000000-0005-0000-0000-0000E5600000}"/>
    <cellStyle name="Normal 56 5 2 2 5" xfId="19792" xr:uid="{00000000-0005-0000-0000-0000504D0000}"/>
    <cellStyle name="Normal 56 5 2 3" xfId="6343" xr:uid="{00000000-0005-0000-0000-0000C7180000}"/>
    <cellStyle name="Normal 56 5 2 3 2" xfId="16395" xr:uid="{00000000-0005-0000-0000-00000B400000}"/>
    <cellStyle name="Normal 56 5 2 3 3" xfId="11375" xr:uid="{00000000-0005-0000-0000-00006F2C0000}"/>
    <cellStyle name="Normal 56 5 2 3 3 3" xfId="26476" xr:uid="{00000000-0005-0000-0000-00006C670000}"/>
    <cellStyle name="Normal 56 5 2 3 5" xfId="21463" xr:uid="{00000000-0005-0000-0000-0000D7530000}"/>
    <cellStyle name="Normal 56 5 2 4" xfId="13053" xr:uid="{00000000-0005-0000-0000-0000FD320000}"/>
    <cellStyle name="Normal 56 5 2 4 3" xfId="28151" xr:uid="{00000000-0005-0000-0000-0000F76D0000}"/>
    <cellStyle name="Normal 56 5 2 5" xfId="8032" xr:uid="{00000000-0005-0000-0000-0000601F0000}"/>
    <cellStyle name="Normal 56 5 2 5 3" xfId="23134" xr:uid="{00000000-0005-0000-0000-00005E5A0000}"/>
    <cellStyle name="Normal 56 5 2 7" xfId="18121" xr:uid="{00000000-0005-0000-0000-0000C9460000}"/>
    <cellStyle name="Normal 56 5 3" xfId="3814" xr:uid="{00000000-0005-0000-0000-0000E60E0000}"/>
    <cellStyle name="Normal 56 5 3 2" xfId="13888" xr:uid="{00000000-0005-0000-0000-000040360000}"/>
    <cellStyle name="Normal 56 5 3 2 3" xfId="28986" xr:uid="{00000000-0005-0000-0000-00003A710000}"/>
    <cellStyle name="Normal 56 5 3 3" xfId="8868" xr:uid="{00000000-0005-0000-0000-0000A4220000}"/>
    <cellStyle name="Normal 56 5 3 3 3" xfId="23969" xr:uid="{00000000-0005-0000-0000-0000A15D0000}"/>
    <cellStyle name="Normal 56 5 3 5" xfId="18956" xr:uid="{00000000-0005-0000-0000-00000C4A0000}"/>
    <cellStyle name="Normal 56 5 4" xfId="5507" xr:uid="{00000000-0005-0000-0000-000083150000}"/>
    <cellStyle name="Normal 56 5 4 2" xfId="15559" xr:uid="{00000000-0005-0000-0000-0000C73C0000}"/>
    <cellStyle name="Normal 56 5 4 2 3" xfId="30657" xr:uid="{00000000-0005-0000-0000-0000C1770000}"/>
    <cellStyle name="Normal 56 5 4 3" xfId="10539" xr:uid="{00000000-0005-0000-0000-00002B290000}"/>
    <cellStyle name="Normal 56 5 4 3 3" xfId="25640" xr:uid="{00000000-0005-0000-0000-000028640000}"/>
    <cellStyle name="Normal 56 5 4 5" xfId="20627" xr:uid="{00000000-0005-0000-0000-000093500000}"/>
    <cellStyle name="Normal 56 5 5" xfId="12217" xr:uid="{00000000-0005-0000-0000-0000B92F0000}"/>
    <cellStyle name="Normal 56 5 5 3" xfId="27315" xr:uid="{00000000-0005-0000-0000-0000B36A0000}"/>
    <cellStyle name="Normal 56 5 6" xfId="7196" xr:uid="{00000000-0005-0000-0000-00001C1C0000}"/>
    <cellStyle name="Normal 56 5 6 3" xfId="22298" xr:uid="{00000000-0005-0000-0000-00001A570000}"/>
    <cellStyle name="Normal 56 5 8" xfId="17285" xr:uid="{00000000-0005-0000-0000-000085430000}"/>
    <cellStyle name="Normal 56 6" xfId="2541" xr:uid="{00000000-0005-0000-0000-0000ED090000}"/>
    <cellStyle name="Normal 56 6 2" xfId="4233" xr:uid="{00000000-0005-0000-0000-000089100000}"/>
    <cellStyle name="Normal 56 6 2 2" xfId="14306" xr:uid="{00000000-0005-0000-0000-0000E2370000}"/>
    <cellStyle name="Normal 56 6 2 2 3" xfId="29404" xr:uid="{00000000-0005-0000-0000-0000DC720000}"/>
    <cellStyle name="Normal 56 6 2 3" xfId="9286" xr:uid="{00000000-0005-0000-0000-000046240000}"/>
    <cellStyle name="Normal 56 6 2 3 3" xfId="24387" xr:uid="{00000000-0005-0000-0000-0000435F0000}"/>
    <cellStyle name="Normal 56 6 2 5" xfId="19374" xr:uid="{00000000-0005-0000-0000-0000AE4B0000}"/>
    <cellStyle name="Normal 56 6 3" xfId="5925" xr:uid="{00000000-0005-0000-0000-000025170000}"/>
    <cellStyle name="Normal 56 6 3 2" xfId="15977" xr:uid="{00000000-0005-0000-0000-0000693E0000}"/>
    <cellStyle name="Normal 56 6 3 3" xfId="10957" xr:uid="{00000000-0005-0000-0000-0000CD2A0000}"/>
    <cellStyle name="Normal 56 6 3 3 3" xfId="26058" xr:uid="{00000000-0005-0000-0000-0000CA650000}"/>
    <cellStyle name="Normal 56 6 3 5" xfId="21045" xr:uid="{00000000-0005-0000-0000-000035520000}"/>
    <cellStyle name="Normal 56 6 4" xfId="12635" xr:uid="{00000000-0005-0000-0000-00005B310000}"/>
    <cellStyle name="Normal 56 6 4 3" xfId="27733" xr:uid="{00000000-0005-0000-0000-0000556C0000}"/>
    <cellStyle name="Normal 56 6 5" xfId="7614" xr:uid="{00000000-0005-0000-0000-0000BE1D0000}"/>
    <cellStyle name="Normal 56 6 5 3" xfId="22716" xr:uid="{00000000-0005-0000-0000-0000BC580000}"/>
    <cellStyle name="Normal 56 6 7" xfId="17703" xr:uid="{00000000-0005-0000-0000-000027450000}"/>
    <cellStyle name="Normal 56 7" xfId="3392" xr:uid="{00000000-0005-0000-0000-0000400D0000}"/>
    <cellStyle name="Normal 56 7 2" xfId="13470" xr:uid="{00000000-0005-0000-0000-00009E340000}"/>
    <cellStyle name="Normal 56 7 2 3" xfId="28568" xr:uid="{00000000-0005-0000-0000-0000986F0000}"/>
    <cellStyle name="Normal 56 7 3" xfId="8450" xr:uid="{00000000-0005-0000-0000-000002210000}"/>
    <cellStyle name="Normal 56 7 3 3" xfId="23551" xr:uid="{00000000-0005-0000-0000-0000FF5B0000}"/>
    <cellStyle name="Normal 56 7 5" xfId="18538" xr:uid="{00000000-0005-0000-0000-00006A480000}"/>
    <cellStyle name="Normal 56 8" xfId="5086" xr:uid="{00000000-0005-0000-0000-0000DE130000}"/>
    <cellStyle name="Normal 56 8 2" xfId="15141" xr:uid="{00000000-0005-0000-0000-0000253B0000}"/>
    <cellStyle name="Normal 56 8 2 3" xfId="30239" xr:uid="{00000000-0005-0000-0000-00001F760000}"/>
    <cellStyle name="Normal 56 8 3" xfId="10121" xr:uid="{00000000-0005-0000-0000-000089270000}"/>
    <cellStyle name="Normal 56 8 3 3" xfId="25222" xr:uid="{00000000-0005-0000-0000-000086620000}"/>
    <cellStyle name="Normal 56 8 5" xfId="20209" xr:uid="{00000000-0005-0000-0000-0000F14E0000}"/>
    <cellStyle name="Normal 56 9" xfId="11797" xr:uid="{00000000-0005-0000-0000-0000152E0000}"/>
    <cellStyle name="Normal 56 9 3" xfId="26897" xr:uid="{00000000-0005-0000-0000-000011690000}"/>
    <cellStyle name="Normal 57" xfId="1458" xr:uid="{00000000-0005-0000-0000-0000B2050000}"/>
    <cellStyle name="Normal 57 10" xfId="6777" xr:uid="{00000000-0005-0000-0000-0000791A0000}"/>
    <cellStyle name="Normal 57 10 3" xfId="21881" xr:uid="{00000000-0005-0000-0000-000079550000}"/>
    <cellStyle name="Normal 57 12" xfId="16866" xr:uid="{00000000-0005-0000-0000-0000E2410000}"/>
    <cellStyle name="Normal 57 2" xfId="1741" xr:uid="{00000000-0005-0000-0000-0000CD060000}"/>
    <cellStyle name="Normal 57 2 11" xfId="16920" xr:uid="{00000000-0005-0000-0000-000018420000}"/>
    <cellStyle name="Normal 57 2 2" xfId="1849" xr:uid="{00000000-0005-0000-0000-000039070000}"/>
    <cellStyle name="Normal 57 2 2 10" xfId="17024" xr:uid="{00000000-0005-0000-0000-000080420000}"/>
    <cellStyle name="Normal 57 2 2 2" xfId="2066" xr:uid="{00000000-0005-0000-0000-000012080000}"/>
    <cellStyle name="Normal 57 2 2 2 2" xfId="2487" xr:uid="{00000000-0005-0000-0000-0000B7090000}"/>
    <cellStyle name="Normal 57 2 2 2 2 2" xfId="3326" xr:uid="{00000000-0005-0000-0000-0000FE0C0000}"/>
    <cellStyle name="Normal 57 2 2 2 2 2 2" xfId="5016" xr:uid="{00000000-0005-0000-0000-000098130000}"/>
    <cellStyle name="Normal 57 2 2 2 2 2 2 2" xfId="15089" xr:uid="{00000000-0005-0000-0000-0000F13A0000}"/>
    <cellStyle name="Normal 57 2 2 2 2 2 2 2 3" xfId="30187" xr:uid="{00000000-0005-0000-0000-0000EB750000}"/>
    <cellStyle name="Normal 57 2 2 2 2 2 2 3" xfId="10069" xr:uid="{00000000-0005-0000-0000-000055270000}"/>
    <cellStyle name="Normal 57 2 2 2 2 2 2 3 3" xfId="25170" xr:uid="{00000000-0005-0000-0000-000052620000}"/>
    <cellStyle name="Normal 57 2 2 2 2 2 2 5" xfId="20157" xr:uid="{00000000-0005-0000-0000-0000BD4E0000}"/>
    <cellStyle name="Normal 57 2 2 2 2 2 3" xfId="6708" xr:uid="{00000000-0005-0000-0000-0000341A0000}"/>
    <cellStyle name="Normal 57 2 2 2 2 2 3 2" xfId="16760" xr:uid="{00000000-0005-0000-0000-000078410000}"/>
    <cellStyle name="Normal 57 2 2 2 2 2 3 3" xfId="11740" xr:uid="{00000000-0005-0000-0000-0000DC2D0000}"/>
    <cellStyle name="Normal 57 2 2 2 2 2 3 3 3" xfId="26841" xr:uid="{00000000-0005-0000-0000-0000D9680000}"/>
    <cellStyle name="Normal 57 2 2 2 2 2 3 5" xfId="21828" xr:uid="{00000000-0005-0000-0000-000044550000}"/>
    <cellStyle name="Normal 57 2 2 2 2 2 4" xfId="13418" xr:uid="{00000000-0005-0000-0000-00006A340000}"/>
    <cellStyle name="Normal 57 2 2 2 2 2 4 3" xfId="28516" xr:uid="{00000000-0005-0000-0000-0000646F0000}"/>
    <cellStyle name="Normal 57 2 2 2 2 2 5" xfId="8397" xr:uid="{00000000-0005-0000-0000-0000CD200000}"/>
    <cellStyle name="Normal 57 2 2 2 2 2 5 3" xfId="23499" xr:uid="{00000000-0005-0000-0000-0000CB5B0000}"/>
    <cellStyle name="Normal 57 2 2 2 2 2 7" xfId="18486" xr:uid="{00000000-0005-0000-0000-000036480000}"/>
    <cellStyle name="Normal 57 2 2 2 2 3" xfId="4179" xr:uid="{00000000-0005-0000-0000-000053100000}"/>
    <cellStyle name="Normal 57 2 2 2 2 3 2" xfId="14253" xr:uid="{00000000-0005-0000-0000-0000AD370000}"/>
    <cellStyle name="Normal 57 2 2 2 2 3 2 3" xfId="29351" xr:uid="{00000000-0005-0000-0000-0000A7720000}"/>
    <cellStyle name="Normal 57 2 2 2 2 3 3" xfId="9233" xr:uid="{00000000-0005-0000-0000-000011240000}"/>
    <cellStyle name="Normal 57 2 2 2 2 3 3 3" xfId="24334" xr:uid="{00000000-0005-0000-0000-00000E5F0000}"/>
    <cellStyle name="Normal 57 2 2 2 2 3 5" xfId="19321" xr:uid="{00000000-0005-0000-0000-0000794B0000}"/>
    <cellStyle name="Normal 57 2 2 2 2 4" xfId="5872" xr:uid="{00000000-0005-0000-0000-0000F0160000}"/>
    <cellStyle name="Normal 57 2 2 2 2 4 2" xfId="15924" xr:uid="{00000000-0005-0000-0000-0000343E0000}"/>
    <cellStyle name="Normal 57 2 2 2 2 4 3" xfId="10904" xr:uid="{00000000-0005-0000-0000-0000982A0000}"/>
    <cellStyle name="Normal 57 2 2 2 2 4 3 3" xfId="26005" xr:uid="{00000000-0005-0000-0000-000095650000}"/>
    <cellStyle name="Normal 57 2 2 2 2 4 5" xfId="20992" xr:uid="{00000000-0005-0000-0000-000000520000}"/>
    <cellStyle name="Normal 57 2 2 2 2 5" xfId="12582" xr:uid="{00000000-0005-0000-0000-000026310000}"/>
    <cellStyle name="Normal 57 2 2 2 2 5 3" xfId="27680" xr:uid="{00000000-0005-0000-0000-0000206C0000}"/>
    <cellStyle name="Normal 57 2 2 2 2 6" xfId="7561" xr:uid="{00000000-0005-0000-0000-0000891D0000}"/>
    <cellStyle name="Normal 57 2 2 2 2 6 3" xfId="22663" xr:uid="{00000000-0005-0000-0000-000087580000}"/>
    <cellStyle name="Normal 57 2 2 2 2 8" xfId="17650" xr:uid="{00000000-0005-0000-0000-0000F2440000}"/>
    <cellStyle name="Normal 57 2 2 2 3" xfId="2908" xr:uid="{00000000-0005-0000-0000-00005C0B0000}"/>
    <cellStyle name="Normal 57 2 2 2 3 2" xfId="4598" xr:uid="{00000000-0005-0000-0000-0000F6110000}"/>
    <cellStyle name="Normal 57 2 2 2 3 2 2" xfId="14671" xr:uid="{00000000-0005-0000-0000-00004F390000}"/>
    <cellStyle name="Normal 57 2 2 2 3 2 2 3" xfId="29769" xr:uid="{00000000-0005-0000-0000-000049740000}"/>
    <cellStyle name="Normal 57 2 2 2 3 2 3" xfId="9651" xr:uid="{00000000-0005-0000-0000-0000B3250000}"/>
    <cellStyle name="Normal 57 2 2 2 3 2 3 3" xfId="24752" xr:uid="{00000000-0005-0000-0000-0000B0600000}"/>
    <cellStyle name="Normal 57 2 2 2 3 2 5" xfId="19739" xr:uid="{00000000-0005-0000-0000-00001B4D0000}"/>
    <cellStyle name="Normal 57 2 2 2 3 3" xfId="6290" xr:uid="{00000000-0005-0000-0000-000092180000}"/>
    <cellStyle name="Normal 57 2 2 2 3 3 2" xfId="16342" xr:uid="{00000000-0005-0000-0000-0000D63F0000}"/>
    <cellStyle name="Normal 57 2 2 2 3 3 3" xfId="11322" xr:uid="{00000000-0005-0000-0000-00003A2C0000}"/>
    <cellStyle name="Normal 57 2 2 2 3 3 3 3" xfId="26423" xr:uid="{00000000-0005-0000-0000-000037670000}"/>
    <cellStyle name="Normal 57 2 2 2 3 3 5" xfId="21410" xr:uid="{00000000-0005-0000-0000-0000A2530000}"/>
    <cellStyle name="Normal 57 2 2 2 3 4" xfId="13000" xr:uid="{00000000-0005-0000-0000-0000C8320000}"/>
    <cellStyle name="Normal 57 2 2 2 3 4 3" xfId="28098" xr:uid="{00000000-0005-0000-0000-0000C26D0000}"/>
    <cellStyle name="Normal 57 2 2 2 3 5" xfId="7979" xr:uid="{00000000-0005-0000-0000-00002B1F0000}"/>
    <cellStyle name="Normal 57 2 2 2 3 5 3" xfId="23081" xr:uid="{00000000-0005-0000-0000-0000295A0000}"/>
    <cellStyle name="Normal 57 2 2 2 3 7" xfId="18068" xr:uid="{00000000-0005-0000-0000-000094460000}"/>
    <cellStyle name="Normal 57 2 2 2 4" xfId="3761" xr:uid="{00000000-0005-0000-0000-0000B10E0000}"/>
    <cellStyle name="Normal 57 2 2 2 4 2" xfId="13835" xr:uid="{00000000-0005-0000-0000-00000B360000}"/>
    <cellStyle name="Normal 57 2 2 2 4 2 3" xfId="28933" xr:uid="{00000000-0005-0000-0000-000005710000}"/>
    <cellStyle name="Normal 57 2 2 2 4 3" xfId="8815" xr:uid="{00000000-0005-0000-0000-00006F220000}"/>
    <cellStyle name="Normal 57 2 2 2 4 3 3" xfId="23916" xr:uid="{00000000-0005-0000-0000-00006C5D0000}"/>
    <cellStyle name="Normal 57 2 2 2 4 5" xfId="18903" xr:uid="{00000000-0005-0000-0000-0000D7490000}"/>
    <cellStyle name="Normal 57 2 2 2 5" xfId="5454" xr:uid="{00000000-0005-0000-0000-00004E150000}"/>
    <cellStyle name="Normal 57 2 2 2 5 2" xfId="15506" xr:uid="{00000000-0005-0000-0000-0000923C0000}"/>
    <cellStyle name="Normal 57 2 2 2 5 2 3" xfId="30604" xr:uid="{00000000-0005-0000-0000-00008C770000}"/>
    <cellStyle name="Normal 57 2 2 2 5 3" xfId="10486" xr:uid="{00000000-0005-0000-0000-0000F6280000}"/>
    <cellStyle name="Normal 57 2 2 2 5 3 3" xfId="25587" xr:uid="{00000000-0005-0000-0000-0000F3630000}"/>
    <cellStyle name="Normal 57 2 2 2 5 5" xfId="20574" xr:uid="{00000000-0005-0000-0000-00005E500000}"/>
    <cellStyle name="Normal 57 2 2 2 6" xfId="12164" xr:uid="{00000000-0005-0000-0000-0000842F0000}"/>
    <cellStyle name="Normal 57 2 2 2 6 3" xfId="27262" xr:uid="{00000000-0005-0000-0000-00007E6A0000}"/>
    <cellStyle name="Normal 57 2 2 2 7" xfId="7143" xr:uid="{00000000-0005-0000-0000-0000E71B0000}"/>
    <cellStyle name="Normal 57 2 2 2 7 3" xfId="22245" xr:uid="{00000000-0005-0000-0000-0000E5560000}"/>
    <cellStyle name="Normal 57 2 2 2 9" xfId="17232" xr:uid="{00000000-0005-0000-0000-000050430000}"/>
    <cellStyle name="Normal 57 2 2 3" xfId="2279" xr:uid="{00000000-0005-0000-0000-0000E7080000}"/>
    <cellStyle name="Normal 57 2 2 3 2" xfId="3118" xr:uid="{00000000-0005-0000-0000-00002E0C0000}"/>
    <cellStyle name="Normal 57 2 2 3 2 2" xfId="4808" xr:uid="{00000000-0005-0000-0000-0000C8120000}"/>
    <cellStyle name="Normal 57 2 2 3 2 2 2" xfId="14881" xr:uid="{00000000-0005-0000-0000-0000213A0000}"/>
    <cellStyle name="Normal 57 2 2 3 2 2 2 3" xfId="29979" xr:uid="{00000000-0005-0000-0000-00001B750000}"/>
    <cellStyle name="Normal 57 2 2 3 2 2 3" xfId="9861" xr:uid="{00000000-0005-0000-0000-000085260000}"/>
    <cellStyle name="Normal 57 2 2 3 2 2 3 3" xfId="24962" xr:uid="{00000000-0005-0000-0000-000082610000}"/>
    <cellStyle name="Normal 57 2 2 3 2 2 5" xfId="19949" xr:uid="{00000000-0005-0000-0000-0000ED4D0000}"/>
    <cellStyle name="Normal 57 2 2 3 2 3" xfId="6500" xr:uid="{00000000-0005-0000-0000-000064190000}"/>
    <cellStyle name="Normal 57 2 2 3 2 3 2" xfId="16552" xr:uid="{00000000-0005-0000-0000-0000A8400000}"/>
    <cellStyle name="Normal 57 2 2 3 2 3 3" xfId="11532" xr:uid="{00000000-0005-0000-0000-00000C2D0000}"/>
    <cellStyle name="Normal 57 2 2 3 2 3 3 3" xfId="26633" xr:uid="{00000000-0005-0000-0000-000009680000}"/>
    <cellStyle name="Normal 57 2 2 3 2 3 5" xfId="21620" xr:uid="{00000000-0005-0000-0000-000074540000}"/>
    <cellStyle name="Normal 57 2 2 3 2 4" xfId="13210" xr:uid="{00000000-0005-0000-0000-00009A330000}"/>
    <cellStyle name="Normal 57 2 2 3 2 4 3" xfId="28308" xr:uid="{00000000-0005-0000-0000-0000946E0000}"/>
    <cellStyle name="Normal 57 2 2 3 2 5" xfId="8189" xr:uid="{00000000-0005-0000-0000-0000FD1F0000}"/>
    <cellStyle name="Normal 57 2 2 3 2 5 3" xfId="23291" xr:uid="{00000000-0005-0000-0000-0000FB5A0000}"/>
    <cellStyle name="Normal 57 2 2 3 2 7" xfId="18278" xr:uid="{00000000-0005-0000-0000-000066470000}"/>
    <cellStyle name="Normal 57 2 2 3 3" xfId="3971" xr:uid="{00000000-0005-0000-0000-0000830F0000}"/>
    <cellStyle name="Normal 57 2 2 3 3 2" xfId="14045" xr:uid="{00000000-0005-0000-0000-0000DD360000}"/>
    <cellStyle name="Normal 57 2 2 3 3 2 3" xfId="29143" xr:uid="{00000000-0005-0000-0000-0000D7710000}"/>
    <cellStyle name="Normal 57 2 2 3 3 3" xfId="9025" xr:uid="{00000000-0005-0000-0000-000041230000}"/>
    <cellStyle name="Normal 57 2 2 3 3 3 3" xfId="24126" xr:uid="{00000000-0005-0000-0000-00003E5E0000}"/>
    <cellStyle name="Normal 57 2 2 3 3 5" xfId="19113" xr:uid="{00000000-0005-0000-0000-0000A94A0000}"/>
    <cellStyle name="Normal 57 2 2 3 4" xfId="5664" xr:uid="{00000000-0005-0000-0000-000020160000}"/>
    <cellStyle name="Normal 57 2 2 3 4 2" xfId="15716" xr:uid="{00000000-0005-0000-0000-0000643D0000}"/>
    <cellStyle name="Normal 57 2 2 3 4 2 3" xfId="30814" xr:uid="{00000000-0005-0000-0000-00005E780000}"/>
    <cellStyle name="Normal 57 2 2 3 4 3" xfId="10696" xr:uid="{00000000-0005-0000-0000-0000C8290000}"/>
    <cellStyle name="Normal 57 2 2 3 4 3 3" xfId="25797" xr:uid="{00000000-0005-0000-0000-0000C5640000}"/>
    <cellStyle name="Normal 57 2 2 3 4 5" xfId="20784" xr:uid="{00000000-0005-0000-0000-000030510000}"/>
    <cellStyle name="Normal 57 2 2 3 5" xfId="12374" xr:uid="{00000000-0005-0000-0000-000056300000}"/>
    <cellStyle name="Normal 57 2 2 3 5 3" xfId="27472" xr:uid="{00000000-0005-0000-0000-0000506B0000}"/>
    <cellStyle name="Normal 57 2 2 3 6" xfId="7353" xr:uid="{00000000-0005-0000-0000-0000B91C0000}"/>
    <cellStyle name="Normal 57 2 2 3 6 3" xfId="22455" xr:uid="{00000000-0005-0000-0000-0000B7570000}"/>
    <cellStyle name="Normal 57 2 2 3 8" xfId="17442" xr:uid="{00000000-0005-0000-0000-000022440000}"/>
    <cellStyle name="Normal 57 2 2 4" xfId="2700" xr:uid="{00000000-0005-0000-0000-00008C0A0000}"/>
    <cellStyle name="Normal 57 2 2 4 2" xfId="4390" xr:uid="{00000000-0005-0000-0000-000026110000}"/>
    <cellStyle name="Normal 57 2 2 4 2 2" xfId="14463" xr:uid="{00000000-0005-0000-0000-00007F380000}"/>
    <cellStyle name="Normal 57 2 2 4 2 2 3" xfId="29561" xr:uid="{00000000-0005-0000-0000-000079730000}"/>
    <cellStyle name="Normal 57 2 2 4 2 3" xfId="9443" xr:uid="{00000000-0005-0000-0000-0000E3240000}"/>
    <cellStyle name="Normal 57 2 2 4 2 3 3" xfId="24544" xr:uid="{00000000-0005-0000-0000-0000E05F0000}"/>
    <cellStyle name="Normal 57 2 2 4 2 5" xfId="19531" xr:uid="{00000000-0005-0000-0000-00004B4C0000}"/>
    <cellStyle name="Normal 57 2 2 4 3" xfId="6082" xr:uid="{00000000-0005-0000-0000-0000C2170000}"/>
    <cellStyle name="Normal 57 2 2 4 3 2" xfId="16134" xr:uid="{00000000-0005-0000-0000-0000063F0000}"/>
    <cellStyle name="Normal 57 2 2 4 3 3" xfId="11114" xr:uid="{00000000-0005-0000-0000-00006A2B0000}"/>
    <cellStyle name="Normal 57 2 2 4 3 3 3" xfId="26215" xr:uid="{00000000-0005-0000-0000-000067660000}"/>
    <cellStyle name="Normal 57 2 2 4 3 5" xfId="21202" xr:uid="{00000000-0005-0000-0000-0000D2520000}"/>
    <cellStyle name="Normal 57 2 2 4 4" xfId="12792" xr:uid="{00000000-0005-0000-0000-0000F8310000}"/>
    <cellStyle name="Normal 57 2 2 4 4 3" xfId="27890" xr:uid="{00000000-0005-0000-0000-0000F26C0000}"/>
    <cellStyle name="Normal 57 2 2 4 5" xfId="7771" xr:uid="{00000000-0005-0000-0000-00005B1E0000}"/>
    <cellStyle name="Normal 57 2 2 4 5 3" xfId="22873" xr:uid="{00000000-0005-0000-0000-000059590000}"/>
    <cellStyle name="Normal 57 2 2 4 7" xfId="17860" xr:uid="{00000000-0005-0000-0000-0000C4450000}"/>
    <cellStyle name="Normal 57 2 2 5" xfId="3553" xr:uid="{00000000-0005-0000-0000-0000E10D0000}"/>
    <cellStyle name="Normal 57 2 2 5 2" xfId="13627" xr:uid="{00000000-0005-0000-0000-00003B350000}"/>
    <cellStyle name="Normal 57 2 2 5 2 3" xfId="28725" xr:uid="{00000000-0005-0000-0000-000035700000}"/>
    <cellStyle name="Normal 57 2 2 5 3" xfId="8607" xr:uid="{00000000-0005-0000-0000-00009F210000}"/>
    <cellStyle name="Normal 57 2 2 5 3 3" xfId="23708" xr:uid="{00000000-0005-0000-0000-00009C5C0000}"/>
    <cellStyle name="Normal 57 2 2 5 5" xfId="18695" xr:uid="{00000000-0005-0000-0000-000007490000}"/>
    <cellStyle name="Normal 57 2 2 6" xfId="5246" xr:uid="{00000000-0005-0000-0000-00007E140000}"/>
    <cellStyle name="Normal 57 2 2 6 2" xfId="15298" xr:uid="{00000000-0005-0000-0000-0000C23B0000}"/>
    <cellStyle name="Normal 57 2 2 6 2 3" xfId="30396" xr:uid="{00000000-0005-0000-0000-0000BC760000}"/>
    <cellStyle name="Normal 57 2 2 6 3" xfId="10278" xr:uid="{00000000-0005-0000-0000-000026280000}"/>
    <cellStyle name="Normal 57 2 2 6 3 3" xfId="25379" xr:uid="{00000000-0005-0000-0000-000023630000}"/>
    <cellStyle name="Normal 57 2 2 6 5" xfId="20366" xr:uid="{00000000-0005-0000-0000-00008E4F0000}"/>
    <cellStyle name="Normal 57 2 2 7" xfId="11956" xr:uid="{00000000-0005-0000-0000-0000B42E0000}"/>
    <cellStyle name="Normal 57 2 2 7 3" xfId="27054" xr:uid="{00000000-0005-0000-0000-0000AE690000}"/>
    <cellStyle name="Normal 57 2 2 8" xfId="6935" xr:uid="{00000000-0005-0000-0000-0000171B0000}"/>
    <cellStyle name="Normal 57 2 2 8 3" xfId="22037" xr:uid="{00000000-0005-0000-0000-000015560000}"/>
    <cellStyle name="Normal 57 2 3" xfId="1962" xr:uid="{00000000-0005-0000-0000-0000AA070000}"/>
    <cellStyle name="Normal 57 2 3 2" xfId="2383" xr:uid="{00000000-0005-0000-0000-00004F090000}"/>
    <cellStyle name="Normal 57 2 3 2 2" xfId="3222" xr:uid="{00000000-0005-0000-0000-0000960C0000}"/>
    <cellStyle name="Normal 57 2 3 2 2 2" xfId="4912" xr:uid="{00000000-0005-0000-0000-000030130000}"/>
    <cellStyle name="Normal 57 2 3 2 2 2 2" xfId="14985" xr:uid="{00000000-0005-0000-0000-0000893A0000}"/>
    <cellStyle name="Normal 57 2 3 2 2 2 2 3" xfId="30083" xr:uid="{00000000-0005-0000-0000-000083750000}"/>
    <cellStyle name="Normal 57 2 3 2 2 2 3" xfId="9965" xr:uid="{00000000-0005-0000-0000-0000ED260000}"/>
    <cellStyle name="Normal 57 2 3 2 2 2 3 3" xfId="25066" xr:uid="{00000000-0005-0000-0000-0000EA610000}"/>
    <cellStyle name="Normal 57 2 3 2 2 2 5" xfId="20053" xr:uid="{00000000-0005-0000-0000-0000554E0000}"/>
    <cellStyle name="Normal 57 2 3 2 2 3" xfId="6604" xr:uid="{00000000-0005-0000-0000-0000CC190000}"/>
    <cellStyle name="Normal 57 2 3 2 2 3 2" xfId="16656" xr:uid="{00000000-0005-0000-0000-000010410000}"/>
    <cellStyle name="Normal 57 2 3 2 2 3 3" xfId="11636" xr:uid="{00000000-0005-0000-0000-0000742D0000}"/>
    <cellStyle name="Normal 57 2 3 2 2 3 3 3" xfId="26737" xr:uid="{00000000-0005-0000-0000-000071680000}"/>
    <cellStyle name="Normal 57 2 3 2 2 3 5" xfId="21724" xr:uid="{00000000-0005-0000-0000-0000DC540000}"/>
    <cellStyle name="Normal 57 2 3 2 2 4" xfId="13314" xr:uid="{00000000-0005-0000-0000-000002340000}"/>
    <cellStyle name="Normal 57 2 3 2 2 4 3" xfId="28412" xr:uid="{00000000-0005-0000-0000-0000FC6E0000}"/>
    <cellStyle name="Normal 57 2 3 2 2 5" xfId="8293" xr:uid="{00000000-0005-0000-0000-000065200000}"/>
    <cellStyle name="Normal 57 2 3 2 2 5 3" xfId="23395" xr:uid="{00000000-0005-0000-0000-0000635B0000}"/>
    <cellStyle name="Normal 57 2 3 2 2 7" xfId="18382" xr:uid="{00000000-0005-0000-0000-0000CE470000}"/>
    <cellStyle name="Normal 57 2 3 2 3" xfId="4075" xr:uid="{00000000-0005-0000-0000-0000EB0F0000}"/>
    <cellStyle name="Normal 57 2 3 2 3 2" xfId="14149" xr:uid="{00000000-0005-0000-0000-000045370000}"/>
    <cellStyle name="Normal 57 2 3 2 3 2 3" xfId="29247" xr:uid="{00000000-0005-0000-0000-00003F720000}"/>
    <cellStyle name="Normal 57 2 3 2 3 3" xfId="9129" xr:uid="{00000000-0005-0000-0000-0000A9230000}"/>
    <cellStyle name="Normal 57 2 3 2 3 3 3" xfId="24230" xr:uid="{00000000-0005-0000-0000-0000A65E0000}"/>
    <cellStyle name="Normal 57 2 3 2 3 5" xfId="19217" xr:uid="{00000000-0005-0000-0000-0000114B0000}"/>
    <cellStyle name="Normal 57 2 3 2 4" xfId="5768" xr:uid="{00000000-0005-0000-0000-000088160000}"/>
    <cellStyle name="Normal 57 2 3 2 4 2" xfId="15820" xr:uid="{00000000-0005-0000-0000-0000CC3D0000}"/>
    <cellStyle name="Normal 57 2 3 2 4 2 3" xfId="30918" xr:uid="{00000000-0005-0000-0000-0000C6780000}"/>
    <cellStyle name="Normal 57 2 3 2 4 3" xfId="10800" xr:uid="{00000000-0005-0000-0000-0000302A0000}"/>
    <cellStyle name="Normal 57 2 3 2 4 3 3" xfId="25901" xr:uid="{00000000-0005-0000-0000-00002D650000}"/>
    <cellStyle name="Normal 57 2 3 2 4 5" xfId="20888" xr:uid="{00000000-0005-0000-0000-000098510000}"/>
    <cellStyle name="Normal 57 2 3 2 5" xfId="12478" xr:uid="{00000000-0005-0000-0000-0000BE300000}"/>
    <cellStyle name="Normal 57 2 3 2 5 3" xfId="27576" xr:uid="{00000000-0005-0000-0000-0000B86B0000}"/>
    <cellStyle name="Normal 57 2 3 2 6" xfId="7457" xr:uid="{00000000-0005-0000-0000-0000211D0000}"/>
    <cellStyle name="Normal 57 2 3 2 6 3" xfId="22559" xr:uid="{00000000-0005-0000-0000-00001F580000}"/>
    <cellStyle name="Normal 57 2 3 2 8" xfId="17546" xr:uid="{00000000-0005-0000-0000-00008A440000}"/>
    <cellStyle name="Normal 57 2 3 3" xfId="2804" xr:uid="{00000000-0005-0000-0000-0000F40A0000}"/>
    <cellStyle name="Normal 57 2 3 3 2" xfId="4494" xr:uid="{00000000-0005-0000-0000-00008E110000}"/>
    <cellStyle name="Normal 57 2 3 3 2 2" xfId="14567" xr:uid="{00000000-0005-0000-0000-0000E7380000}"/>
    <cellStyle name="Normal 57 2 3 3 2 2 3" xfId="29665" xr:uid="{00000000-0005-0000-0000-0000E1730000}"/>
    <cellStyle name="Normal 57 2 3 3 2 3" xfId="9547" xr:uid="{00000000-0005-0000-0000-00004B250000}"/>
    <cellStyle name="Normal 57 2 3 3 2 3 3" xfId="24648" xr:uid="{00000000-0005-0000-0000-000048600000}"/>
    <cellStyle name="Normal 57 2 3 3 2 5" xfId="19635" xr:uid="{00000000-0005-0000-0000-0000B34C0000}"/>
    <cellStyle name="Normal 57 2 3 3 3" xfId="6186" xr:uid="{00000000-0005-0000-0000-00002A180000}"/>
    <cellStyle name="Normal 57 2 3 3 3 2" xfId="16238" xr:uid="{00000000-0005-0000-0000-00006E3F0000}"/>
    <cellStyle name="Normal 57 2 3 3 3 3" xfId="11218" xr:uid="{00000000-0005-0000-0000-0000D22B0000}"/>
    <cellStyle name="Normal 57 2 3 3 3 3 3" xfId="26319" xr:uid="{00000000-0005-0000-0000-0000CF660000}"/>
    <cellStyle name="Normal 57 2 3 3 3 5" xfId="21306" xr:uid="{00000000-0005-0000-0000-00003A530000}"/>
    <cellStyle name="Normal 57 2 3 3 4" xfId="12896" xr:uid="{00000000-0005-0000-0000-000060320000}"/>
    <cellStyle name="Normal 57 2 3 3 4 3" xfId="27994" xr:uid="{00000000-0005-0000-0000-00005A6D0000}"/>
    <cellStyle name="Normal 57 2 3 3 5" xfId="7875" xr:uid="{00000000-0005-0000-0000-0000C31E0000}"/>
    <cellStyle name="Normal 57 2 3 3 5 3" xfId="22977" xr:uid="{00000000-0005-0000-0000-0000C1590000}"/>
    <cellStyle name="Normal 57 2 3 3 7" xfId="17964" xr:uid="{00000000-0005-0000-0000-00002C460000}"/>
    <cellStyle name="Normal 57 2 3 4" xfId="3657" xr:uid="{00000000-0005-0000-0000-0000490E0000}"/>
    <cellStyle name="Normal 57 2 3 4 2" xfId="13731" xr:uid="{00000000-0005-0000-0000-0000A3350000}"/>
    <cellStyle name="Normal 57 2 3 4 2 3" xfId="28829" xr:uid="{00000000-0005-0000-0000-00009D700000}"/>
    <cellStyle name="Normal 57 2 3 4 3" xfId="8711" xr:uid="{00000000-0005-0000-0000-000007220000}"/>
    <cellStyle name="Normal 57 2 3 4 3 3" xfId="23812" xr:uid="{00000000-0005-0000-0000-0000045D0000}"/>
    <cellStyle name="Normal 57 2 3 4 5" xfId="18799" xr:uid="{00000000-0005-0000-0000-00006F490000}"/>
    <cellStyle name="Normal 57 2 3 5" xfId="5350" xr:uid="{00000000-0005-0000-0000-0000E6140000}"/>
    <cellStyle name="Normal 57 2 3 5 2" xfId="15402" xr:uid="{00000000-0005-0000-0000-00002A3C0000}"/>
    <cellStyle name="Normal 57 2 3 5 2 3" xfId="30500" xr:uid="{00000000-0005-0000-0000-000024770000}"/>
    <cellStyle name="Normal 57 2 3 5 3" xfId="10382" xr:uid="{00000000-0005-0000-0000-00008E280000}"/>
    <cellStyle name="Normal 57 2 3 5 3 3" xfId="25483" xr:uid="{00000000-0005-0000-0000-00008B630000}"/>
    <cellStyle name="Normal 57 2 3 5 5" xfId="20470" xr:uid="{00000000-0005-0000-0000-0000F64F0000}"/>
    <cellStyle name="Normal 57 2 3 6" xfId="12060" xr:uid="{00000000-0005-0000-0000-00001C2F0000}"/>
    <cellStyle name="Normal 57 2 3 6 3" xfId="27158" xr:uid="{00000000-0005-0000-0000-0000166A0000}"/>
    <cellStyle name="Normal 57 2 3 7" xfId="7039" xr:uid="{00000000-0005-0000-0000-00007F1B0000}"/>
    <cellStyle name="Normal 57 2 3 7 3" xfId="22141" xr:uid="{00000000-0005-0000-0000-00007D560000}"/>
    <cellStyle name="Normal 57 2 3 9" xfId="17128" xr:uid="{00000000-0005-0000-0000-0000E8420000}"/>
    <cellStyle name="Normal 57 2 4" xfId="2175" xr:uid="{00000000-0005-0000-0000-00007F080000}"/>
    <cellStyle name="Normal 57 2 4 2" xfId="3014" xr:uid="{00000000-0005-0000-0000-0000C60B0000}"/>
    <cellStyle name="Normal 57 2 4 2 2" xfId="4704" xr:uid="{00000000-0005-0000-0000-000060120000}"/>
    <cellStyle name="Normal 57 2 4 2 2 2" xfId="14777" xr:uid="{00000000-0005-0000-0000-0000B9390000}"/>
    <cellStyle name="Normal 57 2 4 2 2 2 3" xfId="29875" xr:uid="{00000000-0005-0000-0000-0000B3740000}"/>
    <cellStyle name="Normal 57 2 4 2 2 3" xfId="9757" xr:uid="{00000000-0005-0000-0000-00001D260000}"/>
    <cellStyle name="Normal 57 2 4 2 2 3 3" xfId="24858" xr:uid="{00000000-0005-0000-0000-00001A610000}"/>
    <cellStyle name="Normal 57 2 4 2 2 5" xfId="19845" xr:uid="{00000000-0005-0000-0000-0000854D0000}"/>
    <cellStyle name="Normal 57 2 4 2 3" xfId="6396" xr:uid="{00000000-0005-0000-0000-0000FC180000}"/>
    <cellStyle name="Normal 57 2 4 2 3 2" xfId="16448" xr:uid="{00000000-0005-0000-0000-000040400000}"/>
    <cellStyle name="Normal 57 2 4 2 3 3" xfId="11428" xr:uid="{00000000-0005-0000-0000-0000A42C0000}"/>
    <cellStyle name="Normal 57 2 4 2 3 3 3" xfId="26529" xr:uid="{00000000-0005-0000-0000-0000A1670000}"/>
    <cellStyle name="Normal 57 2 4 2 3 5" xfId="21516" xr:uid="{00000000-0005-0000-0000-00000C540000}"/>
    <cellStyle name="Normal 57 2 4 2 4" xfId="13106" xr:uid="{00000000-0005-0000-0000-000032330000}"/>
    <cellStyle name="Normal 57 2 4 2 4 3" xfId="28204" xr:uid="{00000000-0005-0000-0000-00002C6E0000}"/>
    <cellStyle name="Normal 57 2 4 2 5" xfId="8085" xr:uid="{00000000-0005-0000-0000-0000951F0000}"/>
    <cellStyle name="Normal 57 2 4 2 5 3" xfId="23187" xr:uid="{00000000-0005-0000-0000-0000935A0000}"/>
    <cellStyle name="Normal 57 2 4 2 7" xfId="18174" xr:uid="{00000000-0005-0000-0000-0000FE460000}"/>
    <cellStyle name="Normal 57 2 4 3" xfId="3867" xr:uid="{00000000-0005-0000-0000-00001B0F0000}"/>
    <cellStyle name="Normal 57 2 4 3 2" xfId="13941" xr:uid="{00000000-0005-0000-0000-000075360000}"/>
    <cellStyle name="Normal 57 2 4 3 2 3" xfId="29039" xr:uid="{00000000-0005-0000-0000-00006F710000}"/>
    <cellStyle name="Normal 57 2 4 3 3" xfId="8921" xr:uid="{00000000-0005-0000-0000-0000D9220000}"/>
    <cellStyle name="Normal 57 2 4 3 3 3" xfId="24022" xr:uid="{00000000-0005-0000-0000-0000D65D0000}"/>
    <cellStyle name="Normal 57 2 4 3 5" xfId="19009" xr:uid="{00000000-0005-0000-0000-0000414A0000}"/>
    <cellStyle name="Normal 57 2 4 4" xfId="5560" xr:uid="{00000000-0005-0000-0000-0000B8150000}"/>
    <cellStyle name="Normal 57 2 4 4 2" xfId="15612" xr:uid="{00000000-0005-0000-0000-0000FC3C0000}"/>
    <cellStyle name="Normal 57 2 4 4 2 3" xfId="30710" xr:uid="{00000000-0005-0000-0000-0000F6770000}"/>
    <cellStyle name="Normal 57 2 4 4 3" xfId="10592" xr:uid="{00000000-0005-0000-0000-000060290000}"/>
    <cellStyle name="Normal 57 2 4 4 3 3" xfId="25693" xr:uid="{00000000-0005-0000-0000-00005D640000}"/>
    <cellStyle name="Normal 57 2 4 4 5" xfId="20680" xr:uid="{00000000-0005-0000-0000-0000C8500000}"/>
    <cellStyle name="Normal 57 2 4 5" xfId="12270" xr:uid="{00000000-0005-0000-0000-0000EE2F0000}"/>
    <cellStyle name="Normal 57 2 4 5 3" xfId="27368" xr:uid="{00000000-0005-0000-0000-0000E86A0000}"/>
    <cellStyle name="Normal 57 2 4 6" xfId="7249" xr:uid="{00000000-0005-0000-0000-0000511C0000}"/>
    <cellStyle name="Normal 57 2 4 6 3" xfId="22351" xr:uid="{00000000-0005-0000-0000-00004F570000}"/>
    <cellStyle name="Normal 57 2 4 8" xfId="17338" xr:uid="{00000000-0005-0000-0000-0000BA430000}"/>
    <cellStyle name="Normal 57 2 5" xfId="2596" xr:uid="{00000000-0005-0000-0000-0000240A0000}"/>
    <cellStyle name="Normal 57 2 5 2" xfId="4286" xr:uid="{00000000-0005-0000-0000-0000BE100000}"/>
    <cellStyle name="Normal 57 2 5 2 2" xfId="14359" xr:uid="{00000000-0005-0000-0000-000017380000}"/>
    <cellStyle name="Normal 57 2 5 2 2 3" xfId="29457" xr:uid="{00000000-0005-0000-0000-000011730000}"/>
    <cellStyle name="Normal 57 2 5 2 3" xfId="9339" xr:uid="{00000000-0005-0000-0000-00007B240000}"/>
    <cellStyle name="Normal 57 2 5 2 3 3" xfId="24440" xr:uid="{00000000-0005-0000-0000-0000785F0000}"/>
    <cellStyle name="Normal 57 2 5 2 5" xfId="19427" xr:uid="{00000000-0005-0000-0000-0000E34B0000}"/>
    <cellStyle name="Normal 57 2 5 3" xfId="5978" xr:uid="{00000000-0005-0000-0000-00005A170000}"/>
    <cellStyle name="Normal 57 2 5 3 2" xfId="16030" xr:uid="{00000000-0005-0000-0000-00009E3E0000}"/>
    <cellStyle name="Normal 57 2 5 3 3" xfId="11010" xr:uid="{00000000-0005-0000-0000-0000022B0000}"/>
    <cellStyle name="Normal 57 2 5 3 3 3" xfId="26111" xr:uid="{00000000-0005-0000-0000-0000FF650000}"/>
    <cellStyle name="Normal 57 2 5 3 5" xfId="21098" xr:uid="{00000000-0005-0000-0000-00006A520000}"/>
    <cellStyle name="Normal 57 2 5 4" xfId="12688" xr:uid="{00000000-0005-0000-0000-000090310000}"/>
    <cellStyle name="Normal 57 2 5 4 3" xfId="27786" xr:uid="{00000000-0005-0000-0000-00008A6C0000}"/>
    <cellStyle name="Normal 57 2 5 5" xfId="7667" xr:uid="{00000000-0005-0000-0000-0000F31D0000}"/>
    <cellStyle name="Normal 57 2 5 5 3" xfId="22769" xr:uid="{00000000-0005-0000-0000-0000F1580000}"/>
    <cellStyle name="Normal 57 2 5 7" xfId="17756" xr:uid="{00000000-0005-0000-0000-00005C450000}"/>
    <cellStyle name="Normal 57 2 6" xfId="3449" xr:uid="{00000000-0005-0000-0000-0000790D0000}"/>
    <cellStyle name="Normal 57 2 6 2" xfId="13523" xr:uid="{00000000-0005-0000-0000-0000D3340000}"/>
    <cellStyle name="Normal 57 2 6 2 3" xfId="28621" xr:uid="{00000000-0005-0000-0000-0000CD6F0000}"/>
    <cellStyle name="Normal 57 2 6 3" xfId="8503" xr:uid="{00000000-0005-0000-0000-000037210000}"/>
    <cellStyle name="Normal 57 2 6 3 3" xfId="23604" xr:uid="{00000000-0005-0000-0000-0000345C0000}"/>
    <cellStyle name="Normal 57 2 6 5" xfId="18591" xr:uid="{00000000-0005-0000-0000-00009F480000}"/>
    <cellStyle name="Normal 57 2 7" xfId="5142" xr:uid="{00000000-0005-0000-0000-000016140000}"/>
    <cellStyle name="Normal 57 2 7 2" xfId="15194" xr:uid="{00000000-0005-0000-0000-00005A3B0000}"/>
    <cellStyle name="Normal 57 2 7 2 3" xfId="30292" xr:uid="{00000000-0005-0000-0000-000054760000}"/>
    <cellStyle name="Normal 57 2 7 3" xfId="10174" xr:uid="{00000000-0005-0000-0000-0000BE270000}"/>
    <cellStyle name="Normal 57 2 7 3 3" xfId="25275" xr:uid="{00000000-0005-0000-0000-0000BB620000}"/>
    <cellStyle name="Normal 57 2 7 5" xfId="20262" xr:uid="{00000000-0005-0000-0000-0000264F0000}"/>
    <cellStyle name="Normal 57 2 8" xfId="11852" xr:uid="{00000000-0005-0000-0000-00004C2E0000}"/>
    <cellStyle name="Normal 57 2 8 3" xfId="26950" xr:uid="{00000000-0005-0000-0000-000046690000}"/>
    <cellStyle name="Normal 57 2 9" xfId="6831" xr:uid="{00000000-0005-0000-0000-0000AF1A0000}"/>
    <cellStyle name="Normal 57 2 9 3" xfId="21933" xr:uid="{00000000-0005-0000-0000-0000AD550000}"/>
    <cellStyle name="Normal 57 3" xfId="1795" xr:uid="{00000000-0005-0000-0000-000003070000}"/>
    <cellStyle name="Normal 57 3 10" xfId="16972" xr:uid="{00000000-0005-0000-0000-00004C420000}"/>
    <cellStyle name="Normal 57 3 2" xfId="2014" xr:uid="{00000000-0005-0000-0000-0000DE070000}"/>
    <cellStyle name="Normal 57 3 2 2" xfId="2435" xr:uid="{00000000-0005-0000-0000-000083090000}"/>
    <cellStyle name="Normal 57 3 2 2 2" xfId="3274" xr:uid="{00000000-0005-0000-0000-0000CA0C0000}"/>
    <cellStyle name="Normal 57 3 2 2 2 2" xfId="4964" xr:uid="{00000000-0005-0000-0000-000064130000}"/>
    <cellStyle name="Normal 57 3 2 2 2 2 2" xfId="15037" xr:uid="{00000000-0005-0000-0000-0000BD3A0000}"/>
    <cellStyle name="Normal 57 3 2 2 2 2 2 3" xfId="30135" xr:uid="{00000000-0005-0000-0000-0000B7750000}"/>
    <cellStyle name="Normal 57 3 2 2 2 2 3" xfId="10017" xr:uid="{00000000-0005-0000-0000-000021270000}"/>
    <cellStyle name="Normal 57 3 2 2 2 2 3 3" xfId="25118" xr:uid="{00000000-0005-0000-0000-00001E620000}"/>
    <cellStyle name="Normal 57 3 2 2 2 2 5" xfId="20105" xr:uid="{00000000-0005-0000-0000-0000894E0000}"/>
    <cellStyle name="Normal 57 3 2 2 2 3" xfId="6656" xr:uid="{00000000-0005-0000-0000-0000001A0000}"/>
    <cellStyle name="Normal 57 3 2 2 2 3 2" xfId="16708" xr:uid="{00000000-0005-0000-0000-000044410000}"/>
    <cellStyle name="Normal 57 3 2 2 2 3 3" xfId="11688" xr:uid="{00000000-0005-0000-0000-0000A82D0000}"/>
    <cellStyle name="Normal 57 3 2 2 2 3 3 3" xfId="26789" xr:uid="{00000000-0005-0000-0000-0000A5680000}"/>
    <cellStyle name="Normal 57 3 2 2 2 3 5" xfId="21776" xr:uid="{00000000-0005-0000-0000-000010550000}"/>
    <cellStyle name="Normal 57 3 2 2 2 4" xfId="13366" xr:uid="{00000000-0005-0000-0000-000036340000}"/>
    <cellStyle name="Normal 57 3 2 2 2 4 3" xfId="28464" xr:uid="{00000000-0005-0000-0000-0000306F0000}"/>
    <cellStyle name="Normal 57 3 2 2 2 5" xfId="8345" xr:uid="{00000000-0005-0000-0000-000099200000}"/>
    <cellStyle name="Normal 57 3 2 2 2 5 3" xfId="23447" xr:uid="{00000000-0005-0000-0000-0000975B0000}"/>
    <cellStyle name="Normal 57 3 2 2 2 7" xfId="18434" xr:uid="{00000000-0005-0000-0000-000002480000}"/>
    <cellStyle name="Normal 57 3 2 2 3" xfId="4127" xr:uid="{00000000-0005-0000-0000-00001F100000}"/>
    <cellStyle name="Normal 57 3 2 2 3 2" xfId="14201" xr:uid="{00000000-0005-0000-0000-000079370000}"/>
    <cellStyle name="Normal 57 3 2 2 3 2 3" xfId="29299" xr:uid="{00000000-0005-0000-0000-000073720000}"/>
    <cellStyle name="Normal 57 3 2 2 3 3" xfId="9181" xr:uid="{00000000-0005-0000-0000-0000DD230000}"/>
    <cellStyle name="Normal 57 3 2 2 3 3 3" xfId="24282" xr:uid="{00000000-0005-0000-0000-0000DA5E0000}"/>
    <cellStyle name="Normal 57 3 2 2 3 5" xfId="19269" xr:uid="{00000000-0005-0000-0000-0000454B0000}"/>
    <cellStyle name="Normal 57 3 2 2 4" xfId="5820" xr:uid="{00000000-0005-0000-0000-0000BC160000}"/>
    <cellStyle name="Normal 57 3 2 2 4 2" xfId="15872" xr:uid="{00000000-0005-0000-0000-0000003E0000}"/>
    <cellStyle name="Normal 57 3 2 2 4 3" xfId="10852" xr:uid="{00000000-0005-0000-0000-0000642A0000}"/>
    <cellStyle name="Normal 57 3 2 2 4 3 3" xfId="25953" xr:uid="{00000000-0005-0000-0000-000061650000}"/>
    <cellStyle name="Normal 57 3 2 2 4 5" xfId="20940" xr:uid="{00000000-0005-0000-0000-0000CC510000}"/>
    <cellStyle name="Normal 57 3 2 2 5" xfId="12530" xr:uid="{00000000-0005-0000-0000-0000F2300000}"/>
    <cellStyle name="Normal 57 3 2 2 5 3" xfId="27628" xr:uid="{00000000-0005-0000-0000-0000EC6B0000}"/>
    <cellStyle name="Normal 57 3 2 2 6" xfId="7509" xr:uid="{00000000-0005-0000-0000-0000551D0000}"/>
    <cellStyle name="Normal 57 3 2 2 6 3" xfId="22611" xr:uid="{00000000-0005-0000-0000-000053580000}"/>
    <cellStyle name="Normal 57 3 2 2 8" xfId="17598" xr:uid="{00000000-0005-0000-0000-0000BE440000}"/>
    <cellStyle name="Normal 57 3 2 3" xfId="2856" xr:uid="{00000000-0005-0000-0000-0000280B0000}"/>
    <cellStyle name="Normal 57 3 2 3 2" xfId="4546" xr:uid="{00000000-0005-0000-0000-0000C2110000}"/>
    <cellStyle name="Normal 57 3 2 3 2 2" xfId="14619" xr:uid="{00000000-0005-0000-0000-00001B390000}"/>
    <cellStyle name="Normal 57 3 2 3 2 2 3" xfId="29717" xr:uid="{00000000-0005-0000-0000-000015740000}"/>
    <cellStyle name="Normal 57 3 2 3 2 3" xfId="9599" xr:uid="{00000000-0005-0000-0000-00007F250000}"/>
    <cellStyle name="Normal 57 3 2 3 2 3 3" xfId="24700" xr:uid="{00000000-0005-0000-0000-00007C600000}"/>
    <cellStyle name="Normal 57 3 2 3 2 5" xfId="19687" xr:uid="{00000000-0005-0000-0000-0000E74C0000}"/>
    <cellStyle name="Normal 57 3 2 3 3" xfId="6238" xr:uid="{00000000-0005-0000-0000-00005E180000}"/>
    <cellStyle name="Normal 57 3 2 3 3 2" xfId="16290" xr:uid="{00000000-0005-0000-0000-0000A23F0000}"/>
    <cellStyle name="Normal 57 3 2 3 3 3" xfId="11270" xr:uid="{00000000-0005-0000-0000-0000062C0000}"/>
    <cellStyle name="Normal 57 3 2 3 3 3 3" xfId="26371" xr:uid="{00000000-0005-0000-0000-000003670000}"/>
    <cellStyle name="Normal 57 3 2 3 3 5" xfId="21358" xr:uid="{00000000-0005-0000-0000-00006E530000}"/>
    <cellStyle name="Normal 57 3 2 3 4" xfId="12948" xr:uid="{00000000-0005-0000-0000-000094320000}"/>
    <cellStyle name="Normal 57 3 2 3 4 3" xfId="28046" xr:uid="{00000000-0005-0000-0000-00008E6D0000}"/>
    <cellStyle name="Normal 57 3 2 3 5" xfId="7927" xr:uid="{00000000-0005-0000-0000-0000F71E0000}"/>
    <cellStyle name="Normal 57 3 2 3 5 3" xfId="23029" xr:uid="{00000000-0005-0000-0000-0000F5590000}"/>
    <cellStyle name="Normal 57 3 2 3 7" xfId="18016" xr:uid="{00000000-0005-0000-0000-000060460000}"/>
    <cellStyle name="Normal 57 3 2 4" xfId="3709" xr:uid="{00000000-0005-0000-0000-00007D0E0000}"/>
    <cellStyle name="Normal 57 3 2 4 2" xfId="13783" xr:uid="{00000000-0005-0000-0000-0000D7350000}"/>
    <cellStyle name="Normal 57 3 2 4 2 3" xfId="28881" xr:uid="{00000000-0005-0000-0000-0000D1700000}"/>
    <cellStyle name="Normal 57 3 2 4 3" xfId="8763" xr:uid="{00000000-0005-0000-0000-00003B220000}"/>
    <cellStyle name="Normal 57 3 2 4 3 3" xfId="23864" xr:uid="{00000000-0005-0000-0000-0000385D0000}"/>
    <cellStyle name="Normal 57 3 2 4 5" xfId="18851" xr:uid="{00000000-0005-0000-0000-0000A3490000}"/>
    <cellStyle name="Normal 57 3 2 5" xfId="5402" xr:uid="{00000000-0005-0000-0000-00001A150000}"/>
    <cellStyle name="Normal 57 3 2 5 2" xfId="15454" xr:uid="{00000000-0005-0000-0000-00005E3C0000}"/>
    <cellStyle name="Normal 57 3 2 5 2 3" xfId="30552" xr:uid="{00000000-0005-0000-0000-000058770000}"/>
    <cellStyle name="Normal 57 3 2 5 3" xfId="10434" xr:uid="{00000000-0005-0000-0000-0000C2280000}"/>
    <cellStyle name="Normal 57 3 2 5 3 3" xfId="25535" xr:uid="{00000000-0005-0000-0000-0000BF630000}"/>
    <cellStyle name="Normal 57 3 2 5 5" xfId="20522" xr:uid="{00000000-0005-0000-0000-00002A500000}"/>
    <cellStyle name="Normal 57 3 2 6" xfId="12112" xr:uid="{00000000-0005-0000-0000-0000502F0000}"/>
    <cellStyle name="Normal 57 3 2 6 3" xfId="27210" xr:uid="{00000000-0005-0000-0000-00004A6A0000}"/>
    <cellStyle name="Normal 57 3 2 7" xfId="7091" xr:uid="{00000000-0005-0000-0000-0000B31B0000}"/>
    <cellStyle name="Normal 57 3 2 7 3" xfId="22193" xr:uid="{00000000-0005-0000-0000-0000B1560000}"/>
    <cellStyle name="Normal 57 3 2 9" xfId="17180" xr:uid="{00000000-0005-0000-0000-00001C430000}"/>
    <cellStyle name="Normal 57 3 3" xfId="2227" xr:uid="{00000000-0005-0000-0000-0000B3080000}"/>
    <cellStyle name="Normal 57 3 3 2" xfId="3066" xr:uid="{00000000-0005-0000-0000-0000FA0B0000}"/>
    <cellStyle name="Normal 57 3 3 2 2" xfId="4756" xr:uid="{00000000-0005-0000-0000-000094120000}"/>
    <cellStyle name="Normal 57 3 3 2 2 2" xfId="14829" xr:uid="{00000000-0005-0000-0000-0000ED390000}"/>
    <cellStyle name="Normal 57 3 3 2 2 2 3" xfId="29927" xr:uid="{00000000-0005-0000-0000-0000E7740000}"/>
    <cellStyle name="Normal 57 3 3 2 2 3" xfId="9809" xr:uid="{00000000-0005-0000-0000-000051260000}"/>
    <cellStyle name="Normal 57 3 3 2 2 3 3" xfId="24910" xr:uid="{00000000-0005-0000-0000-00004E610000}"/>
    <cellStyle name="Normal 57 3 3 2 2 5" xfId="19897" xr:uid="{00000000-0005-0000-0000-0000B94D0000}"/>
    <cellStyle name="Normal 57 3 3 2 3" xfId="6448" xr:uid="{00000000-0005-0000-0000-000030190000}"/>
    <cellStyle name="Normal 57 3 3 2 3 2" xfId="16500" xr:uid="{00000000-0005-0000-0000-000074400000}"/>
    <cellStyle name="Normal 57 3 3 2 3 3" xfId="11480" xr:uid="{00000000-0005-0000-0000-0000D82C0000}"/>
    <cellStyle name="Normal 57 3 3 2 3 3 3" xfId="26581" xr:uid="{00000000-0005-0000-0000-0000D5670000}"/>
    <cellStyle name="Normal 57 3 3 2 3 5" xfId="21568" xr:uid="{00000000-0005-0000-0000-000040540000}"/>
    <cellStyle name="Normal 57 3 3 2 4" xfId="13158" xr:uid="{00000000-0005-0000-0000-000066330000}"/>
    <cellStyle name="Normal 57 3 3 2 4 3" xfId="28256" xr:uid="{00000000-0005-0000-0000-0000606E0000}"/>
    <cellStyle name="Normal 57 3 3 2 5" xfId="8137" xr:uid="{00000000-0005-0000-0000-0000C91F0000}"/>
    <cellStyle name="Normal 57 3 3 2 5 3" xfId="23239" xr:uid="{00000000-0005-0000-0000-0000C75A0000}"/>
    <cellStyle name="Normal 57 3 3 2 7" xfId="18226" xr:uid="{00000000-0005-0000-0000-000032470000}"/>
    <cellStyle name="Normal 57 3 3 3" xfId="3919" xr:uid="{00000000-0005-0000-0000-00004F0F0000}"/>
    <cellStyle name="Normal 57 3 3 3 2" xfId="13993" xr:uid="{00000000-0005-0000-0000-0000A9360000}"/>
    <cellStyle name="Normal 57 3 3 3 2 3" xfId="29091" xr:uid="{00000000-0005-0000-0000-0000A3710000}"/>
    <cellStyle name="Normal 57 3 3 3 3" xfId="8973" xr:uid="{00000000-0005-0000-0000-00000D230000}"/>
    <cellStyle name="Normal 57 3 3 3 3 3" xfId="24074" xr:uid="{00000000-0005-0000-0000-00000A5E0000}"/>
    <cellStyle name="Normal 57 3 3 3 5" xfId="19061" xr:uid="{00000000-0005-0000-0000-0000754A0000}"/>
    <cellStyle name="Normal 57 3 3 4" xfId="5612" xr:uid="{00000000-0005-0000-0000-0000EC150000}"/>
    <cellStyle name="Normal 57 3 3 4 2" xfId="15664" xr:uid="{00000000-0005-0000-0000-0000303D0000}"/>
    <cellStyle name="Normal 57 3 3 4 2 3" xfId="30762" xr:uid="{00000000-0005-0000-0000-00002A780000}"/>
    <cellStyle name="Normal 57 3 3 4 3" xfId="10644" xr:uid="{00000000-0005-0000-0000-000094290000}"/>
    <cellStyle name="Normal 57 3 3 4 3 3" xfId="25745" xr:uid="{00000000-0005-0000-0000-000091640000}"/>
    <cellStyle name="Normal 57 3 3 4 5" xfId="20732" xr:uid="{00000000-0005-0000-0000-0000FC500000}"/>
    <cellStyle name="Normal 57 3 3 5" xfId="12322" xr:uid="{00000000-0005-0000-0000-000022300000}"/>
    <cellStyle name="Normal 57 3 3 5 3" xfId="27420" xr:uid="{00000000-0005-0000-0000-00001C6B0000}"/>
    <cellStyle name="Normal 57 3 3 6" xfId="7301" xr:uid="{00000000-0005-0000-0000-0000851C0000}"/>
    <cellStyle name="Normal 57 3 3 6 3" xfId="22403" xr:uid="{00000000-0005-0000-0000-000083570000}"/>
    <cellStyle name="Normal 57 3 3 8" xfId="17390" xr:uid="{00000000-0005-0000-0000-0000EE430000}"/>
    <cellStyle name="Normal 57 3 4" xfId="2648" xr:uid="{00000000-0005-0000-0000-0000580A0000}"/>
    <cellStyle name="Normal 57 3 4 2" xfId="4338" xr:uid="{00000000-0005-0000-0000-0000F2100000}"/>
    <cellStyle name="Normal 57 3 4 2 2" xfId="14411" xr:uid="{00000000-0005-0000-0000-00004B380000}"/>
    <cellStyle name="Normal 57 3 4 2 2 3" xfId="29509" xr:uid="{00000000-0005-0000-0000-000045730000}"/>
    <cellStyle name="Normal 57 3 4 2 3" xfId="9391" xr:uid="{00000000-0005-0000-0000-0000AF240000}"/>
    <cellStyle name="Normal 57 3 4 2 3 3" xfId="24492" xr:uid="{00000000-0005-0000-0000-0000AC5F0000}"/>
    <cellStyle name="Normal 57 3 4 2 5" xfId="19479" xr:uid="{00000000-0005-0000-0000-0000174C0000}"/>
    <cellStyle name="Normal 57 3 4 3" xfId="6030" xr:uid="{00000000-0005-0000-0000-00008E170000}"/>
    <cellStyle name="Normal 57 3 4 3 2" xfId="16082" xr:uid="{00000000-0005-0000-0000-0000D23E0000}"/>
    <cellStyle name="Normal 57 3 4 3 3" xfId="11062" xr:uid="{00000000-0005-0000-0000-0000362B0000}"/>
    <cellStyle name="Normal 57 3 4 3 3 3" xfId="26163" xr:uid="{00000000-0005-0000-0000-000033660000}"/>
    <cellStyle name="Normal 57 3 4 3 5" xfId="21150" xr:uid="{00000000-0005-0000-0000-00009E520000}"/>
    <cellStyle name="Normal 57 3 4 4" xfId="12740" xr:uid="{00000000-0005-0000-0000-0000C4310000}"/>
    <cellStyle name="Normal 57 3 4 4 3" xfId="27838" xr:uid="{00000000-0005-0000-0000-0000BE6C0000}"/>
    <cellStyle name="Normal 57 3 4 5" xfId="7719" xr:uid="{00000000-0005-0000-0000-0000271E0000}"/>
    <cellStyle name="Normal 57 3 4 5 3" xfId="22821" xr:uid="{00000000-0005-0000-0000-000025590000}"/>
    <cellStyle name="Normal 57 3 4 7" xfId="17808" xr:uid="{00000000-0005-0000-0000-000090450000}"/>
    <cellStyle name="Normal 57 3 5" xfId="3501" xr:uid="{00000000-0005-0000-0000-0000AD0D0000}"/>
    <cellStyle name="Normal 57 3 5 2" xfId="13575" xr:uid="{00000000-0005-0000-0000-000007350000}"/>
    <cellStyle name="Normal 57 3 5 2 3" xfId="28673" xr:uid="{00000000-0005-0000-0000-000001700000}"/>
    <cellStyle name="Normal 57 3 5 3" xfId="8555" xr:uid="{00000000-0005-0000-0000-00006B210000}"/>
    <cellStyle name="Normal 57 3 5 3 3" xfId="23656" xr:uid="{00000000-0005-0000-0000-0000685C0000}"/>
    <cellStyle name="Normal 57 3 5 5" xfId="18643" xr:uid="{00000000-0005-0000-0000-0000D3480000}"/>
    <cellStyle name="Normal 57 3 6" xfId="5194" xr:uid="{00000000-0005-0000-0000-00004A140000}"/>
    <cellStyle name="Normal 57 3 6 2" xfId="15246" xr:uid="{00000000-0005-0000-0000-00008E3B0000}"/>
    <cellStyle name="Normal 57 3 6 2 3" xfId="30344" xr:uid="{00000000-0005-0000-0000-000088760000}"/>
    <cellStyle name="Normal 57 3 6 3" xfId="10226" xr:uid="{00000000-0005-0000-0000-0000F2270000}"/>
    <cellStyle name="Normal 57 3 6 3 3" xfId="25327" xr:uid="{00000000-0005-0000-0000-0000EF620000}"/>
    <cellStyle name="Normal 57 3 6 5" xfId="20314" xr:uid="{00000000-0005-0000-0000-00005A4F0000}"/>
    <cellStyle name="Normal 57 3 7" xfId="11904" xr:uid="{00000000-0005-0000-0000-0000802E0000}"/>
    <cellStyle name="Normal 57 3 7 3" xfId="27002" xr:uid="{00000000-0005-0000-0000-00007A690000}"/>
    <cellStyle name="Normal 57 3 8" xfId="6883" xr:uid="{00000000-0005-0000-0000-0000E31A0000}"/>
    <cellStyle name="Normal 57 3 8 3" xfId="21985" xr:uid="{00000000-0005-0000-0000-0000E1550000}"/>
    <cellStyle name="Normal 57 4" xfId="1908" xr:uid="{00000000-0005-0000-0000-000074070000}"/>
    <cellStyle name="Normal 57 4 2" xfId="2331" xr:uid="{00000000-0005-0000-0000-00001B090000}"/>
    <cellStyle name="Normal 57 4 2 2" xfId="3170" xr:uid="{00000000-0005-0000-0000-0000620C0000}"/>
    <cellStyle name="Normal 57 4 2 2 2" xfId="4860" xr:uid="{00000000-0005-0000-0000-0000FC120000}"/>
    <cellStyle name="Normal 57 4 2 2 2 2" xfId="14933" xr:uid="{00000000-0005-0000-0000-0000553A0000}"/>
    <cellStyle name="Normal 57 4 2 2 2 2 3" xfId="30031" xr:uid="{00000000-0005-0000-0000-00004F750000}"/>
    <cellStyle name="Normal 57 4 2 2 2 3" xfId="9913" xr:uid="{00000000-0005-0000-0000-0000B9260000}"/>
    <cellStyle name="Normal 57 4 2 2 2 3 3" xfId="25014" xr:uid="{00000000-0005-0000-0000-0000B6610000}"/>
    <cellStyle name="Normal 57 4 2 2 2 5" xfId="20001" xr:uid="{00000000-0005-0000-0000-0000214E0000}"/>
    <cellStyle name="Normal 57 4 2 2 3" xfId="6552" xr:uid="{00000000-0005-0000-0000-000098190000}"/>
    <cellStyle name="Normal 57 4 2 2 3 2" xfId="16604" xr:uid="{00000000-0005-0000-0000-0000DC400000}"/>
    <cellStyle name="Normal 57 4 2 2 3 3" xfId="11584" xr:uid="{00000000-0005-0000-0000-0000402D0000}"/>
    <cellStyle name="Normal 57 4 2 2 3 3 3" xfId="26685" xr:uid="{00000000-0005-0000-0000-00003D680000}"/>
    <cellStyle name="Normal 57 4 2 2 3 5" xfId="21672" xr:uid="{00000000-0005-0000-0000-0000A8540000}"/>
    <cellStyle name="Normal 57 4 2 2 4" xfId="13262" xr:uid="{00000000-0005-0000-0000-0000CE330000}"/>
    <cellStyle name="Normal 57 4 2 2 4 3" xfId="28360" xr:uid="{00000000-0005-0000-0000-0000C86E0000}"/>
    <cellStyle name="Normal 57 4 2 2 5" xfId="8241" xr:uid="{00000000-0005-0000-0000-000031200000}"/>
    <cellStyle name="Normal 57 4 2 2 5 3" xfId="23343" xr:uid="{00000000-0005-0000-0000-00002F5B0000}"/>
    <cellStyle name="Normal 57 4 2 2 7" xfId="18330" xr:uid="{00000000-0005-0000-0000-00009A470000}"/>
    <cellStyle name="Normal 57 4 2 3" xfId="4023" xr:uid="{00000000-0005-0000-0000-0000B70F0000}"/>
    <cellStyle name="Normal 57 4 2 3 2" xfId="14097" xr:uid="{00000000-0005-0000-0000-000011370000}"/>
    <cellStyle name="Normal 57 4 2 3 2 3" xfId="29195" xr:uid="{00000000-0005-0000-0000-00000B720000}"/>
    <cellStyle name="Normal 57 4 2 3 3" xfId="9077" xr:uid="{00000000-0005-0000-0000-000075230000}"/>
    <cellStyle name="Normal 57 4 2 3 3 3" xfId="24178" xr:uid="{00000000-0005-0000-0000-0000725E0000}"/>
    <cellStyle name="Normal 57 4 2 3 5" xfId="19165" xr:uid="{00000000-0005-0000-0000-0000DD4A0000}"/>
    <cellStyle name="Normal 57 4 2 4" xfId="5716" xr:uid="{00000000-0005-0000-0000-000054160000}"/>
    <cellStyle name="Normal 57 4 2 4 2" xfId="15768" xr:uid="{00000000-0005-0000-0000-0000983D0000}"/>
    <cellStyle name="Normal 57 4 2 4 2 3" xfId="30866" xr:uid="{00000000-0005-0000-0000-000092780000}"/>
    <cellStyle name="Normal 57 4 2 4 3" xfId="10748" xr:uid="{00000000-0005-0000-0000-0000FC290000}"/>
    <cellStyle name="Normal 57 4 2 4 3 3" xfId="25849" xr:uid="{00000000-0005-0000-0000-0000F9640000}"/>
    <cellStyle name="Normal 57 4 2 4 5" xfId="20836" xr:uid="{00000000-0005-0000-0000-000064510000}"/>
    <cellStyle name="Normal 57 4 2 5" xfId="12426" xr:uid="{00000000-0005-0000-0000-00008A300000}"/>
    <cellStyle name="Normal 57 4 2 5 3" xfId="27524" xr:uid="{00000000-0005-0000-0000-0000846B0000}"/>
    <cellStyle name="Normal 57 4 2 6" xfId="7405" xr:uid="{00000000-0005-0000-0000-0000ED1C0000}"/>
    <cellStyle name="Normal 57 4 2 6 3" xfId="22507" xr:uid="{00000000-0005-0000-0000-0000EB570000}"/>
    <cellStyle name="Normal 57 4 2 8" xfId="17494" xr:uid="{00000000-0005-0000-0000-000056440000}"/>
    <cellStyle name="Normal 57 4 3" xfId="2752" xr:uid="{00000000-0005-0000-0000-0000C00A0000}"/>
    <cellStyle name="Normal 57 4 3 2" xfId="4442" xr:uid="{00000000-0005-0000-0000-00005A110000}"/>
    <cellStyle name="Normal 57 4 3 2 2" xfId="14515" xr:uid="{00000000-0005-0000-0000-0000B3380000}"/>
    <cellStyle name="Normal 57 4 3 2 2 3" xfId="29613" xr:uid="{00000000-0005-0000-0000-0000AD730000}"/>
    <cellStyle name="Normal 57 4 3 2 3" xfId="9495" xr:uid="{00000000-0005-0000-0000-000017250000}"/>
    <cellStyle name="Normal 57 4 3 2 3 3" xfId="24596" xr:uid="{00000000-0005-0000-0000-000014600000}"/>
    <cellStyle name="Normal 57 4 3 2 5" xfId="19583" xr:uid="{00000000-0005-0000-0000-00007F4C0000}"/>
    <cellStyle name="Normal 57 4 3 3" xfId="6134" xr:uid="{00000000-0005-0000-0000-0000F6170000}"/>
    <cellStyle name="Normal 57 4 3 3 2" xfId="16186" xr:uid="{00000000-0005-0000-0000-00003A3F0000}"/>
    <cellStyle name="Normal 57 4 3 3 3" xfId="11166" xr:uid="{00000000-0005-0000-0000-00009E2B0000}"/>
    <cellStyle name="Normal 57 4 3 3 3 3" xfId="26267" xr:uid="{00000000-0005-0000-0000-00009B660000}"/>
    <cellStyle name="Normal 57 4 3 3 5" xfId="21254" xr:uid="{00000000-0005-0000-0000-000006530000}"/>
    <cellStyle name="Normal 57 4 3 4" xfId="12844" xr:uid="{00000000-0005-0000-0000-00002C320000}"/>
    <cellStyle name="Normal 57 4 3 4 3" xfId="27942" xr:uid="{00000000-0005-0000-0000-0000266D0000}"/>
    <cellStyle name="Normal 57 4 3 5" xfId="7823" xr:uid="{00000000-0005-0000-0000-00008F1E0000}"/>
    <cellStyle name="Normal 57 4 3 5 3" xfId="22925" xr:uid="{00000000-0005-0000-0000-00008D590000}"/>
    <cellStyle name="Normal 57 4 3 7" xfId="17912" xr:uid="{00000000-0005-0000-0000-0000F8450000}"/>
    <cellStyle name="Normal 57 4 4" xfId="3605" xr:uid="{00000000-0005-0000-0000-0000150E0000}"/>
    <cellStyle name="Normal 57 4 4 2" xfId="13679" xr:uid="{00000000-0005-0000-0000-00006F350000}"/>
    <cellStyle name="Normal 57 4 4 2 3" xfId="28777" xr:uid="{00000000-0005-0000-0000-000069700000}"/>
    <cellStyle name="Normal 57 4 4 3" xfId="8659" xr:uid="{00000000-0005-0000-0000-0000D3210000}"/>
    <cellStyle name="Normal 57 4 4 3 3" xfId="23760" xr:uid="{00000000-0005-0000-0000-0000D05C0000}"/>
    <cellStyle name="Normal 57 4 4 5" xfId="18747" xr:uid="{00000000-0005-0000-0000-00003B490000}"/>
    <cellStyle name="Normal 57 4 5" xfId="5298" xr:uid="{00000000-0005-0000-0000-0000B2140000}"/>
    <cellStyle name="Normal 57 4 5 2" xfId="15350" xr:uid="{00000000-0005-0000-0000-0000F63B0000}"/>
    <cellStyle name="Normal 57 4 5 2 3" xfId="30448" xr:uid="{00000000-0005-0000-0000-0000F0760000}"/>
    <cellStyle name="Normal 57 4 5 3" xfId="10330" xr:uid="{00000000-0005-0000-0000-00005A280000}"/>
    <cellStyle name="Normal 57 4 5 3 3" xfId="25431" xr:uid="{00000000-0005-0000-0000-000057630000}"/>
    <cellStyle name="Normal 57 4 5 5" xfId="20418" xr:uid="{00000000-0005-0000-0000-0000C24F0000}"/>
    <cellStyle name="Normal 57 4 6" xfId="12008" xr:uid="{00000000-0005-0000-0000-0000E82E0000}"/>
    <cellStyle name="Normal 57 4 6 3" xfId="27106" xr:uid="{00000000-0005-0000-0000-0000E2690000}"/>
    <cellStyle name="Normal 57 4 7" xfId="6987" xr:uid="{00000000-0005-0000-0000-00004B1B0000}"/>
    <cellStyle name="Normal 57 4 7 3" xfId="22089" xr:uid="{00000000-0005-0000-0000-000049560000}"/>
    <cellStyle name="Normal 57 4 9" xfId="17076" xr:uid="{00000000-0005-0000-0000-0000B4420000}"/>
    <cellStyle name="Normal 57 5" xfId="2121" xr:uid="{00000000-0005-0000-0000-000049080000}"/>
    <cellStyle name="Normal 57 5 2" xfId="2962" xr:uid="{00000000-0005-0000-0000-0000920B0000}"/>
    <cellStyle name="Normal 57 5 2 2" xfId="4652" xr:uid="{00000000-0005-0000-0000-00002C120000}"/>
    <cellStyle name="Normal 57 5 2 2 2" xfId="14725" xr:uid="{00000000-0005-0000-0000-000085390000}"/>
    <cellStyle name="Normal 57 5 2 2 2 3" xfId="29823" xr:uid="{00000000-0005-0000-0000-00007F740000}"/>
    <cellStyle name="Normal 57 5 2 2 3" xfId="9705" xr:uid="{00000000-0005-0000-0000-0000E9250000}"/>
    <cellStyle name="Normal 57 5 2 2 3 3" xfId="24806" xr:uid="{00000000-0005-0000-0000-0000E6600000}"/>
    <cellStyle name="Normal 57 5 2 2 5" xfId="19793" xr:uid="{00000000-0005-0000-0000-0000514D0000}"/>
    <cellStyle name="Normal 57 5 2 3" xfId="6344" xr:uid="{00000000-0005-0000-0000-0000C8180000}"/>
    <cellStyle name="Normal 57 5 2 3 2" xfId="16396" xr:uid="{00000000-0005-0000-0000-00000C400000}"/>
    <cellStyle name="Normal 57 5 2 3 3" xfId="11376" xr:uid="{00000000-0005-0000-0000-0000702C0000}"/>
    <cellStyle name="Normal 57 5 2 3 3 3" xfId="26477" xr:uid="{00000000-0005-0000-0000-00006D670000}"/>
    <cellStyle name="Normal 57 5 2 3 5" xfId="21464" xr:uid="{00000000-0005-0000-0000-0000D8530000}"/>
    <cellStyle name="Normal 57 5 2 4" xfId="13054" xr:uid="{00000000-0005-0000-0000-0000FE320000}"/>
    <cellStyle name="Normal 57 5 2 4 3" xfId="28152" xr:uid="{00000000-0005-0000-0000-0000F86D0000}"/>
    <cellStyle name="Normal 57 5 2 5" xfId="8033" xr:uid="{00000000-0005-0000-0000-0000611F0000}"/>
    <cellStyle name="Normal 57 5 2 5 3" xfId="23135" xr:uid="{00000000-0005-0000-0000-00005F5A0000}"/>
    <cellStyle name="Normal 57 5 2 7" xfId="18122" xr:uid="{00000000-0005-0000-0000-0000CA460000}"/>
    <cellStyle name="Normal 57 5 3" xfId="3815" xr:uid="{00000000-0005-0000-0000-0000E70E0000}"/>
    <cellStyle name="Normal 57 5 3 2" xfId="13889" xr:uid="{00000000-0005-0000-0000-000041360000}"/>
    <cellStyle name="Normal 57 5 3 2 3" xfId="28987" xr:uid="{00000000-0005-0000-0000-00003B710000}"/>
    <cellStyle name="Normal 57 5 3 3" xfId="8869" xr:uid="{00000000-0005-0000-0000-0000A5220000}"/>
    <cellStyle name="Normal 57 5 3 3 3" xfId="23970" xr:uid="{00000000-0005-0000-0000-0000A25D0000}"/>
    <cellStyle name="Normal 57 5 3 5" xfId="18957" xr:uid="{00000000-0005-0000-0000-00000D4A0000}"/>
    <cellStyle name="Normal 57 5 4" xfId="5508" xr:uid="{00000000-0005-0000-0000-000084150000}"/>
    <cellStyle name="Normal 57 5 4 2" xfId="15560" xr:uid="{00000000-0005-0000-0000-0000C83C0000}"/>
    <cellStyle name="Normal 57 5 4 2 3" xfId="30658" xr:uid="{00000000-0005-0000-0000-0000C2770000}"/>
    <cellStyle name="Normal 57 5 4 3" xfId="10540" xr:uid="{00000000-0005-0000-0000-00002C290000}"/>
    <cellStyle name="Normal 57 5 4 3 3" xfId="25641" xr:uid="{00000000-0005-0000-0000-000029640000}"/>
    <cellStyle name="Normal 57 5 4 5" xfId="20628" xr:uid="{00000000-0005-0000-0000-000094500000}"/>
    <cellStyle name="Normal 57 5 5" xfId="12218" xr:uid="{00000000-0005-0000-0000-0000BA2F0000}"/>
    <cellStyle name="Normal 57 5 5 3" xfId="27316" xr:uid="{00000000-0005-0000-0000-0000B46A0000}"/>
    <cellStyle name="Normal 57 5 6" xfId="7197" xr:uid="{00000000-0005-0000-0000-00001D1C0000}"/>
    <cellStyle name="Normal 57 5 6 3" xfId="22299" xr:uid="{00000000-0005-0000-0000-00001B570000}"/>
    <cellStyle name="Normal 57 5 8" xfId="17286" xr:uid="{00000000-0005-0000-0000-000086430000}"/>
    <cellStyle name="Normal 57 6" xfId="2542" xr:uid="{00000000-0005-0000-0000-0000EE090000}"/>
    <cellStyle name="Normal 57 6 2" xfId="4234" xr:uid="{00000000-0005-0000-0000-00008A100000}"/>
    <cellStyle name="Normal 57 6 2 2" xfId="14307" xr:uid="{00000000-0005-0000-0000-0000E3370000}"/>
    <cellStyle name="Normal 57 6 2 2 3" xfId="29405" xr:uid="{00000000-0005-0000-0000-0000DD720000}"/>
    <cellStyle name="Normal 57 6 2 3" xfId="9287" xr:uid="{00000000-0005-0000-0000-000047240000}"/>
    <cellStyle name="Normal 57 6 2 3 3" xfId="24388" xr:uid="{00000000-0005-0000-0000-0000445F0000}"/>
    <cellStyle name="Normal 57 6 2 5" xfId="19375" xr:uid="{00000000-0005-0000-0000-0000AF4B0000}"/>
    <cellStyle name="Normal 57 6 3" xfId="5926" xr:uid="{00000000-0005-0000-0000-000026170000}"/>
    <cellStyle name="Normal 57 6 3 2" xfId="15978" xr:uid="{00000000-0005-0000-0000-00006A3E0000}"/>
    <cellStyle name="Normal 57 6 3 3" xfId="10958" xr:uid="{00000000-0005-0000-0000-0000CE2A0000}"/>
    <cellStyle name="Normal 57 6 3 3 3" xfId="26059" xr:uid="{00000000-0005-0000-0000-0000CB650000}"/>
    <cellStyle name="Normal 57 6 3 5" xfId="21046" xr:uid="{00000000-0005-0000-0000-000036520000}"/>
    <cellStyle name="Normal 57 6 4" xfId="12636" xr:uid="{00000000-0005-0000-0000-00005C310000}"/>
    <cellStyle name="Normal 57 6 4 3" xfId="27734" xr:uid="{00000000-0005-0000-0000-0000566C0000}"/>
    <cellStyle name="Normal 57 6 5" xfId="7615" xr:uid="{00000000-0005-0000-0000-0000BF1D0000}"/>
    <cellStyle name="Normal 57 6 5 3" xfId="22717" xr:uid="{00000000-0005-0000-0000-0000BD580000}"/>
    <cellStyle name="Normal 57 6 7" xfId="17704" xr:uid="{00000000-0005-0000-0000-000028450000}"/>
    <cellStyle name="Normal 57 7" xfId="3393" xr:uid="{00000000-0005-0000-0000-0000410D0000}"/>
    <cellStyle name="Normal 57 7 2" xfId="13471" xr:uid="{00000000-0005-0000-0000-00009F340000}"/>
    <cellStyle name="Normal 57 7 2 3" xfId="28569" xr:uid="{00000000-0005-0000-0000-0000996F0000}"/>
    <cellStyle name="Normal 57 7 3" xfId="8451" xr:uid="{00000000-0005-0000-0000-000003210000}"/>
    <cellStyle name="Normal 57 7 3 3" xfId="23552" xr:uid="{00000000-0005-0000-0000-0000005C0000}"/>
    <cellStyle name="Normal 57 7 5" xfId="18539" xr:uid="{00000000-0005-0000-0000-00006B480000}"/>
    <cellStyle name="Normal 57 8" xfId="5087" xr:uid="{00000000-0005-0000-0000-0000DF130000}"/>
    <cellStyle name="Normal 57 8 2" xfId="15142" xr:uid="{00000000-0005-0000-0000-0000263B0000}"/>
    <cellStyle name="Normal 57 8 2 3" xfId="30240" xr:uid="{00000000-0005-0000-0000-000020760000}"/>
    <cellStyle name="Normal 57 8 3" xfId="10122" xr:uid="{00000000-0005-0000-0000-00008A270000}"/>
    <cellStyle name="Normal 57 8 3 3" xfId="25223" xr:uid="{00000000-0005-0000-0000-000087620000}"/>
    <cellStyle name="Normal 57 8 5" xfId="20210" xr:uid="{00000000-0005-0000-0000-0000F24E0000}"/>
    <cellStyle name="Normal 57 9" xfId="11798" xr:uid="{00000000-0005-0000-0000-0000162E0000}"/>
    <cellStyle name="Normal 57 9 3" xfId="26898" xr:uid="{00000000-0005-0000-0000-000012690000}"/>
    <cellStyle name="Normal 58" xfId="1459" xr:uid="{00000000-0005-0000-0000-0000B3050000}"/>
    <cellStyle name="Normal 59" xfId="1460" xr:uid="{00000000-0005-0000-0000-0000B4050000}"/>
    <cellStyle name="Normal 6" xfId="132" xr:uid="{00000000-0005-0000-0000-000084000000}"/>
    <cellStyle name="Normal 6 11" xfId="973" xr:uid="{00000000-0005-0000-0000-0000CD030000}"/>
    <cellStyle name="Normal 6 12" xfId="412" xr:uid="{00000000-0005-0000-0000-00009C010000}"/>
    <cellStyle name="Normal 6 2" xfId="658" xr:uid="{00000000-0005-0000-0000-000092020000}"/>
    <cellStyle name="Normal 6 2 10" xfId="2091" xr:uid="{00000000-0005-0000-0000-00002B080000}"/>
    <cellStyle name="Normal 6 2 10 2" xfId="2932" xr:uid="{00000000-0005-0000-0000-0000740B0000}"/>
    <cellStyle name="Normal 6 2 10 2 2" xfId="4622" xr:uid="{00000000-0005-0000-0000-00000E120000}"/>
    <cellStyle name="Normal 6 2 10 2 2 2" xfId="14695" xr:uid="{00000000-0005-0000-0000-000067390000}"/>
    <cellStyle name="Normal 6 2 10 2 2 2 3" xfId="29793" xr:uid="{00000000-0005-0000-0000-000061740000}"/>
    <cellStyle name="Normal 6 2 10 2 2 3" xfId="9675" xr:uid="{00000000-0005-0000-0000-0000CB250000}"/>
    <cellStyle name="Normal 6 2 10 2 2 3 3" xfId="24776" xr:uid="{00000000-0005-0000-0000-0000C8600000}"/>
    <cellStyle name="Normal 6 2 10 2 2 5" xfId="19763" xr:uid="{00000000-0005-0000-0000-0000334D0000}"/>
    <cellStyle name="Normal 6 2 10 2 3" xfId="6314" xr:uid="{00000000-0005-0000-0000-0000AA180000}"/>
    <cellStyle name="Normal 6 2 10 2 3 2" xfId="16366" xr:uid="{00000000-0005-0000-0000-0000EE3F0000}"/>
    <cellStyle name="Normal 6 2 10 2 3 3" xfId="11346" xr:uid="{00000000-0005-0000-0000-0000522C0000}"/>
    <cellStyle name="Normal 6 2 10 2 3 3 3" xfId="26447" xr:uid="{00000000-0005-0000-0000-00004F670000}"/>
    <cellStyle name="Normal 6 2 10 2 3 5" xfId="21434" xr:uid="{00000000-0005-0000-0000-0000BA530000}"/>
    <cellStyle name="Normal 6 2 10 2 4" xfId="13024" xr:uid="{00000000-0005-0000-0000-0000E0320000}"/>
    <cellStyle name="Normal 6 2 10 2 4 3" xfId="28122" xr:uid="{00000000-0005-0000-0000-0000DA6D0000}"/>
    <cellStyle name="Normal 6 2 10 2 5" xfId="8003" xr:uid="{00000000-0005-0000-0000-0000431F0000}"/>
    <cellStyle name="Normal 6 2 10 2 5 3" xfId="23105" xr:uid="{00000000-0005-0000-0000-0000415A0000}"/>
    <cellStyle name="Normal 6 2 10 2 7" xfId="18092" xr:uid="{00000000-0005-0000-0000-0000AC460000}"/>
    <cellStyle name="Normal 6 2 10 3" xfId="3785" xr:uid="{00000000-0005-0000-0000-0000C90E0000}"/>
    <cellStyle name="Normal 6 2 10 3 2" xfId="13859" xr:uid="{00000000-0005-0000-0000-000023360000}"/>
    <cellStyle name="Normal 6 2 10 3 2 3" xfId="28957" xr:uid="{00000000-0005-0000-0000-00001D710000}"/>
    <cellStyle name="Normal 6 2 10 3 3" xfId="8839" xr:uid="{00000000-0005-0000-0000-000087220000}"/>
    <cellStyle name="Normal 6 2 10 3 3 3" xfId="23940" xr:uid="{00000000-0005-0000-0000-0000845D0000}"/>
    <cellStyle name="Normal 6 2 10 3 5" xfId="18927" xr:uid="{00000000-0005-0000-0000-0000EF490000}"/>
    <cellStyle name="Normal 6 2 10 4" xfId="5478" xr:uid="{00000000-0005-0000-0000-000066150000}"/>
    <cellStyle name="Normal 6 2 10 4 2" xfId="15530" xr:uid="{00000000-0005-0000-0000-0000AA3C0000}"/>
    <cellStyle name="Normal 6 2 10 4 2 3" xfId="30628" xr:uid="{00000000-0005-0000-0000-0000A4770000}"/>
    <cellStyle name="Normal 6 2 10 4 3" xfId="10510" xr:uid="{00000000-0005-0000-0000-00000E290000}"/>
    <cellStyle name="Normal 6 2 10 4 3 3" xfId="25611" xr:uid="{00000000-0005-0000-0000-00000B640000}"/>
    <cellStyle name="Normal 6 2 10 4 5" xfId="20598" xr:uid="{00000000-0005-0000-0000-000076500000}"/>
    <cellStyle name="Normal 6 2 10 5" xfId="12188" xr:uid="{00000000-0005-0000-0000-00009C2F0000}"/>
    <cellStyle name="Normal 6 2 10 5 3" xfId="27286" xr:uid="{00000000-0005-0000-0000-0000966A0000}"/>
    <cellStyle name="Normal 6 2 10 6" xfId="7167" xr:uid="{00000000-0005-0000-0000-0000FF1B0000}"/>
    <cellStyle name="Normal 6 2 10 6 3" xfId="22269" xr:uid="{00000000-0005-0000-0000-0000FD560000}"/>
    <cellStyle name="Normal 6 2 10 8" xfId="17256" xr:uid="{00000000-0005-0000-0000-000068430000}"/>
    <cellStyle name="Normal 6 2 11" xfId="2512" xr:uid="{00000000-0005-0000-0000-0000D0090000}"/>
    <cellStyle name="Normal 6 2 11 2" xfId="4204" xr:uid="{00000000-0005-0000-0000-00006C100000}"/>
    <cellStyle name="Normal 6 2 11 2 2" xfId="14277" xr:uid="{00000000-0005-0000-0000-0000C5370000}"/>
    <cellStyle name="Normal 6 2 11 2 2 3" xfId="29375" xr:uid="{00000000-0005-0000-0000-0000BF720000}"/>
    <cellStyle name="Normal 6 2 11 2 3" xfId="9257" xr:uid="{00000000-0005-0000-0000-000029240000}"/>
    <cellStyle name="Normal 6 2 11 2 3 3" xfId="24358" xr:uid="{00000000-0005-0000-0000-0000265F0000}"/>
    <cellStyle name="Normal 6 2 11 2 5" xfId="19345" xr:uid="{00000000-0005-0000-0000-0000914B0000}"/>
    <cellStyle name="Normal 6 2 11 3" xfId="5896" xr:uid="{00000000-0005-0000-0000-000008170000}"/>
    <cellStyle name="Normal 6 2 11 3 2" xfId="15948" xr:uid="{00000000-0005-0000-0000-00004C3E0000}"/>
    <cellStyle name="Normal 6 2 11 3 3" xfId="10928" xr:uid="{00000000-0005-0000-0000-0000B02A0000}"/>
    <cellStyle name="Normal 6 2 11 3 3 3" xfId="26029" xr:uid="{00000000-0005-0000-0000-0000AD650000}"/>
    <cellStyle name="Normal 6 2 11 3 5" xfId="21016" xr:uid="{00000000-0005-0000-0000-000018520000}"/>
    <cellStyle name="Normal 6 2 11 4" xfId="12606" xr:uid="{00000000-0005-0000-0000-00003E310000}"/>
    <cellStyle name="Normal 6 2 11 4 3" xfId="27704" xr:uid="{00000000-0005-0000-0000-0000386C0000}"/>
    <cellStyle name="Normal 6 2 11 5" xfId="7585" xr:uid="{00000000-0005-0000-0000-0000A11D0000}"/>
    <cellStyle name="Normal 6 2 11 5 3" xfId="22687" xr:uid="{00000000-0005-0000-0000-00009F580000}"/>
    <cellStyle name="Normal 6 2 11 7" xfId="17674" xr:uid="{00000000-0005-0000-0000-00000A450000}"/>
    <cellStyle name="Normal 6 2 12" xfId="3361" xr:uid="{00000000-0005-0000-0000-0000210D0000}"/>
    <cellStyle name="Normal 6 2 12 2" xfId="13441" xr:uid="{00000000-0005-0000-0000-000081340000}"/>
    <cellStyle name="Normal 6 2 12 2 3" xfId="28539" xr:uid="{00000000-0005-0000-0000-00007B6F0000}"/>
    <cellStyle name="Normal 6 2 12 3" xfId="8421" xr:uid="{00000000-0005-0000-0000-0000E5200000}"/>
    <cellStyle name="Normal 6 2 12 3 3" xfId="23522" xr:uid="{00000000-0005-0000-0000-0000E25B0000}"/>
    <cellStyle name="Normal 6 2 12 5" xfId="18509" xr:uid="{00000000-0005-0000-0000-00004D480000}"/>
    <cellStyle name="Normal 6 2 13" xfId="5056" xr:uid="{00000000-0005-0000-0000-0000C0130000}"/>
    <cellStyle name="Normal 6 2 13 2" xfId="15112" xr:uid="{00000000-0005-0000-0000-0000083B0000}"/>
    <cellStyle name="Normal 6 2 13 2 3" xfId="30210" xr:uid="{00000000-0005-0000-0000-000002760000}"/>
    <cellStyle name="Normal 6 2 13 3" xfId="10092" xr:uid="{00000000-0005-0000-0000-00006C270000}"/>
    <cellStyle name="Normal 6 2 13 3 3" xfId="25193" xr:uid="{00000000-0005-0000-0000-000069620000}"/>
    <cellStyle name="Normal 6 2 13 5" xfId="20180" xr:uid="{00000000-0005-0000-0000-0000D44E0000}"/>
    <cellStyle name="Normal 6 2 14" xfId="11768" xr:uid="{00000000-0005-0000-0000-0000F82D0000}"/>
    <cellStyle name="Normal 6 2 14 3" xfId="26868" xr:uid="{00000000-0005-0000-0000-0000F4680000}"/>
    <cellStyle name="Normal 6 2 15" xfId="6746" xr:uid="{00000000-0005-0000-0000-00005A1A0000}"/>
    <cellStyle name="Normal 6 2 15 3" xfId="21851" xr:uid="{00000000-0005-0000-0000-00005B550000}"/>
    <cellStyle name="Normal 6 2 17" xfId="16836" xr:uid="{00000000-0005-0000-0000-0000C4410000}"/>
    <cellStyle name="Normal 6 2 18" xfId="1162" xr:uid="{00000000-0005-0000-0000-00008A040000}"/>
    <cellStyle name="Normal 6 2 2" xfId="662" xr:uid="{00000000-0005-0000-0000-000096020000}"/>
    <cellStyle name="Normal 6 2 2 2" xfId="715" xr:uid="{00000000-0005-0000-0000-0000CB020000}"/>
    <cellStyle name="Normal 6 2 2 2 2" xfId="736" xr:uid="{00000000-0005-0000-0000-0000E0020000}"/>
    <cellStyle name="Normal 6 2 2 2 2 2" xfId="15105" xr:uid="{00000000-0005-0000-0000-0000013B0000}"/>
    <cellStyle name="Normal 6 2 2 2 2 2 3" xfId="30203" xr:uid="{00000000-0005-0000-0000-0000FB750000}"/>
    <cellStyle name="Normal 6 2 2 2 2 3" xfId="10085" xr:uid="{00000000-0005-0000-0000-000065270000}"/>
    <cellStyle name="Normal 6 2 2 2 2 3 3" xfId="25186" xr:uid="{00000000-0005-0000-0000-000062620000}"/>
    <cellStyle name="Normal 6 2 2 2 2 5" xfId="20173" xr:uid="{00000000-0005-0000-0000-0000CD4E0000}"/>
    <cellStyle name="Normal 6 2 2 2 2 6" xfId="5033" xr:uid="{00000000-0005-0000-0000-0000A9130000}"/>
    <cellStyle name="Normal 6 2 2 2 3" xfId="757" xr:uid="{00000000-0005-0000-0000-0000F5020000}"/>
    <cellStyle name="Normal 6 2 2 2 3 2" xfId="16776" xr:uid="{00000000-0005-0000-0000-000088410000}"/>
    <cellStyle name="Normal 6 2 2 2 3 3" xfId="11756" xr:uid="{00000000-0005-0000-0000-0000EC2D0000}"/>
    <cellStyle name="Normal 6 2 2 2 3 3 3" xfId="26857" xr:uid="{00000000-0005-0000-0000-0000E9680000}"/>
    <cellStyle name="Normal 6 2 2 2 3 5" xfId="21844" xr:uid="{00000000-0005-0000-0000-000054550000}"/>
    <cellStyle name="Normal 6 2 2 2 3 6" xfId="6724" xr:uid="{00000000-0005-0000-0000-0000441A0000}"/>
    <cellStyle name="Normal 6 2 2 2 4" xfId="13434" xr:uid="{00000000-0005-0000-0000-00007A340000}"/>
    <cellStyle name="Normal 6 2 2 2 4 3" xfId="28532" xr:uid="{00000000-0005-0000-0000-0000746F0000}"/>
    <cellStyle name="Normal 6 2 2 2 5" xfId="8413" xr:uid="{00000000-0005-0000-0000-0000DD200000}"/>
    <cellStyle name="Normal 6 2 2 2 5 3" xfId="23515" xr:uid="{00000000-0005-0000-0000-0000DB5B0000}"/>
    <cellStyle name="Normal 6 2 2 2 7" xfId="18502" xr:uid="{00000000-0005-0000-0000-000046480000}"/>
    <cellStyle name="Normal 6 2 2 2 8" xfId="3343" xr:uid="{00000000-0005-0000-0000-00000F0D0000}"/>
    <cellStyle name="Normal 6 2 2 3" xfId="727" xr:uid="{00000000-0005-0000-0000-0000D7020000}"/>
    <cellStyle name="Normal 6 2 2 4" xfId="748" xr:uid="{00000000-0005-0000-0000-0000EC020000}"/>
    <cellStyle name="Normal 6 2 2 5" xfId="1462" xr:uid="{00000000-0005-0000-0000-0000B6050000}"/>
    <cellStyle name="Normal 6 2 3" xfId="711" xr:uid="{00000000-0005-0000-0000-0000C7020000}"/>
    <cellStyle name="Normal 6 2 3 10" xfId="6778" xr:uid="{00000000-0005-0000-0000-00007A1A0000}"/>
    <cellStyle name="Normal 6 2 3 10 3" xfId="21882" xr:uid="{00000000-0005-0000-0000-00007A550000}"/>
    <cellStyle name="Normal 6 2 3 12" xfId="16867" xr:uid="{00000000-0005-0000-0000-0000E3410000}"/>
    <cellStyle name="Normal 6 2 3 13" xfId="1463" xr:uid="{00000000-0005-0000-0000-0000B7050000}"/>
    <cellStyle name="Normal 6 2 3 2" xfId="732" xr:uid="{00000000-0005-0000-0000-0000DC020000}"/>
    <cellStyle name="Normal 6 2 3 2 11" xfId="16921" xr:uid="{00000000-0005-0000-0000-000019420000}"/>
    <cellStyle name="Normal 6 2 3 2 12" xfId="1742" xr:uid="{00000000-0005-0000-0000-0000CE060000}"/>
    <cellStyle name="Normal 6 2 3 2 2" xfId="1850" xr:uid="{00000000-0005-0000-0000-00003A070000}"/>
    <cellStyle name="Normal 6 2 3 2 2 10" xfId="17025" xr:uid="{00000000-0005-0000-0000-000081420000}"/>
    <cellStyle name="Normal 6 2 3 2 2 2" xfId="2067" xr:uid="{00000000-0005-0000-0000-000013080000}"/>
    <cellStyle name="Normal 6 2 3 2 2 2 2" xfId="2488" xr:uid="{00000000-0005-0000-0000-0000B8090000}"/>
    <cellStyle name="Normal 6 2 3 2 2 2 2 2" xfId="3327" xr:uid="{00000000-0005-0000-0000-0000FF0C0000}"/>
    <cellStyle name="Normal 6 2 3 2 2 2 2 2 2" xfId="5017" xr:uid="{00000000-0005-0000-0000-000099130000}"/>
    <cellStyle name="Normal 6 2 3 2 2 2 2 2 2 2" xfId="15090" xr:uid="{00000000-0005-0000-0000-0000F23A0000}"/>
    <cellStyle name="Normal 6 2 3 2 2 2 2 2 2 2 3" xfId="30188" xr:uid="{00000000-0005-0000-0000-0000EC750000}"/>
    <cellStyle name="Normal 6 2 3 2 2 2 2 2 2 3" xfId="10070" xr:uid="{00000000-0005-0000-0000-000056270000}"/>
    <cellStyle name="Normal 6 2 3 2 2 2 2 2 2 3 3" xfId="25171" xr:uid="{00000000-0005-0000-0000-000053620000}"/>
    <cellStyle name="Normal 6 2 3 2 2 2 2 2 2 5" xfId="20158" xr:uid="{00000000-0005-0000-0000-0000BE4E0000}"/>
    <cellStyle name="Normal 6 2 3 2 2 2 2 2 3" xfId="6709" xr:uid="{00000000-0005-0000-0000-0000351A0000}"/>
    <cellStyle name="Normal 6 2 3 2 2 2 2 2 3 2" xfId="16761" xr:uid="{00000000-0005-0000-0000-000079410000}"/>
    <cellStyle name="Normal 6 2 3 2 2 2 2 2 3 3" xfId="11741" xr:uid="{00000000-0005-0000-0000-0000DD2D0000}"/>
    <cellStyle name="Normal 6 2 3 2 2 2 2 2 3 3 3" xfId="26842" xr:uid="{00000000-0005-0000-0000-0000DA680000}"/>
    <cellStyle name="Normal 6 2 3 2 2 2 2 2 3 5" xfId="21829" xr:uid="{00000000-0005-0000-0000-000045550000}"/>
    <cellStyle name="Normal 6 2 3 2 2 2 2 2 4" xfId="13419" xr:uid="{00000000-0005-0000-0000-00006B340000}"/>
    <cellStyle name="Normal 6 2 3 2 2 2 2 2 4 3" xfId="28517" xr:uid="{00000000-0005-0000-0000-0000656F0000}"/>
    <cellStyle name="Normal 6 2 3 2 2 2 2 2 5" xfId="8398" xr:uid="{00000000-0005-0000-0000-0000CE200000}"/>
    <cellStyle name="Normal 6 2 3 2 2 2 2 2 5 3" xfId="23500" xr:uid="{00000000-0005-0000-0000-0000CC5B0000}"/>
    <cellStyle name="Normal 6 2 3 2 2 2 2 2 7" xfId="18487" xr:uid="{00000000-0005-0000-0000-000037480000}"/>
    <cellStyle name="Normal 6 2 3 2 2 2 2 3" xfId="4180" xr:uid="{00000000-0005-0000-0000-000054100000}"/>
    <cellStyle name="Normal 6 2 3 2 2 2 2 3 2" xfId="14254" xr:uid="{00000000-0005-0000-0000-0000AE370000}"/>
    <cellStyle name="Normal 6 2 3 2 2 2 2 3 2 3" xfId="29352" xr:uid="{00000000-0005-0000-0000-0000A8720000}"/>
    <cellStyle name="Normal 6 2 3 2 2 2 2 3 3" xfId="9234" xr:uid="{00000000-0005-0000-0000-000012240000}"/>
    <cellStyle name="Normal 6 2 3 2 2 2 2 3 3 3" xfId="24335" xr:uid="{00000000-0005-0000-0000-00000F5F0000}"/>
    <cellStyle name="Normal 6 2 3 2 2 2 2 3 5" xfId="19322" xr:uid="{00000000-0005-0000-0000-00007A4B0000}"/>
    <cellStyle name="Normal 6 2 3 2 2 2 2 4" xfId="5873" xr:uid="{00000000-0005-0000-0000-0000F1160000}"/>
    <cellStyle name="Normal 6 2 3 2 2 2 2 4 2" xfId="15925" xr:uid="{00000000-0005-0000-0000-0000353E0000}"/>
    <cellStyle name="Normal 6 2 3 2 2 2 2 4 3" xfId="10905" xr:uid="{00000000-0005-0000-0000-0000992A0000}"/>
    <cellStyle name="Normal 6 2 3 2 2 2 2 4 3 3" xfId="26006" xr:uid="{00000000-0005-0000-0000-000096650000}"/>
    <cellStyle name="Normal 6 2 3 2 2 2 2 4 5" xfId="20993" xr:uid="{00000000-0005-0000-0000-000001520000}"/>
    <cellStyle name="Normal 6 2 3 2 2 2 2 5" xfId="12583" xr:uid="{00000000-0005-0000-0000-000027310000}"/>
    <cellStyle name="Normal 6 2 3 2 2 2 2 5 3" xfId="27681" xr:uid="{00000000-0005-0000-0000-0000216C0000}"/>
    <cellStyle name="Normal 6 2 3 2 2 2 2 6" xfId="7562" xr:uid="{00000000-0005-0000-0000-00008A1D0000}"/>
    <cellStyle name="Normal 6 2 3 2 2 2 2 6 3" xfId="22664" xr:uid="{00000000-0005-0000-0000-000088580000}"/>
    <cellStyle name="Normal 6 2 3 2 2 2 2 8" xfId="17651" xr:uid="{00000000-0005-0000-0000-0000F3440000}"/>
    <cellStyle name="Normal 6 2 3 2 2 2 3" xfId="2909" xr:uid="{00000000-0005-0000-0000-00005D0B0000}"/>
    <cellStyle name="Normal 6 2 3 2 2 2 3 2" xfId="4599" xr:uid="{00000000-0005-0000-0000-0000F7110000}"/>
    <cellStyle name="Normal 6 2 3 2 2 2 3 2 2" xfId="14672" xr:uid="{00000000-0005-0000-0000-000050390000}"/>
    <cellStyle name="Normal 6 2 3 2 2 2 3 2 2 3" xfId="29770" xr:uid="{00000000-0005-0000-0000-00004A740000}"/>
    <cellStyle name="Normal 6 2 3 2 2 2 3 2 3" xfId="9652" xr:uid="{00000000-0005-0000-0000-0000B4250000}"/>
    <cellStyle name="Normal 6 2 3 2 2 2 3 2 3 3" xfId="24753" xr:uid="{00000000-0005-0000-0000-0000B1600000}"/>
    <cellStyle name="Normal 6 2 3 2 2 2 3 2 5" xfId="19740" xr:uid="{00000000-0005-0000-0000-00001C4D0000}"/>
    <cellStyle name="Normal 6 2 3 2 2 2 3 3" xfId="6291" xr:uid="{00000000-0005-0000-0000-000093180000}"/>
    <cellStyle name="Normal 6 2 3 2 2 2 3 3 2" xfId="16343" xr:uid="{00000000-0005-0000-0000-0000D73F0000}"/>
    <cellStyle name="Normal 6 2 3 2 2 2 3 3 3" xfId="11323" xr:uid="{00000000-0005-0000-0000-00003B2C0000}"/>
    <cellStyle name="Normal 6 2 3 2 2 2 3 3 3 3" xfId="26424" xr:uid="{00000000-0005-0000-0000-000038670000}"/>
    <cellStyle name="Normal 6 2 3 2 2 2 3 3 5" xfId="21411" xr:uid="{00000000-0005-0000-0000-0000A3530000}"/>
    <cellStyle name="Normal 6 2 3 2 2 2 3 4" xfId="13001" xr:uid="{00000000-0005-0000-0000-0000C9320000}"/>
    <cellStyle name="Normal 6 2 3 2 2 2 3 4 3" xfId="28099" xr:uid="{00000000-0005-0000-0000-0000C36D0000}"/>
    <cellStyle name="Normal 6 2 3 2 2 2 3 5" xfId="7980" xr:uid="{00000000-0005-0000-0000-00002C1F0000}"/>
    <cellStyle name="Normal 6 2 3 2 2 2 3 5 3" xfId="23082" xr:uid="{00000000-0005-0000-0000-00002A5A0000}"/>
    <cellStyle name="Normal 6 2 3 2 2 2 3 7" xfId="18069" xr:uid="{00000000-0005-0000-0000-000095460000}"/>
    <cellStyle name="Normal 6 2 3 2 2 2 4" xfId="3762" xr:uid="{00000000-0005-0000-0000-0000B20E0000}"/>
    <cellStyle name="Normal 6 2 3 2 2 2 4 2" xfId="13836" xr:uid="{00000000-0005-0000-0000-00000C360000}"/>
    <cellStyle name="Normal 6 2 3 2 2 2 4 2 3" xfId="28934" xr:uid="{00000000-0005-0000-0000-000006710000}"/>
    <cellStyle name="Normal 6 2 3 2 2 2 4 3" xfId="8816" xr:uid="{00000000-0005-0000-0000-000070220000}"/>
    <cellStyle name="Normal 6 2 3 2 2 2 4 3 3" xfId="23917" xr:uid="{00000000-0005-0000-0000-00006D5D0000}"/>
    <cellStyle name="Normal 6 2 3 2 2 2 4 5" xfId="18904" xr:uid="{00000000-0005-0000-0000-0000D8490000}"/>
    <cellStyle name="Normal 6 2 3 2 2 2 5" xfId="5455" xr:uid="{00000000-0005-0000-0000-00004F150000}"/>
    <cellStyle name="Normal 6 2 3 2 2 2 5 2" xfId="15507" xr:uid="{00000000-0005-0000-0000-0000933C0000}"/>
    <cellStyle name="Normal 6 2 3 2 2 2 5 2 3" xfId="30605" xr:uid="{00000000-0005-0000-0000-00008D770000}"/>
    <cellStyle name="Normal 6 2 3 2 2 2 5 3" xfId="10487" xr:uid="{00000000-0005-0000-0000-0000F7280000}"/>
    <cellStyle name="Normal 6 2 3 2 2 2 5 3 3" xfId="25588" xr:uid="{00000000-0005-0000-0000-0000F4630000}"/>
    <cellStyle name="Normal 6 2 3 2 2 2 5 5" xfId="20575" xr:uid="{00000000-0005-0000-0000-00005F500000}"/>
    <cellStyle name="Normal 6 2 3 2 2 2 6" xfId="12165" xr:uid="{00000000-0005-0000-0000-0000852F0000}"/>
    <cellStyle name="Normal 6 2 3 2 2 2 6 3" xfId="27263" xr:uid="{00000000-0005-0000-0000-00007F6A0000}"/>
    <cellStyle name="Normal 6 2 3 2 2 2 7" xfId="7144" xr:uid="{00000000-0005-0000-0000-0000E81B0000}"/>
    <cellStyle name="Normal 6 2 3 2 2 2 7 3" xfId="22246" xr:uid="{00000000-0005-0000-0000-0000E6560000}"/>
    <cellStyle name="Normal 6 2 3 2 2 2 9" xfId="17233" xr:uid="{00000000-0005-0000-0000-000051430000}"/>
    <cellStyle name="Normal 6 2 3 2 2 3" xfId="2280" xr:uid="{00000000-0005-0000-0000-0000E8080000}"/>
    <cellStyle name="Normal 6 2 3 2 2 3 2" xfId="3119" xr:uid="{00000000-0005-0000-0000-00002F0C0000}"/>
    <cellStyle name="Normal 6 2 3 2 2 3 2 2" xfId="4809" xr:uid="{00000000-0005-0000-0000-0000C9120000}"/>
    <cellStyle name="Normal 6 2 3 2 2 3 2 2 2" xfId="14882" xr:uid="{00000000-0005-0000-0000-0000223A0000}"/>
    <cellStyle name="Normal 6 2 3 2 2 3 2 2 2 3" xfId="29980" xr:uid="{00000000-0005-0000-0000-00001C750000}"/>
    <cellStyle name="Normal 6 2 3 2 2 3 2 2 3" xfId="9862" xr:uid="{00000000-0005-0000-0000-000086260000}"/>
    <cellStyle name="Normal 6 2 3 2 2 3 2 2 3 3" xfId="24963" xr:uid="{00000000-0005-0000-0000-000083610000}"/>
    <cellStyle name="Normal 6 2 3 2 2 3 2 2 5" xfId="19950" xr:uid="{00000000-0005-0000-0000-0000EE4D0000}"/>
    <cellStyle name="Normal 6 2 3 2 2 3 2 3" xfId="6501" xr:uid="{00000000-0005-0000-0000-000065190000}"/>
    <cellStyle name="Normal 6 2 3 2 2 3 2 3 2" xfId="16553" xr:uid="{00000000-0005-0000-0000-0000A9400000}"/>
    <cellStyle name="Normal 6 2 3 2 2 3 2 3 3" xfId="11533" xr:uid="{00000000-0005-0000-0000-00000D2D0000}"/>
    <cellStyle name="Normal 6 2 3 2 2 3 2 3 3 3" xfId="26634" xr:uid="{00000000-0005-0000-0000-00000A680000}"/>
    <cellStyle name="Normal 6 2 3 2 2 3 2 3 5" xfId="21621" xr:uid="{00000000-0005-0000-0000-000075540000}"/>
    <cellStyle name="Normal 6 2 3 2 2 3 2 4" xfId="13211" xr:uid="{00000000-0005-0000-0000-00009B330000}"/>
    <cellStyle name="Normal 6 2 3 2 2 3 2 4 3" xfId="28309" xr:uid="{00000000-0005-0000-0000-0000956E0000}"/>
    <cellStyle name="Normal 6 2 3 2 2 3 2 5" xfId="8190" xr:uid="{00000000-0005-0000-0000-0000FE1F0000}"/>
    <cellStyle name="Normal 6 2 3 2 2 3 2 5 3" xfId="23292" xr:uid="{00000000-0005-0000-0000-0000FC5A0000}"/>
    <cellStyle name="Normal 6 2 3 2 2 3 2 7" xfId="18279" xr:uid="{00000000-0005-0000-0000-000067470000}"/>
    <cellStyle name="Normal 6 2 3 2 2 3 3" xfId="3972" xr:uid="{00000000-0005-0000-0000-0000840F0000}"/>
    <cellStyle name="Normal 6 2 3 2 2 3 3 2" xfId="14046" xr:uid="{00000000-0005-0000-0000-0000DE360000}"/>
    <cellStyle name="Normal 6 2 3 2 2 3 3 2 3" xfId="29144" xr:uid="{00000000-0005-0000-0000-0000D8710000}"/>
    <cellStyle name="Normal 6 2 3 2 2 3 3 3" xfId="9026" xr:uid="{00000000-0005-0000-0000-000042230000}"/>
    <cellStyle name="Normal 6 2 3 2 2 3 3 3 3" xfId="24127" xr:uid="{00000000-0005-0000-0000-00003F5E0000}"/>
    <cellStyle name="Normal 6 2 3 2 2 3 3 5" xfId="19114" xr:uid="{00000000-0005-0000-0000-0000AA4A0000}"/>
    <cellStyle name="Normal 6 2 3 2 2 3 4" xfId="5665" xr:uid="{00000000-0005-0000-0000-000021160000}"/>
    <cellStyle name="Normal 6 2 3 2 2 3 4 2" xfId="15717" xr:uid="{00000000-0005-0000-0000-0000653D0000}"/>
    <cellStyle name="Normal 6 2 3 2 2 3 4 2 3" xfId="30815" xr:uid="{00000000-0005-0000-0000-00005F780000}"/>
    <cellStyle name="Normal 6 2 3 2 2 3 4 3" xfId="10697" xr:uid="{00000000-0005-0000-0000-0000C9290000}"/>
    <cellStyle name="Normal 6 2 3 2 2 3 4 3 3" xfId="25798" xr:uid="{00000000-0005-0000-0000-0000C6640000}"/>
    <cellStyle name="Normal 6 2 3 2 2 3 4 5" xfId="20785" xr:uid="{00000000-0005-0000-0000-000031510000}"/>
    <cellStyle name="Normal 6 2 3 2 2 3 5" xfId="12375" xr:uid="{00000000-0005-0000-0000-000057300000}"/>
    <cellStyle name="Normal 6 2 3 2 2 3 5 3" xfId="27473" xr:uid="{00000000-0005-0000-0000-0000516B0000}"/>
    <cellStyle name="Normal 6 2 3 2 2 3 6" xfId="7354" xr:uid="{00000000-0005-0000-0000-0000BA1C0000}"/>
    <cellStyle name="Normal 6 2 3 2 2 3 6 3" xfId="22456" xr:uid="{00000000-0005-0000-0000-0000B8570000}"/>
    <cellStyle name="Normal 6 2 3 2 2 3 8" xfId="17443" xr:uid="{00000000-0005-0000-0000-000023440000}"/>
    <cellStyle name="Normal 6 2 3 2 2 4" xfId="2701" xr:uid="{00000000-0005-0000-0000-00008D0A0000}"/>
    <cellStyle name="Normal 6 2 3 2 2 4 2" xfId="4391" xr:uid="{00000000-0005-0000-0000-000027110000}"/>
    <cellStyle name="Normal 6 2 3 2 2 4 2 2" xfId="14464" xr:uid="{00000000-0005-0000-0000-000080380000}"/>
    <cellStyle name="Normal 6 2 3 2 2 4 2 2 3" xfId="29562" xr:uid="{00000000-0005-0000-0000-00007A730000}"/>
    <cellStyle name="Normal 6 2 3 2 2 4 2 3" xfId="9444" xr:uid="{00000000-0005-0000-0000-0000E4240000}"/>
    <cellStyle name="Normal 6 2 3 2 2 4 2 3 3" xfId="24545" xr:uid="{00000000-0005-0000-0000-0000E15F0000}"/>
    <cellStyle name="Normal 6 2 3 2 2 4 2 5" xfId="19532" xr:uid="{00000000-0005-0000-0000-00004C4C0000}"/>
    <cellStyle name="Normal 6 2 3 2 2 4 3" xfId="6083" xr:uid="{00000000-0005-0000-0000-0000C3170000}"/>
    <cellStyle name="Normal 6 2 3 2 2 4 3 2" xfId="16135" xr:uid="{00000000-0005-0000-0000-0000073F0000}"/>
    <cellStyle name="Normal 6 2 3 2 2 4 3 3" xfId="11115" xr:uid="{00000000-0005-0000-0000-00006B2B0000}"/>
    <cellStyle name="Normal 6 2 3 2 2 4 3 3 3" xfId="26216" xr:uid="{00000000-0005-0000-0000-000068660000}"/>
    <cellStyle name="Normal 6 2 3 2 2 4 3 5" xfId="21203" xr:uid="{00000000-0005-0000-0000-0000D3520000}"/>
    <cellStyle name="Normal 6 2 3 2 2 4 4" xfId="12793" xr:uid="{00000000-0005-0000-0000-0000F9310000}"/>
    <cellStyle name="Normal 6 2 3 2 2 4 4 3" xfId="27891" xr:uid="{00000000-0005-0000-0000-0000F36C0000}"/>
    <cellStyle name="Normal 6 2 3 2 2 4 5" xfId="7772" xr:uid="{00000000-0005-0000-0000-00005C1E0000}"/>
    <cellStyle name="Normal 6 2 3 2 2 4 5 3" xfId="22874" xr:uid="{00000000-0005-0000-0000-00005A590000}"/>
    <cellStyle name="Normal 6 2 3 2 2 4 7" xfId="17861" xr:uid="{00000000-0005-0000-0000-0000C5450000}"/>
    <cellStyle name="Normal 6 2 3 2 2 5" xfId="3554" xr:uid="{00000000-0005-0000-0000-0000E20D0000}"/>
    <cellStyle name="Normal 6 2 3 2 2 5 2" xfId="13628" xr:uid="{00000000-0005-0000-0000-00003C350000}"/>
    <cellStyle name="Normal 6 2 3 2 2 5 2 3" xfId="28726" xr:uid="{00000000-0005-0000-0000-000036700000}"/>
    <cellStyle name="Normal 6 2 3 2 2 5 3" xfId="8608" xr:uid="{00000000-0005-0000-0000-0000A0210000}"/>
    <cellStyle name="Normal 6 2 3 2 2 5 3 3" xfId="23709" xr:uid="{00000000-0005-0000-0000-00009D5C0000}"/>
    <cellStyle name="Normal 6 2 3 2 2 5 5" xfId="18696" xr:uid="{00000000-0005-0000-0000-000008490000}"/>
    <cellStyle name="Normal 6 2 3 2 2 6" xfId="5247" xr:uid="{00000000-0005-0000-0000-00007F140000}"/>
    <cellStyle name="Normal 6 2 3 2 2 6 2" xfId="15299" xr:uid="{00000000-0005-0000-0000-0000C33B0000}"/>
    <cellStyle name="Normal 6 2 3 2 2 6 2 3" xfId="30397" xr:uid="{00000000-0005-0000-0000-0000BD760000}"/>
    <cellStyle name="Normal 6 2 3 2 2 6 3" xfId="10279" xr:uid="{00000000-0005-0000-0000-000027280000}"/>
    <cellStyle name="Normal 6 2 3 2 2 6 3 3" xfId="25380" xr:uid="{00000000-0005-0000-0000-000024630000}"/>
    <cellStyle name="Normal 6 2 3 2 2 6 5" xfId="20367" xr:uid="{00000000-0005-0000-0000-00008F4F0000}"/>
    <cellStyle name="Normal 6 2 3 2 2 7" xfId="11957" xr:uid="{00000000-0005-0000-0000-0000B52E0000}"/>
    <cellStyle name="Normal 6 2 3 2 2 7 3" xfId="27055" xr:uid="{00000000-0005-0000-0000-0000AF690000}"/>
    <cellStyle name="Normal 6 2 3 2 2 8" xfId="6936" xr:uid="{00000000-0005-0000-0000-0000181B0000}"/>
    <cellStyle name="Normal 6 2 3 2 2 8 3" xfId="22038" xr:uid="{00000000-0005-0000-0000-000016560000}"/>
    <cellStyle name="Normal 6 2 3 2 3" xfId="1963" xr:uid="{00000000-0005-0000-0000-0000AB070000}"/>
    <cellStyle name="Normal 6 2 3 2 3 2" xfId="2384" xr:uid="{00000000-0005-0000-0000-000050090000}"/>
    <cellStyle name="Normal 6 2 3 2 3 2 2" xfId="3223" xr:uid="{00000000-0005-0000-0000-0000970C0000}"/>
    <cellStyle name="Normal 6 2 3 2 3 2 2 2" xfId="4913" xr:uid="{00000000-0005-0000-0000-000031130000}"/>
    <cellStyle name="Normal 6 2 3 2 3 2 2 2 2" xfId="14986" xr:uid="{00000000-0005-0000-0000-00008A3A0000}"/>
    <cellStyle name="Normal 6 2 3 2 3 2 2 2 2 3" xfId="30084" xr:uid="{00000000-0005-0000-0000-000084750000}"/>
    <cellStyle name="Normal 6 2 3 2 3 2 2 2 3" xfId="9966" xr:uid="{00000000-0005-0000-0000-0000EE260000}"/>
    <cellStyle name="Normal 6 2 3 2 3 2 2 2 3 3" xfId="25067" xr:uid="{00000000-0005-0000-0000-0000EB610000}"/>
    <cellStyle name="Normal 6 2 3 2 3 2 2 2 5" xfId="20054" xr:uid="{00000000-0005-0000-0000-0000564E0000}"/>
    <cellStyle name="Normal 6 2 3 2 3 2 2 3" xfId="6605" xr:uid="{00000000-0005-0000-0000-0000CD190000}"/>
    <cellStyle name="Normal 6 2 3 2 3 2 2 3 2" xfId="16657" xr:uid="{00000000-0005-0000-0000-000011410000}"/>
    <cellStyle name="Normal 6 2 3 2 3 2 2 3 3" xfId="11637" xr:uid="{00000000-0005-0000-0000-0000752D0000}"/>
    <cellStyle name="Normal 6 2 3 2 3 2 2 3 3 3" xfId="26738" xr:uid="{00000000-0005-0000-0000-000072680000}"/>
    <cellStyle name="Normal 6 2 3 2 3 2 2 3 5" xfId="21725" xr:uid="{00000000-0005-0000-0000-0000DD540000}"/>
    <cellStyle name="Normal 6 2 3 2 3 2 2 4" xfId="13315" xr:uid="{00000000-0005-0000-0000-000003340000}"/>
    <cellStyle name="Normal 6 2 3 2 3 2 2 4 3" xfId="28413" xr:uid="{00000000-0005-0000-0000-0000FD6E0000}"/>
    <cellStyle name="Normal 6 2 3 2 3 2 2 5" xfId="8294" xr:uid="{00000000-0005-0000-0000-000066200000}"/>
    <cellStyle name="Normal 6 2 3 2 3 2 2 5 3" xfId="23396" xr:uid="{00000000-0005-0000-0000-0000645B0000}"/>
    <cellStyle name="Normal 6 2 3 2 3 2 2 7" xfId="18383" xr:uid="{00000000-0005-0000-0000-0000CF470000}"/>
    <cellStyle name="Normal 6 2 3 2 3 2 3" xfId="4076" xr:uid="{00000000-0005-0000-0000-0000EC0F0000}"/>
    <cellStyle name="Normal 6 2 3 2 3 2 3 2" xfId="14150" xr:uid="{00000000-0005-0000-0000-000046370000}"/>
    <cellStyle name="Normal 6 2 3 2 3 2 3 2 3" xfId="29248" xr:uid="{00000000-0005-0000-0000-000040720000}"/>
    <cellStyle name="Normal 6 2 3 2 3 2 3 3" xfId="9130" xr:uid="{00000000-0005-0000-0000-0000AA230000}"/>
    <cellStyle name="Normal 6 2 3 2 3 2 3 3 3" xfId="24231" xr:uid="{00000000-0005-0000-0000-0000A75E0000}"/>
    <cellStyle name="Normal 6 2 3 2 3 2 3 5" xfId="19218" xr:uid="{00000000-0005-0000-0000-0000124B0000}"/>
    <cellStyle name="Normal 6 2 3 2 3 2 4" xfId="5769" xr:uid="{00000000-0005-0000-0000-000089160000}"/>
    <cellStyle name="Normal 6 2 3 2 3 2 4 2" xfId="15821" xr:uid="{00000000-0005-0000-0000-0000CD3D0000}"/>
    <cellStyle name="Normal 6 2 3 2 3 2 4 2 3" xfId="30919" xr:uid="{00000000-0005-0000-0000-0000C7780000}"/>
    <cellStyle name="Normal 6 2 3 2 3 2 4 3" xfId="10801" xr:uid="{00000000-0005-0000-0000-0000312A0000}"/>
    <cellStyle name="Normal 6 2 3 2 3 2 4 3 3" xfId="25902" xr:uid="{00000000-0005-0000-0000-00002E650000}"/>
    <cellStyle name="Normal 6 2 3 2 3 2 4 5" xfId="20889" xr:uid="{00000000-0005-0000-0000-000099510000}"/>
    <cellStyle name="Normal 6 2 3 2 3 2 5" xfId="12479" xr:uid="{00000000-0005-0000-0000-0000BF300000}"/>
    <cellStyle name="Normal 6 2 3 2 3 2 5 3" xfId="27577" xr:uid="{00000000-0005-0000-0000-0000B96B0000}"/>
    <cellStyle name="Normal 6 2 3 2 3 2 6" xfId="7458" xr:uid="{00000000-0005-0000-0000-0000221D0000}"/>
    <cellStyle name="Normal 6 2 3 2 3 2 6 3" xfId="22560" xr:uid="{00000000-0005-0000-0000-000020580000}"/>
    <cellStyle name="Normal 6 2 3 2 3 2 8" xfId="17547" xr:uid="{00000000-0005-0000-0000-00008B440000}"/>
    <cellStyle name="Normal 6 2 3 2 3 3" xfId="2805" xr:uid="{00000000-0005-0000-0000-0000F50A0000}"/>
    <cellStyle name="Normal 6 2 3 2 3 3 2" xfId="4495" xr:uid="{00000000-0005-0000-0000-00008F110000}"/>
    <cellStyle name="Normal 6 2 3 2 3 3 2 2" xfId="14568" xr:uid="{00000000-0005-0000-0000-0000E8380000}"/>
    <cellStyle name="Normal 6 2 3 2 3 3 2 2 3" xfId="29666" xr:uid="{00000000-0005-0000-0000-0000E2730000}"/>
    <cellStyle name="Normal 6 2 3 2 3 3 2 3" xfId="9548" xr:uid="{00000000-0005-0000-0000-00004C250000}"/>
    <cellStyle name="Normal 6 2 3 2 3 3 2 3 3" xfId="24649" xr:uid="{00000000-0005-0000-0000-000049600000}"/>
    <cellStyle name="Normal 6 2 3 2 3 3 2 5" xfId="19636" xr:uid="{00000000-0005-0000-0000-0000B44C0000}"/>
    <cellStyle name="Normal 6 2 3 2 3 3 3" xfId="6187" xr:uid="{00000000-0005-0000-0000-00002B180000}"/>
    <cellStyle name="Normal 6 2 3 2 3 3 3 2" xfId="16239" xr:uid="{00000000-0005-0000-0000-00006F3F0000}"/>
    <cellStyle name="Normal 6 2 3 2 3 3 3 3" xfId="11219" xr:uid="{00000000-0005-0000-0000-0000D32B0000}"/>
    <cellStyle name="Normal 6 2 3 2 3 3 3 3 3" xfId="26320" xr:uid="{00000000-0005-0000-0000-0000D0660000}"/>
    <cellStyle name="Normal 6 2 3 2 3 3 3 5" xfId="21307" xr:uid="{00000000-0005-0000-0000-00003B530000}"/>
    <cellStyle name="Normal 6 2 3 2 3 3 4" xfId="12897" xr:uid="{00000000-0005-0000-0000-000061320000}"/>
    <cellStyle name="Normal 6 2 3 2 3 3 4 3" xfId="27995" xr:uid="{00000000-0005-0000-0000-00005B6D0000}"/>
    <cellStyle name="Normal 6 2 3 2 3 3 5" xfId="7876" xr:uid="{00000000-0005-0000-0000-0000C41E0000}"/>
    <cellStyle name="Normal 6 2 3 2 3 3 5 3" xfId="22978" xr:uid="{00000000-0005-0000-0000-0000C2590000}"/>
    <cellStyle name="Normal 6 2 3 2 3 3 7" xfId="17965" xr:uid="{00000000-0005-0000-0000-00002D460000}"/>
    <cellStyle name="Normal 6 2 3 2 3 4" xfId="3658" xr:uid="{00000000-0005-0000-0000-00004A0E0000}"/>
    <cellStyle name="Normal 6 2 3 2 3 4 2" xfId="13732" xr:uid="{00000000-0005-0000-0000-0000A4350000}"/>
    <cellStyle name="Normal 6 2 3 2 3 4 2 3" xfId="28830" xr:uid="{00000000-0005-0000-0000-00009E700000}"/>
    <cellStyle name="Normal 6 2 3 2 3 4 3" xfId="8712" xr:uid="{00000000-0005-0000-0000-000008220000}"/>
    <cellStyle name="Normal 6 2 3 2 3 4 3 3" xfId="23813" xr:uid="{00000000-0005-0000-0000-0000055D0000}"/>
    <cellStyle name="Normal 6 2 3 2 3 4 5" xfId="18800" xr:uid="{00000000-0005-0000-0000-000070490000}"/>
    <cellStyle name="Normal 6 2 3 2 3 5" xfId="5351" xr:uid="{00000000-0005-0000-0000-0000E7140000}"/>
    <cellStyle name="Normal 6 2 3 2 3 5 2" xfId="15403" xr:uid="{00000000-0005-0000-0000-00002B3C0000}"/>
    <cellStyle name="Normal 6 2 3 2 3 5 2 3" xfId="30501" xr:uid="{00000000-0005-0000-0000-000025770000}"/>
    <cellStyle name="Normal 6 2 3 2 3 5 3" xfId="10383" xr:uid="{00000000-0005-0000-0000-00008F280000}"/>
    <cellStyle name="Normal 6 2 3 2 3 5 3 3" xfId="25484" xr:uid="{00000000-0005-0000-0000-00008C630000}"/>
    <cellStyle name="Normal 6 2 3 2 3 5 5" xfId="20471" xr:uid="{00000000-0005-0000-0000-0000F74F0000}"/>
    <cellStyle name="Normal 6 2 3 2 3 6" xfId="12061" xr:uid="{00000000-0005-0000-0000-00001D2F0000}"/>
    <cellStyle name="Normal 6 2 3 2 3 6 3" xfId="27159" xr:uid="{00000000-0005-0000-0000-0000176A0000}"/>
    <cellStyle name="Normal 6 2 3 2 3 7" xfId="7040" xr:uid="{00000000-0005-0000-0000-0000801B0000}"/>
    <cellStyle name="Normal 6 2 3 2 3 7 3" xfId="22142" xr:uid="{00000000-0005-0000-0000-00007E560000}"/>
    <cellStyle name="Normal 6 2 3 2 3 9" xfId="17129" xr:uid="{00000000-0005-0000-0000-0000E9420000}"/>
    <cellStyle name="Normal 6 2 3 2 4" xfId="2176" xr:uid="{00000000-0005-0000-0000-000080080000}"/>
    <cellStyle name="Normal 6 2 3 2 4 2" xfId="3015" xr:uid="{00000000-0005-0000-0000-0000C70B0000}"/>
    <cellStyle name="Normal 6 2 3 2 4 2 2" xfId="4705" xr:uid="{00000000-0005-0000-0000-000061120000}"/>
    <cellStyle name="Normal 6 2 3 2 4 2 2 2" xfId="14778" xr:uid="{00000000-0005-0000-0000-0000BA390000}"/>
    <cellStyle name="Normal 6 2 3 2 4 2 2 2 3" xfId="29876" xr:uid="{00000000-0005-0000-0000-0000B4740000}"/>
    <cellStyle name="Normal 6 2 3 2 4 2 2 3" xfId="9758" xr:uid="{00000000-0005-0000-0000-00001E260000}"/>
    <cellStyle name="Normal 6 2 3 2 4 2 2 3 3" xfId="24859" xr:uid="{00000000-0005-0000-0000-00001B610000}"/>
    <cellStyle name="Normal 6 2 3 2 4 2 2 5" xfId="19846" xr:uid="{00000000-0005-0000-0000-0000864D0000}"/>
    <cellStyle name="Normal 6 2 3 2 4 2 3" xfId="6397" xr:uid="{00000000-0005-0000-0000-0000FD180000}"/>
    <cellStyle name="Normal 6 2 3 2 4 2 3 2" xfId="16449" xr:uid="{00000000-0005-0000-0000-000041400000}"/>
    <cellStyle name="Normal 6 2 3 2 4 2 3 3" xfId="11429" xr:uid="{00000000-0005-0000-0000-0000A52C0000}"/>
    <cellStyle name="Normal 6 2 3 2 4 2 3 3 3" xfId="26530" xr:uid="{00000000-0005-0000-0000-0000A2670000}"/>
    <cellStyle name="Normal 6 2 3 2 4 2 3 5" xfId="21517" xr:uid="{00000000-0005-0000-0000-00000D540000}"/>
    <cellStyle name="Normal 6 2 3 2 4 2 4" xfId="13107" xr:uid="{00000000-0005-0000-0000-000033330000}"/>
    <cellStyle name="Normal 6 2 3 2 4 2 4 3" xfId="28205" xr:uid="{00000000-0005-0000-0000-00002D6E0000}"/>
    <cellStyle name="Normal 6 2 3 2 4 2 5" xfId="8086" xr:uid="{00000000-0005-0000-0000-0000961F0000}"/>
    <cellStyle name="Normal 6 2 3 2 4 2 5 3" xfId="23188" xr:uid="{00000000-0005-0000-0000-0000945A0000}"/>
    <cellStyle name="Normal 6 2 3 2 4 2 7" xfId="18175" xr:uid="{00000000-0005-0000-0000-0000FF460000}"/>
    <cellStyle name="Normal 6 2 3 2 4 3" xfId="3868" xr:uid="{00000000-0005-0000-0000-00001C0F0000}"/>
    <cellStyle name="Normal 6 2 3 2 4 3 2" xfId="13942" xr:uid="{00000000-0005-0000-0000-000076360000}"/>
    <cellStyle name="Normal 6 2 3 2 4 3 2 3" xfId="29040" xr:uid="{00000000-0005-0000-0000-000070710000}"/>
    <cellStyle name="Normal 6 2 3 2 4 3 3" xfId="8922" xr:uid="{00000000-0005-0000-0000-0000DA220000}"/>
    <cellStyle name="Normal 6 2 3 2 4 3 3 3" xfId="24023" xr:uid="{00000000-0005-0000-0000-0000D75D0000}"/>
    <cellStyle name="Normal 6 2 3 2 4 3 5" xfId="19010" xr:uid="{00000000-0005-0000-0000-0000424A0000}"/>
    <cellStyle name="Normal 6 2 3 2 4 4" xfId="5561" xr:uid="{00000000-0005-0000-0000-0000B9150000}"/>
    <cellStyle name="Normal 6 2 3 2 4 4 2" xfId="15613" xr:uid="{00000000-0005-0000-0000-0000FD3C0000}"/>
    <cellStyle name="Normal 6 2 3 2 4 4 2 3" xfId="30711" xr:uid="{00000000-0005-0000-0000-0000F7770000}"/>
    <cellStyle name="Normal 6 2 3 2 4 4 3" xfId="10593" xr:uid="{00000000-0005-0000-0000-000061290000}"/>
    <cellStyle name="Normal 6 2 3 2 4 4 3 3" xfId="25694" xr:uid="{00000000-0005-0000-0000-00005E640000}"/>
    <cellStyle name="Normal 6 2 3 2 4 4 5" xfId="20681" xr:uid="{00000000-0005-0000-0000-0000C9500000}"/>
    <cellStyle name="Normal 6 2 3 2 4 5" xfId="12271" xr:uid="{00000000-0005-0000-0000-0000EF2F0000}"/>
    <cellStyle name="Normal 6 2 3 2 4 5 3" xfId="27369" xr:uid="{00000000-0005-0000-0000-0000E96A0000}"/>
    <cellStyle name="Normal 6 2 3 2 4 6" xfId="7250" xr:uid="{00000000-0005-0000-0000-0000521C0000}"/>
    <cellStyle name="Normal 6 2 3 2 4 6 3" xfId="22352" xr:uid="{00000000-0005-0000-0000-000050570000}"/>
    <cellStyle name="Normal 6 2 3 2 4 8" xfId="17339" xr:uid="{00000000-0005-0000-0000-0000BB430000}"/>
    <cellStyle name="Normal 6 2 3 2 5" xfId="2597" xr:uid="{00000000-0005-0000-0000-0000250A0000}"/>
    <cellStyle name="Normal 6 2 3 2 5 2" xfId="4287" xr:uid="{00000000-0005-0000-0000-0000BF100000}"/>
    <cellStyle name="Normal 6 2 3 2 5 2 2" xfId="14360" xr:uid="{00000000-0005-0000-0000-000018380000}"/>
    <cellStyle name="Normal 6 2 3 2 5 2 2 3" xfId="29458" xr:uid="{00000000-0005-0000-0000-000012730000}"/>
    <cellStyle name="Normal 6 2 3 2 5 2 3" xfId="9340" xr:uid="{00000000-0005-0000-0000-00007C240000}"/>
    <cellStyle name="Normal 6 2 3 2 5 2 3 3" xfId="24441" xr:uid="{00000000-0005-0000-0000-0000795F0000}"/>
    <cellStyle name="Normal 6 2 3 2 5 2 5" xfId="19428" xr:uid="{00000000-0005-0000-0000-0000E44B0000}"/>
    <cellStyle name="Normal 6 2 3 2 5 3" xfId="5979" xr:uid="{00000000-0005-0000-0000-00005B170000}"/>
    <cellStyle name="Normal 6 2 3 2 5 3 2" xfId="16031" xr:uid="{00000000-0005-0000-0000-00009F3E0000}"/>
    <cellStyle name="Normal 6 2 3 2 5 3 3" xfId="11011" xr:uid="{00000000-0005-0000-0000-0000032B0000}"/>
    <cellStyle name="Normal 6 2 3 2 5 3 3 3" xfId="26112" xr:uid="{00000000-0005-0000-0000-000000660000}"/>
    <cellStyle name="Normal 6 2 3 2 5 3 5" xfId="21099" xr:uid="{00000000-0005-0000-0000-00006B520000}"/>
    <cellStyle name="Normal 6 2 3 2 5 4" xfId="12689" xr:uid="{00000000-0005-0000-0000-000091310000}"/>
    <cellStyle name="Normal 6 2 3 2 5 4 3" xfId="27787" xr:uid="{00000000-0005-0000-0000-00008B6C0000}"/>
    <cellStyle name="Normal 6 2 3 2 5 5" xfId="7668" xr:uid="{00000000-0005-0000-0000-0000F41D0000}"/>
    <cellStyle name="Normal 6 2 3 2 5 5 3" xfId="22770" xr:uid="{00000000-0005-0000-0000-0000F2580000}"/>
    <cellStyle name="Normal 6 2 3 2 5 7" xfId="17757" xr:uid="{00000000-0005-0000-0000-00005D450000}"/>
    <cellStyle name="Normal 6 2 3 2 6" xfId="3450" xr:uid="{00000000-0005-0000-0000-00007A0D0000}"/>
    <cellStyle name="Normal 6 2 3 2 6 2" xfId="13524" xr:uid="{00000000-0005-0000-0000-0000D4340000}"/>
    <cellStyle name="Normal 6 2 3 2 6 2 3" xfId="28622" xr:uid="{00000000-0005-0000-0000-0000CE6F0000}"/>
    <cellStyle name="Normal 6 2 3 2 6 3" xfId="8504" xr:uid="{00000000-0005-0000-0000-000038210000}"/>
    <cellStyle name="Normal 6 2 3 2 6 3 3" xfId="23605" xr:uid="{00000000-0005-0000-0000-0000355C0000}"/>
    <cellStyle name="Normal 6 2 3 2 6 5" xfId="18592" xr:uid="{00000000-0005-0000-0000-0000A0480000}"/>
    <cellStyle name="Normal 6 2 3 2 7" xfId="5143" xr:uid="{00000000-0005-0000-0000-000017140000}"/>
    <cellStyle name="Normal 6 2 3 2 7 2" xfId="15195" xr:uid="{00000000-0005-0000-0000-00005B3B0000}"/>
    <cellStyle name="Normal 6 2 3 2 7 2 3" xfId="30293" xr:uid="{00000000-0005-0000-0000-000055760000}"/>
    <cellStyle name="Normal 6 2 3 2 7 3" xfId="10175" xr:uid="{00000000-0005-0000-0000-0000BF270000}"/>
    <cellStyle name="Normal 6 2 3 2 7 3 3" xfId="25276" xr:uid="{00000000-0005-0000-0000-0000BC620000}"/>
    <cellStyle name="Normal 6 2 3 2 7 5" xfId="20263" xr:uid="{00000000-0005-0000-0000-0000274F0000}"/>
    <cellStyle name="Normal 6 2 3 2 8" xfId="11853" xr:uid="{00000000-0005-0000-0000-00004D2E0000}"/>
    <cellStyle name="Normal 6 2 3 2 8 3" xfId="26951" xr:uid="{00000000-0005-0000-0000-000047690000}"/>
    <cellStyle name="Normal 6 2 3 2 9" xfId="6832" xr:uid="{00000000-0005-0000-0000-0000B01A0000}"/>
    <cellStyle name="Normal 6 2 3 2 9 3" xfId="21934" xr:uid="{00000000-0005-0000-0000-0000AE550000}"/>
    <cellStyle name="Normal 6 2 3 3" xfId="753" xr:uid="{00000000-0005-0000-0000-0000F1020000}"/>
    <cellStyle name="Normal 6 2 3 3 10" xfId="16973" xr:uid="{00000000-0005-0000-0000-00004D420000}"/>
    <cellStyle name="Normal 6 2 3 3 11" xfId="1796" xr:uid="{00000000-0005-0000-0000-000004070000}"/>
    <cellStyle name="Normal 6 2 3 3 2" xfId="2015" xr:uid="{00000000-0005-0000-0000-0000DF070000}"/>
    <cellStyle name="Normal 6 2 3 3 2 2" xfId="2436" xr:uid="{00000000-0005-0000-0000-000084090000}"/>
    <cellStyle name="Normal 6 2 3 3 2 2 2" xfId="3275" xr:uid="{00000000-0005-0000-0000-0000CB0C0000}"/>
    <cellStyle name="Normal 6 2 3 3 2 2 2 2" xfId="4965" xr:uid="{00000000-0005-0000-0000-000065130000}"/>
    <cellStyle name="Normal 6 2 3 3 2 2 2 2 2" xfId="15038" xr:uid="{00000000-0005-0000-0000-0000BE3A0000}"/>
    <cellStyle name="Normal 6 2 3 3 2 2 2 2 2 3" xfId="30136" xr:uid="{00000000-0005-0000-0000-0000B8750000}"/>
    <cellStyle name="Normal 6 2 3 3 2 2 2 2 3" xfId="10018" xr:uid="{00000000-0005-0000-0000-000022270000}"/>
    <cellStyle name="Normal 6 2 3 3 2 2 2 2 3 3" xfId="25119" xr:uid="{00000000-0005-0000-0000-00001F620000}"/>
    <cellStyle name="Normal 6 2 3 3 2 2 2 2 5" xfId="20106" xr:uid="{00000000-0005-0000-0000-00008A4E0000}"/>
    <cellStyle name="Normal 6 2 3 3 2 2 2 3" xfId="6657" xr:uid="{00000000-0005-0000-0000-0000011A0000}"/>
    <cellStyle name="Normal 6 2 3 3 2 2 2 3 2" xfId="16709" xr:uid="{00000000-0005-0000-0000-000045410000}"/>
    <cellStyle name="Normal 6 2 3 3 2 2 2 3 3" xfId="11689" xr:uid="{00000000-0005-0000-0000-0000A92D0000}"/>
    <cellStyle name="Normal 6 2 3 3 2 2 2 3 3 3" xfId="26790" xr:uid="{00000000-0005-0000-0000-0000A6680000}"/>
    <cellStyle name="Normal 6 2 3 3 2 2 2 3 5" xfId="21777" xr:uid="{00000000-0005-0000-0000-000011550000}"/>
    <cellStyle name="Normal 6 2 3 3 2 2 2 4" xfId="13367" xr:uid="{00000000-0005-0000-0000-000037340000}"/>
    <cellStyle name="Normal 6 2 3 3 2 2 2 4 3" xfId="28465" xr:uid="{00000000-0005-0000-0000-0000316F0000}"/>
    <cellStyle name="Normal 6 2 3 3 2 2 2 5" xfId="8346" xr:uid="{00000000-0005-0000-0000-00009A200000}"/>
    <cellStyle name="Normal 6 2 3 3 2 2 2 5 3" xfId="23448" xr:uid="{00000000-0005-0000-0000-0000985B0000}"/>
    <cellStyle name="Normal 6 2 3 3 2 2 2 7" xfId="18435" xr:uid="{00000000-0005-0000-0000-000003480000}"/>
    <cellStyle name="Normal 6 2 3 3 2 2 3" xfId="4128" xr:uid="{00000000-0005-0000-0000-000020100000}"/>
    <cellStyle name="Normal 6 2 3 3 2 2 3 2" xfId="14202" xr:uid="{00000000-0005-0000-0000-00007A370000}"/>
    <cellStyle name="Normal 6 2 3 3 2 2 3 2 3" xfId="29300" xr:uid="{00000000-0005-0000-0000-000074720000}"/>
    <cellStyle name="Normal 6 2 3 3 2 2 3 3" xfId="9182" xr:uid="{00000000-0005-0000-0000-0000DE230000}"/>
    <cellStyle name="Normal 6 2 3 3 2 2 3 3 3" xfId="24283" xr:uid="{00000000-0005-0000-0000-0000DB5E0000}"/>
    <cellStyle name="Normal 6 2 3 3 2 2 3 5" xfId="19270" xr:uid="{00000000-0005-0000-0000-0000464B0000}"/>
    <cellStyle name="Normal 6 2 3 3 2 2 4" xfId="5821" xr:uid="{00000000-0005-0000-0000-0000BD160000}"/>
    <cellStyle name="Normal 6 2 3 3 2 2 4 2" xfId="15873" xr:uid="{00000000-0005-0000-0000-0000013E0000}"/>
    <cellStyle name="Normal 6 2 3 3 2 2 4 3" xfId="10853" xr:uid="{00000000-0005-0000-0000-0000652A0000}"/>
    <cellStyle name="Normal 6 2 3 3 2 2 4 3 3" xfId="25954" xr:uid="{00000000-0005-0000-0000-000062650000}"/>
    <cellStyle name="Normal 6 2 3 3 2 2 4 5" xfId="20941" xr:uid="{00000000-0005-0000-0000-0000CD510000}"/>
    <cellStyle name="Normal 6 2 3 3 2 2 5" xfId="12531" xr:uid="{00000000-0005-0000-0000-0000F3300000}"/>
    <cellStyle name="Normal 6 2 3 3 2 2 5 3" xfId="27629" xr:uid="{00000000-0005-0000-0000-0000ED6B0000}"/>
    <cellStyle name="Normal 6 2 3 3 2 2 6" xfId="7510" xr:uid="{00000000-0005-0000-0000-0000561D0000}"/>
    <cellStyle name="Normal 6 2 3 3 2 2 6 3" xfId="22612" xr:uid="{00000000-0005-0000-0000-000054580000}"/>
    <cellStyle name="Normal 6 2 3 3 2 2 8" xfId="17599" xr:uid="{00000000-0005-0000-0000-0000BF440000}"/>
    <cellStyle name="Normal 6 2 3 3 2 3" xfId="2857" xr:uid="{00000000-0005-0000-0000-0000290B0000}"/>
    <cellStyle name="Normal 6 2 3 3 2 3 2" xfId="4547" xr:uid="{00000000-0005-0000-0000-0000C3110000}"/>
    <cellStyle name="Normal 6 2 3 3 2 3 2 2" xfId="14620" xr:uid="{00000000-0005-0000-0000-00001C390000}"/>
    <cellStyle name="Normal 6 2 3 3 2 3 2 2 3" xfId="29718" xr:uid="{00000000-0005-0000-0000-000016740000}"/>
    <cellStyle name="Normal 6 2 3 3 2 3 2 3" xfId="9600" xr:uid="{00000000-0005-0000-0000-000080250000}"/>
    <cellStyle name="Normal 6 2 3 3 2 3 2 3 3" xfId="24701" xr:uid="{00000000-0005-0000-0000-00007D600000}"/>
    <cellStyle name="Normal 6 2 3 3 2 3 2 5" xfId="19688" xr:uid="{00000000-0005-0000-0000-0000E84C0000}"/>
    <cellStyle name="Normal 6 2 3 3 2 3 3" xfId="6239" xr:uid="{00000000-0005-0000-0000-00005F180000}"/>
    <cellStyle name="Normal 6 2 3 3 2 3 3 2" xfId="16291" xr:uid="{00000000-0005-0000-0000-0000A33F0000}"/>
    <cellStyle name="Normal 6 2 3 3 2 3 3 3" xfId="11271" xr:uid="{00000000-0005-0000-0000-0000072C0000}"/>
    <cellStyle name="Normal 6 2 3 3 2 3 3 3 3" xfId="26372" xr:uid="{00000000-0005-0000-0000-000004670000}"/>
    <cellStyle name="Normal 6 2 3 3 2 3 3 5" xfId="21359" xr:uid="{00000000-0005-0000-0000-00006F530000}"/>
    <cellStyle name="Normal 6 2 3 3 2 3 4" xfId="12949" xr:uid="{00000000-0005-0000-0000-000095320000}"/>
    <cellStyle name="Normal 6 2 3 3 2 3 4 3" xfId="28047" xr:uid="{00000000-0005-0000-0000-00008F6D0000}"/>
    <cellStyle name="Normal 6 2 3 3 2 3 5" xfId="7928" xr:uid="{00000000-0005-0000-0000-0000F81E0000}"/>
    <cellStyle name="Normal 6 2 3 3 2 3 5 3" xfId="23030" xr:uid="{00000000-0005-0000-0000-0000F6590000}"/>
    <cellStyle name="Normal 6 2 3 3 2 3 7" xfId="18017" xr:uid="{00000000-0005-0000-0000-000061460000}"/>
    <cellStyle name="Normal 6 2 3 3 2 4" xfId="3710" xr:uid="{00000000-0005-0000-0000-00007E0E0000}"/>
    <cellStyle name="Normal 6 2 3 3 2 4 2" xfId="13784" xr:uid="{00000000-0005-0000-0000-0000D8350000}"/>
    <cellStyle name="Normal 6 2 3 3 2 4 2 3" xfId="28882" xr:uid="{00000000-0005-0000-0000-0000D2700000}"/>
    <cellStyle name="Normal 6 2 3 3 2 4 3" xfId="8764" xr:uid="{00000000-0005-0000-0000-00003C220000}"/>
    <cellStyle name="Normal 6 2 3 3 2 4 3 3" xfId="23865" xr:uid="{00000000-0005-0000-0000-0000395D0000}"/>
    <cellStyle name="Normal 6 2 3 3 2 4 5" xfId="18852" xr:uid="{00000000-0005-0000-0000-0000A4490000}"/>
    <cellStyle name="Normal 6 2 3 3 2 5" xfId="5403" xr:uid="{00000000-0005-0000-0000-00001B150000}"/>
    <cellStyle name="Normal 6 2 3 3 2 5 2" xfId="15455" xr:uid="{00000000-0005-0000-0000-00005F3C0000}"/>
    <cellStyle name="Normal 6 2 3 3 2 5 2 3" xfId="30553" xr:uid="{00000000-0005-0000-0000-000059770000}"/>
    <cellStyle name="Normal 6 2 3 3 2 5 3" xfId="10435" xr:uid="{00000000-0005-0000-0000-0000C3280000}"/>
    <cellStyle name="Normal 6 2 3 3 2 5 3 3" xfId="25536" xr:uid="{00000000-0005-0000-0000-0000C0630000}"/>
    <cellStyle name="Normal 6 2 3 3 2 5 5" xfId="20523" xr:uid="{00000000-0005-0000-0000-00002B500000}"/>
    <cellStyle name="Normal 6 2 3 3 2 6" xfId="12113" xr:uid="{00000000-0005-0000-0000-0000512F0000}"/>
    <cellStyle name="Normal 6 2 3 3 2 6 3" xfId="27211" xr:uid="{00000000-0005-0000-0000-00004B6A0000}"/>
    <cellStyle name="Normal 6 2 3 3 2 7" xfId="7092" xr:uid="{00000000-0005-0000-0000-0000B41B0000}"/>
    <cellStyle name="Normal 6 2 3 3 2 7 3" xfId="22194" xr:uid="{00000000-0005-0000-0000-0000B2560000}"/>
    <cellStyle name="Normal 6 2 3 3 2 9" xfId="17181" xr:uid="{00000000-0005-0000-0000-00001D430000}"/>
    <cellStyle name="Normal 6 2 3 3 3" xfId="2228" xr:uid="{00000000-0005-0000-0000-0000B4080000}"/>
    <cellStyle name="Normal 6 2 3 3 3 2" xfId="3067" xr:uid="{00000000-0005-0000-0000-0000FB0B0000}"/>
    <cellStyle name="Normal 6 2 3 3 3 2 2" xfId="4757" xr:uid="{00000000-0005-0000-0000-000095120000}"/>
    <cellStyle name="Normal 6 2 3 3 3 2 2 2" xfId="14830" xr:uid="{00000000-0005-0000-0000-0000EE390000}"/>
    <cellStyle name="Normal 6 2 3 3 3 2 2 2 3" xfId="29928" xr:uid="{00000000-0005-0000-0000-0000E8740000}"/>
    <cellStyle name="Normal 6 2 3 3 3 2 2 3" xfId="9810" xr:uid="{00000000-0005-0000-0000-000052260000}"/>
    <cellStyle name="Normal 6 2 3 3 3 2 2 3 3" xfId="24911" xr:uid="{00000000-0005-0000-0000-00004F610000}"/>
    <cellStyle name="Normal 6 2 3 3 3 2 2 5" xfId="19898" xr:uid="{00000000-0005-0000-0000-0000BA4D0000}"/>
    <cellStyle name="Normal 6 2 3 3 3 2 3" xfId="6449" xr:uid="{00000000-0005-0000-0000-000031190000}"/>
    <cellStyle name="Normal 6 2 3 3 3 2 3 2" xfId="16501" xr:uid="{00000000-0005-0000-0000-000075400000}"/>
    <cellStyle name="Normal 6 2 3 3 3 2 3 3" xfId="11481" xr:uid="{00000000-0005-0000-0000-0000D92C0000}"/>
    <cellStyle name="Normal 6 2 3 3 3 2 3 3 3" xfId="26582" xr:uid="{00000000-0005-0000-0000-0000D6670000}"/>
    <cellStyle name="Normal 6 2 3 3 3 2 3 5" xfId="21569" xr:uid="{00000000-0005-0000-0000-000041540000}"/>
    <cellStyle name="Normal 6 2 3 3 3 2 4" xfId="13159" xr:uid="{00000000-0005-0000-0000-000067330000}"/>
    <cellStyle name="Normal 6 2 3 3 3 2 4 3" xfId="28257" xr:uid="{00000000-0005-0000-0000-0000616E0000}"/>
    <cellStyle name="Normal 6 2 3 3 3 2 5" xfId="8138" xr:uid="{00000000-0005-0000-0000-0000CA1F0000}"/>
    <cellStyle name="Normal 6 2 3 3 3 2 5 3" xfId="23240" xr:uid="{00000000-0005-0000-0000-0000C85A0000}"/>
    <cellStyle name="Normal 6 2 3 3 3 2 7" xfId="18227" xr:uid="{00000000-0005-0000-0000-000033470000}"/>
    <cellStyle name="Normal 6 2 3 3 3 3" xfId="3920" xr:uid="{00000000-0005-0000-0000-0000500F0000}"/>
    <cellStyle name="Normal 6 2 3 3 3 3 2" xfId="13994" xr:uid="{00000000-0005-0000-0000-0000AA360000}"/>
    <cellStyle name="Normal 6 2 3 3 3 3 2 3" xfId="29092" xr:uid="{00000000-0005-0000-0000-0000A4710000}"/>
    <cellStyle name="Normal 6 2 3 3 3 3 3" xfId="8974" xr:uid="{00000000-0005-0000-0000-00000E230000}"/>
    <cellStyle name="Normal 6 2 3 3 3 3 3 3" xfId="24075" xr:uid="{00000000-0005-0000-0000-00000B5E0000}"/>
    <cellStyle name="Normal 6 2 3 3 3 3 5" xfId="19062" xr:uid="{00000000-0005-0000-0000-0000764A0000}"/>
    <cellStyle name="Normal 6 2 3 3 3 4" xfId="5613" xr:uid="{00000000-0005-0000-0000-0000ED150000}"/>
    <cellStyle name="Normal 6 2 3 3 3 4 2" xfId="15665" xr:uid="{00000000-0005-0000-0000-0000313D0000}"/>
    <cellStyle name="Normal 6 2 3 3 3 4 2 3" xfId="30763" xr:uid="{00000000-0005-0000-0000-00002B780000}"/>
    <cellStyle name="Normal 6 2 3 3 3 4 3" xfId="10645" xr:uid="{00000000-0005-0000-0000-000095290000}"/>
    <cellStyle name="Normal 6 2 3 3 3 4 3 3" xfId="25746" xr:uid="{00000000-0005-0000-0000-000092640000}"/>
    <cellStyle name="Normal 6 2 3 3 3 4 5" xfId="20733" xr:uid="{00000000-0005-0000-0000-0000FD500000}"/>
    <cellStyle name="Normal 6 2 3 3 3 5" xfId="12323" xr:uid="{00000000-0005-0000-0000-000023300000}"/>
    <cellStyle name="Normal 6 2 3 3 3 5 3" xfId="27421" xr:uid="{00000000-0005-0000-0000-00001D6B0000}"/>
    <cellStyle name="Normal 6 2 3 3 3 6" xfId="7302" xr:uid="{00000000-0005-0000-0000-0000861C0000}"/>
    <cellStyle name="Normal 6 2 3 3 3 6 3" xfId="22404" xr:uid="{00000000-0005-0000-0000-000084570000}"/>
    <cellStyle name="Normal 6 2 3 3 3 8" xfId="17391" xr:uid="{00000000-0005-0000-0000-0000EF430000}"/>
    <cellStyle name="Normal 6 2 3 3 4" xfId="2649" xr:uid="{00000000-0005-0000-0000-0000590A0000}"/>
    <cellStyle name="Normal 6 2 3 3 4 2" xfId="4339" xr:uid="{00000000-0005-0000-0000-0000F3100000}"/>
    <cellStyle name="Normal 6 2 3 3 4 2 2" xfId="14412" xr:uid="{00000000-0005-0000-0000-00004C380000}"/>
    <cellStyle name="Normal 6 2 3 3 4 2 2 3" xfId="29510" xr:uid="{00000000-0005-0000-0000-000046730000}"/>
    <cellStyle name="Normal 6 2 3 3 4 2 3" xfId="9392" xr:uid="{00000000-0005-0000-0000-0000B0240000}"/>
    <cellStyle name="Normal 6 2 3 3 4 2 3 3" xfId="24493" xr:uid="{00000000-0005-0000-0000-0000AD5F0000}"/>
    <cellStyle name="Normal 6 2 3 3 4 2 5" xfId="19480" xr:uid="{00000000-0005-0000-0000-0000184C0000}"/>
    <cellStyle name="Normal 6 2 3 3 4 3" xfId="6031" xr:uid="{00000000-0005-0000-0000-00008F170000}"/>
    <cellStyle name="Normal 6 2 3 3 4 3 2" xfId="16083" xr:uid="{00000000-0005-0000-0000-0000D33E0000}"/>
    <cellStyle name="Normal 6 2 3 3 4 3 3" xfId="11063" xr:uid="{00000000-0005-0000-0000-0000372B0000}"/>
    <cellStyle name="Normal 6 2 3 3 4 3 3 3" xfId="26164" xr:uid="{00000000-0005-0000-0000-000034660000}"/>
    <cellStyle name="Normal 6 2 3 3 4 3 5" xfId="21151" xr:uid="{00000000-0005-0000-0000-00009F520000}"/>
    <cellStyle name="Normal 6 2 3 3 4 4" xfId="12741" xr:uid="{00000000-0005-0000-0000-0000C5310000}"/>
    <cellStyle name="Normal 6 2 3 3 4 4 3" xfId="27839" xr:uid="{00000000-0005-0000-0000-0000BF6C0000}"/>
    <cellStyle name="Normal 6 2 3 3 4 5" xfId="7720" xr:uid="{00000000-0005-0000-0000-0000281E0000}"/>
    <cellStyle name="Normal 6 2 3 3 4 5 3" xfId="22822" xr:uid="{00000000-0005-0000-0000-000026590000}"/>
    <cellStyle name="Normal 6 2 3 3 4 7" xfId="17809" xr:uid="{00000000-0005-0000-0000-000091450000}"/>
    <cellStyle name="Normal 6 2 3 3 5" xfId="3502" xr:uid="{00000000-0005-0000-0000-0000AE0D0000}"/>
    <cellStyle name="Normal 6 2 3 3 5 2" xfId="13576" xr:uid="{00000000-0005-0000-0000-000008350000}"/>
    <cellStyle name="Normal 6 2 3 3 5 2 3" xfId="28674" xr:uid="{00000000-0005-0000-0000-000002700000}"/>
    <cellStyle name="Normal 6 2 3 3 5 3" xfId="8556" xr:uid="{00000000-0005-0000-0000-00006C210000}"/>
    <cellStyle name="Normal 6 2 3 3 5 3 3" xfId="23657" xr:uid="{00000000-0005-0000-0000-0000695C0000}"/>
    <cellStyle name="Normal 6 2 3 3 5 5" xfId="18644" xr:uid="{00000000-0005-0000-0000-0000D4480000}"/>
    <cellStyle name="Normal 6 2 3 3 6" xfId="5195" xr:uid="{00000000-0005-0000-0000-00004B140000}"/>
    <cellStyle name="Normal 6 2 3 3 6 2" xfId="15247" xr:uid="{00000000-0005-0000-0000-00008F3B0000}"/>
    <cellStyle name="Normal 6 2 3 3 6 2 3" xfId="30345" xr:uid="{00000000-0005-0000-0000-000089760000}"/>
    <cellStyle name="Normal 6 2 3 3 6 3" xfId="10227" xr:uid="{00000000-0005-0000-0000-0000F3270000}"/>
    <cellStyle name="Normal 6 2 3 3 6 3 3" xfId="25328" xr:uid="{00000000-0005-0000-0000-0000F0620000}"/>
    <cellStyle name="Normal 6 2 3 3 6 5" xfId="20315" xr:uid="{00000000-0005-0000-0000-00005B4F0000}"/>
    <cellStyle name="Normal 6 2 3 3 7" xfId="11905" xr:uid="{00000000-0005-0000-0000-0000812E0000}"/>
    <cellStyle name="Normal 6 2 3 3 7 3" xfId="27003" xr:uid="{00000000-0005-0000-0000-00007B690000}"/>
    <cellStyle name="Normal 6 2 3 3 8" xfId="6884" xr:uid="{00000000-0005-0000-0000-0000E41A0000}"/>
    <cellStyle name="Normal 6 2 3 3 8 3" xfId="21986" xr:uid="{00000000-0005-0000-0000-0000E2550000}"/>
    <cellStyle name="Normal 6 2 3 4" xfId="1909" xr:uid="{00000000-0005-0000-0000-000075070000}"/>
    <cellStyle name="Normal 6 2 3 4 2" xfId="2332" xr:uid="{00000000-0005-0000-0000-00001C090000}"/>
    <cellStyle name="Normal 6 2 3 4 2 2" xfId="3171" xr:uid="{00000000-0005-0000-0000-0000630C0000}"/>
    <cellStyle name="Normal 6 2 3 4 2 2 2" xfId="4861" xr:uid="{00000000-0005-0000-0000-0000FD120000}"/>
    <cellStyle name="Normal 6 2 3 4 2 2 2 2" xfId="14934" xr:uid="{00000000-0005-0000-0000-0000563A0000}"/>
    <cellStyle name="Normal 6 2 3 4 2 2 2 2 3" xfId="30032" xr:uid="{00000000-0005-0000-0000-000050750000}"/>
    <cellStyle name="Normal 6 2 3 4 2 2 2 3" xfId="9914" xr:uid="{00000000-0005-0000-0000-0000BA260000}"/>
    <cellStyle name="Normal 6 2 3 4 2 2 2 3 3" xfId="25015" xr:uid="{00000000-0005-0000-0000-0000B7610000}"/>
    <cellStyle name="Normal 6 2 3 4 2 2 2 5" xfId="20002" xr:uid="{00000000-0005-0000-0000-0000224E0000}"/>
    <cellStyle name="Normal 6 2 3 4 2 2 3" xfId="6553" xr:uid="{00000000-0005-0000-0000-000099190000}"/>
    <cellStyle name="Normal 6 2 3 4 2 2 3 2" xfId="16605" xr:uid="{00000000-0005-0000-0000-0000DD400000}"/>
    <cellStyle name="Normal 6 2 3 4 2 2 3 3" xfId="11585" xr:uid="{00000000-0005-0000-0000-0000412D0000}"/>
    <cellStyle name="Normal 6 2 3 4 2 2 3 3 3" xfId="26686" xr:uid="{00000000-0005-0000-0000-00003E680000}"/>
    <cellStyle name="Normal 6 2 3 4 2 2 3 5" xfId="21673" xr:uid="{00000000-0005-0000-0000-0000A9540000}"/>
    <cellStyle name="Normal 6 2 3 4 2 2 4" xfId="13263" xr:uid="{00000000-0005-0000-0000-0000CF330000}"/>
    <cellStyle name="Normal 6 2 3 4 2 2 4 3" xfId="28361" xr:uid="{00000000-0005-0000-0000-0000C96E0000}"/>
    <cellStyle name="Normal 6 2 3 4 2 2 5" xfId="8242" xr:uid="{00000000-0005-0000-0000-000032200000}"/>
    <cellStyle name="Normal 6 2 3 4 2 2 5 3" xfId="23344" xr:uid="{00000000-0005-0000-0000-0000305B0000}"/>
    <cellStyle name="Normal 6 2 3 4 2 2 7" xfId="18331" xr:uid="{00000000-0005-0000-0000-00009B470000}"/>
    <cellStyle name="Normal 6 2 3 4 2 3" xfId="4024" xr:uid="{00000000-0005-0000-0000-0000B80F0000}"/>
    <cellStyle name="Normal 6 2 3 4 2 3 2" xfId="14098" xr:uid="{00000000-0005-0000-0000-000012370000}"/>
    <cellStyle name="Normal 6 2 3 4 2 3 2 3" xfId="29196" xr:uid="{00000000-0005-0000-0000-00000C720000}"/>
    <cellStyle name="Normal 6 2 3 4 2 3 3" xfId="9078" xr:uid="{00000000-0005-0000-0000-000076230000}"/>
    <cellStyle name="Normal 6 2 3 4 2 3 3 3" xfId="24179" xr:uid="{00000000-0005-0000-0000-0000735E0000}"/>
    <cellStyle name="Normal 6 2 3 4 2 3 5" xfId="19166" xr:uid="{00000000-0005-0000-0000-0000DE4A0000}"/>
    <cellStyle name="Normal 6 2 3 4 2 4" xfId="5717" xr:uid="{00000000-0005-0000-0000-000055160000}"/>
    <cellStyle name="Normal 6 2 3 4 2 4 2" xfId="15769" xr:uid="{00000000-0005-0000-0000-0000993D0000}"/>
    <cellStyle name="Normal 6 2 3 4 2 4 2 3" xfId="30867" xr:uid="{00000000-0005-0000-0000-000093780000}"/>
    <cellStyle name="Normal 6 2 3 4 2 4 3" xfId="10749" xr:uid="{00000000-0005-0000-0000-0000FD290000}"/>
    <cellStyle name="Normal 6 2 3 4 2 4 3 3" xfId="25850" xr:uid="{00000000-0005-0000-0000-0000FA640000}"/>
    <cellStyle name="Normal 6 2 3 4 2 4 5" xfId="20837" xr:uid="{00000000-0005-0000-0000-000065510000}"/>
    <cellStyle name="Normal 6 2 3 4 2 5" xfId="12427" xr:uid="{00000000-0005-0000-0000-00008B300000}"/>
    <cellStyle name="Normal 6 2 3 4 2 5 3" xfId="27525" xr:uid="{00000000-0005-0000-0000-0000856B0000}"/>
    <cellStyle name="Normal 6 2 3 4 2 6" xfId="7406" xr:uid="{00000000-0005-0000-0000-0000EE1C0000}"/>
    <cellStyle name="Normal 6 2 3 4 2 6 3" xfId="22508" xr:uid="{00000000-0005-0000-0000-0000EC570000}"/>
    <cellStyle name="Normal 6 2 3 4 2 8" xfId="17495" xr:uid="{00000000-0005-0000-0000-000057440000}"/>
    <cellStyle name="Normal 6 2 3 4 3" xfId="2753" xr:uid="{00000000-0005-0000-0000-0000C10A0000}"/>
    <cellStyle name="Normal 6 2 3 4 3 2" xfId="4443" xr:uid="{00000000-0005-0000-0000-00005B110000}"/>
    <cellStyle name="Normal 6 2 3 4 3 2 2" xfId="14516" xr:uid="{00000000-0005-0000-0000-0000B4380000}"/>
    <cellStyle name="Normal 6 2 3 4 3 2 2 3" xfId="29614" xr:uid="{00000000-0005-0000-0000-0000AE730000}"/>
    <cellStyle name="Normal 6 2 3 4 3 2 3" xfId="9496" xr:uid="{00000000-0005-0000-0000-000018250000}"/>
    <cellStyle name="Normal 6 2 3 4 3 2 3 3" xfId="24597" xr:uid="{00000000-0005-0000-0000-000015600000}"/>
    <cellStyle name="Normal 6 2 3 4 3 2 5" xfId="19584" xr:uid="{00000000-0005-0000-0000-0000804C0000}"/>
    <cellStyle name="Normal 6 2 3 4 3 3" xfId="6135" xr:uid="{00000000-0005-0000-0000-0000F7170000}"/>
    <cellStyle name="Normal 6 2 3 4 3 3 2" xfId="16187" xr:uid="{00000000-0005-0000-0000-00003B3F0000}"/>
    <cellStyle name="Normal 6 2 3 4 3 3 3" xfId="11167" xr:uid="{00000000-0005-0000-0000-00009F2B0000}"/>
    <cellStyle name="Normal 6 2 3 4 3 3 3 3" xfId="26268" xr:uid="{00000000-0005-0000-0000-00009C660000}"/>
    <cellStyle name="Normal 6 2 3 4 3 3 5" xfId="21255" xr:uid="{00000000-0005-0000-0000-000007530000}"/>
    <cellStyle name="Normal 6 2 3 4 3 4" xfId="12845" xr:uid="{00000000-0005-0000-0000-00002D320000}"/>
    <cellStyle name="Normal 6 2 3 4 3 4 3" xfId="27943" xr:uid="{00000000-0005-0000-0000-0000276D0000}"/>
    <cellStyle name="Normal 6 2 3 4 3 5" xfId="7824" xr:uid="{00000000-0005-0000-0000-0000901E0000}"/>
    <cellStyle name="Normal 6 2 3 4 3 5 3" xfId="22926" xr:uid="{00000000-0005-0000-0000-00008E590000}"/>
    <cellStyle name="Normal 6 2 3 4 3 7" xfId="17913" xr:uid="{00000000-0005-0000-0000-0000F9450000}"/>
    <cellStyle name="Normal 6 2 3 4 4" xfId="3606" xr:uid="{00000000-0005-0000-0000-0000160E0000}"/>
    <cellStyle name="Normal 6 2 3 4 4 2" xfId="13680" xr:uid="{00000000-0005-0000-0000-000070350000}"/>
    <cellStyle name="Normal 6 2 3 4 4 2 3" xfId="28778" xr:uid="{00000000-0005-0000-0000-00006A700000}"/>
    <cellStyle name="Normal 6 2 3 4 4 3" xfId="8660" xr:uid="{00000000-0005-0000-0000-0000D4210000}"/>
    <cellStyle name="Normal 6 2 3 4 4 3 3" xfId="23761" xr:uid="{00000000-0005-0000-0000-0000D15C0000}"/>
    <cellStyle name="Normal 6 2 3 4 4 5" xfId="18748" xr:uid="{00000000-0005-0000-0000-00003C490000}"/>
    <cellStyle name="Normal 6 2 3 4 5" xfId="5299" xr:uid="{00000000-0005-0000-0000-0000B3140000}"/>
    <cellStyle name="Normal 6 2 3 4 5 2" xfId="15351" xr:uid="{00000000-0005-0000-0000-0000F73B0000}"/>
    <cellStyle name="Normal 6 2 3 4 5 2 3" xfId="30449" xr:uid="{00000000-0005-0000-0000-0000F1760000}"/>
    <cellStyle name="Normal 6 2 3 4 5 3" xfId="10331" xr:uid="{00000000-0005-0000-0000-00005B280000}"/>
    <cellStyle name="Normal 6 2 3 4 5 3 3" xfId="25432" xr:uid="{00000000-0005-0000-0000-000058630000}"/>
    <cellStyle name="Normal 6 2 3 4 5 5" xfId="20419" xr:uid="{00000000-0005-0000-0000-0000C34F0000}"/>
    <cellStyle name="Normal 6 2 3 4 6" xfId="12009" xr:uid="{00000000-0005-0000-0000-0000E92E0000}"/>
    <cellStyle name="Normal 6 2 3 4 6 3" xfId="27107" xr:uid="{00000000-0005-0000-0000-0000E3690000}"/>
    <cellStyle name="Normal 6 2 3 4 7" xfId="6988" xr:uid="{00000000-0005-0000-0000-00004C1B0000}"/>
    <cellStyle name="Normal 6 2 3 4 7 3" xfId="22090" xr:uid="{00000000-0005-0000-0000-00004A560000}"/>
    <cellStyle name="Normal 6 2 3 4 9" xfId="17077" xr:uid="{00000000-0005-0000-0000-0000B5420000}"/>
    <cellStyle name="Normal 6 2 3 5" xfId="2122" xr:uid="{00000000-0005-0000-0000-00004A080000}"/>
    <cellStyle name="Normal 6 2 3 5 2" xfId="2963" xr:uid="{00000000-0005-0000-0000-0000930B0000}"/>
    <cellStyle name="Normal 6 2 3 5 2 2" xfId="4653" xr:uid="{00000000-0005-0000-0000-00002D120000}"/>
    <cellStyle name="Normal 6 2 3 5 2 2 2" xfId="14726" xr:uid="{00000000-0005-0000-0000-000086390000}"/>
    <cellStyle name="Normal 6 2 3 5 2 2 2 3" xfId="29824" xr:uid="{00000000-0005-0000-0000-000080740000}"/>
    <cellStyle name="Normal 6 2 3 5 2 2 3" xfId="9706" xr:uid="{00000000-0005-0000-0000-0000EA250000}"/>
    <cellStyle name="Normal 6 2 3 5 2 2 3 3" xfId="24807" xr:uid="{00000000-0005-0000-0000-0000E7600000}"/>
    <cellStyle name="Normal 6 2 3 5 2 2 5" xfId="19794" xr:uid="{00000000-0005-0000-0000-0000524D0000}"/>
    <cellStyle name="Normal 6 2 3 5 2 3" xfId="6345" xr:uid="{00000000-0005-0000-0000-0000C9180000}"/>
    <cellStyle name="Normal 6 2 3 5 2 3 2" xfId="16397" xr:uid="{00000000-0005-0000-0000-00000D400000}"/>
    <cellStyle name="Normal 6 2 3 5 2 3 3" xfId="11377" xr:uid="{00000000-0005-0000-0000-0000712C0000}"/>
    <cellStyle name="Normal 6 2 3 5 2 3 3 3" xfId="26478" xr:uid="{00000000-0005-0000-0000-00006E670000}"/>
    <cellStyle name="Normal 6 2 3 5 2 3 5" xfId="21465" xr:uid="{00000000-0005-0000-0000-0000D9530000}"/>
    <cellStyle name="Normal 6 2 3 5 2 4" xfId="13055" xr:uid="{00000000-0005-0000-0000-0000FF320000}"/>
    <cellStyle name="Normal 6 2 3 5 2 4 3" xfId="28153" xr:uid="{00000000-0005-0000-0000-0000F96D0000}"/>
    <cellStyle name="Normal 6 2 3 5 2 5" xfId="8034" xr:uid="{00000000-0005-0000-0000-0000621F0000}"/>
    <cellStyle name="Normal 6 2 3 5 2 5 3" xfId="23136" xr:uid="{00000000-0005-0000-0000-0000605A0000}"/>
    <cellStyle name="Normal 6 2 3 5 2 7" xfId="18123" xr:uid="{00000000-0005-0000-0000-0000CB460000}"/>
    <cellStyle name="Normal 6 2 3 5 3" xfId="3816" xr:uid="{00000000-0005-0000-0000-0000E80E0000}"/>
    <cellStyle name="Normal 6 2 3 5 3 2" xfId="13890" xr:uid="{00000000-0005-0000-0000-000042360000}"/>
    <cellStyle name="Normal 6 2 3 5 3 2 3" xfId="28988" xr:uid="{00000000-0005-0000-0000-00003C710000}"/>
    <cellStyle name="Normal 6 2 3 5 3 3" xfId="8870" xr:uid="{00000000-0005-0000-0000-0000A6220000}"/>
    <cellStyle name="Normal 6 2 3 5 3 3 3" xfId="23971" xr:uid="{00000000-0005-0000-0000-0000A35D0000}"/>
    <cellStyle name="Normal 6 2 3 5 3 5" xfId="18958" xr:uid="{00000000-0005-0000-0000-00000E4A0000}"/>
    <cellStyle name="Normal 6 2 3 5 4" xfId="5509" xr:uid="{00000000-0005-0000-0000-000085150000}"/>
    <cellStyle name="Normal 6 2 3 5 4 2" xfId="15561" xr:uid="{00000000-0005-0000-0000-0000C93C0000}"/>
    <cellStyle name="Normal 6 2 3 5 4 2 3" xfId="30659" xr:uid="{00000000-0005-0000-0000-0000C3770000}"/>
    <cellStyle name="Normal 6 2 3 5 4 3" xfId="10541" xr:uid="{00000000-0005-0000-0000-00002D290000}"/>
    <cellStyle name="Normal 6 2 3 5 4 3 3" xfId="25642" xr:uid="{00000000-0005-0000-0000-00002A640000}"/>
    <cellStyle name="Normal 6 2 3 5 4 5" xfId="20629" xr:uid="{00000000-0005-0000-0000-000095500000}"/>
    <cellStyle name="Normal 6 2 3 5 5" xfId="12219" xr:uid="{00000000-0005-0000-0000-0000BB2F0000}"/>
    <cellStyle name="Normal 6 2 3 5 5 3" xfId="27317" xr:uid="{00000000-0005-0000-0000-0000B56A0000}"/>
    <cellStyle name="Normal 6 2 3 5 6" xfId="7198" xr:uid="{00000000-0005-0000-0000-00001E1C0000}"/>
    <cellStyle name="Normal 6 2 3 5 6 3" xfId="22300" xr:uid="{00000000-0005-0000-0000-00001C570000}"/>
    <cellStyle name="Normal 6 2 3 5 8" xfId="17287" xr:uid="{00000000-0005-0000-0000-000087430000}"/>
    <cellStyle name="Normal 6 2 3 6" xfId="2543" xr:uid="{00000000-0005-0000-0000-0000EF090000}"/>
    <cellStyle name="Normal 6 2 3 6 2" xfId="4235" xr:uid="{00000000-0005-0000-0000-00008B100000}"/>
    <cellStyle name="Normal 6 2 3 6 2 2" xfId="14308" xr:uid="{00000000-0005-0000-0000-0000E4370000}"/>
    <cellStyle name="Normal 6 2 3 6 2 2 3" xfId="29406" xr:uid="{00000000-0005-0000-0000-0000DE720000}"/>
    <cellStyle name="Normal 6 2 3 6 2 3" xfId="9288" xr:uid="{00000000-0005-0000-0000-000048240000}"/>
    <cellStyle name="Normal 6 2 3 6 2 3 3" xfId="24389" xr:uid="{00000000-0005-0000-0000-0000455F0000}"/>
    <cellStyle name="Normal 6 2 3 6 2 5" xfId="19376" xr:uid="{00000000-0005-0000-0000-0000B04B0000}"/>
    <cellStyle name="Normal 6 2 3 6 3" xfId="5927" xr:uid="{00000000-0005-0000-0000-000027170000}"/>
    <cellStyle name="Normal 6 2 3 6 3 2" xfId="15979" xr:uid="{00000000-0005-0000-0000-00006B3E0000}"/>
    <cellStyle name="Normal 6 2 3 6 3 3" xfId="10959" xr:uid="{00000000-0005-0000-0000-0000CF2A0000}"/>
    <cellStyle name="Normal 6 2 3 6 3 3 3" xfId="26060" xr:uid="{00000000-0005-0000-0000-0000CC650000}"/>
    <cellStyle name="Normal 6 2 3 6 3 5" xfId="21047" xr:uid="{00000000-0005-0000-0000-000037520000}"/>
    <cellStyle name="Normal 6 2 3 6 4" xfId="12637" xr:uid="{00000000-0005-0000-0000-00005D310000}"/>
    <cellStyle name="Normal 6 2 3 6 4 3" xfId="27735" xr:uid="{00000000-0005-0000-0000-0000576C0000}"/>
    <cellStyle name="Normal 6 2 3 6 5" xfId="7616" xr:uid="{00000000-0005-0000-0000-0000C01D0000}"/>
    <cellStyle name="Normal 6 2 3 6 5 3" xfId="22718" xr:uid="{00000000-0005-0000-0000-0000BE580000}"/>
    <cellStyle name="Normal 6 2 3 6 7" xfId="17705" xr:uid="{00000000-0005-0000-0000-000029450000}"/>
    <cellStyle name="Normal 6 2 3 7" xfId="3394" xr:uid="{00000000-0005-0000-0000-0000420D0000}"/>
    <cellStyle name="Normal 6 2 3 7 2" xfId="13472" xr:uid="{00000000-0005-0000-0000-0000A0340000}"/>
    <cellStyle name="Normal 6 2 3 7 2 3" xfId="28570" xr:uid="{00000000-0005-0000-0000-00009A6F0000}"/>
    <cellStyle name="Normal 6 2 3 7 3" xfId="8452" xr:uid="{00000000-0005-0000-0000-000004210000}"/>
    <cellStyle name="Normal 6 2 3 7 3 3" xfId="23553" xr:uid="{00000000-0005-0000-0000-0000015C0000}"/>
    <cellStyle name="Normal 6 2 3 7 5" xfId="18540" xr:uid="{00000000-0005-0000-0000-00006C480000}"/>
    <cellStyle name="Normal 6 2 3 8" xfId="5088" xr:uid="{00000000-0005-0000-0000-0000E0130000}"/>
    <cellStyle name="Normal 6 2 3 8 2" xfId="15143" xr:uid="{00000000-0005-0000-0000-0000273B0000}"/>
    <cellStyle name="Normal 6 2 3 8 2 3" xfId="30241" xr:uid="{00000000-0005-0000-0000-000021760000}"/>
    <cellStyle name="Normal 6 2 3 8 3" xfId="10123" xr:uid="{00000000-0005-0000-0000-00008B270000}"/>
    <cellStyle name="Normal 6 2 3 8 3 3" xfId="25224" xr:uid="{00000000-0005-0000-0000-000088620000}"/>
    <cellStyle name="Normal 6 2 3 8 5" xfId="20211" xr:uid="{00000000-0005-0000-0000-0000F34E0000}"/>
    <cellStyle name="Normal 6 2 3 9" xfId="11799" xr:uid="{00000000-0005-0000-0000-0000172E0000}"/>
    <cellStyle name="Normal 6 2 3 9 3" xfId="26899" xr:uid="{00000000-0005-0000-0000-000013690000}"/>
    <cellStyle name="Normal 6 2 4" xfId="723" xr:uid="{00000000-0005-0000-0000-0000D3020000}"/>
    <cellStyle name="Normal 6 2 4 2" xfId="1464" xr:uid="{00000000-0005-0000-0000-0000B8050000}"/>
    <cellStyle name="Normal 6 2 5" xfId="744" xr:uid="{00000000-0005-0000-0000-0000E8020000}"/>
    <cellStyle name="Normal 6 2 5 2" xfId="1465" xr:uid="{00000000-0005-0000-0000-0000B9050000}"/>
    <cellStyle name="Normal 6 2 6" xfId="1461" xr:uid="{00000000-0005-0000-0000-0000B5050000}"/>
    <cellStyle name="Normal 6 2 7" xfId="1711" xr:uid="{00000000-0005-0000-0000-0000AF060000}"/>
    <cellStyle name="Normal 6 2 7 11" xfId="16890" xr:uid="{00000000-0005-0000-0000-0000FA410000}"/>
    <cellStyle name="Normal 6 2 7 2" xfId="1819" xr:uid="{00000000-0005-0000-0000-00001B070000}"/>
    <cellStyle name="Normal 6 2 7 2 10" xfId="16994" xr:uid="{00000000-0005-0000-0000-000062420000}"/>
    <cellStyle name="Normal 6 2 7 2 2" xfId="2036" xr:uid="{00000000-0005-0000-0000-0000F4070000}"/>
    <cellStyle name="Normal 6 2 7 2 2 2" xfId="2457" xr:uid="{00000000-0005-0000-0000-000099090000}"/>
    <cellStyle name="Normal 6 2 7 2 2 2 2" xfId="3296" xr:uid="{00000000-0005-0000-0000-0000E00C0000}"/>
    <cellStyle name="Normal 6 2 7 2 2 2 2 2" xfId="4986" xr:uid="{00000000-0005-0000-0000-00007A130000}"/>
    <cellStyle name="Normal 6 2 7 2 2 2 2 2 2" xfId="15059" xr:uid="{00000000-0005-0000-0000-0000D33A0000}"/>
    <cellStyle name="Normal 6 2 7 2 2 2 2 2 2 3" xfId="30157" xr:uid="{00000000-0005-0000-0000-0000CD750000}"/>
    <cellStyle name="Normal 6 2 7 2 2 2 2 2 3" xfId="10039" xr:uid="{00000000-0005-0000-0000-000037270000}"/>
    <cellStyle name="Normal 6 2 7 2 2 2 2 2 3 3" xfId="25140" xr:uid="{00000000-0005-0000-0000-000034620000}"/>
    <cellStyle name="Normal 6 2 7 2 2 2 2 2 5" xfId="20127" xr:uid="{00000000-0005-0000-0000-00009F4E0000}"/>
    <cellStyle name="Normal 6 2 7 2 2 2 2 3" xfId="6678" xr:uid="{00000000-0005-0000-0000-0000161A0000}"/>
    <cellStyle name="Normal 6 2 7 2 2 2 2 3 2" xfId="16730" xr:uid="{00000000-0005-0000-0000-00005A410000}"/>
    <cellStyle name="Normal 6 2 7 2 2 2 2 3 3" xfId="11710" xr:uid="{00000000-0005-0000-0000-0000BE2D0000}"/>
    <cellStyle name="Normal 6 2 7 2 2 2 2 3 3 3" xfId="26811" xr:uid="{00000000-0005-0000-0000-0000BB680000}"/>
    <cellStyle name="Normal 6 2 7 2 2 2 2 3 5" xfId="21798" xr:uid="{00000000-0005-0000-0000-000026550000}"/>
    <cellStyle name="Normal 6 2 7 2 2 2 2 4" xfId="13388" xr:uid="{00000000-0005-0000-0000-00004C340000}"/>
    <cellStyle name="Normal 6 2 7 2 2 2 2 4 3" xfId="28486" xr:uid="{00000000-0005-0000-0000-0000466F0000}"/>
    <cellStyle name="Normal 6 2 7 2 2 2 2 5" xfId="8367" xr:uid="{00000000-0005-0000-0000-0000AF200000}"/>
    <cellStyle name="Normal 6 2 7 2 2 2 2 5 3" xfId="23469" xr:uid="{00000000-0005-0000-0000-0000AD5B0000}"/>
    <cellStyle name="Normal 6 2 7 2 2 2 2 7" xfId="18456" xr:uid="{00000000-0005-0000-0000-000018480000}"/>
    <cellStyle name="Normal 6 2 7 2 2 2 3" xfId="4149" xr:uid="{00000000-0005-0000-0000-000035100000}"/>
    <cellStyle name="Normal 6 2 7 2 2 2 3 2" xfId="14223" xr:uid="{00000000-0005-0000-0000-00008F370000}"/>
    <cellStyle name="Normal 6 2 7 2 2 2 3 2 3" xfId="29321" xr:uid="{00000000-0005-0000-0000-000089720000}"/>
    <cellStyle name="Normal 6 2 7 2 2 2 3 3" xfId="9203" xr:uid="{00000000-0005-0000-0000-0000F3230000}"/>
    <cellStyle name="Normal 6 2 7 2 2 2 3 3 3" xfId="24304" xr:uid="{00000000-0005-0000-0000-0000F05E0000}"/>
    <cellStyle name="Normal 6 2 7 2 2 2 3 5" xfId="19291" xr:uid="{00000000-0005-0000-0000-00005B4B0000}"/>
    <cellStyle name="Normal 6 2 7 2 2 2 4" xfId="5842" xr:uid="{00000000-0005-0000-0000-0000D2160000}"/>
    <cellStyle name="Normal 6 2 7 2 2 2 4 2" xfId="15894" xr:uid="{00000000-0005-0000-0000-0000163E0000}"/>
    <cellStyle name="Normal 6 2 7 2 2 2 4 3" xfId="10874" xr:uid="{00000000-0005-0000-0000-00007A2A0000}"/>
    <cellStyle name="Normal 6 2 7 2 2 2 4 3 3" xfId="25975" xr:uid="{00000000-0005-0000-0000-000077650000}"/>
    <cellStyle name="Normal 6 2 7 2 2 2 4 5" xfId="20962" xr:uid="{00000000-0005-0000-0000-0000E2510000}"/>
    <cellStyle name="Normal 6 2 7 2 2 2 5" xfId="12552" xr:uid="{00000000-0005-0000-0000-000008310000}"/>
    <cellStyle name="Normal 6 2 7 2 2 2 5 3" xfId="27650" xr:uid="{00000000-0005-0000-0000-0000026C0000}"/>
    <cellStyle name="Normal 6 2 7 2 2 2 6" xfId="7531" xr:uid="{00000000-0005-0000-0000-00006B1D0000}"/>
    <cellStyle name="Normal 6 2 7 2 2 2 6 3" xfId="22633" xr:uid="{00000000-0005-0000-0000-000069580000}"/>
    <cellStyle name="Normal 6 2 7 2 2 2 8" xfId="17620" xr:uid="{00000000-0005-0000-0000-0000D4440000}"/>
    <cellStyle name="Normal 6 2 7 2 2 3" xfId="2878" xr:uid="{00000000-0005-0000-0000-00003E0B0000}"/>
    <cellStyle name="Normal 6 2 7 2 2 3 2" xfId="4568" xr:uid="{00000000-0005-0000-0000-0000D8110000}"/>
    <cellStyle name="Normal 6 2 7 2 2 3 2 2" xfId="14641" xr:uid="{00000000-0005-0000-0000-000031390000}"/>
    <cellStyle name="Normal 6 2 7 2 2 3 2 2 3" xfId="29739" xr:uid="{00000000-0005-0000-0000-00002B740000}"/>
    <cellStyle name="Normal 6 2 7 2 2 3 2 3" xfId="9621" xr:uid="{00000000-0005-0000-0000-000095250000}"/>
    <cellStyle name="Normal 6 2 7 2 2 3 2 3 3" xfId="24722" xr:uid="{00000000-0005-0000-0000-000092600000}"/>
    <cellStyle name="Normal 6 2 7 2 2 3 2 5" xfId="19709" xr:uid="{00000000-0005-0000-0000-0000FD4C0000}"/>
    <cellStyle name="Normal 6 2 7 2 2 3 3" xfId="6260" xr:uid="{00000000-0005-0000-0000-000074180000}"/>
    <cellStyle name="Normal 6 2 7 2 2 3 3 2" xfId="16312" xr:uid="{00000000-0005-0000-0000-0000B83F0000}"/>
    <cellStyle name="Normal 6 2 7 2 2 3 3 3" xfId="11292" xr:uid="{00000000-0005-0000-0000-00001C2C0000}"/>
    <cellStyle name="Normal 6 2 7 2 2 3 3 3 3" xfId="26393" xr:uid="{00000000-0005-0000-0000-000019670000}"/>
    <cellStyle name="Normal 6 2 7 2 2 3 3 5" xfId="21380" xr:uid="{00000000-0005-0000-0000-000084530000}"/>
    <cellStyle name="Normal 6 2 7 2 2 3 4" xfId="12970" xr:uid="{00000000-0005-0000-0000-0000AA320000}"/>
    <cellStyle name="Normal 6 2 7 2 2 3 4 3" xfId="28068" xr:uid="{00000000-0005-0000-0000-0000A46D0000}"/>
    <cellStyle name="Normal 6 2 7 2 2 3 5" xfId="7949" xr:uid="{00000000-0005-0000-0000-00000D1F0000}"/>
    <cellStyle name="Normal 6 2 7 2 2 3 5 3" xfId="23051" xr:uid="{00000000-0005-0000-0000-00000B5A0000}"/>
    <cellStyle name="Normal 6 2 7 2 2 3 7" xfId="18038" xr:uid="{00000000-0005-0000-0000-000076460000}"/>
    <cellStyle name="Normal 6 2 7 2 2 4" xfId="3731" xr:uid="{00000000-0005-0000-0000-0000930E0000}"/>
    <cellStyle name="Normal 6 2 7 2 2 4 2" xfId="13805" xr:uid="{00000000-0005-0000-0000-0000ED350000}"/>
    <cellStyle name="Normal 6 2 7 2 2 4 2 3" xfId="28903" xr:uid="{00000000-0005-0000-0000-0000E7700000}"/>
    <cellStyle name="Normal 6 2 7 2 2 4 3" xfId="8785" xr:uid="{00000000-0005-0000-0000-000051220000}"/>
    <cellStyle name="Normal 6 2 7 2 2 4 3 3" xfId="23886" xr:uid="{00000000-0005-0000-0000-00004E5D0000}"/>
    <cellStyle name="Normal 6 2 7 2 2 4 5" xfId="18873" xr:uid="{00000000-0005-0000-0000-0000B9490000}"/>
    <cellStyle name="Normal 6 2 7 2 2 5" xfId="5424" xr:uid="{00000000-0005-0000-0000-000030150000}"/>
    <cellStyle name="Normal 6 2 7 2 2 5 2" xfId="15476" xr:uid="{00000000-0005-0000-0000-0000743C0000}"/>
    <cellStyle name="Normal 6 2 7 2 2 5 2 3" xfId="30574" xr:uid="{00000000-0005-0000-0000-00006E770000}"/>
    <cellStyle name="Normal 6 2 7 2 2 5 3" xfId="10456" xr:uid="{00000000-0005-0000-0000-0000D8280000}"/>
    <cellStyle name="Normal 6 2 7 2 2 5 3 3" xfId="25557" xr:uid="{00000000-0005-0000-0000-0000D5630000}"/>
    <cellStyle name="Normal 6 2 7 2 2 5 5" xfId="20544" xr:uid="{00000000-0005-0000-0000-000040500000}"/>
    <cellStyle name="Normal 6 2 7 2 2 6" xfId="12134" xr:uid="{00000000-0005-0000-0000-0000662F0000}"/>
    <cellStyle name="Normal 6 2 7 2 2 6 3" xfId="27232" xr:uid="{00000000-0005-0000-0000-0000606A0000}"/>
    <cellStyle name="Normal 6 2 7 2 2 7" xfId="7113" xr:uid="{00000000-0005-0000-0000-0000C91B0000}"/>
    <cellStyle name="Normal 6 2 7 2 2 7 3" xfId="22215" xr:uid="{00000000-0005-0000-0000-0000C7560000}"/>
    <cellStyle name="Normal 6 2 7 2 2 9" xfId="17202" xr:uid="{00000000-0005-0000-0000-000032430000}"/>
    <cellStyle name="Normal 6 2 7 2 3" xfId="2249" xr:uid="{00000000-0005-0000-0000-0000C9080000}"/>
    <cellStyle name="Normal 6 2 7 2 3 2" xfId="3088" xr:uid="{00000000-0005-0000-0000-0000100C0000}"/>
    <cellStyle name="Normal 6 2 7 2 3 2 2" xfId="4778" xr:uid="{00000000-0005-0000-0000-0000AA120000}"/>
    <cellStyle name="Normal 6 2 7 2 3 2 2 2" xfId="14851" xr:uid="{00000000-0005-0000-0000-0000033A0000}"/>
    <cellStyle name="Normal 6 2 7 2 3 2 2 2 3" xfId="29949" xr:uid="{00000000-0005-0000-0000-0000FD740000}"/>
    <cellStyle name="Normal 6 2 7 2 3 2 2 3" xfId="9831" xr:uid="{00000000-0005-0000-0000-000067260000}"/>
    <cellStyle name="Normal 6 2 7 2 3 2 2 3 3" xfId="24932" xr:uid="{00000000-0005-0000-0000-000064610000}"/>
    <cellStyle name="Normal 6 2 7 2 3 2 2 5" xfId="19919" xr:uid="{00000000-0005-0000-0000-0000CF4D0000}"/>
    <cellStyle name="Normal 6 2 7 2 3 2 3" xfId="6470" xr:uid="{00000000-0005-0000-0000-000046190000}"/>
    <cellStyle name="Normal 6 2 7 2 3 2 3 2" xfId="16522" xr:uid="{00000000-0005-0000-0000-00008A400000}"/>
    <cellStyle name="Normal 6 2 7 2 3 2 3 3" xfId="11502" xr:uid="{00000000-0005-0000-0000-0000EE2C0000}"/>
    <cellStyle name="Normal 6 2 7 2 3 2 3 3 3" xfId="26603" xr:uid="{00000000-0005-0000-0000-0000EB670000}"/>
    <cellStyle name="Normal 6 2 7 2 3 2 3 5" xfId="21590" xr:uid="{00000000-0005-0000-0000-000056540000}"/>
    <cellStyle name="Normal 6 2 7 2 3 2 4" xfId="13180" xr:uid="{00000000-0005-0000-0000-00007C330000}"/>
    <cellStyle name="Normal 6 2 7 2 3 2 4 3" xfId="28278" xr:uid="{00000000-0005-0000-0000-0000766E0000}"/>
    <cellStyle name="Normal 6 2 7 2 3 2 5" xfId="8159" xr:uid="{00000000-0005-0000-0000-0000DF1F0000}"/>
    <cellStyle name="Normal 6 2 7 2 3 2 5 3" xfId="23261" xr:uid="{00000000-0005-0000-0000-0000DD5A0000}"/>
    <cellStyle name="Normal 6 2 7 2 3 2 7" xfId="18248" xr:uid="{00000000-0005-0000-0000-000048470000}"/>
    <cellStyle name="Normal 6 2 7 2 3 3" xfId="3941" xr:uid="{00000000-0005-0000-0000-0000650F0000}"/>
    <cellStyle name="Normal 6 2 7 2 3 3 2" xfId="14015" xr:uid="{00000000-0005-0000-0000-0000BF360000}"/>
    <cellStyle name="Normal 6 2 7 2 3 3 2 3" xfId="29113" xr:uid="{00000000-0005-0000-0000-0000B9710000}"/>
    <cellStyle name="Normal 6 2 7 2 3 3 3" xfId="8995" xr:uid="{00000000-0005-0000-0000-000023230000}"/>
    <cellStyle name="Normal 6 2 7 2 3 3 3 3" xfId="24096" xr:uid="{00000000-0005-0000-0000-0000205E0000}"/>
    <cellStyle name="Normal 6 2 7 2 3 3 5" xfId="19083" xr:uid="{00000000-0005-0000-0000-00008B4A0000}"/>
    <cellStyle name="Normal 6 2 7 2 3 4" xfId="5634" xr:uid="{00000000-0005-0000-0000-000002160000}"/>
    <cellStyle name="Normal 6 2 7 2 3 4 2" xfId="15686" xr:uid="{00000000-0005-0000-0000-0000463D0000}"/>
    <cellStyle name="Normal 6 2 7 2 3 4 2 3" xfId="30784" xr:uid="{00000000-0005-0000-0000-000040780000}"/>
    <cellStyle name="Normal 6 2 7 2 3 4 3" xfId="10666" xr:uid="{00000000-0005-0000-0000-0000AA290000}"/>
    <cellStyle name="Normal 6 2 7 2 3 4 3 3" xfId="25767" xr:uid="{00000000-0005-0000-0000-0000A7640000}"/>
    <cellStyle name="Normal 6 2 7 2 3 4 5" xfId="20754" xr:uid="{00000000-0005-0000-0000-000012510000}"/>
    <cellStyle name="Normal 6 2 7 2 3 5" xfId="12344" xr:uid="{00000000-0005-0000-0000-000038300000}"/>
    <cellStyle name="Normal 6 2 7 2 3 5 3" xfId="27442" xr:uid="{00000000-0005-0000-0000-0000326B0000}"/>
    <cellStyle name="Normal 6 2 7 2 3 6" xfId="7323" xr:uid="{00000000-0005-0000-0000-00009B1C0000}"/>
    <cellStyle name="Normal 6 2 7 2 3 6 3" xfId="22425" xr:uid="{00000000-0005-0000-0000-000099570000}"/>
    <cellStyle name="Normal 6 2 7 2 3 8" xfId="17412" xr:uid="{00000000-0005-0000-0000-000004440000}"/>
    <cellStyle name="Normal 6 2 7 2 4" xfId="2670" xr:uid="{00000000-0005-0000-0000-00006E0A0000}"/>
    <cellStyle name="Normal 6 2 7 2 4 2" xfId="4360" xr:uid="{00000000-0005-0000-0000-000008110000}"/>
    <cellStyle name="Normal 6 2 7 2 4 2 2" xfId="14433" xr:uid="{00000000-0005-0000-0000-000061380000}"/>
    <cellStyle name="Normal 6 2 7 2 4 2 2 3" xfId="29531" xr:uid="{00000000-0005-0000-0000-00005B730000}"/>
    <cellStyle name="Normal 6 2 7 2 4 2 3" xfId="9413" xr:uid="{00000000-0005-0000-0000-0000C5240000}"/>
    <cellStyle name="Normal 6 2 7 2 4 2 3 3" xfId="24514" xr:uid="{00000000-0005-0000-0000-0000C25F0000}"/>
    <cellStyle name="Normal 6 2 7 2 4 2 5" xfId="19501" xr:uid="{00000000-0005-0000-0000-00002D4C0000}"/>
    <cellStyle name="Normal 6 2 7 2 4 3" xfId="6052" xr:uid="{00000000-0005-0000-0000-0000A4170000}"/>
    <cellStyle name="Normal 6 2 7 2 4 3 2" xfId="16104" xr:uid="{00000000-0005-0000-0000-0000E83E0000}"/>
    <cellStyle name="Normal 6 2 7 2 4 3 3" xfId="11084" xr:uid="{00000000-0005-0000-0000-00004C2B0000}"/>
    <cellStyle name="Normal 6 2 7 2 4 3 3 3" xfId="26185" xr:uid="{00000000-0005-0000-0000-000049660000}"/>
    <cellStyle name="Normal 6 2 7 2 4 3 5" xfId="21172" xr:uid="{00000000-0005-0000-0000-0000B4520000}"/>
    <cellStyle name="Normal 6 2 7 2 4 4" xfId="12762" xr:uid="{00000000-0005-0000-0000-0000DA310000}"/>
    <cellStyle name="Normal 6 2 7 2 4 4 3" xfId="27860" xr:uid="{00000000-0005-0000-0000-0000D46C0000}"/>
    <cellStyle name="Normal 6 2 7 2 4 5" xfId="7741" xr:uid="{00000000-0005-0000-0000-00003D1E0000}"/>
    <cellStyle name="Normal 6 2 7 2 4 5 3" xfId="22843" xr:uid="{00000000-0005-0000-0000-00003B590000}"/>
    <cellStyle name="Normal 6 2 7 2 4 7" xfId="17830" xr:uid="{00000000-0005-0000-0000-0000A6450000}"/>
    <cellStyle name="Normal 6 2 7 2 5" xfId="3523" xr:uid="{00000000-0005-0000-0000-0000C30D0000}"/>
    <cellStyle name="Normal 6 2 7 2 5 2" xfId="13597" xr:uid="{00000000-0005-0000-0000-00001D350000}"/>
    <cellStyle name="Normal 6 2 7 2 5 2 3" xfId="28695" xr:uid="{00000000-0005-0000-0000-000017700000}"/>
    <cellStyle name="Normal 6 2 7 2 5 3" xfId="8577" xr:uid="{00000000-0005-0000-0000-000081210000}"/>
    <cellStyle name="Normal 6 2 7 2 5 3 3" xfId="23678" xr:uid="{00000000-0005-0000-0000-00007E5C0000}"/>
    <cellStyle name="Normal 6 2 7 2 5 5" xfId="18665" xr:uid="{00000000-0005-0000-0000-0000E9480000}"/>
    <cellStyle name="Normal 6 2 7 2 6" xfId="5216" xr:uid="{00000000-0005-0000-0000-000060140000}"/>
    <cellStyle name="Normal 6 2 7 2 6 2" xfId="15268" xr:uid="{00000000-0005-0000-0000-0000A43B0000}"/>
    <cellStyle name="Normal 6 2 7 2 6 2 3" xfId="30366" xr:uid="{00000000-0005-0000-0000-00009E760000}"/>
    <cellStyle name="Normal 6 2 7 2 6 3" xfId="10248" xr:uid="{00000000-0005-0000-0000-000008280000}"/>
    <cellStyle name="Normal 6 2 7 2 6 3 3" xfId="25349" xr:uid="{00000000-0005-0000-0000-000005630000}"/>
    <cellStyle name="Normal 6 2 7 2 6 5" xfId="20336" xr:uid="{00000000-0005-0000-0000-0000704F0000}"/>
    <cellStyle name="Normal 6 2 7 2 7" xfId="11926" xr:uid="{00000000-0005-0000-0000-0000962E0000}"/>
    <cellStyle name="Normal 6 2 7 2 7 3" xfId="27024" xr:uid="{00000000-0005-0000-0000-000090690000}"/>
    <cellStyle name="Normal 6 2 7 2 8" xfId="6905" xr:uid="{00000000-0005-0000-0000-0000F91A0000}"/>
    <cellStyle name="Normal 6 2 7 2 8 3" xfId="22007" xr:uid="{00000000-0005-0000-0000-0000F7550000}"/>
    <cellStyle name="Normal 6 2 7 3" xfId="1932" xr:uid="{00000000-0005-0000-0000-00008C070000}"/>
    <cellStyle name="Normal 6 2 7 3 2" xfId="2353" xr:uid="{00000000-0005-0000-0000-000031090000}"/>
    <cellStyle name="Normal 6 2 7 3 2 2" xfId="3192" xr:uid="{00000000-0005-0000-0000-0000780C0000}"/>
    <cellStyle name="Normal 6 2 7 3 2 2 2" xfId="4882" xr:uid="{00000000-0005-0000-0000-000012130000}"/>
    <cellStyle name="Normal 6 2 7 3 2 2 2 2" xfId="14955" xr:uid="{00000000-0005-0000-0000-00006B3A0000}"/>
    <cellStyle name="Normal 6 2 7 3 2 2 2 2 3" xfId="30053" xr:uid="{00000000-0005-0000-0000-000065750000}"/>
    <cellStyle name="Normal 6 2 7 3 2 2 2 3" xfId="9935" xr:uid="{00000000-0005-0000-0000-0000CF260000}"/>
    <cellStyle name="Normal 6 2 7 3 2 2 2 3 3" xfId="25036" xr:uid="{00000000-0005-0000-0000-0000CC610000}"/>
    <cellStyle name="Normal 6 2 7 3 2 2 2 5" xfId="20023" xr:uid="{00000000-0005-0000-0000-0000374E0000}"/>
    <cellStyle name="Normal 6 2 7 3 2 2 3" xfId="6574" xr:uid="{00000000-0005-0000-0000-0000AE190000}"/>
    <cellStyle name="Normal 6 2 7 3 2 2 3 2" xfId="16626" xr:uid="{00000000-0005-0000-0000-0000F2400000}"/>
    <cellStyle name="Normal 6 2 7 3 2 2 3 3" xfId="11606" xr:uid="{00000000-0005-0000-0000-0000562D0000}"/>
    <cellStyle name="Normal 6 2 7 3 2 2 3 3 3" xfId="26707" xr:uid="{00000000-0005-0000-0000-000053680000}"/>
    <cellStyle name="Normal 6 2 7 3 2 2 3 5" xfId="21694" xr:uid="{00000000-0005-0000-0000-0000BE540000}"/>
    <cellStyle name="Normal 6 2 7 3 2 2 4" xfId="13284" xr:uid="{00000000-0005-0000-0000-0000E4330000}"/>
    <cellStyle name="Normal 6 2 7 3 2 2 4 3" xfId="28382" xr:uid="{00000000-0005-0000-0000-0000DE6E0000}"/>
    <cellStyle name="Normal 6 2 7 3 2 2 5" xfId="8263" xr:uid="{00000000-0005-0000-0000-000047200000}"/>
    <cellStyle name="Normal 6 2 7 3 2 2 5 3" xfId="23365" xr:uid="{00000000-0005-0000-0000-0000455B0000}"/>
    <cellStyle name="Normal 6 2 7 3 2 2 7" xfId="18352" xr:uid="{00000000-0005-0000-0000-0000B0470000}"/>
    <cellStyle name="Normal 6 2 7 3 2 3" xfId="4045" xr:uid="{00000000-0005-0000-0000-0000CD0F0000}"/>
    <cellStyle name="Normal 6 2 7 3 2 3 2" xfId="14119" xr:uid="{00000000-0005-0000-0000-000027370000}"/>
    <cellStyle name="Normal 6 2 7 3 2 3 2 3" xfId="29217" xr:uid="{00000000-0005-0000-0000-000021720000}"/>
    <cellStyle name="Normal 6 2 7 3 2 3 3" xfId="9099" xr:uid="{00000000-0005-0000-0000-00008B230000}"/>
    <cellStyle name="Normal 6 2 7 3 2 3 3 3" xfId="24200" xr:uid="{00000000-0005-0000-0000-0000885E0000}"/>
    <cellStyle name="Normal 6 2 7 3 2 3 5" xfId="19187" xr:uid="{00000000-0005-0000-0000-0000F34A0000}"/>
    <cellStyle name="Normal 6 2 7 3 2 4" xfId="5738" xr:uid="{00000000-0005-0000-0000-00006A160000}"/>
    <cellStyle name="Normal 6 2 7 3 2 4 2" xfId="15790" xr:uid="{00000000-0005-0000-0000-0000AE3D0000}"/>
    <cellStyle name="Normal 6 2 7 3 2 4 2 3" xfId="30888" xr:uid="{00000000-0005-0000-0000-0000A8780000}"/>
    <cellStyle name="Normal 6 2 7 3 2 4 3" xfId="10770" xr:uid="{00000000-0005-0000-0000-0000122A0000}"/>
    <cellStyle name="Normal 6 2 7 3 2 4 3 3" xfId="25871" xr:uid="{00000000-0005-0000-0000-00000F650000}"/>
    <cellStyle name="Normal 6 2 7 3 2 4 5" xfId="20858" xr:uid="{00000000-0005-0000-0000-00007A510000}"/>
    <cellStyle name="Normal 6 2 7 3 2 5" xfId="12448" xr:uid="{00000000-0005-0000-0000-0000A0300000}"/>
    <cellStyle name="Normal 6 2 7 3 2 5 3" xfId="27546" xr:uid="{00000000-0005-0000-0000-00009A6B0000}"/>
    <cellStyle name="Normal 6 2 7 3 2 6" xfId="7427" xr:uid="{00000000-0005-0000-0000-0000031D0000}"/>
    <cellStyle name="Normal 6 2 7 3 2 6 3" xfId="22529" xr:uid="{00000000-0005-0000-0000-000001580000}"/>
    <cellStyle name="Normal 6 2 7 3 2 8" xfId="17516" xr:uid="{00000000-0005-0000-0000-00006C440000}"/>
    <cellStyle name="Normal 6 2 7 3 3" xfId="2774" xr:uid="{00000000-0005-0000-0000-0000D60A0000}"/>
    <cellStyle name="Normal 6 2 7 3 3 2" xfId="4464" xr:uid="{00000000-0005-0000-0000-000070110000}"/>
    <cellStyle name="Normal 6 2 7 3 3 2 2" xfId="14537" xr:uid="{00000000-0005-0000-0000-0000C9380000}"/>
    <cellStyle name="Normal 6 2 7 3 3 2 2 3" xfId="29635" xr:uid="{00000000-0005-0000-0000-0000C3730000}"/>
    <cellStyle name="Normal 6 2 7 3 3 2 3" xfId="9517" xr:uid="{00000000-0005-0000-0000-00002D250000}"/>
    <cellStyle name="Normal 6 2 7 3 3 2 3 3" xfId="24618" xr:uid="{00000000-0005-0000-0000-00002A600000}"/>
    <cellStyle name="Normal 6 2 7 3 3 2 5" xfId="19605" xr:uid="{00000000-0005-0000-0000-0000954C0000}"/>
    <cellStyle name="Normal 6 2 7 3 3 3" xfId="6156" xr:uid="{00000000-0005-0000-0000-00000C180000}"/>
    <cellStyle name="Normal 6 2 7 3 3 3 2" xfId="16208" xr:uid="{00000000-0005-0000-0000-0000503F0000}"/>
    <cellStyle name="Normal 6 2 7 3 3 3 3" xfId="11188" xr:uid="{00000000-0005-0000-0000-0000B42B0000}"/>
    <cellStyle name="Normal 6 2 7 3 3 3 3 3" xfId="26289" xr:uid="{00000000-0005-0000-0000-0000B1660000}"/>
    <cellStyle name="Normal 6 2 7 3 3 3 5" xfId="21276" xr:uid="{00000000-0005-0000-0000-00001C530000}"/>
    <cellStyle name="Normal 6 2 7 3 3 4" xfId="12866" xr:uid="{00000000-0005-0000-0000-000042320000}"/>
    <cellStyle name="Normal 6 2 7 3 3 4 3" xfId="27964" xr:uid="{00000000-0005-0000-0000-00003C6D0000}"/>
    <cellStyle name="Normal 6 2 7 3 3 5" xfId="7845" xr:uid="{00000000-0005-0000-0000-0000A51E0000}"/>
    <cellStyle name="Normal 6 2 7 3 3 5 3" xfId="22947" xr:uid="{00000000-0005-0000-0000-0000A3590000}"/>
    <cellStyle name="Normal 6 2 7 3 3 7" xfId="17934" xr:uid="{00000000-0005-0000-0000-00000E460000}"/>
    <cellStyle name="Normal 6 2 7 3 4" xfId="3627" xr:uid="{00000000-0005-0000-0000-00002B0E0000}"/>
    <cellStyle name="Normal 6 2 7 3 4 2" xfId="13701" xr:uid="{00000000-0005-0000-0000-000085350000}"/>
    <cellStyle name="Normal 6 2 7 3 4 2 3" xfId="28799" xr:uid="{00000000-0005-0000-0000-00007F700000}"/>
    <cellStyle name="Normal 6 2 7 3 4 3" xfId="8681" xr:uid="{00000000-0005-0000-0000-0000E9210000}"/>
    <cellStyle name="Normal 6 2 7 3 4 3 3" xfId="23782" xr:uid="{00000000-0005-0000-0000-0000E65C0000}"/>
    <cellStyle name="Normal 6 2 7 3 4 5" xfId="18769" xr:uid="{00000000-0005-0000-0000-000051490000}"/>
    <cellStyle name="Normal 6 2 7 3 5" xfId="5320" xr:uid="{00000000-0005-0000-0000-0000C8140000}"/>
    <cellStyle name="Normal 6 2 7 3 5 2" xfId="15372" xr:uid="{00000000-0005-0000-0000-00000C3C0000}"/>
    <cellStyle name="Normal 6 2 7 3 5 2 3" xfId="30470" xr:uid="{00000000-0005-0000-0000-000006770000}"/>
    <cellStyle name="Normal 6 2 7 3 5 3" xfId="10352" xr:uid="{00000000-0005-0000-0000-000070280000}"/>
    <cellStyle name="Normal 6 2 7 3 5 3 3" xfId="25453" xr:uid="{00000000-0005-0000-0000-00006D630000}"/>
    <cellStyle name="Normal 6 2 7 3 5 5" xfId="20440" xr:uid="{00000000-0005-0000-0000-0000D84F0000}"/>
    <cellStyle name="Normal 6 2 7 3 6" xfId="12030" xr:uid="{00000000-0005-0000-0000-0000FE2E0000}"/>
    <cellStyle name="Normal 6 2 7 3 6 3" xfId="27128" xr:uid="{00000000-0005-0000-0000-0000F8690000}"/>
    <cellStyle name="Normal 6 2 7 3 7" xfId="7009" xr:uid="{00000000-0005-0000-0000-0000611B0000}"/>
    <cellStyle name="Normal 6 2 7 3 7 3" xfId="22111" xr:uid="{00000000-0005-0000-0000-00005F560000}"/>
    <cellStyle name="Normal 6 2 7 3 9" xfId="17098" xr:uid="{00000000-0005-0000-0000-0000CA420000}"/>
    <cellStyle name="Normal 6 2 7 4" xfId="2145" xr:uid="{00000000-0005-0000-0000-000061080000}"/>
    <cellStyle name="Normal 6 2 7 4 2" xfId="2984" xr:uid="{00000000-0005-0000-0000-0000A80B0000}"/>
    <cellStyle name="Normal 6 2 7 4 2 2" xfId="4674" xr:uid="{00000000-0005-0000-0000-000042120000}"/>
    <cellStyle name="Normal 6 2 7 4 2 2 2" xfId="14747" xr:uid="{00000000-0005-0000-0000-00009B390000}"/>
    <cellStyle name="Normal 6 2 7 4 2 2 2 3" xfId="29845" xr:uid="{00000000-0005-0000-0000-000095740000}"/>
    <cellStyle name="Normal 6 2 7 4 2 2 3" xfId="9727" xr:uid="{00000000-0005-0000-0000-0000FF250000}"/>
    <cellStyle name="Normal 6 2 7 4 2 2 3 3" xfId="24828" xr:uid="{00000000-0005-0000-0000-0000FC600000}"/>
    <cellStyle name="Normal 6 2 7 4 2 2 5" xfId="19815" xr:uid="{00000000-0005-0000-0000-0000674D0000}"/>
    <cellStyle name="Normal 6 2 7 4 2 3" xfId="6366" xr:uid="{00000000-0005-0000-0000-0000DE180000}"/>
    <cellStyle name="Normal 6 2 7 4 2 3 2" xfId="16418" xr:uid="{00000000-0005-0000-0000-000022400000}"/>
    <cellStyle name="Normal 6 2 7 4 2 3 3" xfId="11398" xr:uid="{00000000-0005-0000-0000-0000862C0000}"/>
    <cellStyle name="Normal 6 2 7 4 2 3 3 3" xfId="26499" xr:uid="{00000000-0005-0000-0000-000083670000}"/>
    <cellStyle name="Normal 6 2 7 4 2 3 5" xfId="21486" xr:uid="{00000000-0005-0000-0000-0000EE530000}"/>
    <cellStyle name="Normal 6 2 7 4 2 4" xfId="13076" xr:uid="{00000000-0005-0000-0000-000014330000}"/>
    <cellStyle name="Normal 6 2 7 4 2 4 3" xfId="28174" xr:uid="{00000000-0005-0000-0000-00000E6E0000}"/>
    <cellStyle name="Normal 6 2 7 4 2 5" xfId="8055" xr:uid="{00000000-0005-0000-0000-0000771F0000}"/>
    <cellStyle name="Normal 6 2 7 4 2 5 3" xfId="23157" xr:uid="{00000000-0005-0000-0000-0000755A0000}"/>
    <cellStyle name="Normal 6 2 7 4 2 7" xfId="18144" xr:uid="{00000000-0005-0000-0000-0000E0460000}"/>
    <cellStyle name="Normal 6 2 7 4 3" xfId="3837" xr:uid="{00000000-0005-0000-0000-0000FD0E0000}"/>
    <cellStyle name="Normal 6 2 7 4 3 2" xfId="13911" xr:uid="{00000000-0005-0000-0000-000057360000}"/>
    <cellStyle name="Normal 6 2 7 4 3 2 3" xfId="29009" xr:uid="{00000000-0005-0000-0000-000051710000}"/>
    <cellStyle name="Normal 6 2 7 4 3 3" xfId="8891" xr:uid="{00000000-0005-0000-0000-0000BB220000}"/>
    <cellStyle name="Normal 6 2 7 4 3 3 3" xfId="23992" xr:uid="{00000000-0005-0000-0000-0000B85D0000}"/>
    <cellStyle name="Normal 6 2 7 4 3 5" xfId="18979" xr:uid="{00000000-0005-0000-0000-0000234A0000}"/>
    <cellStyle name="Normal 6 2 7 4 4" xfId="5530" xr:uid="{00000000-0005-0000-0000-00009A150000}"/>
    <cellStyle name="Normal 6 2 7 4 4 2" xfId="15582" xr:uid="{00000000-0005-0000-0000-0000DE3C0000}"/>
    <cellStyle name="Normal 6 2 7 4 4 2 3" xfId="30680" xr:uid="{00000000-0005-0000-0000-0000D8770000}"/>
    <cellStyle name="Normal 6 2 7 4 4 3" xfId="10562" xr:uid="{00000000-0005-0000-0000-000042290000}"/>
    <cellStyle name="Normal 6 2 7 4 4 3 3" xfId="25663" xr:uid="{00000000-0005-0000-0000-00003F640000}"/>
    <cellStyle name="Normal 6 2 7 4 4 5" xfId="20650" xr:uid="{00000000-0005-0000-0000-0000AA500000}"/>
    <cellStyle name="Normal 6 2 7 4 5" xfId="12240" xr:uid="{00000000-0005-0000-0000-0000D02F0000}"/>
    <cellStyle name="Normal 6 2 7 4 5 3" xfId="27338" xr:uid="{00000000-0005-0000-0000-0000CA6A0000}"/>
    <cellStyle name="Normal 6 2 7 4 6" xfId="7219" xr:uid="{00000000-0005-0000-0000-0000331C0000}"/>
    <cellStyle name="Normal 6 2 7 4 6 3" xfId="22321" xr:uid="{00000000-0005-0000-0000-000031570000}"/>
    <cellStyle name="Normal 6 2 7 4 8" xfId="17308" xr:uid="{00000000-0005-0000-0000-00009C430000}"/>
    <cellStyle name="Normal 6 2 7 5" xfId="2566" xr:uid="{00000000-0005-0000-0000-0000060A0000}"/>
    <cellStyle name="Normal 6 2 7 5 2" xfId="4256" xr:uid="{00000000-0005-0000-0000-0000A0100000}"/>
    <cellStyle name="Normal 6 2 7 5 2 2" xfId="14329" xr:uid="{00000000-0005-0000-0000-0000F9370000}"/>
    <cellStyle name="Normal 6 2 7 5 2 2 3" xfId="29427" xr:uid="{00000000-0005-0000-0000-0000F3720000}"/>
    <cellStyle name="Normal 6 2 7 5 2 3" xfId="9309" xr:uid="{00000000-0005-0000-0000-00005D240000}"/>
    <cellStyle name="Normal 6 2 7 5 2 3 3" xfId="24410" xr:uid="{00000000-0005-0000-0000-00005A5F0000}"/>
    <cellStyle name="Normal 6 2 7 5 2 5" xfId="19397" xr:uid="{00000000-0005-0000-0000-0000C54B0000}"/>
    <cellStyle name="Normal 6 2 7 5 3" xfId="5948" xr:uid="{00000000-0005-0000-0000-00003C170000}"/>
    <cellStyle name="Normal 6 2 7 5 3 2" xfId="16000" xr:uid="{00000000-0005-0000-0000-0000803E0000}"/>
    <cellStyle name="Normal 6 2 7 5 3 3" xfId="10980" xr:uid="{00000000-0005-0000-0000-0000E42A0000}"/>
    <cellStyle name="Normal 6 2 7 5 3 3 3" xfId="26081" xr:uid="{00000000-0005-0000-0000-0000E1650000}"/>
    <cellStyle name="Normal 6 2 7 5 3 5" xfId="21068" xr:uid="{00000000-0005-0000-0000-00004C520000}"/>
    <cellStyle name="Normal 6 2 7 5 4" xfId="12658" xr:uid="{00000000-0005-0000-0000-000072310000}"/>
    <cellStyle name="Normal 6 2 7 5 4 3" xfId="27756" xr:uid="{00000000-0005-0000-0000-00006C6C0000}"/>
    <cellStyle name="Normal 6 2 7 5 5" xfId="7637" xr:uid="{00000000-0005-0000-0000-0000D51D0000}"/>
    <cellStyle name="Normal 6 2 7 5 5 3" xfId="22739" xr:uid="{00000000-0005-0000-0000-0000D3580000}"/>
    <cellStyle name="Normal 6 2 7 5 7" xfId="17726" xr:uid="{00000000-0005-0000-0000-00003E450000}"/>
    <cellStyle name="Normal 6 2 7 6" xfId="3419" xr:uid="{00000000-0005-0000-0000-00005B0D0000}"/>
    <cellStyle name="Normal 6 2 7 6 2" xfId="13493" xr:uid="{00000000-0005-0000-0000-0000B5340000}"/>
    <cellStyle name="Normal 6 2 7 6 2 3" xfId="28591" xr:uid="{00000000-0005-0000-0000-0000AF6F0000}"/>
    <cellStyle name="Normal 6 2 7 6 3" xfId="8473" xr:uid="{00000000-0005-0000-0000-000019210000}"/>
    <cellStyle name="Normal 6 2 7 6 3 3" xfId="23574" xr:uid="{00000000-0005-0000-0000-0000165C0000}"/>
    <cellStyle name="Normal 6 2 7 6 5" xfId="18561" xr:uid="{00000000-0005-0000-0000-000081480000}"/>
    <cellStyle name="Normal 6 2 7 7" xfId="5112" xr:uid="{00000000-0005-0000-0000-0000F8130000}"/>
    <cellStyle name="Normal 6 2 7 7 2" xfId="15164" xr:uid="{00000000-0005-0000-0000-00003C3B0000}"/>
    <cellStyle name="Normal 6 2 7 7 2 3" xfId="30262" xr:uid="{00000000-0005-0000-0000-000036760000}"/>
    <cellStyle name="Normal 6 2 7 7 3" xfId="10144" xr:uid="{00000000-0005-0000-0000-0000A0270000}"/>
    <cellStyle name="Normal 6 2 7 7 3 3" xfId="25245" xr:uid="{00000000-0005-0000-0000-00009D620000}"/>
    <cellStyle name="Normal 6 2 7 7 5" xfId="20232" xr:uid="{00000000-0005-0000-0000-0000084F0000}"/>
    <cellStyle name="Normal 6 2 7 8" xfId="11822" xr:uid="{00000000-0005-0000-0000-00002E2E0000}"/>
    <cellStyle name="Normal 6 2 7 8 3" xfId="26920" xr:uid="{00000000-0005-0000-0000-000028690000}"/>
    <cellStyle name="Normal 6 2 7 9" xfId="6801" xr:uid="{00000000-0005-0000-0000-0000911A0000}"/>
    <cellStyle name="Normal 6 2 7 9 3" xfId="21903" xr:uid="{00000000-0005-0000-0000-00008F550000}"/>
    <cellStyle name="Normal 6 2 8" xfId="1765" xr:uid="{00000000-0005-0000-0000-0000E5060000}"/>
    <cellStyle name="Normal 6 2 8 10" xfId="16942" xr:uid="{00000000-0005-0000-0000-00002E420000}"/>
    <cellStyle name="Normal 6 2 8 2" xfId="1984" xr:uid="{00000000-0005-0000-0000-0000C0070000}"/>
    <cellStyle name="Normal 6 2 8 2 2" xfId="2405" xr:uid="{00000000-0005-0000-0000-000065090000}"/>
    <cellStyle name="Normal 6 2 8 2 2 2" xfId="3244" xr:uid="{00000000-0005-0000-0000-0000AC0C0000}"/>
    <cellStyle name="Normal 6 2 8 2 2 2 2" xfId="4934" xr:uid="{00000000-0005-0000-0000-000046130000}"/>
    <cellStyle name="Normal 6 2 8 2 2 2 2 2" xfId="15007" xr:uid="{00000000-0005-0000-0000-00009F3A0000}"/>
    <cellStyle name="Normal 6 2 8 2 2 2 2 2 3" xfId="30105" xr:uid="{00000000-0005-0000-0000-000099750000}"/>
    <cellStyle name="Normal 6 2 8 2 2 2 2 3" xfId="9987" xr:uid="{00000000-0005-0000-0000-000003270000}"/>
    <cellStyle name="Normal 6 2 8 2 2 2 2 3 3" xfId="25088" xr:uid="{00000000-0005-0000-0000-000000620000}"/>
    <cellStyle name="Normal 6 2 8 2 2 2 2 5" xfId="20075" xr:uid="{00000000-0005-0000-0000-00006B4E0000}"/>
    <cellStyle name="Normal 6 2 8 2 2 2 3" xfId="6626" xr:uid="{00000000-0005-0000-0000-0000E2190000}"/>
    <cellStyle name="Normal 6 2 8 2 2 2 3 2" xfId="16678" xr:uid="{00000000-0005-0000-0000-000026410000}"/>
    <cellStyle name="Normal 6 2 8 2 2 2 3 3" xfId="11658" xr:uid="{00000000-0005-0000-0000-00008A2D0000}"/>
    <cellStyle name="Normal 6 2 8 2 2 2 3 3 3" xfId="26759" xr:uid="{00000000-0005-0000-0000-000087680000}"/>
    <cellStyle name="Normal 6 2 8 2 2 2 3 5" xfId="21746" xr:uid="{00000000-0005-0000-0000-0000F2540000}"/>
    <cellStyle name="Normal 6 2 8 2 2 2 4" xfId="13336" xr:uid="{00000000-0005-0000-0000-000018340000}"/>
    <cellStyle name="Normal 6 2 8 2 2 2 4 3" xfId="28434" xr:uid="{00000000-0005-0000-0000-0000126F0000}"/>
    <cellStyle name="Normal 6 2 8 2 2 2 5" xfId="8315" xr:uid="{00000000-0005-0000-0000-00007B200000}"/>
    <cellStyle name="Normal 6 2 8 2 2 2 5 3" xfId="23417" xr:uid="{00000000-0005-0000-0000-0000795B0000}"/>
    <cellStyle name="Normal 6 2 8 2 2 2 7" xfId="18404" xr:uid="{00000000-0005-0000-0000-0000E4470000}"/>
    <cellStyle name="Normal 6 2 8 2 2 3" xfId="4097" xr:uid="{00000000-0005-0000-0000-000001100000}"/>
    <cellStyle name="Normal 6 2 8 2 2 3 2" xfId="14171" xr:uid="{00000000-0005-0000-0000-00005B370000}"/>
    <cellStyle name="Normal 6 2 8 2 2 3 2 3" xfId="29269" xr:uid="{00000000-0005-0000-0000-000055720000}"/>
    <cellStyle name="Normal 6 2 8 2 2 3 3" xfId="9151" xr:uid="{00000000-0005-0000-0000-0000BF230000}"/>
    <cellStyle name="Normal 6 2 8 2 2 3 3 3" xfId="24252" xr:uid="{00000000-0005-0000-0000-0000BC5E0000}"/>
    <cellStyle name="Normal 6 2 8 2 2 3 5" xfId="19239" xr:uid="{00000000-0005-0000-0000-0000274B0000}"/>
    <cellStyle name="Normal 6 2 8 2 2 4" xfId="5790" xr:uid="{00000000-0005-0000-0000-00009E160000}"/>
    <cellStyle name="Normal 6 2 8 2 2 4 2" xfId="15842" xr:uid="{00000000-0005-0000-0000-0000E23D0000}"/>
    <cellStyle name="Normal 6 2 8 2 2 4 2 3" xfId="30940" xr:uid="{00000000-0005-0000-0000-0000DC780000}"/>
    <cellStyle name="Normal 6 2 8 2 2 4 3" xfId="10822" xr:uid="{00000000-0005-0000-0000-0000462A0000}"/>
    <cellStyle name="Normal 6 2 8 2 2 4 3 3" xfId="25923" xr:uid="{00000000-0005-0000-0000-000043650000}"/>
    <cellStyle name="Normal 6 2 8 2 2 4 5" xfId="20910" xr:uid="{00000000-0005-0000-0000-0000AE510000}"/>
    <cellStyle name="Normal 6 2 8 2 2 5" xfId="12500" xr:uid="{00000000-0005-0000-0000-0000D4300000}"/>
    <cellStyle name="Normal 6 2 8 2 2 5 3" xfId="27598" xr:uid="{00000000-0005-0000-0000-0000CE6B0000}"/>
    <cellStyle name="Normal 6 2 8 2 2 6" xfId="7479" xr:uid="{00000000-0005-0000-0000-0000371D0000}"/>
    <cellStyle name="Normal 6 2 8 2 2 6 3" xfId="22581" xr:uid="{00000000-0005-0000-0000-000035580000}"/>
    <cellStyle name="Normal 6 2 8 2 2 8" xfId="17568" xr:uid="{00000000-0005-0000-0000-0000A0440000}"/>
    <cellStyle name="Normal 6 2 8 2 3" xfId="2826" xr:uid="{00000000-0005-0000-0000-00000A0B0000}"/>
    <cellStyle name="Normal 6 2 8 2 3 2" xfId="4516" xr:uid="{00000000-0005-0000-0000-0000A4110000}"/>
    <cellStyle name="Normal 6 2 8 2 3 2 2" xfId="14589" xr:uid="{00000000-0005-0000-0000-0000FD380000}"/>
    <cellStyle name="Normal 6 2 8 2 3 2 2 3" xfId="29687" xr:uid="{00000000-0005-0000-0000-0000F7730000}"/>
    <cellStyle name="Normal 6 2 8 2 3 2 3" xfId="9569" xr:uid="{00000000-0005-0000-0000-000061250000}"/>
    <cellStyle name="Normal 6 2 8 2 3 2 3 3" xfId="24670" xr:uid="{00000000-0005-0000-0000-00005E600000}"/>
    <cellStyle name="Normal 6 2 8 2 3 2 5" xfId="19657" xr:uid="{00000000-0005-0000-0000-0000C94C0000}"/>
    <cellStyle name="Normal 6 2 8 2 3 3" xfId="6208" xr:uid="{00000000-0005-0000-0000-000040180000}"/>
    <cellStyle name="Normal 6 2 8 2 3 3 2" xfId="16260" xr:uid="{00000000-0005-0000-0000-0000843F0000}"/>
    <cellStyle name="Normal 6 2 8 2 3 3 3" xfId="11240" xr:uid="{00000000-0005-0000-0000-0000E82B0000}"/>
    <cellStyle name="Normal 6 2 8 2 3 3 3 3" xfId="26341" xr:uid="{00000000-0005-0000-0000-0000E5660000}"/>
    <cellStyle name="Normal 6 2 8 2 3 3 5" xfId="21328" xr:uid="{00000000-0005-0000-0000-000050530000}"/>
    <cellStyle name="Normal 6 2 8 2 3 4" xfId="12918" xr:uid="{00000000-0005-0000-0000-000076320000}"/>
    <cellStyle name="Normal 6 2 8 2 3 4 3" xfId="28016" xr:uid="{00000000-0005-0000-0000-0000706D0000}"/>
    <cellStyle name="Normal 6 2 8 2 3 5" xfId="7897" xr:uid="{00000000-0005-0000-0000-0000D91E0000}"/>
    <cellStyle name="Normal 6 2 8 2 3 5 3" xfId="22999" xr:uid="{00000000-0005-0000-0000-0000D7590000}"/>
    <cellStyle name="Normal 6 2 8 2 3 7" xfId="17986" xr:uid="{00000000-0005-0000-0000-000042460000}"/>
    <cellStyle name="Normal 6 2 8 2 4" xfId="3679" xr:uid="{00000000-0005-0000-0000-00005F0E0000}"/>
    <cellStyle name="Normal 6 2 8 2 4 2" xfId="13753" xr:uid="{00000000-0005-0000-0000-0000B9350000}"/>
    <cellStyle name="Normal 6 2 8 2 4 2 3" xfId="28851" xr:uid="{00000000-0005-0000-0000-0000B3700000}"/>
    <cellStyle name="Normal 6 2 8 2 4 3" xfId="8733" xr:uid="{00000000-0005-0000-0000-00001D220000}"/>
    <cellStyle name="Normal 6 2 8 2 4 3 3" xfId="23834" xr:uid="{00000000-0005-0000-0000-00001A5D0000}"/>
    <cellStyle name="Normal 6 2 8 2 4 5" xfId="18821" xr:uid="{00000000-0005-0000-0000-000085490000}"/>
    <cellStyle name="Normal 6 2 8 2 5" xfId="5372" xr:uid="{00000000-0005-0000-0000-0000FC140000}"/>
    <cellStyle name="Normal 6 2 8 2 5 2" xfId="15424" xr:uid="{00000000-0005-0000-0000-0000403C0000}"/>
    <cellStyle name="Normal 6 2 8 2 5 2 3" xfId="30522" xr:uid="{00000000-0005-0000-0000-00003A770000}"/>
    <cellStyle name="Normal 6 2 8 2 5 3" xfId="10404" xr:uid="{00000000-0005-0000-0000-0000A4280000}"/>
    <cellStyle name="Normal 6 2 8 2 5 3 3" xfId="25505" xr:uid="{00000000-0005-0000-0000-0000A1630000}"/>
    <cellStyle name="Normal 6 2 8 2 5 5" xfId="20492" xr:uid="{00000000-0005-0000-0000-00000C500000}"/>
    <cellStyle name="Normal 6 2 8 2 6" xfId="12082" xr:uid="{00000000-0005-0000-0000-0000322F0000}"/>
    <cellStyle name="Normal 6 2 8 2 6 3" xfId="27180" xr:uid="{00000000-0005-0000-0000-00002C6A0000}"/>
    <cellStyle name="Normal 6 2 8 2 7" xfId="7061" xr:uid="{00000000-0005-0000-0000-0000951B0000}"/>
    <cellStyle name="Normal 6 2 8 2 7 3" xfId="22163" xr:uid="{00000000-0005-0000-0000-000093560000}"/>
    <cellStyle name="Normal 6 2 8 2 9" xfId="17150" xr:uid="{00000000-0005-0000-0000-0000FE420000}"/>
    <cellStyle name="Normal 6 2 8 3" xfId="2197" xr:uid="{00000000-0005-0000-0000-000095080000}"/>
    <cellStyle name="Normal 6 2 8 3 2" xfId="3036" xr:uid="{00000000-0005-0000-0000-0000DC0B0000}"/>
    <cellStyle name="Normal 6 2 8 3 2 2" xfId="4726" xr:uid="{00000000-0005-0000-0000-000076120000}"/>
    <cellStyle name="Normal 6 2 8 3 2 2 2" xfId="14799" xr:uid="{00000000-0005-0000-0000-0000CF390000}"/>
    <cellStyle name="Normal 6 2 8 3 2 2 2 3" xfId="29897" xr:uid="{00000000-0005-0000-0000-0000C9740000}"/>
    <cellStyle name="Normal 6 2 8 3 2 2 3" xfId="9779" xr:uid="{00000000-0005-0000-0000-000033260000}"/>
    <cellStyle name="Normal 6 2 8 3 2 2 3 3" xfId="24880" xr:uid="{00000000-0005-0000-0000-000030610000}"/>
    <cellStyle name="Normal 6 2 8 3 2 2 5" xfId="19867" xr:uid="{00000000-0005-0000-0000-00009B4D0000}"/>
    <cellStyle name="Normal 6 2 8 3 2 3" xfId="6418" xr:uid="{00000000-0005-0000-0000-000012190000}"/>
    <cellStyle name="Normal 6 2 8 3 2 3 2" xfId="16470" xr:uid="{00000000-0005-0000-0000-000056400000}"/>
    <cellStyle name="Normal 6 2 8 3 2 3 3" xfId="11450" xr:uid="{00000000-0005-0000-0000-0000BA2C0000}"/>
    <cellStyle name="Normal 6 2 8 3 2 3 3 3" xfId="26551" xr:uid="{00000000-0005-0000-0000-0000B7670000}"/>
    <cellStyle name="Normal 6 2 8 3 2 3 5" xfId="21538" xr:uid="{00000000-0005-0000-0000-000022540000}"/>
    <cellStyle name="Normal 6 2 8 3 2 4" xfId="13128" xr:uid="{00000000-0005-0000-0000-000048330000}"/>
    <cellStyle name="Normal 6 2 8 3 2 4 3" xfId="28226" xr:uid="{00000000-0005-0000-0000-0000426E0000}"/>
    <cellStyle name="Normal 6 2 8 3 2 5" xfId="8107" xr:uid="{00000000-0005-0000-0000-0000AB1F0000}"/>
    <cellStyle name="Normal 6 2 8 3 2 5 3" xfId="23209" xr:uid="{00000000-0005-0000-0000-0000A95A0000}"/>
    <cellStyle name="Normal 6 2 8 3 2 7" xfId="18196" xr:uid="{00000000-0005-0000-0000-000014470000}"/>
    <cellStyle name="Normal 6 2 8 3 3" xfId="3889" xr:uid="{00000000-0005-0000-0000-0000310F0000}"/>
    <cellStyle name="Normal 6 2 8 3 3 2" xfId="13963" xr:uid="{00000000-0005-0000-0000-00008B360000}"/>
    <cellStyle name="Normal 6 2 8 3 3 2 3" xfId="29061" xr:uid="{00000000-0005-0000-0000-000085710000}"/>
    <cellStyle name="Normal 6 2 8 3 3 3" xfId="8943" xr:uid="{00000000-0005-0000-0000-0000EF220000}"/>
    <cellStyle name="Normal 6 2 8 3 3 3 3" xfId="24044" xr:uid="{00000000-0005-0000-0000-0000EC5D0000}"/>
    <cellStyle name="Normal 6 2 8 3 3 5" xfId="19031" xr:uid="{00000000-0005-0000-0000-0000574A0000}"/>
    <cellStyle name="Normal 6 2 8 3 4" xfId="5582" xr:uid="{00000000-0005-0000-0000-0000CE150000}"/>
    <cellStyle name="Normal 6 2 8 3 4 2" xfId="15634" xr:uid="{00000000-0005-0000-0000-0000123D0000}"/>
    <cellStyle name="Normal 6 2 8 3 4 2 3" xfId="30732" xr:uid="{00000000-0005-0000-0000-00000C780000}"/>
    <cellStyle name="Normal 6 2 8 3 4 3" xfId="10614" xr:uid="{00000000-0005-0000-0000-000076290000}"/>
    <cellStyle name="Normal 6 2 8 3 4 3 3" xfId="25715" xr:uid="{00000000-0005-0000-0000-000073640000}"/>
    <cellStyle name="Normal 6 2 8 3 4 5" xfId="20702" xr:uid="{00000000-0005-0000-0000-0000DE500000}"/>
    <cellStyle name="Normal 6 2 8 3 5" xfId="12292" xr:uid="{00000000-0005-0000-0000-000004300000}"/>
    <cellStyle name="Normal 6 2 8 3 5 3" xfId="27390" xr:uid="{00000000-0005-0000-0000-0000FE6A0000}"/>
    <cellStyle name="Normal 6 2 8 3 6" xfId="7271" xr:uid="{00000000-0005-0000-0000-0000671C0000}"/>
    <cellStyle name="Normal 6 2 8 3 6 3" xfId="22373" xr:uid="{00000000-0005-0000-0000-000065570000}"/>
    <cellStyle name="Normal 6 2 8 3 8" xfId="17360" xr:uid="{00000000-0005-0000-0000-0000D0430000}"/>
    <cellStyle name="Normal 6 2 8 4" xfId="2618" xr:uid="{00000000-0005-0000-0000-00003A0A0000}"/>
    <cellStyle name="Normal 6 2 8 4 2" xfId="4308" xr:uid="{00000000-0005-0000-0000-0000D4100000}"/>
    <cellStyle name="Normal 6 2 8 4 2 2" xfId="14381" xr:uid="{00000000-0005-0000-0000-00002D380000}"/>
    <cellStyle name="Normal 6 2 8 4 2 2 3" xfId="29479" xr:uid="{00000000-0005-0000-0000-000027730000}"/>
    <cellStyle name="Normal 6 2 8 4 2 3" xfId="9361" xr:uid="{00000000-0005-0000-0000-000091240000}"/>
    <cellStyle name="Normal 6 2 8 4 2 3 3" xfId="24462" xr:uid="{00000000-0005-0000-0000-00008E5F0000}"/>
    <cellStyle name="Normal 6 2 8 4 2 5" xfId="19449" xr:uid="{00000000-0005-0000-0000-0000F94B0000}"/>
    <cellStyle name="Normal 6 2 8 4 3" xfId="6000" xr:uid="{00000000-0005-0000-0000-000070170000}"/>
    <cellStyle name="Normal 6 2 8 4 3 2" xfId="16052" xr:uid="{00000000-0005-0000-0000-0000B43E0000}"/>
    <cellStyle name="Normal 6 2 8 4 3 3" xfId="11032" xr:uid="{00000000-0005-0000-0000-0000182B0000}"/>
    <cellStyle name="Normal 6 2 8 4 3 3 3" xfId="26133" xr:uid="{00000000-0005-0000-0000-000015660000}"/>
    <cellStyle name="Normal 6 2 8 4 3 5" xfId="21120" xr:uid="{00000000-0005-0000-0000-000080520000}"/>
    <cellStyle name="Normal 6 2 8 4 4" xfId="12710" xr:uid="{00000000-0005-0000-0000-0000A6310000}"/>
    <cellStyle name="Normal 6 2 8 4 4 3" xfId="27808" xr:uid="{00000000-0005-0000-0000-0000A06C0000}"/>
    <cellStyle name="Normal 6 2 8 4 5" xfId="7689" xr:uid="{00000000-0005-0000-0000-0000091E0000}"/>
    <cellStyle name="Normal 6 2 8 4 5 3" xfId="22791" xr:uid="{00000000-0005-0000-0000-000007590000}"/>
    <cellStyle name="Normal 6 2 8 4 7" xfId="17778" xr:uid="{00000000-0005-0000-0000-000072450000}"/>
    <cellStyle name="Normal 6 2 8 5" xfId="3471" xr:uid="{00000000-0005-0000-0000-00008F0D0000}"/>
    <cellStyle name="Normal 6 2 8 5 2" xfId="13545" xr:uid="{00000000-0005-0000-0000-0000E9340000}"/>
    <cellStyle name="Normal 6 2 8 5 2 3" xfId="28643" xr:uid="{00000000-0005-0000-0000-0000E36F0000}"/>
    <cellStyle name="Normal 6 2 8 5 3" xfId="8525" xr:uid="{00000000-0005-0000-0000-00004D210000}"/>
    <cellStyle name="Normal 6 2 8 5 3 3" xfId="23626" xr:uid="{00000000-0005-0000-0000-00004A5C0000}"/>
    <cellStyle name="Normal 6 2 8 5 5" xfId="18613" xr:uid="{00000000-0005-0000-0000-0000B5480000}"/>
    <cellStyle name="Normal 6 2 8 6" xfId="5164" xr:uid="{00000000-0005-0000-0000-00002C140000}"/>
    <cellStyle name="Normal 6 2 8 6 2" xfId="15216" xr:uid="{00000000-0005-0000-0000-0000703B0000}"/>
    <cellStyle name="Normal 6 2 8 6 2 3" xfId="30314" xr:uid="{00000000-0005-0000-0000-00006A760000}"/>
    <cellStyle name="Normal 6 2 8 6 3" xfId="10196" xr:uid="{00000000-0005-0000-0000-0000D4270000}"/>
    <cellStyle name="Normal 6 2 8 6 3 3" xfId="25297" xr:uid="{00000000-0005-0000-0000-0000D1620000}"/>
    <cellStyle name="Normal 6 2 8 6 5" xfId="20284" xr:uid="{00000000-0005-0000-0000-00003C4F0000}"/>
    <cellStyle name="Normal 6 2 8 7" xfId="11874" xr:uid="{00000000-0005-0000-0000-0000622E0000}"/>
    <cellStyle name="Normal 6 2 8 7 3" xfId="26972" xr:uid="{00000000-0005-0000-0000-00005C690000}"/>
    <cellStyle name="Normal 6 2 8 8" xfId="6853" xr:uid="{00000000-0005-0000-0000-0000C51A0000}"/>
    <cellStyle name="Normal 6 2 8 8 3" xfId="21955" xr:uid="{00000000-0005-0000-0000-0000C3550000}"/>
    <cellStyle name="Normal 6 2 9" xfId="1878" xr:uid="{00000000-0005-0000-0000-000056070000}"/>
    <cellStyle name="Normal 6 2 9 2" xfId="2301" xr:uid="{00000000-0005-0000-0000-0000FD080000}"/>
    <cellStyle name="Normal 6 2 9 2 2" xfId="3140" xr:uid="{00000000-0005-0000-0000-0000440C0000}"/>
    <cellStyle name="Normal 6 2 9 2 2 2" xfId="4830" xr:uid="{00000000-0005-0000-0000-0000DE120000}"/>
    <cellStyle name="Normal 6 2 9 2 2 2 2" xfId="14903" xr:uid="{00000000-0005-0000-0000-0000373A0000}"/>
    <cellStyle name="Normal 6 2 9 2 2 2 2 3" xfId="30001" xr:uid="{00000000-0005-0000-0000-000031750000}"/>
    <cellStyle name="Normal 6 2 9 2 2 2 3" xfId="9883" xr:uid="{00000000-0005-0000-0000-00009B260000}"/>
    <cellStyle name="Normal 6 2 9 2 2 2 3 3" xfId="24984" xr:uid="{00000000-0005-0000-0000-000098610000}"/>
    <cellStyle name="Normal 6 2 9 2 2 2 5" xfId="19971" xr:uid="{00000000-0005-0000-0000-0000034E0000}"/>
    <cellStyle name="Normal 6 2 9 2 2 3" xfId="6522" xr:uid="{00000000-0005-0000-0000-00007A190000}"/>
    <cellStyle name="Normal 6 2 9 2 2 3 2" xfId="16574" xr:uid="{00000000-0005-0000-0000-0000BE400000}"/>
    <cellStyle name="Normal 6 2 9 2 2 3 3" xfId="11554" xr:uid="{00000000-0005-0000-0000-0000222D0000}"/>
    <cellStyle name="Normal 6 2 9 2 2 3 3 3" xfId="26655" xr:uid="{00000000-0005-0000-0000-00001F680000}"/>
    <cellStyle name="Normal 6 2 9 2 2 3 5" xfId="21642" xr:uid="{00000000-0005-0000-0000-00008A540000}"/>
    <cellStyle name="Normal 6 2 9 2 2 4" xfId="13232" xr:uid="{00000000-0005-0000-0000-0000B0330000}"/>
    <cellStyle name="Normal 6 2 9 2 2 4 3" xfId="28330" xr:uid="{00000000-0005-0000-0000-0000AA6E0000}"/>
    <cellStyle name="Normal 6 2 9 2 2 5" xfId="8211" xr:uid="{00000000-0005-0000-0000-000013200000}"/>
    <cellStyle name="Normal 6 2 9 2 2 5 3" xfId="23313" xr:uid="{00000000-0005-0000-0000-0000115B0000}"/>
    <cellStyle name="Normal 6 2 9 2 2 7" xfId="18300" xr:uid="{00000000-0005-0000-0000-00007C470000}"/>
    <cellStyle name="Normal 6 2 9 2 3" xfId="3993" xr:uid="{00000000-0005-0000-0000-0000990F0000}"/>
    <cellStyle name="Normal 6 2 9 2 3 2" xfId="14067" xr:uid="{00000000-0005-0000-0000-0000F3360000}"/>
    <cellStyle name="Normal 6 2 9 2 3 2 3" xfId="29165" xr:uid="{00000000-0005-0000-0000-0000ED710000}"/>
    <cellStyle name="Normal 6 2 9 2 3 3" xfId="9047" xr:uid="{00000000-0005-0000-0000-000057230000}"/>
    <cellStyle name="Normal 6 2 9 2 3 3 3" xfId="24148" xr:uid="{00000000-0005-0000-0000-0000545E0000}"/>
    <cellStyle name="Normal 6 2 9 2 3 5" xfId="19135" xr:uid="{00000000-0005-0000-0000-0000BF4A0000}"/>
    <cellStyle name="Normal 6 2 9 2 4" xfId="5686" xr:uid="{00000000-0005-0000-0000-000036160000}"/>
    <cellStyle name="Normal 6 2 9 2 4 2" xfId="15738" xr:uid="{00000000-0005-0000-0000-00007A3D0000}"/>
    <cellStyle name="Normal 6 2 9 2 4 2 3" xfId="30836" xr:uid="{00000000-0005-0000-0000-000074780000}"/>
    <cellStyle name="Normal 6 2 9 2 4 3" xfId="10718" xr:uid="{00000000-0005-0000-0000-0000DE290000}"/>
    <cellStyle name="Normal 6 2 9 2 4 3 3" xfId="25819" xr:uid="{00000000-0005-0000-0000-0000DB640000}"/>
    <cellStyle name="Normal 6 2 9 2 4 5" xfId="20806" xr:uid="{00000000-0005-0000-0000-000046510000}"/>
    <cellStyle name="Normal 6 2 9 2 5" xfId="12396" xr:uid="{00000000-0005-0000-0000-00006C300000}"/>
    <cellStyle name="Normal 6 2 9 2 5 3" xfId="27494" xr:uid="{00000000-0005-0000-0000-0000666B0000}"/>
    <cellStyle name="Normal 6 2 9 2 6" xfId="7375" xr:uid="{00000000-0005-0000-0000-0000CF1C0000}"/>
    <cellStyle name="Normal 6 2 9 2 6 3" xfId="22477" xr:uid="{00000000-0005-0000-0000-0000CD570000}"/>
    <cellStyle name="Normal 6 2 9 2 8" xfId="17464" xr:uid="{00000000-0005-0000-0000-000038440000}"/>
    <cellStyle name="Normal 6 2 9 3" xfId="2722" xr:uid="{00000000-0005-0000-0000-0000A20A0000}"/>
    <cellStyle name="Normal 6 2 9 3 2" xfId="4412" xr:uid="{00000000-0005-0000-0000-00003C110000}"/>
    <cellStyle name="Normal 6 2 9 3 2 2" xfId="14485" xr:uid="{00000000-0005-0000-0000-000095380000}"/>
    <cellStyle name="Normal 6 2 9 3 2 2 3" xfId="29583" xr:uid="{00000000-0005-0000-0000-00008F730000}"/>
    <cellStyle name="Normal 6 2 9 3 2 3" xfId="9465" xr:uid="{00000000-0005-0000-0000-0000F9240000}"/>
    <cellStyle name="Normal 6 2 9 3 2 3 3" xfId="24566" xr:uid="{00000000-0005-0000-0000-0000F65F0000}"/>
    <cellStyle name="Normal 6 2 9 3 2 5" xfId="19553" xr:uid="{00000000-0005-0000-0000-0000614C0000}"/>
    <cellStyle name="Normal 6 2 9 3 3" xfId="6104" xr:uid="{00000000-0005-0000-0000-0000D8170000}"/>
    <cellStyle name="Normal 6 2 9 3 3 2" xfId="16156" xr:uid="{00000000-0005-0000-0000-00001C3F0000}"/>
    <cellStyle name="Normal 6 2 9 3 3 3" xfId="11136" xr:uid="{00000000-0005-0000-0000-0000802B0000}"/>
    <cellStyle name="Normal 6 2 9 3 3 3 3" xfId="26237" xr:uid="{00000000-0005-0000-0000-00007D660000}"/>
    <cellStyle name="Normal 6 2 9 3 3 5" xfId="21224" xr:uid="{00000000-0005-0000-0000-0000E8520000}"/>
    <cellStyle name="Normal 6 2 9 3 4" xfId="12814" xr:uid="{00000000-0005-0000-0000-00000E320000}"/>
    <cellStyle name="Normal 6 2 9 3 4 3" xfId="27912" xr:uid="{00000000-0005-0000-0000-0000086D0000}"/>
    <cellStyle name="Normal 6 2 9 3 5" xfId="7793" xr:uid="{00000000-0005-0000-0000-0000711E0000}"/>
    <cellStyle name="Normal 6 2 9 3 5 3" xfId="22895" xr:uid="{00000000-0005-0000-0000-00006F590000}"/>
    <cellStyle name="Normal 6 2 9 3 7" xfId="17882" xr:uid="{00000000-0005-0000-0000-0000DA450000}"/>
    <cellStyle name="Normal 6 2 9 4" xfId="3575" xr:uid="{00000000-0005-0000-0000-0000F70D0000}"/>
    <cellStyle name="Normal 6 2 9 4 2" xfId="13649" xr:uid="{00000000-0005-0000-0000-000051350000}"/>
    <cellStyle name="Normal 6 2 9 4 2 3" xfId="28747" xr:uid="{00000000-0005-0000-0000-00004B700000}"/>
    <cellStyle name="Normal 6 2 9 4 3" xfId="8629" xr:uid="{00000000-0005-0000-0000-0000B5210000}"/>
    <cellStyle name="Normal 6 2 9 4 3 3" xfId="23730" xr:uid="{00000000-0005-0000-0000-0000B25C0000}"/>
    <cellStyle name="Normal 6 2 9 4 5" xfId="18717" xr:uid="{00000000-0005-0000-0000-00001D490000}"/>
    <cellStyle name="Normal 6 2 9 5" xfId="5268" xr:uid="{00000000-0005-0000-0000-000094140000}"/>
    <cellStyle name="Normal 6 2 9 5 2" xfId="15320" xr:uid="{00000000-0005-0000-0000-0000D83B0000}"/>
    <cellStyle name="Normal 6 2 9 5 2 3" xfId="30418" xr:uid="{00000000-0005-0000-0000-0000D2760000}"/>
    <cellStyle name="Normal 6 2 9 5 3" xfId="10300" xr:uid="{00000000-0005-0000-0000-00003C280000}"/>
    <cellStyle name="Normal 6 2 9 5 3 3" xfId="25401" xr:uid="{00000000-0005-0000-0000-000039630000}"/>
    <cellStyle name="Normal 6 2 9 5 5" xfId="20388" xr:uid="{00000000-0005-0000-0000-0000A44F0000}"/>
    <cellStyle name="Normal 6 2 9 6" xfId="11978" xr:uid="{00000000-0005-0000-0000-0000CA2E0000}"/>
    <cellStyle name="Normal 6 2 9 6 3" xfId="27076" xr:uid="{00000000-0005-0000-0000-0000C4690000}"/>
    <cellStyle name="Normal 6 2 9 7" xfId="6957" xr:uid="{00000000-0005-0000-0000-00002D1B0000}"/>
    <cellStyle name="Normal 6 2 9 7 3" xfId="22059" xr:uid="{00000000-0005-0000-0000-00002B560000}"/>
    <cellStyle name="Normal 6 2 9 9" xfId="17046" xr:uid="{00000000-0005-0000-0000-000096420000}"/>
    <cellStyle name="Normal 6 3" xfId="660" xr:uid="{00000000-0005-0000-0000-000094020000}"/>
    <cellStyle name="Normal 6 3 10" xfId="6779" xr:uid="{00000000-0005-0000-0000-00007B1A0000}"/>
    <cellStyle name="Normal 6 3 10 3" xfId="21883" xr:uid="{00000000-0005-0000-0000-00007B550000}"/>
    <cellStyle name="Normal 6 3 12" xfId="16868" xr:uid="{00000000-0005-0000-0000-0000E4410000}"/>
    <cellStyle name="Normal 6 3 13" xfId="1466" xr:uid="{00000000-0005-0000-0000-0000BA050000}"/>
    <cellStyle name="Normal 6 3 2" xfId="713" xr:uid="{00000000-0005-0000-0000-0000C9020000}"/>
    <cellStyle name="Normal 6 3 2 11" xfId="16922" xr:uid="{00000000-0005-0000-0000-00001A420000}"/>
    <cellStyle name="Normal 6 3 2 12" xfId="1743" xr:uid="{00000000-0005-0000-0000-0000CF060000}"/>
    <cellStyle name="Normal 6 3 2 2" xfId="734" xr:uid="{00000000-0005-0000-0000-0000DE020000}"/>
    <cellStyle name="Normal 6 3 2 2 10" xfId="17026" xr:uid="{00000000-0005-0000-0000-000082420000}"/>
    <cellStyle name="Normal 6 3 2 2 11" xfId="1851" xr:uid="{00000000-0005-0000-0000-00003B070000}"/>
    <cellStyle name="Normal 6 3 2 2 2" xfId="2068" xr:uid="{00000000-0005-0000-0000-000014080000}"/>
    <cellStyle name="Normal 6 3 2 2 2 2" xfId="2489" xr:uid="{00000000-0005-0000-0000-0000B9090000}"/>
    <cellStyle name="Normal 6 3 2 2 2 2 2" xfId="3328" xr:uid="{00000000-0005-0000-0000-0000000D0000}"/>
    <cellStyle name="Normal 6 3 2 2 2 2 2 2" xfId="5018" xr:uid="{00000000-0005-0000-0000-00009A130000}"/>
    <cellStyle name="Normal 6 3 2 2 2 2 2 2 2" xfId="15091" xr:uid="{00000000-0005-0000-0000-0000F33A0000}"/>
    <cellStyle name="Normal 6 3 2 2 2 2 2 2 2 3" xfId="30189" xr:uid="{00000000-0005-0000-0000-0000ED750000}"/>
    <cellStyle name="Normal 6 3 2 2 2 2 2 2 3" xfId="10071" xr:uid="{00000000-0005-0000-0000-000057270000}"/>
    <cellStyle name="Normal 6 3 2 2 2 2 2 2 3 3" xfId="25172" xr:uid="{00000000-0005-0000-0000-000054620000}"/>
    <cellStyle name="Normal 6 3 2 2 2 2 2 2 5" xfId="20159" xr:uid="{00000000-0005-0000-0000-0000BF4E0000}"/>
    <cellStyle name="Normal 6 3 2 2 2 2 2 3" xfId="6710" xr:uid="{00000000-0005-0000-0000-0000361A0000}"/>
    <cellStyle name="Normal 6 3 2 2 2 2 2 3 2" xfId="16762" xr:uid="{00000000-0005-0000-0000-00007A410000}"/>
    <cellStyle name="Normal 6 3 2 2 2 2 2 3 3" xfId="11742" xr:uid="{00000000-0005-0000-0000-0000DE2D0000}"/>
    <cellStyle name="Normal 6 3 2 2 2 2 2 3 3 3" xfId="26843" xr:uid="{00000000-0005-0000-0000-0000DB680000}"/>
    <cellStyle name="Normal 6 3 2 2 2 2 2 3 5" xfId="21830" xr:uid="{00000000-0005-0000-0000-000046550000}"/>
    <cellStyle name="Normal 6 3 2 2 2 2 2 4" xfId="13420" xr:uid="{00000000-0005-0000-0000-00006C340000}"/>
    <cellStyle name="Normal 6 3 2 2 2 2 2 4 3" xfId="28518" xr:uid="{00000000-0005-0000-0000-0000666F0000}"/>
    <cellStyle name="Normal 6 3 2 2 2 2 2 5" xfId="8399" xr:uid="{00000000-0005-0000-0000-0000CF200000}"/>
    <cellStyle name="Normal 6 3 2 2 2 2 2 5 3" xfId="23501" xr:uid="{00000000-0005-0000-0000-0000CD5B0000}"/>
    <cellStyle name="Normal 6 3 2 2 2 2 2 7" xfId="18488" xr:uid="{00000000-0005-0000-0000-000038480000}"/>
    <cellStyle name="Normal 6 3 2 2 2 2 3" xfId="4181" xr:uid="{00000000-0005-0000-0000-000055100000}"/>
    <cellStyle name="Normal 6 3 2 2 2 2 3 2" xfId="14255" xr:uid="{00000000-0005-0000-0000-0000AF370000}"/>
    <cellStyle name="Normal 6 3 2 2 2 2 3 2 3" xfId="29353" xr:uid="{00000000-0005-0000-0000-0000A9720000}"/>
    <cellStyle name="Normal 6 3 2 2 2 2 3 3" xfId="9235" xr:uid="{00000000-0005-0000-0000-000013240000}"/>
    <cellStyle name="Normal 6 3 2 2 2 2 3 3 3" xfId="24336" xr:uid="{00000000-0005-0000-0000-0000105F0000}"/>
    <cellStyle name="Normal 6 3 2 2 2 2 3 5" xfId="19323" xr:uid="{00000000-0005-0000-0000-00007B4B0000}"/>
    <cellStyle name="Normal 6 3 2 2 2 2 4" xfId="5874" xr:uid="{00000000-0005-0000-0000-0000F2160000}"/>
    <cellStyle name="Normal 6 3 2 2 2 2 4 2" xfId="15926" xr:uid="{00000000-0005-0000-0000-0000363E0000}"/>
    <cellStyle name="Normal 6 3 2 2 2 2 4 3" xfId="10906" xr:uid="{00000000-0005-0000-0000-00009A2A0000}"/>
    <cellStyle name="Normal 6 3 2 2 2 2 4 3 3" xfId="26007" xr:uid="{00000000-0005-0000-0000-000097650000}"/>
    <cellStyle name="Normal 6 3 2 2 2 2 4 5" xfId="20994" xr:uid="{00000000-0005-0000-0000-000002520000}"/>
    <cellStyle name="Normal 6 3 2 2 2 2 5" xfId="12584" xr:uid="{00000000-0005-0000-0000-000028310000}"/>
    <cellStyle name="Normal 6 3 2 2 2 2 5 3" xfId="27682" xr:uid="{00000000-0005-0000-0000-0000226C0000}"/>
    <cellStyle name="Normal 6 3 2 2 2 2 6" xfId="7563" xr:uid="{00000000-0005-0000-0000-00008B1D0000}"/>
    <cellStyle name="Normal 6 3 2 2 2 2 6 3" xfId="22665" xr:uid="{00000000-0005-0000-0000-000089580000}"/>
    <cellStyle name="Normal 6 3 2 2 2 2 8" xfId="17652" xr:uid="{00000000-0005-0000-0000-0000F4440000}"/>
    <cellStyle name="Normal 6 3 2 2 2 3" xfId="2910" xr:uid="{00000000-0005-0000-0000-00005E0B0000}"/>
    <cellStyle name="Normal 6 3 2 2 2 3 2" xfId="4600" xr:uid="{00000000-0005-0000-0000-0000F8110000}"/>
    <cellStyle name="Normal 6 3 2 2 2 3 2 2" xfId="14673" xr:uid="{00000000-0005-0000-0000-000051390000}"/>
    <cellStyle name="Normal 6 3 2 2 2 3 2 2 3" xfId="29771" xr:uid="{00000000-0005-0000-0000-00004B740000}"/>
    <cellStyle name="Normal 6 3 2 2 2 3 2 3" xfId="9653" xr:uid="{00000000-0005-0000-0000-0000B5250000}"/>
    <cellStyle name="Normal 6 3 2 2 2 3 2 3 3" xfId="24754" xr:uid="{00000000-0005-0000-0000-0000B2600000}"/>
    <cellStyle name="Normal 6 3 2 2 2 3 2 5" xfId="19741" xr:uid="{00000000-0005-0000-0000-00001D4D0000}"/>
    <cellStyle name="Normal 6 3 2 2 2 3 3" xfId="6292" xr:uid="{00000000-0005-0000-0000-000094180000}"/>
    <cellStyle name="Normal 6 3 2 2 2 3 3 2" xfId="16344" xr:uid="{00000000-0005-0000-0000-0000D83F0000}"/>
    <cellStyle name="Normal 6 3 2 2 2 3 3 3" xfId="11324" xr:uid="{00000000-0005-0000-0000-00003C2C0000}"/>
    <cellStyle name="Normal 6 3 2 2 2 3 3 3 3" xfId="26425" xr:uid="{00000000-0005-0000-0000-000039670000}"/>
    <cellStyle name="Normal 6 3 2 2 2 3 3 5" xfId="21412" xr:uid="{00000000-0005-0000-0000-0000A4530000}"/>
    <cellStyle name="Normal 6 3 2 2 2 3 4" xfId="13002" xr:uid="{00000000-0005-0000-0000-0000CA320000}"/>
    <cellStyle name="Normal 6 3 2 2 2 3 4 3" xfId="28100" xr:uid="{00000000-0005-0000-0000-0000C46D0000}"/>
    <cellStyle name="Normal 6 3 2 2 2 3 5" xfId="7981" xr:uid="{00000000-0005-0000-0000-00002D1F0000}"/>
    <cellStyle name="Normal 6 3 2 2 2 3 5 3" xfId="23083" xr:uid="{00000000-0005-0000-0000-00002B5A0000}"/>
    <cellStyle name="Normal 6 3 2 2 2 3 7" xfId="18070" xr:uid="{00000000-0005-0000-0000-000096460000}"/>
    <cellStyle name="Normal 6 3 2 2 2 4" xfId="3763" xr:uid="{00000000-0005-0000-0000-0000B30E0000}"/>
    <cellStyle name="Normal 6 3 2 2 2 4 2" xfId="13837" xr:uid="{00000000-0005-0000-0000-00000D360000}"/>
    <cellStyle name="Normal 6 3 2 2 2 4 2 3" xfId="28935" xr:uid="{00000000-0005-0000-0000-000007710000}"/>
    <cellStyle name="Normal 6 3 2 2 2 4 3" xfId="8817" xr:uid="{00000000-0005-0000-0000-000071220000}"/>
    <cellStyle name="Normal 6 3 2 2 2 4 3 3" xfId="23918" xr:uid="{00000000-0005-0000-0000-00006E5D0000}"/>
    <cellStyle name="Normal 6 3 2 2 2 4 5" xfId="18905" xr:uid="{00000000-0005-0000-0000-0000D9490000}"/>
    <cellStyle name="Normal 6 3 2 2 2 5" xfId="5456" xr:uid="{00000000-0005-0000-0000-000050150000}"/>
    <cellStyle name="Normal 6 3 2 2 2 5 2" xfId="15508" xr:uid="{00000000-0005-0000-0000-0000943C0000}"/>
    <cellStyle name="Normal 6 3 2 2 2 5 2 3" xfId="30606" xr:uid="{00000000-0005-0000-0000-00008E770000}"/>
    <cellStyle name="Normal 6 3 2 2 2 5 3" xfId="10488" xr:uid="{00000000-0005-0000-0000-0000F8280000}"/>
    <cellStyle name="Normal 6 3 2 2 2 5 3 3" xfId="25589" xr:uid="{00000000-0005-0000-0000-0000F5630000}"/>
    <cellStyle name="Normal 6 3 2 2 2 5 5" xfId="20576" xr:uid="{00000000-0005-0000-0000-000060500000}"/>
    <cellStyle name="Normal 6 3 2 2 2 6" xfId="12166" xr:uid="{00000000-0005-0000-0000-0000862F0000}"/>
    <cellStyle name="Normal 6 3 2 2 2 6 3" xfId="27264" xr:uid="{00000000-0005-0000-0000-0000806A0000}"/>
    <cellStyle name="Normal 6 3 2 2 2 7" xfId="7145" xr:uid="{00000000-0005-0000-0000-0000E91B0000}"/>
    <cellStyle name="Normal 6 3 2 2 2 7 3" xfId="22247" xr:uid="{00000000-0005-0000-0000-0000E7560000}"/>
    <cellStyle name="Normal 6 3 2 2 2 9" xfId="17234" xr:uid="{00000000-0005-0000-0000-000052430000}"/>
    <cellStyle name="Normal 6 3 2 2 3" xfId="2281" xr:uid="{00000000-0005-0000-0000-0000E9080000}"/>
    <cellStyle name="Normal 6 3 2 2 3 2" xfId="3120" xr:uid="{00000000-0005-0000-0000-0000300C0000}"/>
    <cellStyle name="Normal 6 3 2 2 3 2 2" xfId="4810" xr:uid="{00000000-0005-0000-0000-0000CA120000}"/>
    <cellStyle name="Normal 6 3 2 2 3 2 2 2" xfId="14883" xr:uid="{00000000-0005-0000-0000-0000233A0000}"/>
    <cellStyle name="Normal 6 3 2 2 3 2 2 2 3" xfId="29981" xr:uid="{00000000-0005-0000-0000-00001D750000}"/>
    <cellStyle name="Normal 6 3 2 2 3 2 2 3" xfId="9863" xr:uid="{00000000-0005-0000-0000-000087260000}"/>
    <cellStyle name="Normal 6 3 2 2 3 2 2 3 3" xfId="24964" xr:uid="{00000000-0005-0000-0000-000084610000}"/>
    <cellStyle name="Normal 6 3 2 2 3 2 2 5" xfId="19951" xr:uid="{00000000-0005-0000-0000-0000EF4D0000}"/>
    <cellStyle name="Normal 6 3 2 2 3 2 3" xfId="6502" xr:uid="{00000000-0005-0000-0000-000066190000}"/>
    <cellStyle name="Normal 6 3 2 2 3 2 3 2" xfId="16554" xr:uid="{00000000-0005-0000-0000-0000AA400000}"/>
    <cellStyle name="Normal 6 3 2 2 3 2 3 3" xfId="11534" xr:uid="{00000000-0005-0000-0000-00000E2D0000}"/>
    <cellStyle name="Normal 6 3 2 2 3 2 3 3 3" xfId="26635" xr:uid="{00000000-0005-0000-0000-00000B680000}"/>
    <cellStyle name="Normal 6 3 2 2 3 2 3 5" xfId="21622" xr:uid="{00000000-0005-0000-0000-000076540000}"/>
    <cellStyle name="Normal 6 3 2 2 3 2 4" xfId="13212" xr:uid="{00000000-0005-0000-0000-00009C330000}"/>
    <cellStyle name="Normal 6 3 2 2 3 2 4 3" xfId="28310" xr:uid="{00000000-0005-0000-0000-0000966E0000}"/>
    <cellStyle name="Normal 6 3 2 2 3 2 5" xfId="8191" xr:uid="{00000000-0005-0000-0000-0000FF1F0000}"/>
    <cellStyle name="Normal 6 3 2 2 3 2 5 3" xfId="23293" xr:uid="{00000000-0005-0000-0000-0000FD5A0000}"/>
    <cellStyle name="Normal 6 3 2 2 3 2 7" xfId="18280" xr:uid="{00000000-0005-0000-0000-000068470000}"/>
    <cellStyle name="Normal 6 3 2 2 3 3" xfId="3973" xr:uid="{00000000-0005-0000-0000-0000850F0000}"/>
    <cellStyle name="Normal 6 3 2 2 3 3 2" xfId="14047" xr:uid="{00000000-0005-0000-0000-0000DF360000}"/>
    <cellStyle name="Normal 6 3 2 2 3 3 2 3" xfId="29145" xr:uid="{00000000-0005-0000-0000-0000D9710000}"/>
    <cellStyle name="Normal 6 3 2 2 3 3 3" xfId="9027" xr:uid="{00000000-0005-0000-0000-000043230000}"/>
    <cellStyle name="Normal 6 3 2 2 3 3 3 3" xfId="24128" xr:uid="{00000000-0005-0000-0000-0000405E0000}"/>
    <cellStyle name="Normal 6 3 2 2 3 3 5" xfId="19115" xr:uid="{00000000-0005-0000-0000-0000AB4A0000}"/>
    <cellStyle name="Normal 6 3 2 2 3 4" xfId="5666" xr:uid="{00000000-0005-0000-0000-000022160000}"/>
    <cellStyle name="Normal 6 3 2 2 3 4 2" xfId="15718" xr:uid="{00000000-0005-0000-0000-0000663D0000}"/>
    <cellStyle name="Normal 6 3 2 2 3 4 2 3" xfId="30816" xr:uid="{00000000-0005-0000-0000-000060780000}"/>
    <cellStyle name="Normal 6 3 2 2 3 4 3" xfId="10698" xr:uid="{00000000-0005-0000-0000-0000CA290000}"/>
    <cellStyle name="Normal 6 3 2 2 3 4 3 3" xfId="25799" xr:uid="{00000000-0005-0000-0000-0000C7640000}"/>
    <cellStyle name="Normal 6 3 2 2 3 4 5" xfId="20786" xr:uid="{00000000-0005-0000-0000-000032510000}"/>
    <cellStyle name="Normal 6 3 2 2 3 5" xfId="12376" xr:uid="{00000000-0005-0000-0000-000058300000}"/>
    <cellStyle name="Normal 6 3 2 2 3 5 3" xfId="27474" xr:uid="{00000000-0005-0000-0000-0000526B0000}"/>
    <cellStyle name="Normal 6 3 2 2 3 6" xfId="7355" xr:uid="{00000000-0005-0000-0000-0000BB1C0000}"/>
    <cellStyle name="Normal 6 3 2 2 3 6 3" xfId="22457" xr:uid="{00000000-0005-0000-0000-0000B9570000}"/>
    <cellStyle name="Normal 6 3 2 2 3 8" xfId="17444" xr:uid="{00000000-0005-0000-0000-000024440000}"/>
    <cellStyle name="Normal 6 3 2 2 4" xfId="2702" xr:uid="{00000000-0005-0000-0000-00008E0A0000}"/>
    <cellStyle name="Normal 6 3 2 2 4 2" xfId="4392" xr:uid="{00000000-0005-0000-0000-000028110000}"/>
    <cellStyle name="Normal 6 3 2 2 4 2 2" xfId="14465" xr:uid="{00000000-0005-0000-0000-000081380000}"/>
    <cellStyle name="Normal 6 3 2 2 4 2 2 3" xfId="29563" xr:uid="{00000000-0005-0000-0000-00007B730000}"/>
    <cellStyle name="Normal 6 3 2 2 4 2 3" xfId="9445" xr:uid="{00000000-0005-0000-0000-0000E5240000}"/>
    <cellStyle name="Normal 6 3 2 2 4 2 3 3" xfId="24546" xr:uid="{00000000-0005-0000-0000-0000E25F0000}"/>
    <cellStyle name="Normal 6 3 2 2 4 2 5" xfId="19533" xr:uid="{00000000-0005-0000-0000-00004D4C0000}"/>
    <cellStyle name="Normal 6 3 2 2 4 3" xfId="6084" xr:uid="{00000000-0005-0000-0000-0000C4170000}"/>
    <cellStyle name="Normal 6 3 2 2 4 3 2" xfId="16136" xr:uid="{00000000-0005-0000-0000-0000083F0000}"/>
    <cellStyle name="Normal 6 3 2 2 4 3 3" xfId="11116" xr:uid="{00000000-0005-0000-0000-00006C2B0000}"/>
    <cellStyle name="Normal 6 3 2 2 4 3 3 3" xfId="26217" xr:uid="{00000000-0005-0000-0000-000069660000}"/>
    <cellStyle name="Normal 6 3 2 2 4 3 5" xfId="21204" xr:uid="{00000000-0005-0000-0000-0000D4520000}"/>
    <cellStyle name="Normal 6 3 2 2 4 4" xfId="12794" xr:uid="{00000000-0005-0000-0000-0000FA310000}"/>
    <cellStyle name="Normal 6 3 2 2 4 4 3" xfId="27892" xr:uid="{00000000-0005-0000-0000-0000F46C0000}"/>
    <cellStyle name="Normal 6 3 2 2 4 5" xfId="7773" xr:uid="{00000000-0005-0000-0000-00005D1E0000}"/>
    <cellStyle name="Normal 6 3 2 2 4 5 3" xfId="22875" xr:uid="{00000000-0005-0000-0000-00005B590000}"/>
    <cellStyle name="Normal 6 3 2 2 4 7" xfId="17862" xr:uid="{00000000-0005-0000-0000-0000C6450000}"/>
    <cellStyle name="Normal 6 3 2 2 5" xfId="3555" xr:uid="{00000000-0005-0000-0000-0000E30D0000}"/>
    <cellStyle name="Normal 6 3 2 2 5 2" xfId="13629" xr:uid="{00000000-0005-0000-0000-00003D350000}"/>
    <cellStyle name="Normal 6 3 2 2 5 2 3" xfId="28727" xr:uid="{00000000-0005-0000-0000-000037700000}"/>
    <cellStyle name="Normal 6 3 2 2 5 3" xfId="8609" xr:uid="{00000000-0005-0000-0000-0000A1210000}"/>
    <cellStyle name="Normal 6 3 2 2 5 3 3" xfId="23710" xr:uid="{00000000-0005-0000-0000-00009E5C0000}"/>
    <cellStyle name="Normal 6 3 2 2 5 5" xfId="18697" xr:uid="{00000000-0005-0000-0000-000009490000}"/>
    <cellStyle name="Normal 6 3 2 2 6" xfId="5248" xr:uid="{00000000-0005-0000-0000-000080140000}"/>
    <cellStyle name="Normal 6 3 2 2 6 2" xfId="15300" xr:uid="{00000000-0005-0000-0000-0000C43B0000}"/>
    <cellStyle name="Normal 6 3 2 2 6 2 3" xfId="30398" xr:uid="{00000000-0005-0000-0000-0000BE760000}"/>
    <cellStyle name="Normal 6 3 2 2 6 3" xfId="10280" xr:uid="{00000000-0005-0000-0000-000028280000}"/>
    <cellStyle name="Normal 6 3 2 2 6 3 3" xfId="25381" xr:uid="{00000000-0005-0000-0000-000025630000}"/>
    <cellStyle name="Normal 6 3 2 2 6 5" xfId="20368" xr:uid="{00000000-0005-0000-0000-0000904F0000}"/>
    <cellStyle name="Normal 6 3 2 2 7" xfId="11958" xr:uid="{00000000-0005-0000-0000-0000B62E0000}"/>
    <cellStyle name="Normal 6 3 2 2 7 3" xfId="27056" xr:uid="{00000000-0005-0000-0000-0000B0690000}"/>
    <cellStyle name="Normal 6 3 2 2 8" xfId="6937" xr:uid="{00000000-0005-0000-0000-0000191B0000}"/>
    <cellStyle name="Normal 6 3 2 2 8 3" xfId="22039" xr:uid="{00000000-0005-0000-0000-000017560000}"/>
    <cellStyle name="Normal 6 3 2 3" xfId="755" xr:uid="{00000000-0005-0000-0000-0000F3020000}"/>
    <cellStyle name="Normal 6 3 2 3 10" xfId="1964" xr:uid="{00000000-0005-0000-0000-0000AC070000}"/>
    <cellStyle name="Normal 6 3 2 3 2" xfId="2385" xr:uid="{00000000-0005-0000-0000-000051090000}"/>
    <cellStyle name="Normal 6 3 2 3 2 2" xfId="3224" xr:uid="{00000000-0005-0000-0000-0000980C0000}"/>
    <cellStyle name="Normal 6 3 2 3 2 2 2" xfId="4914" xr:uid="{00000000-0005-0000-0000-000032130000}"/>
    <cellStyle name="Normal 6 3 2 3 2 2 2 2" xfId="14987" xr:uid="{00000000-0005-0000-0000-00008B3A0000}"/>
    <cellStyle name="Normal 6 3 2 3 2 2 2 2 3" xfId="30085" xr:uid="{00000000-0005-0000-0000-000085750000}"/>
    <cellStyle name="Normal 6 3 2 3 2 2 2 3" xfId="9967" xr:uid="{00000000-0005-0000-0000-0000EF260000}"/>
    <cellStyle name="Normal 6 3 2 3 2 2 2 3 3" xfId="25068" xr:uid="{00000000-0005-0000-0000-0000EC610000}"/>
    <cellStyle name="Normal 6 3 2 3 2 2 2 5" xfId="20055" xr:uid="{00000000-0005-0000-0000-0000574E0000}"/>
    <cellStyle name="Normal 6 3 2 3 2 2 3" xfId="6606" xr:uid="{00000000-0005-0000-0000-0000CE190000}"/>
    <cellStyle name="Normal 6 3 2 3 2 2 3 2" xfId="16658" xr:uid="{00000000-0005-0000-0000-000012410000}"/>
    <cellStyle name="Normal 6 3 2 3 2 2 3 3" xfId="11638" xr:uid="{00000000-0005-0000-0000-0000762D0000}"/>
    <cellStyle name="Normal 6 3 2 3 2 2 3 3 3" xfId="26739" xr:uid="{00000000-0005-0000-0000-000073680000}"/>
    <cellStyle name="Normal 6 3 2 3 2 2 3 5" xfId="21726" xr:uid="{00000000-0005-0000-0000-0000DE540000}"/>
    <cellStyle name="Normal 6 3 2 3 2 2 4" xfId="13316" xr:uid="{00000000-0005-0000-0000-000004340000}"/>
    <cellStyle name="Normal 6 3 2 3 2 2 4 3" xfId="28414" xr:uid="{00000000-0005-0000-0000-0000FE6E0000}"/>
    <cellStyle name="Normal 6 3 2 3 2 2 5" xfId="8295" xr:uid="{00000000-0005-0000-0000-000067200000}"/>
    <cellStyle name="Normal 6 3 2 3 2 2 5 3" xfId="23397" xr:uid="{00000000-0005-0000-0000-0000655B0000}"/>
    <cellStyle name="Normal 6 3 2 3 2 2 7" xfId="18384" xr:uid="{00000000-0005-0000-0000-0000D0470000}"/>
    <cellStyle name="Normal 6 3 2 3 2 3" xfId="4077" xr:uid="{00000000-0005-0000-0000-0000ED0F0000}"/>
    <cellStyle name="Normal 6 3 2 3 2 3 2" xfId="14151" xr:uid="{00000000-0005-0000-0000-000047370000}"/>
    <cellStyle name="Normal 6 3 2 3 2 3 2 3" xfId="29249" xr:uid="{00000000-0005-0000-0000-000041720000}"/>
    <cellStyle name="Normal 6 3 2 3 2 3 3" xfId="9131" xr:uid="{00000000-0005-0000-0000-0000AB230000}"/>
    <cellStyle name="Normal 6 3 2 3 2 3 3 3" xfId="24232" xr:uid="{00000000-0005-0000-0000-0000A85E0000}"/>
    <cellStyle name="Normal 6 3 2 3 2 3 5" xfId="19219" xr:uid="{00000000-0005-0000-0000-0000134B0000}"/>
    <cellStyle name="Normal 6 3 2 3 2 4" xfId="5770" xr:uid="{00000000-0005-0000-0000-00008A160000}"/>
    <cellStyle name="Normal 6 3 2 3 2 4 2" xfId="15822" xr:uid="{00000000-0005-0000-0000-0000CE3D0000}"/>
    <cellStyle name="Normal 6 3 2 3 2 4 2 3" xfId="30920" xr:uid="{00000000-0005-0000-0000-0000C8780000}"/>
    <cellStyle name="Normal 6 3 2 3 2 4 3" xfId="10802" xr:uid="{00000000-0005-0000-0000-0000322A0000}"/>
    <cellStyle name="Normal 6 3 2 3 2 4 3 3" xfId="25903" xr:uid="{00000000-0005-0000-0000-00002F650000}"/>
    <cellStyle name="Normal 6 3 2 3 2 4 5" xfId="20890" xr:uid="{00000000-0005-0000-0000-00009A510000}"/>
    <cellStyle name="Normal 6 3 2 3 2 5" xfId="12480" xr:uid="{00000000-0005-0000-0000-0000C0300000}"/>
    <cellStyle name="Normal 6 3 2 3 2 5 3" xfId="27578" xr:uid="{00000000-0005-0000-0000-0000BA6B0000}"/>
    <cellStyle name="Normal 6 3 2 3 2 6" xfId="7459" xr:uid="{00000000-0005-0000-0000-0000231D0000}"/>
    <cellStyle name="Normal 6 3 2 3 2 6 3" xfId="22561" xr:uid="{00000000-0005-0000-0000-000021580000}"/>
    <cellStyle name="Normal 6 3 2 3 2 8" xfId="17548" xr:uid="{00000000-0005-0000-0000-00008C440000}"/>
    <cellStyle name="Normal 6 3 2 3 3" xfId="2806" xr:uid="{00000000-0005-0000-0000-0000F60A0000}"/>
    <cellStyle name="Normal 6 3 2 3 3 2" xfId="4496" xr:uid="{00000000-0005-0000-0000-000090110000}"/>
    <cellStyle name="Normal 6 3 2 3 3 2 2" xfId="14569" xr:uid="{00000000-0005-0000-0000-0000E9380000}"/>
    <cellStyle name="Normal 6 3 2 3 3 2 2 3" xfId="29667" xr:uid="{00000000-0005-0000-0000-0000E3730000}"/>
    <cellStyle name="Normal 6 3 2 3 3 2 3" xfId="9549" xr:uid="{00000000-0005-0000-0000-00004D250000}"/>
    <cellStyle name="Normal 6 3 2 3 3 2 3 3" xfId="24650" xr:uid="{00000000-0005-0000-0000-00004A600000}"/>
    <cellStyle name="Normal 6 3 2 3 3 2 5" xfId="19637" xr:uid="{00000000-0005-0000-0000-0000B54C0000}"/>
    <cellStyle name="Normal 6 3 2 3 3 3" xfId="6188" xr:uid="{00000000-0005-0000-0000-00002C180000}"/>
    <cellStyle name="Normal 6 3 2 3 3 3 2" xfId="16240" xr:uid="{00000000-0005-0000-0000-0000703F0000}"/>
    <cellStyle name="Normal 6 3 2 3 3 3 3" xfId="11220" xr:uid="{00000000-0005-0000-0000-0000D42B0000}"/>
    <cellStyle name="Normal 6 3 2 3 3 3 3 3" xfId="26321" xr:uid="{00000000-0005-0000-0000-0000D1660000}"/>
    <cellStyle name="Normal 6 3 2 3 3 3 5" xfId="21308" xr:uid="{00000000-0005-0000-0000-00003C530000}"/>
    <cellStyle name="Normal 6 3 2 3 3 4" xfId="12898" xr:uid="{00000000-0005-0000-0000-000062320000}"/>
    <cellStyle name="Normal 6 3 2 3 3 4 3" xfId="27996" xr:uid="{00000000-0005-0000-0000-00005C6D0000}"/>
    <cellStyle name="Normal 6 3 2 3 3 5" xfId="7877" xr:uid="{00000000-0005-0000-0000-0000C51E0000}"/>
    <cellStyle name="Normal 6 3 2 3 3 5 3" xfId="22979" xr:uid="{00000000-0005-0000-0000-0000C3590000}"/>
    <cellStyle name="Normal 6 3 2 3 3 7" xfId="17966" xr:uid="{00000000-0005-0000-0000-00002E460000}"/>
    <cellStyle name="Normal 6 3 2 3 4" xfId="3659" xr:uid="{00000000-0005-0000-0000-00004B0E0000}"/>
    <cellStyle name="Normal 6 3 2 3 4 2" xfId="13733" xr:uid="{00000000-0005-0000-0000-0000A5350000}"/>
    <cellStyle name="Normal 6 3 2 3 4 2 3" xfId="28831" xr:uid="{00000000-0005-0000-0000-00009F700000}"/>
    <cellStyle name="Normal 6 3 2 3 4 3" xfId="8713" xr:uid="{00000000-0005-0000-0000-000009220000}"/>
    <cellStyle name="Normal 6 3 2 3 4 3 3" xfId="23814" xr:uid="{00000000-0005-0000-0000-0000065D0000}"/>
    <cellStyle name="Normal 6 3 2 3 4 5" xfId="18801" xr:uid="{00000000-0005-0000-0000-000071490000}"/>
    <cellStyle name="Normal 6 3 2 3 5" xfId="5352" xr:uid="{00000000-0005-0000-0000-0000E8140000}"/>
    <cellStyle name="Normal 6 3 2 3 5 2" xfId="15404" xr:uid="{00000000-0005-0000-0000-00002C3C0000}"/>
    <cellStyle name="Normal 6 3 2 3 5 2 3" xfId="30502" xr:uid="{00000000-0005-0000-0000-000026770000}"/>
    <cellStyle name="Normal 6 3 2 3 5 3" xfId="10384" xr:uid="{00000000-0005-0000-0000-000090280000}"/>
    <cellStyle name="Normal 6 3 2 3 5 3 3" xfId="25485" xr:uid="{00000000-0005-0000-0000-00008D630000}"/>
    <cellStyle name="Normal 6 3 2 3 5 5" xfId="20472" xr:uid="{00000000-0005-0000-0000-0000F84F0000}"/>
    <cellStyle name="Normal 6 3 2 3 6" xfId="12062" xr:uid="{00000000-0005-0000-0000-00001E2F0000}"/>
    <cellStyle name="Normal 6 3 2 3 6 3" xfId="27160" xr:uid="{00000000-0005-0000-0000-0000186A0000}"/>
    <cellStyle name="Normal 6 3 2 3 7" xfId="7041" xr:uid="{00000000-0005-0000-0000-0000811B0000}"/>
    <cellStyle name="Normal 6 3 2 3 7 3" xfId="22143" xr:uid="{00000000-0005-0000-0000-00007F560000}"/>
    <cellStyle name="Normal 6 3 2 3 9" xfId="17130" xr:uid="{00000000-0005-0000-0000-0000EA420000}"/>
    <cellStyle name="Normal 6 3 2 4" xfId="2177" xr:uid="{00000000-0005-0000-0000-000081080000}"/>
    <cellStyle name="Normal 6 3 2 4 2" xfId="3016" xr:uid="{00000000-0005-0000-0000-0000C80B0000}"/>
    <cellStyle name="Normal 6 3 2 4 2 2" xfId="4706" xr:uid="{00000000-0005-0000-0000-000062120000}"/>
    <cellStyle name="Normal 6 3 2 4 2 2 2" xfId="14779" xr:uid="{00000000-0005-0000-0000-0000BB390000}"/>
    <cellStyle name="Normal 6 3 2 4 2 2 2 3" xfId="29877" xr:uid="{00000000-0005-0000-0000-0000B5740000}"/>
    <cellStyle name="Normal 6 3 2 4 2 2 3" xfId="9759" xr:uid="{00000000-0005-0000-0000-00001F260000}"/>
    <cellStyle name="Normal 6 3 2 4 2 2 3 3" xfId="24860" xr:uid="{00000000-0005-0000-0000-00001C610000}"/>
    <cellStyle name="Normal 6 3 2 4 2 2 5" xfId="19847" xr:uid="{00000000-0005-0000-0000-0000874D0000}"/>
    <cellStyle name="Normal 6 3 2 4 2 3" xfId="6398" xr:uid="{00000000-0005-0000-0000-0000FE180000}"/>
    <cellStyle name="Normal 6 3 2 4 2 3 2" xfId="16450" xr:uid="{00000000-0005-0000-0000-000042400000}"/>
    <cellStyle name="Normal 6 3 2 4 2 3 3" xfId="11430" xr:uid="{00000000-0005-0000-0000-0000A62C0000}"/>
    <cellStyle name="Normal 6 3 2 4 2 3 3 3" xfId="26531" xr:uid="{00000000-0005-0000-0000-0000A3670000}"/>
    <cellStyle name="Normal 6 3 2 4 2 3 5" xfId="21518" xr:uid="{00000000-0005-0000-0000-00000E540000}"/>
    <cellStyle name="Normal 6 3 2 4 2 4" xfId="13108" xr:uid="{00000000-0005-0000-0000-000034330000}"/>
    <cellStyle name="Normal 6 3 2 4 2 4 3" xfId="28206" xr:uid="{00000000-0005-0000-0000-00002E6E0000}"/>
    <cellStyle name="Normal 6 3 2 4 2 5" xfId="8087" xr:uid="{00000000-0005-0000-0000-0000971F0000}"/>
    <cellStyle name="Normal 6 3 2 4 2 5 3" xfId="23189" xr:uid="{00000000-0005-0000-0000-0000955A0000}"/>
    <cellStyle name="Normal 6 3 2 4 2 7" xfId="18176" xr:uid="{00000000-0005-0000-0000-000000470000}"/>
    <cellStyle name="Normal 6 3 2 4 3" xfId="3869" xr:uid="{00000000-0005-0000-0000-00001D0F0000}"/>
    <cellStyle name="Normal 6 3 2 4 3 2" xfId="13943" xr:uid="{00000000-0005-0000-0000-000077360000}"/>
    <cellStyle name="Normal 6 3 2 4 3 2 3" xfId="29041" xr:uid="{00000000-0005-0000-0000-000071710000}"/>
    <cellStyle name="Normal 6 3 2 4 3 3" xfId="8923" xr:uid="{00000000-0005-0000-0000-0000DB220000}"/>
    <cellStyle name="Normal 6 3 2 4 3 3 3" xfId="24024" xr:uid="{00000000-0005-0000-0000-0000D85D0000}"/>
    <cellStyle name="Normal 6 3 2 4 3 5" xfId="19011" xr:uid="{00000000-0005-0000-0000-0000434A0000}"/>
    <cellStyle name="Normal 6 3 2 4 4" xfId="5562" xr:uid="{00000000-0005-0000-0000-0000BA150000}"/>
    <cellStyle name="Normal 6 3 2 4 4 2" xfId="15614" xr:uid="{00000000-0005-0000-0000-0000FE3C0000}"/>
    <cellStyle name="Normal 6 3 2 4 4 2 3" xfId="30712" xr:uid="{00000000-0005-0000-0000-0000F8770000}"/>
    <cellStyle name="Normal 6 3 2 4 4 3" xfId="10594" xr:uid="{00000000-0005-0000-0000-000062290000}"/>
    <cellStyle name="Normal 6 3 2 4 4 3 3" xfId="25695" xr:uid="{00000000-0005-0000-0000-00005F640000}"/>
    <cellStyle name="Normal 6 3 2 4 4 5" xfId="20682" xr:uid="{00000000-0005-0000-0000-0000CA500000}"/>
    <cellStyle name="Normal 6 3 2 4 5" xfId="12272" xr:uid="{00000000-0005-0000-0000-0000F02F0000}"/>
    <cellStyle name="Normal 6 3 2 4 5 3" xfId="27370" xr:uid="{00000000-0005-0000-0000-0000EA6A0000}"/>
    <cellStyle name="Normal 6 3 2 4 6" xfId="7251" xr:uid="{00000000-0005-0000-0000-0000531C0000}"/>
    <cellStyle name="Normal 6 3 2 4 6 3" xfId="22353" xr:uid="{00000000-0005-0000-0000-000051570000}"/>
    <cellStyle name="Normal 6 3 2 4 8" xfId="17340" xr:uid="{00000000-0005-0000-0000-0000BC430000}"/>
    <cellStyle name="Normal 6 3 2 5" xfId="2598" xr:uid="{00000000-0005-0000-0000-0000260A0000}"/>
    <cellStyle name="Normal 6 3 2 5 2" xfId="4288" xr:uid="{00000000-0005-0000-0000-0000C0100000}"/>
    <cellStyle name="Normal 6 3 2 5 2 2" xfId="14361" xr:uid="{00000000-0005-0000-0000-000019380000}"/>
    <cellStyle name="Normal 6 3 2 5 2 2 3" xfId="29459" xr:uid="{00000000-0005-0000-0000-000013730000}"/>
    <cellStyle name="Normal 6 3 2 5 2 3" xfId="9341" xr:uid="{00000000-0005-0000-0000-00007D240000}"/>
    <cellStyle name="Normal 6 3 2 5 2 3 3" xfId="24442" xr:uid="{00000000-0005-0000-0000-00007A5F0000}"/>
    <cellStyle name="Normal 6 3 2 5 2 5" xfId="19429" xr:uid="{00000000-0005-0000-0000-0000E54B0000}"/>
    <cellStyle name="Normal 6 3 2 5 3" xfId="5980" xr:uid="{00000000-0005-0000-0000-00005C170000}"/>
    <cellStyle name="Normal 6 3 2 5 3 2" xfId="16032" xr:uid="{00000000-0005-0000-0000-0000A03E0000}"/>
    <cellStyle name="Normal 6 3 2 5 3 3" xfId="11012" xr:uid="{00000000-0005-0000-0000-0000042B0000}"/>
    <cellStyle name="Normal 6 3 2 5 3 3 3" xfId="26113" xr:uid="{00000000-0005-0000-0000-000001660000}"/>
    <cellStyle name="Normal 6 3 2 5 3 5" xfId="21100" xr:uid="{00000000-0005-0000-0000-00006C520000}"/>
    <cellStyle name="Normal 6 3 2 5 4" xfId="12690" xr:uid="{00000000-0005-0000-0000-000092310000}"/>
    <cellStyle name="Normal 6 3 2 5 4 3" xfId="27788" xr:uid="{00000000-0005-0000-0000-00008C6C0000}"/>
    <cellStyle name="Normal 6 3 2 5 5" xfId="7669" xr:uid="{00000000-0005-0000-0000-0000F51D0000}"/>
    <cellStyle name="Normal 6 3 2 5 5 3" xfId="22771" xr:uid="{00000000-0005-0000-0000-0000F3580000}"/>
    <cellStyle name="Normal 6 3 2 5 7" xfId="17758" xr:uid="{00000000-0005-0000-0000-00005E450000}"/>
    <cellStyle name="Normal 6 3 2 6" xfId="3451" xr:uid="{00000000-0005-0000-0000-00007B0D0000}"/>
    <cellStyle name="Normal 6 3 2 6 2" xfId="13525" xr:uid="{00000000-0005-0000-0000-0000D5340000}"/>
    <cellStyle name="Normal 6 3 2 6 2 3" xfId="28623" xr:uid="{00000000-0005-0000-0000-0000CF6F0000}"/>
    <cellStyle name="Normal 6 3 2 6 3" xfId="8505" xr:uid="{00000000-0005-0000-0000-000039210000}"/>
    <cellStyle name="Normal 6 3 2 6 3 3" xfId="23606" xr:uid="{00000000-0005-0000-0000-0000365C0000}"/>
    <cellStyle name="Normal 6 3 2 6 5" xfId="18593" xr:uid="{00000000-0005-0000-0000-0000A1480000}"/>
    <cellStyle name="Normal 6 3 2 7" xfId="5144" xr:uid="{00000000-0005-0000-0000-000018140000}"/>
    <cellStyle name="Normal 6 3 2 7 2" xfId="15196" xr:uid="{00000000-0005-0000-0000-00005C3B0000}"/>
    <cellStyle name="Normal 6 3 2 7 2 3" xfId="30294" xr:uid="{00000000-0005-0000-0000-000056760000}"/>
    <cellStyle name="Normal 6 3 2 7 3" xfId="10176" xr:uid="{00000000-0005-0000-0000-0000C0270000}"/>
    <cellStyle name="Normal 6 3 2 7 3 3" xfId="25277" xr:uid="{00000000-0005-0000-0000-0000BD620000}"/>
    <cellStyle name="Normal 6 3 2 7 5" xfId="20264" xr:uid="{00000000-0005-0000-0000-0000284F0000}"/>
    <cellStyle name="Normal 6 3 2 8" xfId="11854" xr:uid="{00000000-0005-0000-0000-00004E2E0000}"/>
    <cellStyle name="Normal 6 3 2 8 3" xfId="26952" xr:uid="{00000000-0005-0000-0000-000048690000}"/>
    <cellStyle name="Normal 6 3 2 9" xfId="6833" xr:uid="{00000000-0005-0000-0000-0000B11A0000}"/>
    <cellStyle name="Normal 6 3 2 9 3" xfId="21935" xr:uid="{00000000-0005-0000-0000-0000AF550000}"/>
    <cellStyle name="Normal 6 3 3" xfId="725" xr:uid="{00000000-0005-0000-0000-0000D5020000}"/>
    <cellStyle name="Normal 6 3 3 10" xfId="16974" xr:uid="{00000000-0005-0000-0000-00004E420000}"/>
    <cellStyle name="Normal 6 3 3 11" xfId="1797" xr:uid="{00000000-0005-0000-0000-000005070000}"/>
    <cellStyle name="Normal 6 3 3 2" xfId="2016" xr:uid="{00000000-0005-0000-0000-0000E0070000}"/>
    <cellStyle name="Normal 6 3 3 2 2" xfId="2437" xr:uid="{00000000-0005-0000-0000-000085090000}"/>
    <cellStyle name="Normal 6 3 3 2 2 2" xfId="3276" xr:uid="{00000000-0005-0000-0000-0000CC0C0000}"/>
    <cellStyle name="Normal 6 3 3 2 2 2 2" xfId="4966" xr:uid="{00000000-0005-0000-0000-000066130000}"/>
    <cellStyle name="Normal 6 3 3 2 2 2 2 2" xfId="15039" xr:uid="{00000000-0005-0000-0000-0000BF3A0000}"/>
    <cellStyle name="Normal 6 3 3 2 2 2 2 2 3" xfId="30137" xr:uid="{00000000-0005-0000-0000-0000B9750000}"/>
    <cellStyle name="Normal 6 3 3 2 2 2 2 3" xfId="10019" xr:uid="{00000000-0005-0000-0000-000023270000}"/>
    <cellStyle name="Normal 6 3 3 2 2 2 2 3 3" xfId="25120" xr:uid="{00000000-0005-0000-0000-000020620000}"/>
    <cellStyle name="Normal 6 3 3 2 2 2 2 5" xfId="20107" xr:uid="{00000000-0005-0000-0000-00008B4E0000}"/>
    <cellStyle name="Normal 6 3 3 2 2 2 3" xfId="6658" xr:uid="{00000000-0005-0000-0000-0000021A0000}"/>
    <cellStyle name="Normal 6 3 3 2 2 2 3 2" xfId="16710" xr:uid="{00000000-0005-0000-0000-000046410000}"/>
    <cellStyle name="Normal 6 3 3 2 2 2 3 3" xfId="11690" xr:uid="{00000000-0005-0000-0000-0000AA2D0000}"/>
    <cellStyle name="Normal 6 3 3 2 2 2 3 3 3" xfId="26791" xr:uid="{00000000-0005-0000-0000-0000A7680000}"/>
    <cellStyle name="Normal 6 3 3 2 2 2 3 5" xfId="21778" xr:uid="{00000000-0005-0000-0000-000012550000}"/>
    <cellStyle name="Normal 6 3 3 2 2 2 4" xfId="13368" xr:uid="{00000000-0005-0000-0000-000038340000}"/>
    <cellStyle name="Normal 6 3 3 2 2 2 4 3" xfId="28466" xr:uid="{00000000-0005-0000-0000-0000326F0000}"/>
    <cellStyle name="Normal 6 3 3 2 2 2 5" xfId="8347" xr:uid="{00000000-0005-0000-0000-00009B200000}"/>
    <cellStyle name="Normal 6 3 3 2 2 2 5 3" xfId="23449" xr:uid="{00000000-0005-0000-0000-0000995B0000}"/>
    <cellStyle name="Normal 6 3 3 2 2 2 7" xfId="18436" xr:uid="{00000000-0005-0000-0000-000004480000}"/>
    <cellStyle name="Normal 6 3 3 2 2 3" xfId="4129" xr:uid="{00000000-0005-0000-0000-000021100000}"/>
    <cellStyle name="Normal 6 3 3 2 2 3 2" xfId="14203" xr:uid="{00000000-0005-0000-0000-00007B370000}"/>
    <cellStyle name="Normal 6 3 3 2 2 3 2 3" xfId="29301" xr:uid="{00000000-0005-0000-0000-000075720000}"/>
    <cellStyle name="Normal 6 3 3 2 2 3 3" xfId="9183" xr:uid="{00000000-0005-0000-0000-0000DF230000}"/>
    <cellStyle name="Normal 6 3 3 2 2 3 3 3" xfId="24284" xr:uid="{00000000-0005-0000-0000-0000DC5E0000}"/>
    <cellStyle name="Normal 6 3 3 2 2 3 5" xfId="19271" xr:uid="{00000000-0005-0000-0000-0000474B0000}"/>
    <cellStyle name="Normal 6 3 3 2 2 4" xfId="5822" xr:uid="{00000000-0005-0000-0000-0000BE160000}"/>
    <cellStyle name="Normal 6 3 3 2 2 4 2" xfId="15874" xr:uid="{00000000-0005-0000-0000-0000023E0000}"/>
    <cellStyle name="Normal 6 3 3 2 2 4 3" xfId="10854" xr:uid="{00000000-0005-0000-0000-0000662A0000}"/>
    <cellStyle name="Normal 6 3 3 2 2 4 3 3" xfId="25955" xr:uid="{00000000-0005-0000-0000-000063650000}"/>
    <cellStyle name="Normal 6 3 3 2 2 4 5" xfId="20942" xr:uid="{00000000-0005-0000-0000-0000CE510000}"/>
    <cellStyle name="Normal 6 3 3 2 2 5" xfId="12532" xr:uid="{00000000-0005-0000-0000-0000F4300000}"/>
    <cellStyle name="Normal 6 3 3 2 2 5 3" xfId="27630" xr:uid="{00000000-0005-0000-0000-0000EE6B0000}"/>
    <cellStyle name="Normal 6 3 3 2 2 6" xfId="7511" xr:uid="{00000000-0005-0000-0000-0000571D0000}"/>
    <cellStyle name="Normal 6 3 3 2 2 6 3" xfId="22613" xr:uid="{00000000-0005-0000-0000-000055580000}"/>
    <cellStyle name="Normal 6 3 3 2 2 8" xfId="17600" xr:uid="{00000000-0005-0000-0000-0000C0440000}"/>
    <cellStyle name="Normal 6 3 3 2 3" xfId="2858" xr:uid="{00000000-0005-0000-0000-00002A0B0000}"/>
    <cellStyle name="Normal 6 3 3 2 3 2" xfId="4548" xr:uid="{00000000-0005-0000-0000-0000C4110000}"/>
    <cellStyle name="Normal 6 3 3 2 3 2 2" xfId="14621" xr:uid="{00000000-0005-0000-0000-00001D390000}"/>
    <cellStyle name="Normal 6 3 3 2 3 2 2 3" xfId="29719" xr:uid="{00000000-0005-0000-0000-000017740000}"/>
    <cellStyle name="Normal 6 3 3 2 3 2 3" xfId="9601" xr:uid="{00000000-0005-0000-0000-000081250000}"/>
    <cellStyle name="Normal 6 3 3 2 3 2 3 3" xfId="24702" xr:uid="{00000000-0005-0000-0000-00007E600000}"/>
    <cellStyle name="Normal 6 3 3 2 3 2 5" xfId="19689" xr:uid="{00000000-0005-0000-0000-0000E94C0000}"/>
    <cellStyle name="Normal 6 3 3 2 3 3" xfId="6240" xr:uid="{00000000-0005-0000-0000-000060180000}"/>
    <cellStyle name="Normal 6 3 3 2 3 3 2" xfId="16292" xr:uid="{00000000-0005-0000-0000-0000A43F0000}"/>
    <cellStyle name="Normal 6 3 3 2 3 3 3" xfId="11272" xr:uid="{00000000-0005-0000-0000-0000082C0000}"/>
    <cellStyle name="Normal 6 3 3 2 3 3 3 3" xfId="26373" xr:uid="{00000000-0005-0000-0000-000005670000}"/>
    <cellStyle name="Normal 6 3 3 2 3 3 5" xfId="21360" xr:uid="{00000000-0005-0000-0000-000070530000}"/>
    <cellStyle name="Normal 6 3 3 2 3 4" xfId="12950" xr:uid="{00000000-0005-0000-0000-000096320000}"/>
    <cellStyle name="Normal 6 3 3 2 3 4 3" xfId="28048" xr:uid="{00000000-0005-0000-0000-0000906D0000}"/>
    <cellStyle name="Normal 6 3 3 2 3 5" xfId="7929" xr:uid="{00000000-0005-0000-0000-0000F91E0000}"/>
    <cellStyle name="Normal 6 3 3 2 3 5 3" xfId="23031" xr:uid="{00000000-0005-0000-0000-0000F7590000}"/>
    <cellStyle name="Normal 6 3 3 2 3 7" xfId="18018" xr:uid="{00000000-0005-0000-0000-000062460000}"/>
    <cellStyle name="Normal 6 3 3 2 4" xfId="3711" xr:uid="{00000000-0005-0000-0000-00007F0E0000}"/>
    <cellStyle name="Normal 6 3 3 2 4 2" xfId="13785" xr:uid="{00000000-0005-0000-0000-0000D9350000}"/>
    <cellStyle name="Normal 6 3 3 2 4 2 3" xfId="28883" xr:uid="{00000000-0005-0000-0000-0000D3700000}"/>
    <cellStyle name="Normal 6 3 3 2 4 3" xfId="8765" xr:uid="{00000000-0005-0000-0000-00003D220000}"/>
    <cellStyle name="Normal 6 3 3 2 4 3 3" xfId="23866" xr:uid="{00000000-0005-0000-0000-00003A5D0000}"/>
    <cellStyle name="Normal 6 3 3 2 4 5" xfId="18853" xr:uid="{00000000-0005-0000-0000-0000A5490000}"/>
    <cellStyle name="Normal 6 3 3 2 5" xfId="5404" xr:uid="{00000000-0005-0000-0000-00001C150000}"/>
    <cellStyle name="Normal 6 3 3 2 5 2" xfId="15456" xr:uid="{00000000-0005-0000-0000-0000603C0000}"/>
    <cellStyle name="Normal 6 3 3 2 5 2 3" xfId="30554" xr:uid="{00000000-0005-0000-0000-00005A770000}"/>
    <cellStyle name="Normal 6 3 3 2 5 3" xfId="10436" xr:uid="{00000000-0005-0000-0000-0000C4280000}"/>
    <cellStyle name="Normal 6 3 3 2 5 3 3" xfId="25537" xr:uid="{00000000-0005-0000-0000-0000C1630000}"/>
    <cellStyle name="Normal 6 3 3 2 5 5" xfId="20524" xr:uid="{00000000-0005-0000-0000-00002C500000}"/>
    <cellStyle name="Normal 6 3 3 2 6" xfId="12114" xr:uid="{00000000-0005-0000-0000-0000522F0000}"/>
    <cellStyle name="Normal 6 3 3 2 6 3" xfId="27212" xr:uid="{00000000-0005-0000-0000-00004C6A0000}"/>
    <cellStyle name="Normal 6 3 3 2 7" xfId="7093" xr:uid="{00000000-0005-0000-0000-0000B51B0000}"/>
    <cellStyle name="Normal 6 3 3 2 7 3" xfId="22195" xr:uid="{00000000-0005-0000-0000-0000B3560000}"/>
    <cellStyle name="Normal 6 3 3 2 9" xfId="17182" xr:uid="{00000000-0005-0000-0000-00001E430000}"/>
    <cellStyle name="Normal 6 3 3 3" xfId="2229" xr:uid="{00000000-0005-0000-0000-0000B5080000}"/>
    <cellStyle name="Normal 6 3 3 3 2" xfId="3068" xr:uid="{00000000-0005-0000-0000-0000FC0B0000}"/>
    <cellStyle name="Normal 6 3 3 3 2 2" xfId="4758" xr:uid="{00000000-0005-0000-0000-000096120000}"/>
    <cellStyle name="Normal 6 3 3 3 2 2 2" xfId="14831" xr:uid="{00000000-0005-0000-0000-0000EF390000}"/>
    <cellStyle name="Normal 6 3 3 3 2 2 2 3" xfId="29929" xr:uid="{00000000-0005-0000-0000-0000E9740000}"/>
    <cellStyle name="Normal 6 3 3 3 2 2 3" xfId="9811" xr:uid="{00000000-0005-0000-0000-000053260000}"/>
    <cellStyle name="Normal 6 3 3 3 2 2 3 3" xfId="24912" xr:uid="{00000000-0005-0000-0000-000050610000}"/>
    <cellStyle name="Normal 6 3 3 3 2 2 5" xfId="19899" xr:uid="{00000000-0005-0000-0000-0000BB4D0000}"/>
    <cellStyle name="Normal 6 3 3 3 2 3" xfId="6450" xr:uid="{00000000-0005-0000-0000-000032190000}"/>
    <cellStyle name="Normal 6 3 3 3 2 3 2" xfId="16502" xr:uid="{00000000-0005-0000-0000-000076400000}"/>
    <cellStyle name="Normal 6 3 3 3 2 3 3" xfId="11482" xr:uid="{00000000-0005-0000-0000-0000DA2C0000}"/>
    <cellStyle name="Normal 6 3 3 3 2 3 3 3" xfId="26583" xr:uid="{00000000-0005-0000-0000-0000D7670000}"/>
    <cellStyle name="Normal 6 3 3 3 2 3 5" xfId="21570" xr:uid="{00000000-0005-0000-0000-000042540000}"/>
    <cellStyle name="Normal 6 3 3 3 2 4" xfId="13160" xr:uid="{00000000-0005-0000-0000-000068330000}"/>
    <cellStyle name="Normal 6 3 3 3 2 4 3" xfId="28258" xr:uid="{00000000-0005-0000-0000-0000626E0000}"/>
    <cellStyle name="Normal 6 3 3 3 2 5" xfId="8139" xr:uid="{00000000-0005-0000-0000-0000CB1F0000}"/>
    <cellStyle name="Normal 6 3 3 3 2 5 3" xfId="23241" xr:uid="{00000000-0005-0000-0000-0000C95A0000}"/>
    <cellStyle name="Normal 6 3 3 3 2 7" xfId="18228" xr:uid="{00000000-0005-0000-0000-000034470000}"/>
    <cellStyle name="Normal 6 3 3 3 3" xfId="3921" xr:uid="{00000000-0005-0000-0000-0000510F0000}"/>
    <cellStyle name="Normal 6 3 3 3 3 2" xfId="13995" xr:uid="{00000000-0005-0000-0000-0000AB360000}"/>
    <cellStyle name="Normal 6 3 3 3 3 2 3" xfId="29093" xr:uid="{00000000-0005-0000-0000-0000A5710000}"/>
    <cellStyle name="Normal 6 3 3 3 3 3" xfId="8975" xr:uid="{00000000-0005-0000-0000-00000F230000}"/>
    <cellStyle name="Normal 6 3 3 3 3 3 3" xfId="24076" xr:uid="{00000000-0005-0000-0000-00000C5E0000}"/>
    <cellStyle name="Normal 6 3 3 3 3 5" xfId="19063" xr:uid="{00000000-0005-0000-0000-0000774A0000}"/>
    <cellStyle name="Normal 6 3 3 3 4" xfId="5614" xr:uid="{00000000-0005-0000-0000-0000EE150000}"/>
    <cellStyle name="Normal 6 3 3 3 4 2" xfId="15666" xr:uid="{00000000-0005-0000-0000-0000323D0000}"/>
    <cellStyle name="Normal 6 3 3 3 4 2 3" xfId="30764" xr:uid="{00000000-0005-0000-0000-00002C780000}"/>
    <cellStyle name="Normal 6 3 3 3 4 3" xfId="10646" xr:uid="{00000000-0005-0000-0000-000096290000}"/>
    <cellStyle name="Normal 6 3 3 3 4 3 3" xfId="25747" xr:uid="{00000000-0005-0000-0000-000093640000}"/>
    <cellStyle name="Normal 6 3 3 3 4 5" xfId="20734" xr:uid="{00000000-0005-0000-0000-0000FE500000}"/>
    <cellStyle name="Normal 6 3 3 3 5" xfId="12324" xr:uid="{00000000-0005-0000-0000-000024300000}"/>
    <cellStyle name="Normal 6 3 3 3 5 3" xfId="27422" xr:uid="{00000000-0005-0000-0000-00001E6B0000}"/>
    <cellStyle name="Normal 6 3 3 3 6" xfId="7303" xr:uid="{00000000-0005-0000-0000-0000871C0000}"/>
    <cellStyle name="Normal 6 3 3 3 6 3" xfId="22405" xr:uid="{00000000-0005-0000-0000-000085570000}"/>
    <cellStyle name="Normal 6 3 3 3 8" xfId="17392" xr:uid="{00000000-0005-0000-0000-0000F0430000}"/>
    <cellStyle name="Normal 6 3 3 4" xfId="2650" xr:uid="{00000000-0005-0000-0000-00005A0A0000}"/>
    <cellStyle name="Normal 6 3 3 4 2" xfId="4340" xr:uid="{00000000-0005-0000-0000-0000F4100000}"/>
    <cellStyle name="Normal 6 3 3 4 2 2" xfId="14413" xr:uid="{00000000-0005-0000-0000-00004D380000}"/>
    <cellStyle name="Normal 6 3 3 4 2 2 3" xfId="29511" xr:uid="{00000000-0005-0000-0000-000047730000}"/>
    <cellStyle name="Normal 6 3 3 4 2 3" xfId="9393" xr:uid="{00000000-0005-0000-0000-0000B1240000}"/>
    <cellStyle name="Normal 6 3 3 4 2 3 3" xfId="24494" xr:uid="{00000000-0005-0000-0000-0000AE5F0000}"/>
    <cellStyle name="Normal 6 3 3 4 2 5" xfId="19481" xr:uid="{00000000-0005-0000-0000-0000194C0000}"/>
    <cellStyle name="Normal 6 3 3 4 3" xfId="6032" xr:uid="{00000000-0005-0000-0000-000090170000}"/>
    <cellStyle name="Normal 6 3 3 4 3 2" xfId="16084" xr:uid="{00000000-0005-0000-0000-0000D43E0000}"/>
    <cellStyle name="Normal 6 3 3 4 3 3" xfId="11064" xr:uid="{00000000-0005-0000-0000-0000382B0000}"/>
    <cellStyle name="Normal 6 3 3 4 3 3 3" xfId="26165" xr:uid="{00000000-0005-0000-0000-000035660000}"/>
    <cellStyle name="Normal 6 3 3 4 3 5" xfId="21152" xr:uid="{00000000-0005-0000-0000-0000A0520000}"/>
    <cellStyle name="Normal 6 3 3 4 4" xfId="12742" xr:uid="{00000000-0005-0000-0000-0000C6310000}"/>
    <cellStyle name="Normal 6 3 3 4 4 3" xfId="27840" xr:uid="{00000000-0005-0000-0000-0000C06C0000}"/>
    <cellStyle name="Normal 6 3 3 4 5" xfId="7721" xr:uid="{00000000-0005-0000-0000-0000291E0000}"/>
    <cellStyle name="Normal 6 3 3 4 5 3" xfId="22823" xr:uid="{00000000-0005-0000-0000-000027590000}"/>
    <cellStyle name="Normal 6 3 3 4 7" xfId="17810" xr:uid="{00000000-0005-0000-0000-000092450000}"/>
    <cellStyle name="Normal 6 3 3 5" xfId="3503" xr:uid="{00000000-0005-0000-0000-0000AF0D0000}"/>
    <cellStyle name="Normal 6 3 3 5 2" xfId="13577" xr:uid="{00000000-0005-0000-0000-000009350000}"/>
    <cellStyle name="Normal 6 3 3 5 2 3" xfId="28675" xr:uid="{00000000-0005-0000-0000-000003700000}"/>
    <cellStyle name="Normal 6 3 3 5 3" xfId="8557" xr:uid="{00000000-0005-0000-0000-00006D210000}"/>
    <cellStyle name="Normal 6 3 3 5 3 3" xfId="23658" xr:uid="{00000000-0005-0000-0000-00006A5C0000}"/>
    <cellStyle name="Normal 6 3 3 5 5" xfId="18645" xr:uid="{00000000-0005-0000-0000-0000D5480000}"/>
    <cellStyle name="Normal 6 3 3 6" xfId="5196" xr:uid="{00000000-0005-0000-0000-00004C140000}"/>
    <cellStyle name="Normal 6 3 3 6 2" xfId="15248" xr:uid="{00000000-0005-0000-0000-0000903B0000}"/>
    <cellStyle name="Normal 6 3 3 6 2 3" xfId="30346" xr:uid="{00000000-0005-0000-0000-00008A760000}"/>
    <cellStyle name="Normal 6 3 3 6 3" xfId="10228" xr:uid="{00000000-0005-0000-0000-0000F4270000}"/>
    <cellStyle name="Normal 6 3 3 6 3 3" xfId="25329" xr:uid="{00000000-0005-0000-0000-0000F1620000}"/>
    <cellStyle name="Normal 6 3 3 6 5" xfId="20316" xr:uid="{00000000-0005-0000-0000-00005C4F0000}"/>
    <cellStyle name="Normal 6 3 3 7" xfId="11906" xr:uid="{00000000-0005-0000-0000-0000822E0000}"/>
    <cellStyle name="Normal 6 3 3 7 3" xfId="27004" xr:uid="{00000000-0005-0000-0000-00007C690000}"/>
    <cellStyle name="Normal 6 3 3 8" xfId="6885" xr:uid="{00000000-0005-0000-0000-0000E51A0000}"/>
    <cellStyle name="Normal 6 3 3 8 3" xfId="21987" xr:uid="{00000000-0005-0000-0000-0000E3550000}"/>
    <cellStyle name="Normal 6 3 4" xfId="746" xr:uid="{00000000-0005-0000-0000-0000EA020000}"/>
    <cellStyle name="Normal 6 3 4 10" xfId="1910" xr:uid="{00000000-0005-0000-0000-000076070000}"/>
    <cellStyle name="Normal 6 3 4 2" xfId="2333" xr:uid="{00000000-0005-0000-0000-00001D090000}"/>
    <cellStyle name="Normal 6 3 4 2 2" xfId="3172" xr:uid="{00000000-0005-0000-0000-0000640C0000}"/>
    <cellStyle name="Normal 6 3 4 2 2 2" xfId="4862" xr:uid="{00000000-0005-0000-0000-0000FE120000}"/>
    <cellStyle name="Normal 6 3 4 2 2 2 2" xfId="14935" xr:uid="{00000000-0005-0000-0000-0000573A0000}"/>
    <cellStyle name="Normal 6 3 4 2 2 2 2 3" xfId="30033" xr:uid="{00000000-0005-0000-0000-000051750000}"/>
    <cellStyle name="Normal 6 3 4 2 2 2 3" xfId="9915" xr:uid="{00000000-0005-0000-0000-0000BB260000}"/>
    <cellStyle name="Normal 6 3 4 2 2 2 3 3" xfId="25016" xr:uid="{00000000-0005-0000-0000-0000B8610000}"/>
    <cellStyle name="Normal 6 3 4 2 2 2 5" xfId="20003" xr:uid="{00000000-0005-0000-0000-0000234E0000}"/>
    <cellStyle name="Normal 6 3 4 2 2 3" xfId="6554" xr:uid="{00000000-0005-0000-0000-00009A190000}"/>
    <cellStyle name="Normal 6 3 4 2 2 3 2" xfId="16606" xr:uid="{00000000-0005-0000-0000-0000DE400000}"/>
    <cellStyle name="Normal 6 3 4 2 2 3 3" xfId="11586" xr:uid="{00000000-0005-0000-0000-0000422D0000}"/>
    <cellStyle name="Normal 6 3 4 2 2 3 3 3" xfId="26687" xr:uid="{00000000-0005-0000-0000-00003F680000}"/>
    <cellStyle name="Normal 6 3 4 2 2 3 5" xfId="21674" xr:uid="{00000000-0005-0000-0000-0000AA540000}"/>
    <cellStyle name="Normal 6 3 4 2 2 4" xfId="13264" xr:uid="{00000000-0005-0000-0000-0000D0330000}"/>
    <cellStyle name="Normal 6 3 4 2 2 4 3" xfId="28362" xr:uid="{00000000-0005-0000-0000-0000CA6E0000}"/>
    <cellStyle name="Normal 6 3 4 2 2 5" xfId="8243" xr:uid="{00000000-0005-0000-0000-000033200000}"/>
    <cellStyle name="Normal 6 3 4 2 2 5 3" xfId="23345" xr:uid="{00000000-0005-0000-0000-0000315B0000}"/>
    <cellStyle name="Normal 6 3 4 2 2 7" xfId="18332" xr:uid="{00000000-0005-0000-0000-00009C470000}"/>
    <cellStyle name="Normal 6 3 4 2 3" xfId="4025" xr:uid="{00000000-0005-0000-0000-0000B90F0000}"/>
    <cellStyle name="Normal 6 3 4 2 3 2" xfId="14099" xr:uid="{00000000-0005-0000-0000-000013370000}"/>
    <cellStyle name="Normal 6 3 4 2 3 2 3" xfId="29197" xr:uid="{00000000-0005-0000-0000-00000D720000}"/>
    <cellStyle name="Normal 6 3 4 2 3 3" xfId="9079" xr:uid="{00000000-0005-0000-0000-000077230000}"/>
    <cellStyle name="Normal 6 3 4 2 3 3 3" xfId="24180" xr:uid="{00000000-0005-0000-0000-0000745E0000}"/>
    <cellStyle name="Normal 6 3 4 2 3 5" xfId="19167" xr:uid="{00000000-0005-0000-0000-0000DF4A0000}"/>
    <cellStyle name="Normal 6 3 4 2 4" xfId="5718" xr:uid="{00000000-0005-0000-0000-000056160000}"/>
    <cellStyle name="Normal 6 3 4 2 4 2" xfId="15770" xr:uid="{00000000-0005-0000-0000-00009A3D0000}"/>
    <cellStyle name="Normal 6 3 4 2 4 2 3" xfId="30868" xr:uid="{00000000-0005-0000-0000-000094780000}"/>
    <cellStyle name="Normal 6 3 4 2 4 3" xfId="10750" xr:uid="{00000000-0005-0000-0000-0000FE290000}"/>
    <cellStyle name="Normal 6 3 4 2 4 3 3" xfId="25851" xr:uid="{00000000-0005-0000-0000-0000FB640000}"/>
    <cellStyle name="Normal 6 3 4 2 4 5" xfId="20838" xr:uid="{00000000-0005-0000-0000-000066510000}"/>
    <cellStyle name="Normal 6 3 4 2 5" xfId="12428" xr:uid="{00000000-0005-0000-0000-00008C300000}"/>
    <cellStyle name="Normal 6 3 4 2 5 3" xfId="27526" xr:uid="{00000000-0005-0000-0000-0000866B0000}"/>
    <cellStyle name="Normal 6 3 4 2 6" xfId="7407" xr:uid="{00000000-0005-0000-0000-0000EF1C0000}"/>
    <cellStyle name="Normal 6 3 4 2 6 3" xfId="22509" xr:uid="{00000000-0005-0000-0000-0000ED570000}"/>
    <cellStyle name="Normal 6 3 4 2 8" xfId="17496" xr:uid="{00000000-0005-0000-0000-000058440000}"/>
    <cellStyle name="Normal 6 3 4 3" xfId="2754" xr:uid="{00000000-0005-0000-0000-0000C20A0000}"/>
    <cellStyle name="Normal 6 3 4 3 2" xfId="4444" xr:uid="{00000000-0005-0000-0000-00005C110000}"/>
    <cellStyle name="Normal 6 3 4 3 2 2" xfId="14517" xr:uid="{00000000-0005-0000-0000-0000B5380000}"/>
    <cellStyle name="Normal 6 3 4 3 2 2 3" xfId="29615" xr:uid="{00000000-0005-0000-0000-0000AF730000}"/>
    <cellStyle name="Normal 6 3 4 3 2 3" xfId="9497" xr:uid="{00000000-0005-0000-0000-000019250000}"/>
    <cellStyle name="Normal 6 3 4 3 2 3 3" xfId="24598" xr:uid="{00000000-0005-0000-0000-000016600000}"/>
    <cellStyle name="Normal 6 3 4 3 2 5" xfId="19585" xr:uid="{00000000-0005-0000-0000-0000814C0000}"/>
    <cellStyle name="Normal 6 3 4 3 3" xfId="6136" xr:uid="{00000000-0005-0000-0000-0000F8170000}"/>
    <cellStyle name="Normal 6 3 4 3 3 2" xfId="16188" xr:uid="{00000000-0005-0000-0000-00003C3F0000}"/>
    <cellStyle name="Normal 6 3 4 3 3 3" xfId="11168" xr:uid="{00000000-0005-0000-0000-0000A02B0000}"/>
    <cellStyle name="Normal 6 3 4 3 3 3 3" xfId="26269" xr:uid="{00000000-0005-0000-0000-00009D660000}"/>
    <cellStyle name="Normal 6 3 4 3 3 5" xfId="21256" xr:uid="{00000000-0005-0000-0000-000008530000}"/>
    <cellStyle name="Normal 6 3 4 3 4" xfId="12846" xr:uid="{00000000-0005-0000-0000-00002E320000}"/>
    <cellStyle name="Normal 6 3 4 3 4 3" xfId="27944" xr:uid="{00000000-0005-0000-0000-0000286D0000}"/>
    <cellStyle name="Normal 6 3 4 3 5" xfId="7825" xr:uid="{00000000-0005-0000-0000-0000911E0000}"/>
    <cellStyle name="Normal 6 3 4 3 5 3" xfId="22927" xr:uid="{00000000-0005-0000-0000-00008F590000}"/>
    <cellStyle name="Normal 6 3 4 3 7" xfId="17914" xr:uid="{00000000-0005-0000-0000-0000FA450000}"/>
    <cellStyle name="Normal 6 3 4 4" xfId="3607" xr:uid="{00000000-0005-0000-0000-0000170E0000}"/>
    <cellStyle name="Normal 6 3 4 4 2" xfId="13681" xr:uid="{00000000-0005-0000-0000-000071350000}"/>
    <cellStyle name="Normal 6 3 4 4 2 3" xfId="28779" xr:uid="{00000000-0005-0000-0000-00006B700000}"/>
    <cellStyle name="Normal 6 3 4 4 3" xfId="8661" xr:uid="{00000000-0005-0000-0000-0000D5210000}"/>
    <cellStyle name="Normal 6 3 4 4 3 3" xfId="23762" xr:uid="{00000000-0005-0000-0000-0000D25C0000}"/>
    <cellStyle name="Normal 6 3 4 4 5" xfId="18749" xr:uid="{00000000-0005-0000-0000-00003D490000}"/>
    <cellStyle name="Normal 6 3 4 5" xfId="5300" xr:uid="{00000000-0005-0000-0000-0000B4140000}"/>
    <cellStyle name="Normal 6 3 4 5 2" xfId="15352" xr:uid="{00000000-0005-0000-0000-0000F83B0000}"/>
    <cellStyle name="Normal 6 3 4 5 2 3" xfId="30450" xr:uid="{00000000-0005-0000-0000-0000F2760000}"/>
    <cellStyle name="Normal 6 3 4 5 3" xfId="10332" xr:uid="{00000000-0005-0000-0000-00005C280000}"/>
    <cellStyle name="Normal 6 3 4 5 3 3" xfId="25433" xr:uid="{00000000-0005-0000-0000-000059630000}"/>
    <cellStyle name="Normal 6 3 4 5 5" xfId="20420" xr:uid="{00000000-0005-0000-0000-0000C44F0000}"/>
    <cellStyle name="Normal 6 3 4 6" xfId="12010" xr:uid="{00000000-0005-0000-0000-0000EA2E0000}"/>
    <cellStyle name="Normal 6 3 4 6 3" xfId="27108" xr:uid="{00000000-0005-0000-0000-0000E4690000}"/>
    <cellStyle name="Normal 6 3 4 7" xfId="6989" xr:uid="{00000000-0005-0000-0000-00004D1B0000}"/>
    <cellStyle name="Normal 6 3 4 7 3" xfId="22091" xr:uid="{00000000-0005-0000-0000-00004B560000}"/>
    <cellStyle name="Normal 6 3 4 9" xfId="17078" xr:uid="{00000000-0005-0000-0000-0000B6420000}"/>
    <cellStyle name="Normal 6 3 5" xfId="2123" xr:uid="{00000000-0005-0000-0000-00004B080000}"/>
    <cellStyle name="Normal 6 3 5 2" xfId="2964" xr:uid="{00000000-0005-0000-0000-0000940B0000}"/>
    <cellStyle name="Normal 6 3 5 2 2" xfId="4654" xr:uid="{00000000-0005-0000-0000-00002E120000}"/>
    <cellStyle name="Normal 6 3 5 2 2 2" xfId="14727" xr:uid="{00000000-0005-0000-0000-000087390000}"/>
    <cellStyle name="Normal 6 3 5 2 2 2 3" xfId="29825" xr:uid="{00000000-0005-0000-0000-000081740000}"/>
    <cellStyle name="Normal 6 3 5 2 2 3" xfId="9707" xr:uid="{00000000-0005-0000-0000-0000EB250000}"/>
    <cellStyle name="Normal 6 3 5 2 2 3 3" xfId="24808" xr:uid="{00000000-0005-0000-0000-0000E8600000}"/>
    <cellStyle name="Normal 6 3 5 2 2 5" xfId="19795" xr:uid="{00000000-0005-0000-0000-0000534D0000}"/>
    <cellStyle name="Normal 6 3 5 2 3" xfId="6346" xr:uid="{00000000-0005-0000-0000-0000CA180000}"/>
    <cellStyle name="Normal 6 3 5 2 3 2" xfId="16398" xr:uid="{00000000-0005-0000-0000-00000E400000}"/>
    <cellStyle name="Normal 6 3 5 2 3 3" xfId="11378" xr:uid="{00000000-0005-0000-0000-0000722C0000}"/>
    <cellStyle name="Normal 6 3 5 2 3 3 3" xfId="26479" xr:uid="{00000000-0005-0000-0000-00006F670000}"/>
    <cellStyle name="Normal 6 3 5 2 3 5" xfId="21466" xr:uid="{00000000-0005-0000-0000-0000DA530000}"/>
    <cellStyle name="Normal 6 3 5 2 4" xfId="13056" xr:uid="{00000000-0005-0000-0000-000000330000}"/>
    <cellStyle name="Normal 6 3 5 2 4 3" xfId="28154" xr:uid="{00000000-0005-0000-0000-0000FA6D0000}"/>
    <cellStyle name="Normal 6 3 5 2 5" xfId="8035" xr:uid="{00000000-0005-0000-0000-0000631F0000}"/>
    <cellStyle name="Normal 6 3 5 2 5 3" xfId="23137" xr:uid="{00000000-0005-0000-0000-0000615A0000}"/>
    <cellStyle name="Normal 6 3 5 2 7" xfId="18124" xr:uid="{00000000-0005-0000-0000-0000CC460000}"/>
    <cellStyle name="Normal 6 3 5 3" xfId="3817" xr:uid="{00000000-0005-0000-0000-0000E90E0000}"/>
    <cellStyle name="Normal 6 3 5 3 2" xfId="13891" xr:uid="{00000000-0005-0000-0000-000043360000}"/>
    <cellStyle name="Normal 6 3 5 3 2 3" xfId="28989" xr:uid="{00000000-0005-0000-0000-00003D710000}"/>
    <cellStyle name="Normal 6 3 5 3 3" xfId="8871" xr:uid="{00000000-0005-0000-0000-0000A7220000}"/>
    <cellStyle name="Normal 6 3 5 3 3 3" xfId="23972" xr:uid="{00000000-0005-0000-0000-0000A45D0000}"/>
    <cellStyle name="Normal 6 3 5 3 5" xfId="18959" xr:uid="{00000000-0005-0000-0000-00000F4A0000}"/>
    <cellStyle name="Normal 6 3 5 4" xfId="5510" xr:uid="{00000000-0005-0000-0000-000086150000}"/>
    <cellStyle name="Normal 6 3 5 4 2" xfId="15562" xr:uid="{00000000-0005-0000-0000-0000CA3C0000}"/>
    <cellStyle name="Normal 6 3 5 4 2 3" xfId="30660" xr:uid="{00000000-0005-0000-0000-0000C4770000}"/>
    <cellStyle name="Normal 6 3 5 4 3" xfId="10542" xr:uid="{00000000-0005-0000-0000-00002E290000}"/>
    <cellStyle name="Normal 6 3 5 4 3 3" xfId="25643" xr:uid="{00000000-0005-0000-0000-00002B640000}"/>
    <cellStyle name="Normal 6 3 5 4 5" xfId="20630" xr:uid="{00000000-0005-0000-0000-000096500000}"/>
    <cellStyle name="Normal 6 3 5 5" xfId="12220" xr:uid="{00000000-0005-0000-0000-0000BC2F0000}"/>
    <cellStyle name="Normal 6 3 5 5 3" xfId="27318" xr:uid="{00000000-0005-0000-0000-0000B66A0000}"/>
    <cellStyle name="Normal 6 3 5 6" xfId="7199" xr:uid="{00000000-0005-0000-0000-00001F1C0000}"/>
    <cellStyle name="Normal 6 3 5 6 3" xfId="22301" xr:uid="{00000000-0005-0000-0000-00001D570000}"/>
    <cellStyle name="Normal 6 3 5 8" xfId="17288" xr:uid="{00000000-0005-0000-0000-000088430000}"/>
    <cellStyle name="Normal 6 3 6" xfId="2544" xr:uid="{00000000-0005-0000-0000-0000F0090000}"/>
    <cellStyle name="Normal 6 3 6 2" xfId="4236" xr:uid="{00000000-0005-0000-0000-00008C100000}"/>
    <cellStyle name="Normal 6 3 6 2 2" xfId="14309" xr:uid="{00000000-0005-0000-0000-0000E5370000}"/>
    <cellStyle name="Normal 6 3 6 2 2 3" xfId="29407" xr:uid="{00000000-0005-0000-0000-0000DF720000}"/>
    <cellStyle name="Normal 6 3 6 2 3" xfId="9289" xr:uid="{00000000-0005-0000-0000-000049240000}"/>
    <cellStyle name="Normal 6 3 6 2 3 3" xfId="24390" xr:uid="{00000000-0005-0000-0000-0000465F0000}"/>
    <cellStyle name="Normal 6 3 6 2 5" xfId="19377" xr:uid="{00000000-0005-0000-0000-0000B14B0000}"/>
    <cellStyle name="Normal 6 3 6 3" xfId="5928" xr:uid="{00000000-0005-0000-0000-000028170000}"/>
    <cellStyle name="Normal 6 3 6 3 2" xfId="15980" xr:uid="{00000000-0005-0000-0000-00006C3E0000}"/>
    <cellStyle name="Normal 6 3 6 3 3" xfId="10960" xr:uid="{00000000-0005-0000-0000-0000D02A0000}"/>
    <cellStyle name="Normal 6 3 6 3 3 3" xfId="26061" xr:uid="{00000000-0005-0000-0000-0000CD650000}"/>
    <cellStyle name="Normal 6 3 6 3 5" xfId="21048" xr:uid="{00000000-0005-0000-0000-000038520000}"/>
    <cellStyle name="Normal 6 3 6 4" xfId="12638" xr:uid="{00000000-0005-0000-0000-00005E310000}"/>
    <cellStyle name="Normal 6 3 6 4 3" xfId="27736" xr:uid="{00000000-0005-0000-0000-0000586C0000}"/>
    <cellStyle name="Normal 6 3 6 5" xfId="7617" xr:uid="{00000000-0005-0000-0000-0000C11D0000}"/>
    <cellStyle name="Normal 6 3 6 5 3" xfId="22719" xr:uid="{00000000-0005-0000-0000-0000BF580000}"/>
    <cellStyle name="Normal 6 3 6 7" xfId="17706" xr:uid="{00000000-0005-0000-0000-00002A450000}"/>
    <cellStyle name="Normal 6 3 7" xfId="3395" xr:uid="{00000000-0005-0000-0000-0000430D0000}"/>
    <cellStyle name="Normal 6 3 7 2" xfId="13473" xr:uid="{00000000-0005-0000-0000-0000A1340000}"/>
    <cellStyle name="Normal 6 3 7 2 3" xfId="28571" xr:uid="{00000000-0005-0000-0000-00009B6F0000}"/>
    <cellStyle name="Normal 6 3 7 3" xfId="8453" xr:uid="{00000000-0005-0000-0000-000005210000}"/>
    <cellStyle name="Normal 6 3 7 3 3" xfId="23554" xr:uid="{00000000-0005-0000-0000-0000025C0000}"/>
    <cellStyle name="Normal 6 3 7 5" xfId="18541" xr:uid="{00000000-0005-0000-0000-00006D480000}"/>
    <cellStyle name="Normal 6 3 8" xfId="5089" xr:uid="{00000000-0005-0000-0000-0000E1130000}"/>
    <cellStyle name="Normal 6 3 8 2" xfId="15144" xr:uid="{00000000-0005-0000-0000-0000283B0000}"/>
    <cellStyle name="Normal 6 3 8 2 3" xfId="30242" xr:uid="{00000000-0005-0000-0000-000022760000}"/>
    <cellStyle name="Normal 6 3 8 3" xfId="10124" xr:uid="{00000000-0005-0000-0000-00008C270000}"/>
    <cellStyle name="Normal 6 3 8 3 3" xfId="25225" xr:uid="{00000000-0005-0000-0000-000089620000}"/>
    <cellStyle name="Normal 6 3 8 5" xfId="20212" xr:uid="{00000000-0005-0000-0000-0000F44E0000}"/>
    <cellStyle name="Normal 6 3 9" xfId="11800" xr:uid="{00000000-0005-0000-0000-0000182E0000}"/>
    <cellStyle name="Normal 6 3 9 3" xfId="26900" xr:uid="{00000000-0005-0000-0000-000014690000}"/>
    <cellStyle name="Normal 6 4" xfId="709" xr:uid="{00000000-0005-0000-0000-0000C5020000}"/>
    <cellStyle name="Normal 6 4 2" xfId="730" xr:uid="{00000000-0005-0000-0000-0000DA020000}"/>
    <cellStyle name="Normal 6 4 3" xfId="751" xr:uid="{00000000-0005-0000-0000-0000EF020000}"/>
    <cellStyle name="Normal 6 4 4" xfId="1467" xr:uid="{00000000-0005-0000-0000-0000BB050000}"/>
    <cellStyle name="Normal 6 5" xfId="721" xr:uid="{00000000-0005-0000-0000-0000D1020000}"/>
    <cellStyle name="Normal 6 5 2" xfId="1468" xr:uid="{00000000-0005-0000-0000-0000BC050000}"/>
    <cellStyle name="Normal 6 6" xfId="742" xr:uid="{00000000-0005-0000-0000-0000E6020000}"/>
    <cellStyle name="Normal 6 6 2" xfId="1469" xr:uid="{00000000-0005-0000-0000-0000BD050000}"/>
    <cellStyle name="Normal 6 7" xfId="782" xr:uid="{00000000-0005-0000-0000-00000E030000}"/>
    <cellStyle name="Normal 6 8" xfId="592" xr:uid="{00000000-0005-0000-0000-000050020000}"/>
    <cellStyle name="Normal 6 8 10" xfId="6744" xr:uid="{00000000-0005-0000-0000-0000581A0000}"/>
    <cellStyle name="Normal 6 8 10 3" xfId="21849" xr:uid="{00000000-0005-0000-0000-000059550000}"/>
    <cellStyle name="Normal 6 8 12" xfId="16834" xr:uid="{00000000-0005-0000-0000-0000C2410000}"/>
    <cellStyle name="Normal 6 8 13" xfId="1155" xr:uid="{00000000-0005-0000-0000-000083040000}"/>
    <cellStyle name="Normal 6 8 2" xfId="1708" xr:uid="{00000000-0005-0000-0000-0000AC060000}"/>
    <cellStyle name="Normal 6 8 2 11" xfId="16888" xr:uid="{00000000-0005-0000-0000-0000F8410000}"/>
    <cellStyle name="Normal 6 8 2 2" xfId="1817" xr:uid="{00000000-0005-0000-0000-000019070000}"/>
    <cellStyle name="Normal 6 8 2 2 10" xfId="16992" xr:uid="{00000000-0005-0000-0000-000060420000}"/>
    <cellStyle name="Normal 6 8 2 2 2" xfId="2034" xr:uid="{00000000-0005-0000-0000-0000F2070000}"/>
    <cellStyle name="Normal 6 8 2 2 2 2" xfId="2455" xr:uid="{00000000-0005-0000-0000-000097090000}"/>
    <cellStyle name="Normal 6 8 2 2 2 2 2" xfId="3294" xr:uid="{00000000-0005-0000-0000-0000DE0C0000}"/>
    <cellStyle name="Normal 6 8 2 2 2 2 2 2" xfId="4984" xr:uid="{00000000-0005-0000-0000-000078130000}"/>
    <cellStyle name="Normal 6 8 2 2 2 2 2 2 2" xfId="15057" xr:uid="{00000000-0005-0000-0000-0000D13A0000}"/>
    <cellStyle name="Normal 6 8 2 2 2 2 2 2 2 3" xfId="30155" xr:uid="{00000000-0005-0000-0000-0000CB750000}"/>
    <cellStyle name="Normal 6 8 2 2 2 2 2 2 3" xfId="10037" xr:uid="{00000000-0005-0000-0000-000035270000}"/>
    <cellStyle name="Normal 6 8 2 2 2 2 2 2 3 3" xfId="25138" xr:uid="{00000000-0005-0000-0000-000032620000}"/>
    <cellStyle name="Normal 6 8 2 2 2 2 2 2 5" xfId="20125" xr:uid="{00000000-0005-0000-0000-00009D4E0000}"/>
    <cellStyle name="Normal 6 8 2 2 2 2 2 3" xfId="6676" xr:uid="{00000000-0005-0000-0000-0000141A0000}"/>
    <cellStyle name="Normal 6 8 2 2 2 2 2 3 2" xfId="16728" xr:uid="{00000000-0005-0000-0000-000058410000}"/>
    <cellStyle name="Normal 6 8 2 2 2 2 2 3 3" xfId="11708" xr:uid="{00000000-0005-0000-0000-0000BC2D0000}"/>
    <cellStyle name="Normal 6 8 2 2 2 2 2 3 3 3" xfId="26809" xr:uid="{00000000-0005-0000-0000-0000B9680000}"/>
    <cellStyle name="Normal 6 8 2 2 2 2 2 3 5" xfId="21796" xr:uid="{00000000-0005-0000-0000-000024550000}"/>
    <cellStyle name="Normal 6 8 2 2 2 2 2 4" xfId="13386" xr:uid="{00000000-0005-0000-0000-00004A340000}"/>
    <cellStyle name="Normal 6 8 2 2 2 2 2 4 3" xfId="28484" xr:uid="{00000000-0005-0000-0000-0000446F0000}"/>
    <cellStyle name="Normal 6 8 2 2 2 2 2 5" xfId="8365" xr:uid="{00000000-0005-0000-0000-0000AD200000}"/>
    <cellStyle name="Normal 6 8 2 2 2 2 2 5 3" xfId="23467" xr:uid="{00000000-0005-0000-0000-0000AB5B0000}"/>
    <cellStyle name="Normal 6 8 2 2 2 2 2 7" xfId="18454" xr:uid="{00000000-0005-0000-0000-000016480000}"/>
    <cellStyle name="Normal 6 8 2 2 2 2 3" xfId="4147" xr:uid="{00000000-0005-0000-0000-000033100000}"/>
    <cellStyle name="Normal 6 8 2 2 2 2 3 2" xfId="14221" xr:uid="{00000000-0005-0000-0000-00008D370000}"/>
    <cellStyle name="Normal 6 8 2 2 2 2 3 2 3" xfId="29319" xr:uid="{00000000-0005-0000-0000-000087720000}"/>
    <cellStyle name="Normal 6 8 2 2 2 2 3 3" xfId="9201" xr:uid="{00000000-0005-0000-0000-0000F1230000}"/>
    <cellStyle name="Normal 6 8 2 2 2 2 3 3 3" xfId="24302" xr:uid="{00000000-0005-0000-0000-0000EE5E0000}"/>
    <cellStyle name="Normal 6 8 2 2 2 2 3 5" xfId="19289" xr:uid="{00000000-0005-0000-0000-0000594B0000}"/>
    <cellStyle name="Normal 6 8 2 2 2 2 4" xfId="5840" xr:uid="{00000000-0005-0000-0000-0000D0160000}"/>
    <cellStyle name="Normal 6 8 2 2 2 2 4 2" xfId="15892" xr:uid="{00000000-0005-0000-0000-0000143E0000}"/>
    <cellStyle name="Normal 6 8 2 2 2 2 4 3" xfId="10872" xr:uid="{00000000-0005-0000-0000-0000782A0000}"/>
    <cellStyle name="Normal 6 8 2 2 2 2 4 3 3" xfId="25973" xr:uid="{00000000-0005-0000-0000-000075650000}"/>
    <cellStyle name="Normal 6 8 2 2 2 2 4 5" xfId="20960" xr:uid="{00000000-0005-0000-0000-0000E0510000}"/>
    <cellStyle name="Normal 6 8 2 2 2 2 5" xfId="12550" xr:uid="{00000000-0005-0000-0000-000006310000}"/>
    <cellStyle name="Normal 6 8 2 2 2 2 5 3" xfId="27648" xr:uid="{00000000-0005-0000-0000-0000006C0000}"/>
    <cellStyle name="Normal 6 8 2 2 2 2 6" xfId="7529" xr:uid="{00000000-0005-0000-0000-0000691D0000}"/>
    <cellStyle name="Normal 6 8 2 2 2 2 6 3" xfId="22631" xr:uid="{00000000-0005-0000-0000-000067580000}"/>
    <cellStyle name="Normal 6 8 2 2 2 2 8" xfId="17618" xr:uid="{00000000-0005-0000-0000-0000D2440000}"/>
    <cellStyle name="Normal 6 8 2 2 2 3" xfId="2876" xr:uid="{00000000-0005-0000-0000-00003C0B0000}"/>
    <cellStyle name="Normal 6 8 2 2 2 3 2" xfId="4566" xr:uid="{00000000-0005-0000-0000-0000D6110000}"/>
    <cellStyle name="Normal 6 8 2 2 2 3 2 2" xfId="14639" xr:uid="{00000000-0005-0000-0000-00002F390000}"/>
    <cellStyle name="Normal 6 8 2 2 2 3 2 2 3" xfId="29737" xr:uid="{00000000-0005-0000-0000-000029740000}"/>
    <cellStyle name="Normal 6 8 2 2 2 3 2 3" xfId="9619" xr:uid="{00000000-0005-0000-0000-000093250000}"/>
    <cellStyle name="Normal 6 8 2 2 2 3 2 3 3" xfId="24720" xr:uid="{00000000-0005-0000-0000-000090600000}"/>
    <cellStyle name="Normal 6 8 2 2 2 3 2 5" xfId="19707" xr:uid="{00000000-0005-0000-0000-0000FB4C0000}"/>
    <cellStyle name="Normal 6 8 2 2 2 3 3" xfId="6258" xr:uid="{00000000-0005-0000-0000-000072180000}"/>
    <cellStyle name="Normal 6 8 2 2 2 3 3 2" xfId="16310" xr:uid="{00000000-0005-0000-0000-0000B63F0000}"/>
    <cellStyle name="Normal 6 8 2 2 2 3 3 3" xfId="11290" xr:uid="{00000000-0005-0000-0000-00001A2C0000}"/>
    <cellStyle name="Normal 6 8 2 2 2 3 3 3 3" xfId="26391" xr:uid="{00000000-0005-0000-0000-000017670000}"/>
    <cellStyle name="Normal 6 8 2 2 2 3 3 5" xfId="21378" xr:uid="{00000000-0005-0000-0000-000082530000}"/>
    <cellStyle name="Normal 6 8 2 2 2 3 4" xfId="12968" xr:uid="{00000000-0005-0000-0000-0000A8320000}"/>
    <cellStyle name="Normal 6 8 2 2 2 3 4 3" xfId="28066" xr:uid="{00000000-0005-0000-0000-0000A26D0000}"/>
    <cellStyle name="Normal 6 8 2 2 2 3 5" xfId="7947" xr:uid="{00000000-0005-0000-0000-00000B1F0000}"/>
    <cellStyle name="Normal 6 8 2 2 2 3 5 3" xfId="23049" xr:uid="{00000000-0005-0000-0000-0000095A0000}"/>
    <cellStyle name="Normal 6 8 2 2 2 3 7" xfId="18036" xr:uid="{00000000-0005-0000-0000-000074460000}"/>
    <cellStyle name="Normal 6 8 2 2 2 4" xfId="3729" xr:uid="{00000000-0005-0000-0000-0000910E0000}"/>
    <cellStyle name="Normal 6 8 2 2 2 4 2" xfId="13803" xr:uid="{00000000-0005-0000-0000-0000EB350000}"/>
    <cellStyle name="Normal 6 8 2 2 2 4 2 3" xfId="28901" xr:uid="{00000000-0005-0000-0000-0000E5700000}"/>
    <cellStyle name="Normal 6 8 2 2 2 4 3" xfId="8783" xr:uid="{00000000-0005-0000-0000-00004F220000}"/>
    <cellStyle name="Normal 6 8 2 2 2 4 3 3" xfId="23884" xr:uid="{00000000-0005-0000-0000-00004C5D0000}"/>
    <cellStyle name="Normal 6 8 2 2 2 4 5" xfId="18871" xr:uid="{00000000-0005-0000-0000-0000B7490000}"/>
    <cellStyle name="Normal 6 8 2 2 2 5" xfId="5422" xr:uid="{00000000-0005-0000-0000-00002E150000}"/>
    <cellStyle name="Normal 6 8 2 2 2 5 2" xfId="15474" xr:uid="{00000000-0005-0000-0000-0000723C0000}"/>
    <cellStyle name="Normal 6 8 2 2 2 5 2 3" xfId="30572" xr:uid="{00000000-0005-0000-0000-00006C770000}"/>
    <cellStyle name="Normal 6 8 2 2 2 5 3" xfId="10454" xr:uid="{00000000-0005-0000-0000-0000D6280000}"/>
    <cellStyle name="Normal 6 8 2 2 2 5 3 3" xfId="25555" xr:uid="{00000000-0005-0000-0000-0000D3630000}"/>
    <cellStyle name="Normal 6 8 2 2 2 5 5" xfId="20542" xr:uid="{00000000-0005-0000-0000-00003E500000}"/>
    <cellStyle name="Normal 6 8 2 2 2 6" xfId="12132" xr:uid="{00000000-0005-0000-0000-0000642F0000}"/>
    <cellStyle name="Normal 6 8 2 2 2 6 3" xfId="27230" xr:uid="{00000000-0005-0000-0000-00005E6A0000}"/>
    <cellStyle name="Normal 6 8 2 2 2 7" xfId="7111" xr:uid="{00000000-0005-0000-0000-0000C71B0000}"/>
    <cellStyle name="Normal 6 8 2 2 2 7 3" xfId="22213" xr:uid="{00000000-0005-0000-0000-0000C5560000}"/>
    <cellStyle name="Normal 6 8 2 2 2 9" xfId="17200" xr:uid="{00000000-0005-0000-0000-000030430000}"/>
    <cellStyle name="Normal 6 8 2 2 3" xfId="2247" xr:uid="{00000000-0005-0000-0000-0000C7080000}"/>
    <cellStyle name="Normal 6 8 2 2 3 2" xfId="3086" xr:uid="{00000000-0005-0000-0000-00000E0C0000}"/>
    <cellStyle name="Normal 6 8 2 2 3 2 2" xfId="4776" xr:uid="{00000000-0005-0000-0000-0000A8120000}"/>
    <cellStyle name="Normal 6 8 2 2 3 2 2 2" xfId="14849" xr:uid="{00000000-0005-0000-0000-0000013A0000}"/>
    <cellStyle name="Normal 6 8 2 2 3 2 2 2 3" xfId="29947" xr:uid="{00000000-0005-0000-0000-0000FB740000}"/>
    <cellStyle name="Normal 6 8 2 2 3 2 2 3" xfId="9829" xr:uid="{00000000-0005-0000-0000-000065260000}"/>
    <cellStyle name="Normal 6 8 2 2 3 2 2 3 3" xfId="24930" xr:uid="{00000000-0005-0000-0000-000062610000}"/>
    <cellStyle name="Normal 6 8 2 2 3 2 2 5" xfId="19917" xr:uid="{00000000-0005-0000-0000-0000CD4D0000}"/>
    <cellStyle name="Normal 6 8 2 2 3 2 3" xfId="6468" xr:uid="{00000000-0005-0000-0000-000044190000}"/>
    <cellStyle name="Normal 6 8 2 2 3 2 3 2" xfId="16520" xr:uid="{00000000-0005-0000-0000-000088400000}"/>
    <cellStyle name="Normal 6 8 2 2 3 2 3 3" xfId="11500" xr:uid="{00000000-0005-0000-0000-0000EC2C0000}"/>
    <cellStyle name="Normal 6 8 2 2 3 2 3 3 3" xfId="26601" xr:uid="{00000000-0005-0000-0000-0000E9670000}"/>
    <cellStyle name="Normal 6 8 2 2 3 2 3 5" xfId="21588" xr:uid="{00000000-0005-0000-0000-000054540000}"/>
    <cellStyle name="Normal 6 8 2 2 3 2 4" xfId="13178" xr:uid="{00000000-0005-0000-0000-00007A330000}"/>
    <cellStyle name="Normal 6 8 2 2 3 2 4 3" xfId="28276" xr:uid="{00000000-0005-0000-0000-0000746E0000}"/>
    <cellStyle name="Normal 6 8 2 2 3 2 5" xfId="8157" xr:uid="{00000000-0005-0000-0000-0000DD1F0000}"/>
    <cellStyle name="Normal 6 8 2 2 3 2 5 3" xfId="23259" xr:uid="{00000000-0005-0000-0000-0000DB5A0000}"/>
    <cellStyle name="Normal 6 8 2 2 3 2 7" xfId="18246" xr:uid="{00000000-0005-0000-0000-000046470000}"/>
    <cellStyle name="Normal 6 8 2 2 3 3" xfId="3939" xr:uid="{00000000-0005-0000-0000-0000630F0000}"/>
    <cellStyle name="Normal 6 8 2 2 3 3 2" xfId="14013" xr:uid="{00000000-0005-0000-0000-0000BD360000}"/>
    <cellStyle name="Normal 6 8 2 2 3 3 2 3" xfId="29111" xr:uid="{00000000-0005-0000-0000-0000B7710000}"/>
    <cellStyle name="Normal 6 8 2 2 3 3 3" xfId="8993" xr:uid="{00000000-0005-0000-0000-000021230000}"/>
    <cellStyle name="Normal 6 8 2 2 3 3 3 3" xfId="24094" xr:uid="{00000000-0005-0000-0000-00001E5E0000}"/>
    <cellStyle name="Normal 6 8 2 2 3 3 5" xfId="19081" xr:uid="{00000000-0005-0000-0000-0000894A0000}"/>
    <cellStyle name="Normal 6 8 2 2 3 4" xfId="5632" xr:uid="{00000000-0005-0000-0000-000000160000}"/>
    <cellStyle name="Normal 6 8 2 2 3 4 2" xfId="15684" xr:uid="{00000000-0005-0000-0000-0000443D0000}"/>
    <cellStyle name="Normal 6 8 2 2 3 4 2 3" xfId="30782" xr:uid="{00000000-0005-0000-0000-00003E780000}"/>
    <cellStyle name="Normal 6 8 2 2 3 4 3" xfId="10664" xr:uid="{00000000-0005-0000-0000-0000A8290000}"/>
    <cellStyle name="Normal 6 8 2 2 3 4 3 3" xfId="25765" xr:uid="{00000000-0005-0000-0000-0000A5640000}"/>
    <cellStyle name="Normal 6 8 2 2 3 4 5" xfId="20752" xr:uid="{00000000-0005-0000-0000-000010510000}"/>
    <cellStyle name="Normal 6 8 2 2 3 5" xfId="12342" xr:uid="{00000000-0005-0000-0000-000036300000}"/>
    <cellStyle name="Normal 6 8 2 2 3 5 3" xfId="27440" xr:uid="{00000000-0005-0000-0000-0000306B0000}"/>
    <cellStyle name="Normal 6 8 2 2 3 6" xfId="7321" xr:uid="{00000000-0005-0000-0000-0000991C0000}"/>
    <cellStyle name="Normal 6 8 2 2 3 6 3" xfId="22423" xr:uid="{00000000-0005-0000-0000-000097570000}"/>
    <cellStyle name="Normal 6 8 2 2 3 8" xfId="17410" xr:uid="{00000000-0005-0000-0000-000002440000}"/>
    <cellStyle name="Normal 6 8 2 2 4" xfId="2668" xr:uid="{00000000-0005-0000-0000-00006C0A0000}"/>
    <cellStyle name="Normal 6 8 2 2 4 2" xfId="4358" xr:uid="{00000000-0005-0000-0000-000006110000}"/>
    <cellStyle name="Normal 6 8 2 2 4 2 2" xfId="14431" xr:uid="{00000000-0005-0000-0000-00005F380000}"/>
    <cellStyle name="Normal 6 8 2 2 4 2 2 3" xfId="29529" xr:uid="{00000000-0005-0000-0000-000059730000}"/>
    <cellStyle name="Normal 6 8 2 2 4 2 3" xfId="9411" xr:uid="{00000000-0005-0000-0000-0000C3240000}"/>
    <cellStyle name="Normal 6 8 2 2 4 2 3 3" xfId="24512" xr:uid="{00000000-0005-0000-0000-0000C05F0000}"/>
    <cellStyle name="Normal 6 8 2 2 4 2 5" xfId="19499" xr:uid="{00000000-0005-0000-0000-00002B4C0000}"/>
    <cellStyle name="Normal 6 8 2 2 4 3" xfId="6050" xr:uid="{00000000-0005-0000-0000-0000A2170000}"/>
    <cellStyle name="Normal 6 8 2 2 4 3 2" xfId="16102" xr:uid="{00000000-0005-0000-0000-0000E63E0000}"/>
    <cellStyle name="Normal 6 8 2 2 4 3 3" xfId="11082" xr:uid="{00000000-0005-0000-0000-00004A2B0000}"/>
    <cellStyle name="Normal 6 8 2 2 4 3 3 3" xfId="26183" xr:uid="{00000000-0005-0000-0000-000047660000}"/>
    <cellStyle name="Normal 6 8 2 2 4 3 5" xfId="21170" xr:uid="{00000000-0005-0000-0000-0000B2520000}"/>
    <cellStyle name="Normal 6 8 2 2 4 4" xfId="12760" xr:uid="{00000000-0005-0000-0000-0000D8310000}"/>
    <cellStyle name="Normal 6 8 2 2 4 4 3" xfId="27858" xr:uid="{00000000-0005-0000-0000-0000D26C0000}"/>
    <cellStyle name="Normal 6 8 2 2 4 5" xfId="7739" xr:uid="{00000000-0005-0000-0000-00003B1E0000}"/>
    <cellStyle name="Normal 6 8 2 2 4 5 3" xfId="22841" xr:uid="{00000000-0005-0000-0000-000039590000}"/>
    <cellStyle name="Normal 6 8 2 2 4 7" xfId="17828" xr:uid="{00000000-0005-0000-0000-0000A4450000}"/>
    <cellStyle name="Normal 6 8 2 2 5" xfId="3521" xr:uid="{00000000-0005-0000-0000-0000C10D0000}"/>
    <cellStyle name="Normal 6 8 2 2 5 2" xfId="13595" xr:uid="{00000000-0005-0000-0000-00001B350000}"/>
    <cellStyle name="Normal 6 8 2 2 5 2 3" xfId="28693" xr:uid="{00000000-0005-0000-0000-000015700000}"/>
    <cellStyle name="Normal 6 8 2 2 5 3" xfId="8575" xr:uid="{00000000-0005-0000-0000-00007F210000}"/>
    <cellStyle name="Normal 6 8 2 2 5 3 3" xfId="23676" xr:uid="{00000000-0005-0000-0000-00007C5C0000}"/>
    <cellStyle name="Normal 6 8 2 2 5 5" xfId="18663" xr:uid="{00000000-0005-0000-0000-0000E7480000}"/>
    <cellStyle name="Normal 6 8 2 2 6" xfId="5214" xr:uid="{00000000-0005-0000-0000-00005E140000}"/>
    <cellStyle name="Normal 6 8 2 2 6 2" xfId="15266" xr:uid="{00000000-0005-0000-0000-0000A23B0000}"/>
    <cellStyle name="Normal 6 8 2 2 6 2 3" xfId="30364" xr:uid="{00000000-0005-0000-0000-00009C760000}"/>
    <cellStyle name="Normal 6 8 2 2 6 3" xfId="10246" xr:uid="{00000000-0005-0000-0000-000006280000}"/>
    <cellStyle name="Normal 6 8 2 2 6 3 3" xfId="25347" xr:uid="{00000000-0005-0000-0000-000003630000}"/>
    <cellStyle name="Normal 6 8 2 2 6 5" xfId="20334" xr:uid="{00000000-0005-0000-0000-00006E4F0000}"/>
    <cellStyle name="Normal 6 8 2 2 7" xfId="11924" xr:uid="{00000000-0005-0000-0000-0000942E0000}"/>
    <cellStyle name="Normal 6 8 2 2 7 3" xfId="27022" xr:uid="{00000000-0005-0000-0000-00008E690000}"/>
    <cellStyle name="Normal 6 8 2 2 8" xfId="6903" xr:uid="{00000000-0005-0000-0000-0000F71A0000}"/>
    <cellStyle name="Normal 6 8 2 2 8 3" xfId="22005" xr:uid="{00000000-0005-0000-0000-0000F5550000}"/>
    <cellStyle name="Normal 6 8 2 3" xfId="1930" xr:uid="{00000000-0005-0000-0000-00008A070000}"/>
    <cellStyle name="Normal 6 8 2 3 2" xfId="2351" xr:uid="{00000000-0005-0000-0000-00002F090000}"/>
    <cellStyle name="Normal 6 8 2 3 2 2" xfId="3190" xr:uid="{00000000-0005-0000-0000-0000760C0000}"/>
    <cellStyle name="Normal 6 8 2 3 2 2 2" xfId="4880" xr:uid="{00000000-0005-0000-0000-000010130000}"/>
    <cellStyle name="Normal 6 8 2 3 2 2 2 2" xfId="14953" xr:uid="{00000000-0005-0000-0000-0000693A0000}"/>
    <cellStyle name="Normal 6 8 2 3 2 2 2 2 3" xfId="30051" xr:uid="{00000000-0005-0000-0000-000063750000}"/>
    <cellStyle name="Normal 6 8 2 3 2 2 2 3" xfId="9933" xr:uid="{00000000-0005-0000-0000-0000CD260000}"/>
    <cellStyle name="Normal 6 8 2 3 2 2 2 3 3" xfId="25034" xr:uid="{00000000-0005-0000-0000-0000CA610000}"/>
    <cellStyle name="Normal 6 8 2 3 2 2 2 5" xfId="20021" xr:uid="{00000000-0005-0000-0000-0000354E0000}"/>
    <cellStyle name="Normal 6 8 2 3 2 2 3" xfId="6572" xr:uid="{00000000-0005-0000-0000-0000AC190000}"/>
    <cellStyle name="Normal 6 8 2 3 2 2 3 2" xfId="16624" xr:uid="{00000000-0005-0000-0000-0000F0400000}"/>
    <cellStyle name="Normal 6 8 2 3 2 2 3 3" xfId="11604" xr:uid="{00000000-0005-0000-0000-0000542D0000}"/>
    <cellStyle name="Normal 6 8 2 3 2 2 3 3 3" xfId="26705" xr:uid="{00000000-0005-0000-0000-000051680000}"/>
    <cellStyle name="Normal 6 8 2 3 2 2 3 5" xfId="21692" xr:uid="{00000000-0005-0000-0000-0000BC540000}"/>
    <cellStyle name="Normal 6 8 2 3 2 2 4" xfId="13282" xr:uid="{00000000-0005-0000-0000-0000E2330000}"/>
    <cellStyle name="Normal 6 8 2 3 2 2 4 3" xfId="28380" xr:uid="{00000000-0005-0000-0000-0000DC6E0000}"/>
    <cellStyle name="Normal 6 8 2 3 2 2 5" xfId="8261" xr:uid="{00000000-0005-0000-0000-000045200000}"/>
    <cellStyle name="Normal 6 8 2 3 2 2 5 3" xfId="23363" xr:uid="{00000000-0005-0000-0000-0000435B0000}"/>
    <cellStyle name="Normal 6 8 2 3 2 2 7" xfId="18350" xr:uid="{00000000-0005-0000-0000-0000AE470000}"/>
    <cellStyle name="Normal 6 8 2 3 2 3" xfId="4043" xr:uid="{00000000-0005-0000-0000-0000CB0F0000}"/>
    <cellStyle name="Normal 6 8 2 3 2 3 2" xfId="14117" xr:uid="{00000000-0005-0000-0000-000025370000}"/>
    <cellStyle name="Normal 6 8 2 3 2 3 2 3" xfId="29215" xr:uid="{00000000-0005-0000-0000-00001F720000}"/>
    <cellStyle name="Normal 6 8 2 3 2 3 3" xfId="9097" xr:uid="{00000000-0005-0000-0000-000089230000}"/>
    <cellStyle name="Normal 6 8 2 3 2 3 3 3" xfId="24198" xr:uid="{00000000-0005-0000-0000-0000865E0000}"/>
    <cellStyle name="Normal 6 8 2 3 2 3 5" xfId="19185" xr:uid="{00000000-0005-0000-0000-0000F14A0000}"/>
    <cellStyle name="Normal 6 8 2 3 2 4" xfId="5736" xr:uid="{00000000-0005-0000-0000-000068160000}"/>
    <cellStyle name="Normal 6 8 2 3 2 4 2" xfId="15788" xr:uid="{00000000-0005-0000-0000-0000AC3D0000}"/>
    <cellStyle name="Normal 6 8 2 3 2 4 2 3" xfId="30886" xr:uid="{00000000-0005-0000-0000-0000A6780000}"/>
    <cellStyle name="Normal 6 8 2 3 2 4 3" xfId="10768" xr:uid="{00000000-0005-0000-0000-0000102A0000}"/>
    <cellStyle name="Normal 6 8 2 3 2 4 3 3" xfId="25869" xr:uid="{00000000-0005-0000-0000-00000D650000}"/>
    <cellStyle name="Normal 6 8 2 3 2 4 5" xfId="20856" xr:uid="{00000000-0005-0000-0000-000078510000}"/>
    <cellStyle name="Normal 6 8 2 3 2 5" xfId="12446" xr:uid="{00000000-0005-0000-0000-00009E300000}"/>
    <cellStyle name="Normal 6 8 2 3 2 5 3" xfId="27544" xr:uid="{00000000-0005-0000-0000-0000986B0000}"/>
    <cellStyle name="Normal 6 8 2 3 2 6" xfId="7425" xr:uid="{00000000-0005-0000-0000-0000011D0000}"/>
    <cellStyle name="Normal 6 8 2 3 2 6 3" xfId="22527" xr:uid="{00000000-0005-0000-0000-0000FF570000}"/>
    <cellStyle name="Normal 6 8 2 3 2 8" xfId="17514" xr:uid="{00000000-0005-0000-0000-00006A440000}"/>
    <cellStyle name="Normal 6 8 2 3 3" xfId="2772" xr:uid="{00000000-0005-0000-0000-0000D40A0000}"/>
    <cellStyle name="Normal 6 8 2 3 3 2" xfId="4462" xr:uid="{00000000-0005-0000-0000-00006E110000}"/>
    <cellStyle name="Normal 6 8 2 3 3 2 2" xfId="14535" xr:uid="{00000000-0005-0000-0000-0000C7380000}"/>
    <cellStyle name="Normal 6 8 2 3 3 2 2 3" xfId="29633" xr:uid="{00000000-0005-0000-0000-0000C1730000}"/>
    <cellStyle name="Normal 6 8 2 3 3 2 3" xfId="9515" xr:uid="{00000000-0005-0000-0000-00002B250000}"/>
    <cellStyle name="Normal 6 8 2 3 3 2 3 3" xfId="24616" xr:uid="{00000000-0005-0000-0000-000028600000}"/>
    <cellStyle name="Normal 6 8 2 3 3 2 5" xfId="19603" xr:uid="{00000000-0005-0000-0000-0000934C0000}"/>
    <cellStyle name="Normal 6 8 2 3 3 3" xfId="6154" xr:uid="{00000000-0005-0000-0000-00000A180000}"/>
    <cellStyle name="Normal 6 8 2 3 3 3 2" xfId="16206" xr:uid="{00000000-0005-0000-0000-00004E3F0000}"/>
    <cellStyle name="Normal 6 8 2 3 3 3 3" xfId="11186" xr:uid="{00000000-0005-0000-0000-0000B22B0000}"/>
    <cellStyle name="Normal 6 8 2 3 3 3 3 3" xfId="26287" xr:uid="{00000000-0005-0000-0000-0000AF660000}"/>
    <cellStyle name="Normal 6 8 2 3 3 3 5" xfId="21274" xr:uid="{00000000-0005-0000-0000-00001A530000}"/>
    <cellStyle name="Normal 6 8 2 3 3 4" xfId="12864" xr:uid="{00000000-0005-0000-0000-000040320000}"/>
    <cellStyle name="Normal 6 8 2 3 3 4 3" xfId="27962" xr:uid="{00000000-0005-0000-0000-00003A6D0000}"/>
    <cellStyle name="Normal 6 8 2 3 3 5" xfId="7843" xr:uid="{00000000-0005-0000-0000-0000A31E0000}"/>
    <cellStyle name="Normal 6 8 2 3 3 5 3" xfId="22945" xr:uid="{00000000-0005-0000-0000-0000A1590000}"/>
    <cellStyle name="Normal 6 8 2 3 3 7" xfId="17932" xr:uid="{00000000-0005-0000-0000-00000C460000}"/>
    <cellStyle name="Normal 6 8 2 3 4" xfId="3625" xr:uid="{00000000-0005-0000-0000-0000290E0000}"/>
    <cellStyle name="Normal 6 8 2 3 4 2" xfId="13699" xr:uid="{00000000-0005-0000-0000-000083350000}"/>
    <cellStyle name="Normal 6 8 2 3 4 2 3" xfId="28797" xr:uid="{00000000-0005-0000-0000-00007D700000}"/>
    <cellStyle name="Normal 6 8 2 3 4 3" xfId="8679" xr:uid="{00000000-0005-0000-0000-0000E7210000}"/>
    <cellStyle name="Normal 6 8 2 3 4 3 3" xfId="23780" xr:uid="{00000000-0005-0000-0000-0000E45C0000}"/>
    <cellStyle name="Normal 6 8 2 3 4 5" xfId="18767" xr:uid="{00000000-0005-0000-0000-00004F490000}"/>
    <cellStyle name="Normal 6 8 2 3 5" xfId="5318" xr:uid="{00000000-0005-0000-0000-0000C6140000}"/>
    <cellStyle name="Normal 6 8 2 3 5 2" xfId="15370" xr:uid="{00000000-0005-0000-0000-00000A3C0000}"/>
    <cellStyle name="Normal 6 8 2 3 5 2 3" xfId="30468" xr:uid="{00000000-0005-0000-0000-000004770000}"/>
    <cellStyle name="Normal 6 8 2 3 5 3" xfId="10350" xr:uid="{00000000-0005-0000-0000-00006E280000}"/>
    <cellStyle name="Normal 6 8 2 3 5 3 3" xfId="25451" xr:uid="{00000000-0005-0000-0000-00006B630000}"/>
    <cellStyle name="Normal 6 8 2 3 5 5" xfId="20438" xr:uid="{00000000-0005-0000-0000-0000D64F0000}"/>
    <cellStyle name="Normal 6 8 2 3 6" xfId="12028" xr:uid="{00000000-0005-0000-0000-0000FC2E0000}"/>
    <cellStyle name="Normal 6 8 2 3 6 3" xfId="27126" xr:uid="{00000000-0005-0000-0000-0000F6690000}"/>
    <cellStyle name="Normal 6 8 2 3 7" xfId="7007" xr:uid="{00000000-0005-0000-0000-00005F1B0000}"/>
    <cellStyle name="Normal 6 8 2 3 7 3" xfId="22109" xr:uid="{00000000-0005-0000-0000-00005D560000}"/>
    <cellStyle name="Normal 6 8 2 3 9" xfId="17096" xr:uid="{00000000-0005-0000-0000-0000C8420000}"/>
    <cellStyle name="Normal 6 8 2 4" xfId="2143" xr:uid="{00000000-0005-0000-0000-00005F080000}"/>
    <cellStyle name="Normal 6 8 2 4 2" xfId="2982" xr:uid="{00000000-0005-0000-0000-0000A60B0000}"/>
    <cellStyle name="Normal 6 8 2 4 2 2" xfId="4672" xr:uid="{00000000-0005-0000-0000-000040120000}"/>
    <cellStyle name="Normal 6 8 2 4 2 2 2" xfId="14745" xr:uid="{00000000-0005-0000-0000-000099390000}"/>
    <cellStyle name="Normal 6 8 2 4 2 2 2 3" xfId="29843" xr:uid="{00000000-0005-0000-0000-000093740000}"/>
    <cellStyle name="Normal 6 8 2 4 2 2 3" xfId="9725" xr:uid="{00000000-0005-0000-0000-0000FD250000}"/>
    <cellStyle name="Normal 6 8 2 4 2 2 3 3" xfId="24826" xr:uid="{00000000-0005-0000-0000-0000FA600000}"/>
    <cellStyle name="Normal 6 8 2 4 2 2 5" xfId="19813" xr:uid="{00000000-0005-0000-0000-0000654D0000}"/>
    <cellStyle name="Normal 6 8 2 4 2 3" xfId="6364" xr:uid="{00000000-0005-0000-0000-0000DC180000}"/>
    <cellStyle name="Normal 6 8 2 4 2 3 2" xfId="16416" xr:uid="{00000000-0005-0000-0000-000020400000}"/>
    <cellStyle name="Normal 6 8 2 4 2 3 3" xfId="11396" xr:uid="{00000000-0005-0000-0000-0000842C0000}"/>
    <cellStyle name="Normal 6 8 2 4 2 3 3 3" xfId="26497" xr:uid="{00000000-0005-0000-0000-000081670000}"/>
    <cellStyle name="Normal 6 8 2 4 2 3 5" xfId="21484" xr:uid="{00000000-0005-0000-0000-0000EC530000}"/>
    <cellStyle name="Normal 6 8 2 4 2 4" xfId="13074" xr:uid="{00000000-0005-0000-0000-000012330000}"/>
    <cellStyle name="Normal 6 8 2 4 2 4 3" xfId="28172" xr:uid="{00000000-0005-0000-0000-00000C6E0000}"/>
    <cellStyle name="Normal 6 8 2 4 2 5" xfId="8053" xr:uid="{00000000-0005-0000-0000-0000751F0000}"/>
    <cellStyle name="Normal 6 8 2 4 2 5 3" xfId="23155" xr:uid="{00000000-0005-0000-0000-0000735A0000}"/>
    <cellStyle name="Normal 6 8 2 4 2 7" xfId="18142" xr:uid="{00000000-0005-0000-0000-0000DE460000}"/>
    <cellStyle name="Normal 6 8 2 4 3" xfId="3835" xr:uid="{00000000-0005-0000-0000-0000FB0E0000}"/>
    <cellStyle name="Normal 6 8 2 4 3 2" xfId="13909" xr:uid="{00000000-0005-0000-0000-000055360000}"/>
    <cellStyle name="Normal 6 8 2 4 3 2 3" xfId="29007" xr:uid="{00000000-0005-0000-0000-00004F710000}"/>
    <cellStyle name="Normal 6 8 2 4 3 3" xfId="8889" xr:uid="{00000000-0005-0000-0000-0000B9220000}"/>
    <cellStyle name="Normal 6 8 2 4 3 3 3" xfId="23990" xr:uid="{00000000-0005-0000-0000-0000B65D0000}"/>
    <cellStyle name="Normal 6 8 2 4 3 5" xfId="18977" xr:uid="{00000000-0005-0000-0000-0000214A0000}"/>
    <cellStyle name="Normal 6 8 2 4 4" xfId="5528" xr:uid="{00000000-0005-0000-0000-000098150000}"/>
    <cellStyle name="Normal 6 8 2 4 4 2" xfId="15580" xr:uid="{00000000-0005-0000-0000-0000DC3C0000}"/>
    <cellStyle name="Normal 6 8 2 4 4 2 3" xfId="30678" xr:uid="{00000000-0005-0000-0000-0000D6770000}"/>
    <cellStyle name="Normal 6 8 2 4 4 3" xfId="10560" xr:uid="{00000000-0005-0000-0000-000040290000}"/>
    <cellStyle name="Normal 6 8 2 4 4 3 3" xfId="25661" xr:uid="{00000000-0005-0000-0000-00003D640000}"/>
    <cellStyle name="Normal 6 8 2 4 4 5" xfId="20648" xr:uid="{00000000-0005-0000-0000-0000A8500000}"/>
    <cellStyle name="Normal 6 8 2 4 5" xfId="12238" xr:uid="{00000000-0005-0000-0000-0000CE2F0000}"/>
    <cellStyle name="Normal 6 8 2 4 5 3" xfId="27336" xr:uid="{00000000-0005-0000-0000-0000C86A0000}"/>
    <cellStyle name="Normal 6 8 2 4 6" xfId="7217" xr:uid="{00000000-0005-0000-0000-0000311C0000}"/>
    <cellStyle name="Normal 6 8 2 4 6 3" xfId="22319" xr:uid="{00000000-0005-0000-0000-00002F570000}"/>
    <cellStyle name="Normal 6 8 2 4 8" xfId="17306" xr:uid="{00000000-0005-0000-0000-00009A430000}"/>
    <cellStyle name="Normal 6 8 2 5" xfId="2564" xr:uid="{00000000-0005-0000-0000-0000040A0000}"/>
    <cellStyle name="Normal 6 8 2 5 2" xfId="4254" xr:uid="{00000000-0005-0000-0000-00009E100000}"/>
    <cellStyle name="Normal 6 8 2 5 2 2" xfId="14327" xr:uid="{00000000-0005-0000-0000-0000F7370000}"/>
    <cellStyle name="Normal 6 8 2 5 2 2 3" xfId="29425" xr:uid="{00000000-0005-0000-0000-0000F1720000}"/>
    <cellStyle name="Normal 6 8 2 5 2 3" xfId="9307" xr:uid="{00000000-0005-0000-0000-00005B240000}"/>
    <cellStyle name="Normal 6 8 2 5 2 3 3" xfId="24408" xr:uid="{00000000-0005-0000-0000-0000585F0000}"/>
    <cellStyle name="Normal 6 8 2 5 2 5" xfId="19395" xr:uid="{00000000-0005-0000-0000-0000C34B0000}"/>
    <cellStyle name="Normal 6 8 2 5 3" xfId="5946" xr:uid="{00000000-0005-0000-0000-00003A170000}"/>
    <cellStyle name="Normal 6 8 2 5 3 2" xfId="15998" xr:uid="{00000000-0005-0000-0000-00007E3E0000}"/>
    <cellStyle name="Normal 6 8 2 5 3 3" xfId="10978" xr:uid="{00000000-0005-0000-0000-0000E22A0000}"/>
    <cellStyle name="Normal 6 8 2 5 3 3 3" xfId="26079" xr:uid="{00000000-0005-0000-0000-0000DF650000}"/>
    <cellStyle name="Normal 6 8 2 5 3 5" xfId="21066" xr:uid="{00000000-0005-0000-0000-00004A520000}"/>
    <cellStyle name="Normal 6 8 2 5 4" xfId="12656" xr:uid="{00000000-0005-0000-0000-000070310000}"/>
    <cellStyle name="Normal 6 8 2 5 4 3" xfId="27754" xr:uid="{00000000-0005-0000-0000-00006A6C0000}"/>
    <cellStyle name="Normal 6 8 2 5 5" xfId="7635" xr:uid="{00000000-0005-0000-0000-0000D31D0000}"/>
    <cellStyle name="Normal 6 8 2 5 5 3" xfId="22737" xr:uid="{00000000-0005-0000-0000-0000D1580000}"/>
    <cellStyle name="Normal 6 8 2 5 7" xfId="17724" xr:uid="{00000000-0005-0000-0000-00003C450000}"/>
    <cellStyle name="Normal 6 8 2 6" xfId="3417" xr:uid="{00000000-0005-0000-0000-0000590D0000}"/>
    <cellStyle name="Normal 6 8 2 6 2" xfId="13491" xr:uid="{00000000-0005-0000-0000-0000B3340000}"/>
    <cellStyle name="Normal 6 8 2 6 2 3" xfId="28589" xr:uid="{00000000-0005-0000-0000-0000AD6F0000}"/>
    <cellStyle name="Normal 6 8 2 6 3" xfId="8471" xr:uid="{00000000-0005-0000-0000-000017210000}"/>
    <cellStyle name="Normal 6 8 2 6 3 3" xfId="23572" xr:uid="{00000000-0005-0000-0000-0000145C0000}"/>
    <cellStyle name="Normal 6 8 2 6 5" xfId="18559" xr:uid="{00000000-0005-0000-0000-00007F480000}"/>
    <cellStyle name="Normal 6 8 2 7" xfId="5110" xr:uid="{00000000-0005-0000-0000-0000F6130000}"/>
    <cellStyle name="Normal 6 8 2 7 2" xfId="15162" xr:uid="{00000000-0005-0000-0000-00003A3B0000}"/>
    <cellStyle name="Normal 6 8 2 7 2 3" xfId="30260" xr:uid="{00000000-0005-0000-0000-000034760000}"/>
    <cellStyle name="Normal 6 8 2 7 3" xfId="10142" xr:uid="{00000000-0005-0000-0000-00009E270000}"/>
    <cellStyle name="Normal 6 8 2 7 3 3" xfId="25243" xr:uid="{00000000-0005-0000-0000-00009B620000}"/>
    <cellStyle name="Normal 6 8 2 7 5" xfId="20230" xr:uid="{00000000-0005-0000-0000-0000064F0000}"/>
    <cellStyle name="Normal 6 8 2 8" xfId="11820" xr:uid="{00000000-0005-0000-0000-00002C2E0000}"/>
    <cellStyle name="Normal 6 8 2 8 3" xfId="26918" xr:uid="{00000000-0005-0000-0000-000026690000}"/>
    <cellStyle name="Normal 6 8 2 9" xfId="6799" xr:uid="{00000000-0005-0000-0000-00008F1A0000}"/>
    <cellStyle name="Normal 6 8 2 9 3" xfId="21901" xr:uid="{00000000-0005-0000-0000-00008D550000}"/>
    <cellStyle name="Normal 6 8 3" xfId="1763" xr:uid="{00000000-0005-0000-0000-0000E3060000}"/>
    <cellStyle name="Normal 6 8 3 10" xfId="16940" xr:uid="{00000000-0005-0000-0000-00002C420000}"/>
    <cellStyle name="Normal 6 8 3 2" xfId="1982" xr:uid="{00000000-0005-0000-0000-0000BE070000}"/>
    <cellStyle name="Normal 6 8 3 2 2" xfId="2403" xr:uid="{00000000-0005-0000-0000-000063090000}"/>
    <cellStyle name="Normal 6 8 3 2 2 2" xfId="3242" xr:uid="{00000000-0005-0000-0000-0000AA0C0000}"/>
    <cellStyle name="Normal 6 8 3 2 2 2 2" xfId="4932" xr:uid="{00000000-0005-0000-0000-000044130000}"/>
    <cellStyle name="Normal 6 8 3 2 2 2 2 2" xfId="15005" xr:uid="{00000000-0005-0000-0000-00009D3A0000}"/>
    <cellStyle name="Normal 6 8 3 2 2 2 2 2 3" xfId="30103" xr:uid="{00000000-0005-0000-0000-000097750000}"/>
    <cellStyle name="Normal 6 8 3 2 2 2 2 3" xfId="9985" xr:uid="{00000000-0005-0000-0000-000001270000}"/>
    <cellStyle name="Normal 6 8 3 2 2 2 2 3 3" xfId="25086" xr:uid="{00000000-0005-0000-0000-0000FE610000}"/>
    <cellStyle name="Normal 6 8 3 2 2 2 2 5" xfId="20073" xr:uid="{00000000-0005-0000-0000-0000694E0000}"/>
    <cellStyle name="Normal 6 8 3 2 2 2 3" xfId="6624" xr:uid="{00000000-0005-0000-0000-0000E0190000}"/>
    <cellStyle name="Normal 6 8 3 2 2 2 3 2" xfId="16676" xr:uid="{00000000-0005-0000-0000-000024410000}"/>
    <cellStyle name="Normal 6 8 3 2 2 2 3 3" xfId="11656" xr:uid="{00000000-0005-0000-0000-0000882D0000}"/>
    <cellStyle name="Normal 6 8 3 2 2 2 3 3 3" xfId="26757" xr:uid="{00000000-0005-0000-0000-000085680000}"/>
    <cellStyle name="Normal 6 8 3 2 2 2 3 5" xfId="21744" xr:uid="{00000000-0005-0000-0000-0000F0540000}"/>
    <cellStyle name="Normal 6 8 3 2 2 2 4" xfId="13334" xr:uid="{00000000-0005-0000-0000-000016340000}"/>
    <cellStyle name="Normal 6 8 3 2 2 2 4 3" xfId="28432" xr:uid="{00000000-0005-0000-0000-0000106F0000}"/>
    <cellStyle name="Normal 6 8 3 2 2 2 5" xfId="8313" xr:uid="{00000000-0005-0000-0000-000079200000}"/>
    <cellStyle name="Normal 6 8 3 2 2 2 5 3" xfId="23415" xr:uid="{00000000-0005-0000-0000-0000775B0000}"/>
    <cellStyle name="Normal 6 8 3 2 2 2 7" xfId="18402" xr:uid="{00000000-0005-0000-0000-0000E2470000}"/>
    <cellStyle name="Normal 6 8 3 2 2 3" xfId="4095" xr:uid="{00000000-0005-0000-0000-0000FF0F0000}"/>
    <cellStyle name="Normal 6 8 3 2 2 3 2" xfId="14169" xr:uid="{00000000-0005-0000-0000-000059370000}"/>
    <cellStyle name="Normal 6 8 3 2 2 3 2 3" xfId="29267" xr:uid="{00000000-0005-0000-0000-000053720000}"/>
    <cellStyle name="Normal 6 8 3 2 2 3 3" xfId="9149" xr:uid="{00000000-0005-0000-0000-0000BD230000}"/>
    <cellStyle name="Normal 6 8 3 2 2 3 3 3" xfId="24250" xr:uid="{00000000-0005-0000-0000-0000BA5E0000}"/>
    <cellStyle name="Normal 6 8 3 2 2 3 5" xfId="19237" xr:uid="{00000000-0005-0000-0000-0000254B0000}"/>
    <cellStyle name="Normal 6 8 3 2 2 4" xfId="5788" xr:uid="{00000000-0005-0000-0000-00009C160000}"/>
    <cellStyle name="Normal 6 8 3 2 2 4 2" xfId="15840" xr:uid="{00000000-0005-0000-0000-0000E03D0000}"/>
    <cellStyle name="Normal 6 8 3 2 2 4 2 3" xfId="30938" xr:uid="{00000000-0005-0000-0000-0000DA780000}"/>
    <cellStyle name="Normal 6 8 3 2 2 4 3" xfId="10820" xr:uid="{00000000-0005-0000-0000-0000442A0000}"/>
    <cellStyle name="Normal 6 8 3 2 2 4 3 3" xfId="25921" xr:uid="{00000000-0005-0000-0000-000041650000}"/>
    <cellStyle name="Normal 6 8 3 2 2 4 5" xfId="20908" xr:uid="{00000000-0005-0000-0000-0000AC510000}"/>
    <cellStyle name="Normal 6 8 3 2 2 5" xfId="12498" xr:uid="{00000000-0005-0000-0000-0000D2300000}"/>
    <cellStyle name="Normal 6 8 3 2 2 5 3" xfId="27596" xr:uid="{00000000-0005-0000-0000-0000CC6B0000}"/>
    <cellStyle name="Normal 6 8 3 2 2 6" xfId="7477" xr:uid="{00000000-0005-0000-0000-0000351D0000}"/>
    <cellStyle name="Normal 6 8 3 2 2 6 3" xfId="22579" xr:uid="{00000000-0005-0000-0000-000033580000}"/>
    <cellStyle name="Normal 6 8 3 2 2 8" xfId="17566" xr:uid="{00000000-0005-0000-0000-00009E440000}"/>
    <cellStyle name="Normal 6 8 3 2 3" xfId="2824" xr:uid="{00000000-0005-0000-0000-0000080B0000}"/>
    <cellStyle name="Normal 6 8 3 2 3 2" xfId="4514" xr:uid="{00000000-0005-0000-0000-0000A2110000}"/>
    <cellStyle name="Normal 6 8 3 2 3 2 2" xfId="14587" xr:uid="{00000000-0005-0000-0000-0000FB380000}"/>
    <cellStyle name="Normal 6 8 3 2 3 2 2 3" xfId="29685" xr:uid="{00000000-0005-0000-0000-0000F5730000}"/>
    <cellStyle name="Normal 6 8 3 2 3 2 3" xfId="9567" xr:uid="{00000000-0005-0000-0000-00005F250000}"/>
    <cellStyle name="Normal 6 8 3 2 3 2 3 3" xfId="24668" xr:uid="{00000000-0005-0000-0000-00005C600000}"/>
    <cellStyle name="Normal 6 8 3 2 3 2 5" xfId="19655" xr:uid="{00000000-0005-0000-0000-0000C74C0000}"/>
    <cellStyle name="Normal 6 8 3 2 3 3" xfId="6206" xr:uid="{00000000-0005-0000-0000-00003E180000}"/>
    <cellStyle name="Normal 6 8 3 2 3 3 2" xfId="16258" xr:uid="{00000000-0005-0000-0000-0000823F0000}"/>
    <cellStyle name="Normal 6 8 3 2 3 3 3" xfId="11238" xr:uid="{00000000-0005-0000-0000-0000E62B0000}"/>
    <cellStyle name="Normal 6 8 3 2 3 3 3 3" xfId="26339" xr:uid="{00000000-0005-0000-0000-0000E3660000}"/>
    <cellStyle name="Normal 6 8 3 2 3 3 5" xfId="21326" xr:uid="{00000000-0005-0000-0000-00004E530000}"/>
    <cellStyle name="Normal 6 8 3 2 3 4" xfId="12916" xr:uid="{00000000-0005-0000-0000-000074320000}"/>
    <cellStyle name="Normal 6 8 3 2 3 4 3" xfId="28014" xr:uid="{00000000-0005-0000-0000-00006E6D0000}"/>
    <cellStyle name="Normal 6 8 3 2 3 5" xfId="7895" xr:uid="{00000000-0005-0000-0000-0000D71E0000}"/>
    <cellStyle name="Normal 6 8 3 2 3 5 3" xfId="22997" xr:uid="{00000000-0005-0000-0000-0000D5590000}"/>
    <cellStyle name="Normal 6 8 3 2 3 7" xfId="17984" xr:uid="{00000000-0005-0000-0000-000040460000}"/>
    <cellStyle name="Normal 6 8 3 2 4" xfId="3677" xr:uid="{00000000-0005-0000-0000-00005D0E0000}"/>
    <cellStyle name="Normal 6 8 3 2 4 2" xfId="13751" xr:uid="{00000000-0005-0000-0000-0000B7350000}"/>
    <cellStyle name="Normal 6 8 3 2 4 2 3" xfId="28849" xr:uid="{00000000-0005-0000-0000-0000B1700000}"/>
    <cellStyle name="Normal 6 8 3 2 4 3" xfId="8731" xr:uid="{00000000-0005-0000-0000-00001B220000}"/>
    <cellStyle name="Normal 6 8 3 2 4 3 3" xfId="23832" xr:uid="{00000000-0005-0000-0000-0000185D0000}"/>
    <cellStyle name="Normal 6 8 3 2 4 5" xfId="18819" xr:uid="{00000000-0005-0000-0000-000083490000}"/>
    <cellStyle name="Normal 6 8 3 2 5" xfId="5370" xr:uid="{00000000-0005-0000-0000-0000FA140000}"/>
    <cellStyle name="Normal 6 8 3 2 5 2" xfId="15422" xr:uid="{00000000-0005-0000-0000-00003E3C0000}"/>
    <cellStyle name="Normal 6 8 3 2 5 2 3" xfId="30520" xr:uid="{00000000-0005-0000-0000-000038770000}"/>
    <cellStyle name="Normal 6 8 3 2 5 3" xfId="10402" xr:uid="{00000000-0005-0000-0000-0000A2280000}"/>
    <cellStyle name="Normal 6 8 3 2 5 3 3" xfId="25503" xr:uid="{00000000-0005-0000-0000-00009F630000}"/>
    <cellStyle name="Normal 6 8 3 2 5 5" xfId="20490" xr:uid="{00000000-0005-0000-0000-00000A500000}"/>
    <cellStyle name="Normal 6 8 3 2 6" xfId="12080" xr:uid="{00000000-0005-0000-0000-0000302F0000}"/>
    <cellStyle name="Normal 6 8 3 2 6 3" xfId="27178" xr:uid="{00000000-0005-0000-0000-00002A6A0000}"/>
    <cellStyle name="Normal 6 8 3 2 7" xfId="7059" xr:uid="{00000000-0005-0000-0000-0000931B0000}"/>
    <cellStyle name="Normal 6 8 3 2 7 3" xfId="22161" xr:uid="{00000000-0005-0000-0000-000091560000}"/>
    <cellStyle name="Normal 6 8 3 2 9" xfId="17148" xr:uid="{00000000-0005-0000-0000-0000FC420000}"/>
    <cellStyle name="Normal 6 8 3 3" xfId="2195" xr:uid="{00000000-0005-0000-0000-000093080000}"/>
    <cellStyle name="Normal 6 8 3 3 2" xfId="3034" xr:uid="{00000000-0005-0000-0000-0000DA0B0000}"/>
    <cellStyle name="Normal 6 8 3 3 2 2" xfId="4724" xr:uid="{00000000-0005-0000-0000-000074120000}"/>
    <cellStyle name="Normal 6 8 3 3 2 2 2" xfId="14797" xr:uid="{00000000-0005-0000-0000-0000CD390000}"/>
    <cellStyle name="Normal 6 8 3 3 2 2 2 3" xfId="29895" xr:uid="{00000000-0005-0000-0000-0000C7740000}"/>
    <cellStyle name="Normal 6 8 3 3 2 2 3" xfId="9777" xr:uid="{00000000-0005-0000-0000-000031260000}"/>
    <cellStyle name="Normal 6 8 3 3 2 2 3 3" xfId="24878" xr:uid="{00000000-0005-0000-0000-00002E610000}"/>
    <cellStyle name="Normal 6 8 3 3 2 2 5" xfId="19865" xr:uid="{00000000-0005-0000-0000-0000994D0000}"/>
    <cellStyle name="Normal 6 8 3 3 2 3" xfId="6416" xr:uid="{00000000-0005-0000-0000-000010190000}"/>
    <cellStyle name="Normal 6 8 3 3 2 3 2" xfId="16468" xr:uid="{00000000-0005-0000-0000-000054400000}"/>
    <cellStyle name="Normal 6 8 3 3 2 3 3" xfId="11448" xr:uid="{00000000-0005-0000-0000-0000B82C0000}"/>
    <cellStyle name="Normal 6 8 3 3 2 3 3 3" xfId="26549" xr:uid="{00000000-0005-0000-0000-0000B5670000}"/>
    <cellStyle name="Normal 6 8 3 3 2 3 5" xfId="21536" xr:uid="{00000000-0005-0000-0000-000020540000}"/>
    <cellStyle name="Normal 6 8 3 3 2 4" xfId="13126" xr:uid="{00000000-0005-0000-0000-000046330000}"/>
    <cellStyle name="Normal 6 8 3 3 2 4 3" xfId="28224" xr:uid="{00000000-0005-0000-0000-0000406E0000}"/>
    <cellStyle name="Normal 6 8 3 3 2 5" xfId="8105" xr:uid="{00000000-0005-0000-0000-0000A91F0000}"/>
    <cellStyle name="Normal 6 8 3 3 2 5 3" xfId="23207" xr:uid="{00000000-0005-0000-0000-0000A75A0000}"/>
    <cellStyle name="Normal 6 8 3 3 2 7" xfId="18194" xr:uid="{00000000-0005-0000-0000-000012470000}"/>
    <cellStyle name="Normal 6 8 3 3 3" xfId="3887" xr:uid="{00000000-0005-0000-0000-00002F0F0000}"/>
    <cellStyle name="Normal 6 8 3 3 3 2" xfId="13961" xr:uid="{00000000-0005-0000-0000-000089360000}"/>
    <cellStyle name="Normal 6 8 3 3 3 2 3" xfId="29059" xr:uid="{00000000-0005-0000-0000-000083710000}"/>
    <cellStyle name="Normal 6 8 3 3 3 3" xfId="8941" xr:uid="{00000000-0005-0000-0000-0000ED220000}"/>
    <cellStyle name="Normal 6 8 3 3 3 3 3" xfId="24042" xr:uid="{00000000-0005-0000-0000-0000EA5D0000}"/>
    <cellStyle name="Normal 6 8 3 3 3 5" xfId="19029" xr:uid="{00000000-0005-0000-0000-0000554A0000}"/>
    <cellStyle name="Normal 6 8 3 3 4" xfId="5580" xr:uid="{00000000-0005-0000-0000-0000CC150000}"/>
    <cellStyle name="Normal 6 8 3 3 4 2" xfId="15632" xr:uid="{00000000-0005-0000-0000-0000103D0000}"/>
    <cellStyle name="Normal 6 8 3 3 4 2 3" xfId="30730" xr:uid="{00000000-0005-0000-0000-00000A780000}"/>
    <cellStyle name="Normal 6 8 3 3 4 3" xfId="10612" xr:uid="{00000000-0005-0000-0000-000074290000}"/>
    <cellStyle name="Normal 6 8 3 3 4 3 3" xfId="25713" xr:uid="{00000000-0005-0000-0000-000071640000}"/>
    <cellStyle name="Normal 6 8 3 3 4 5" xfId="20700" xr:uid="{00000000-0005-0000-0000-0000DC500000}"/>
    <cellStyle name="Normal 6 8 3 3 5" xfId="12290" xr:uid="{00000000-0005-0000-0000-000002300000}"/>
    <cellStyle name="Normal 6 8 3 3 5 3" xfId="27388" xr:uid="{00000000-0005-0000-0000-0000FC6A0000}"/>
    <cellStyle name="Normal 6 8 3 3 6" xfId="7269" xr:uid="{00000000-0005-0000-0000-0000651C0000}"/>
    <cellStyle name="Normal 6 8 3 3 6 3" xfId="22371" xr:uid="{00000000-0005-0000-0000-000063570000}"/>
    <cellStyle name="Normal 6 8 3 3 8" xfId="17358" xr:uid="{00000000-0005-0000-0000-0000CE430000}"/>
    <cellStyle name="Normal 6 8 3 4" xfId="2616" xr:uid="{00000000-0005-0000-0000-0000380A0000}"/>
    <cellStyle name="Normal 6 8 3 4 2" xfId="4306" xr:uid="{00000000-0005-0000-0000-0000D2100000}"/>
    <cellStyle name="Normal 6 8 3 4 2 2" xfId="14379" xr:uid="{00000000-0005-0000-0000-00002B380000}"/>
    <cellStyle name="Normal 6 8 3 4 2 2 3" xfId="29477" xr:uid="{00000000-0005-0000-0000-000025730000}"/>
    <cellStyle name="Normal 6 8 3 4 2 3" xfId="9359" xr:uid="{00000000-0005-0000-0000-00008F240000}"/>
    <cellStyle name="Normal 6 8 3 4 2 3 3" xfId="24460" xr:uid="{00000000-0005-0000-0000-00008C5F0000}"/>
    <cellStyle name="Normal 6 8 3 4 2 5" xfId="19447" xr:uid="{00000000-0005-0000-0000-0000F74B0000}"/>
    <cellStyle name="Normal 6 8 3 4 3" xfId="5998" xr:uid="{00000000-0005-0000-0000-00006E170000}"/>
    <cellStyle name="Normal 6 8 3 4 3 2" xfId="16050" xr:uid="{00000000-0005-0000-0000-0000B23E0000}"/>
    <cellStyle name="Normal 6 8 3 4 3 3" xfId="11030" xr:uid="{00000000-0005-0000-0000-0000162B0000}"/>
    <cellStyle name="Normal 6 8 3 4 3 3 3" xfId="26131" xr:uid="{00000000-0005-0000-0000-000013660000}"/>
    <cellStyle name="Normal 6 8 3 4 3 5" xfId="21118" xr:uid="{00000000-0005-0000-0000-00007E520000}"/>
    <cellStyle name="Normal 6 8 3 4 4" xfId="12708" xr:uid="{00000000-0005-0000-0000-0000A4310000}"/>
    <cellStyle name="Normal 6 8 3 4 4 3" xfId="27806" xr:uid="{00000000-0005-0000-0000-00009E6C0000}"/>
    <cellStyle name="Normal 6 8 3 4 5" xfId="7687" xr:uid="{00000000-0005-0000-0000-0000071E0000}"/>
    <cellStyle name="Normal 6 8 3 4 5 3" xfId="22789" xr:uid="{00000000-0005-0000-0000-000005590000}"/>
    <cellStyle name="Normal 6 8 3 4 7" xfId="17776" xr:uid="{00000000-0005-0000-0000-000070450000}"/>
    <cellStyle name="Normal 6 8 3 5" xfId="3469" xr:uid="{00000000-0005-0000-0000-00008D0D0000}"/>
    <cellStyle name="Normal 6 8 3 5 2" xfId="13543" xr:uid="{00000000-0005-0000-0000-0000E7340000}"/>
    <cellStyle name="Normal 6 8 3 5 2 3" xfId="28641" xr:uid="{00000000-0005-0000-0000-0000E16F0000}"/>
    <cellStyle name="Normal 6 8 3 5 3" xfId="8523" xr:uid="{00000000-0005-0000-0000-00004B210000}"/>
    <cellStyle name="Normal 6 8 3 5 3 3" xfId="23624" xr:uid="{00000000-0005-0000-0000-0000485C0000}"/>
    <cellStyle name="Normal 6 8 3 5 5" xfId="18611" xr:uid="{00000000-0005-0000-0000-0000B3480000}"/>
    <cellStyle name="Normal 6 8 3 6" xfId="5162" xr:uid="{00000000-0005-0000-0000-00002A140000}"/>
    <cellStyle name="Normal 6 8 3 6 2" xfId="15214" xr:uid="{00000000-0005-0000-0000-00006E3B0000}"/>
    <cellStyle name="Normal 6 8 3 6 2 3" xfId="30312" xr:uid="{00000000-0005-0000-0000-000068760000}"/>
    <cellStyle name="Normal 6 8 3 6 3" xfId="10194" xr:uid="{00000000-0005-0000-0000-0000D2270000}"/>
    <cellStyle name="Normal 6 8 3 6 3 3" xfId="25295" xr:uid="{00000000-0005-0000-0000-0000CF620000}"/>
    <cellStyle name="Normal 6 8 3 6 5" xfId="20282" xr:uid="{00000000-0005-0000-0000-00003A4F0000}"/>
    <cellStyle name="Normal 6 8 3 7" xfId="11872" xr:uid="{00000000-0005-0000-0000-0000602E0000}"/>
    <cellStyle name="Normal 6 8 3 7 3" xfId="26970" xr:uid="{00000000-0005-0000-0000-00005A690000}"/>
    <cellStyle name="Normal 6 8 3 8" xfId="6851" xr:uid="{00000000-0005-0000-0000-0000C31A0000}"/>
    <cellStyle name="Normal 6 8 3 8 3" xfId="21953" xr:uid="{00000000-0005-0000-0000-0000C1550000}"/>
    <cellStyle name="Normal 6 8 4" xfId="1876" xr:uid="{00000000-0005-0000-0000-000054070000}"/>
    <cellStyle name="Normal 6 8 4 2" xfId="2299" xr:uid="{00000000-0005-0000-0000-0000FB080000}"/>
    <cellStyle name="Normal 6 8 4 2 2" xfId="3138" xr:uid="{00000000-0005-0000-0000-0000420C0000}"/>
    <cellStyle name="Normal 6 8 4 2 2 2" xfId="4828" xr:uid="{00000000-0005-0000-0000-0000DC120000}"/>
    <cellStyle name="Normal 6 8 4 2 2 2 2" xfId="14901" xr:uid="{00000000-0005-0000-0000-0000353A0000}"/>
    <cellStyle name="Normal 6 8 4 2 2 2 2 3" xfId="29999" xr:uid="{00000000-0005-0000-0000-00002F750000}"/>
    <cellStyle name="Normal 6 8 4 2 2 2 3" xfId="9881" xr:uid="{00000000-0005-0000-0000-000099260000}"/>
    <cellStyle name="Normal 6 8 4 2 2 2 3 3" xfId="24982" xr:uid="{00000000-0005-0000-0000-000096610000}"/>
    <cellStyle name="Normal 6 8 4 2 2 2 5" xfId="19969" xr:uid="{00000000-0005-0000-0000-0000014E0000}"/>
    <cellStyle name="Normal 6 8 4 2 2 3" xfId="6520" xr:uid="{00000000-0005-0000-0000-000078190000}"/>
    <cellStyle name="Normal 6 8 4 2 2 3 2" xfId="16572" xr:uid="{00000000-0005-0000-0000-0000BC400000}"/>
    <cellStyle name="Normal 6 8 4 2 2 3 3" xfId="11552" xr:uid="{00000000-0005-0000-0000-0000202D0000}"/>
    <cellStyle name="Normal 6 8 4 2 2 3 3 3" xfId="26653" xr:uid="{00000000-0005-0000-0000-00001D680000}"/>
    <cellStyle name="Normal 6 8 4 2 2 3 5" xfId="21640" xr:uid="{00000000-0005-0000-0000-000088540000}"/>
    <cellStyle name="Normal 6 8 4 2 2 4" xfId="13230" xr:uid="{00000000-0005-0000-0000-0000AE330000}"/>
    <cellStyle name="Normal 6 8 4 2 2 4 3" xfId="28328" xr:uid="{00000000-0005-0000-0000-0000A86E0000}"/>
    <cellStyle name="Normal 6 8 4 2 2 5" xfId="8209" xr:uid="{00000000-0005-0000-0000-000011200000}"/>
    <cellStyle name="Normal 6 8 4 2 2 5 3" xfId="23311" xr:uid="{00000000-0005-0000-0000-00000F5B0000}"/>
    <cellStyle name="Normal 6 8 4 2 2 7" xfId="18298" xr:uid="{00000000-0005-0000-0000-00007A470000}"/>
    <cellStyle name="Normal 6 8 4 2 3" xfId="3991" xr:uid="{00000000-0005-0000-0000-0000970F0000}"/>
    <cellStyle name="Normal 6 8 4 2 3 2" xfId="14065" xr:uid="{00000000-0005-0000-0000-0000F1360000}"/>
    <cellStyle name="Normal 6 8 4 2 3 2 3" xfId="29163" xr:uid="{00000000-0005-0000-0000-0000EB710000}"/>
    <cellStyle name="Normal 6 8 4 2 3 3" xfId="9045" xr:uid="{00000000-0005-0000-0000-000055230000}"/>
    <cellStyle name="Normal 6 8 4 2 3 3 3" xfId="24146" xr:uid="{00000000-0005-0000-0000-0000525E0000}"/>
    <cellStyle name="Normal 6 8 4 2 3 5" xfId="19133" xr:uid="{00000000-0005-0000-0000-0000BD4A0000}"/>
    <cellStyle name="Normal 6 8 4 2 4" xfId="5684" xr:uid="{00000000-0005-0000-0000-000034160000}"/>
    <cellStyle name="Normal 6 8 4 2 4 2" xfId="15736" xr:uid="{00000000-0005-0000-0000-0000783D0000}"/>
    <cellStyle name="Normal 6 8 4 2 4 2 3" xfId="30834" xr:uid="{00000000-0005-0000-0000-000072780000}"/>
    <cellStyle name="Normal 6 8 4 2 4 3" xfId="10716" xr:uid="{00000000-0005-0000-0000-0000DC290000}"/>
    <cellStyle name="Normal 6 8 4 2 4 3 3" xfId="25817" xr:uid="{00000000-0005-0000-0000-0000D9640000}"/>
    <cellStyle name="Normal 6 8 4 2 4 5" xfId="20804" xr:uid="{00000000-0005-0000-0000-000044510000}"/>
    <cellStyle name="Normal 6 8 4 2 5" xfId="12394" xr:uid="{00000000-0005-0000-0000-00006A300000}"/>
    <cellStyle name="Normal 6 8 4 2 5 3" xfId="27492" xr:uid="{00000000-0005-0000-0000-0000646B0000}"/>
    <cellStyle name="Normal 6 8 4 2 6" xfId="7373" xr:uid="{00000000-0005-0000-0000-0000CD1C0000}"/>
    <cellStyle name="Normal 6 8 4 2 6 3" xfId="22475" xr:uid="{00000000-0005-0000-0000-0000CB570000}"/>
    <cellStyle name="Normal 6 8 4 2 8" xfId="17462" xr:uid="{00000000-0005-0000-0000-000036440000}"/>
    <cellStyle name="Normal 6 8 4 3" xfId="2720" xr:uid="{00000000-0005-0000-0000-0000A00A0000}"/>
    <cellStyle name="Normal 6 8 4 3 2" xfId="4410" xr:uid="{00000000-0005-0000-0000-00003A110000}"/>
    <cellStyle name="Normal 6 8 4 3 2 2" xfId="14483" xr:uid="{00000000-0005-0000-0000-000093380000}"/>
    <cellStyle name="Normal 6 8 4 3 2 2 3" xfId="29581" xr:uid="{00000000-0005-0000-0000-00008D730000}"/>
    <cellStyle name="Normal 6 8 4 3 2 3" xfId="9463" xr:uid="{00000000-0005-0000-0000-0000F7240000}"/>
    <cellStyle name="Normal 6 8 4 3 2 3 3" xfId="24564" xr:uid="{00000000-0005-0000-0000-0000F45F0000}"/>
    <cellStyle name="Normal 6 8 4 3 2 5" xfId="19551" xr:uid="{00000000-0005-0000-0000-00005F4C0000}"/>
    <cellStyle name="Normal 6 8 4 3 3" xfId="6102" xr:uid="{00000000-0005-0000-0000-0000D6170000}"/>
    <cellStyle name="Normal 6 8 4 3 3 2" xfId="16154" xr:uid="{00000000-0005-0000-0000-00001A3F0000}"/>
    <cellStyle name="Normal 6 8 4 3 3 3" xfId="11134" xr:uid="{00000000-0005-0000-0000-00007E2B0000}"/>
    <cellStyle name="Normal 6 8 4 3 3 3 3" xfId="26235" xr:uid="{00000000-0005-0000-0000-00007B660000}"/>
    <cellStyle name="Normal 6 8 4 3 3 5" xfId="21222" xr:uid="{00000000-0005-0000-0000-0000E6520000}"/>
    <cellStyle name="Normal 6 8 4 3 4" xfId="12812" xr:uid="{00000000-0005-0000-0000-00000C320000}"/>
    <cellStyle name="Normal 6 8 4 3 4 3" xfId="27910" xr:uid="{00000000-0005-0000-0000-0000066D0000}"/>
    <cellStyle name="Normal 6 8 4 3 5" xfId="7791" xr:uid="{00000000-0005-0000-0000-00006F1E0000}"/>
    <cellStyle name="Normal 6 8 4 3 5 3" xfId="22893" xr:uid="{00000000-0005-0000-0000-00006D590000}"/>
    <cellStyle name="Normal 6 8 4 3 7" xfId="17880" xr:uid="{00000000-0005-0000-0000-0000D8450000}"/>
    <cellStyle name="Normal 6 8 4 4" xfId="3573" xr:uid="{00000000-0005-0000-0000-0000F50D0000}"/>
    <cellStyle name="Normal 6 8 4 4 2" xfId="13647" xr:uid="{00000000-0005-0000-0000-00004F350000}"/>
    <cellStyle name="Normal 6 8 4 4 2 3" xfId="28745" xr:uid="{00000000-0005-0000-0000-000049700000}"/>
    <cellStyle name="Normal 6 8 4 4 3" xfId="8627" xr:uid="{00000000-0005-0000-0000-0000B3210000}"/>
    <cellStyle name="Normal 6 8 4 4 3 3" xfId="23728" xr:uid="{00000000-0005-0000-0000-0000B05C0000}"/>
    <cellStyle name="Normal 6 8 4 4 5" xfId="18715" xr:uid="{00000000-0005-0000-0000-00001B490000}"/>
    <cellStyle name="Normal 6 8 4 5" xfId="5266" xr:uid="{00000000-0005-0000-0000-000092140000}"/>
    <cellStyle name="Normal 6 8 4 5 2" xfId="15318" xr:uid="{00000000-0005-0000-0000-0000D63B0000}"/>
    <cellStyle name="Normal 6 8 4 5 2 3" xfId="30416" xr:uid="{00000000-0005-0000-0000-0000D0760000}"/>
    <cellStyle name="Normal 6 8 4 5 3" xfId="10298" xr:uid="{00000000-0005-0000-0000-00003A280000}"/>
    <cellStyle name="Normal 6 8 4 5 3 3" xfId="25399" xr:uid="{00000000-0005-0000-0000-000037630000}"/>
    <cellStyle name="Normal 6 8 4 5 5" xfId="20386" xr:uid="{00000000-0005-0000-0000-0000A24F0000}"/>
    <cellStyle name="Normal 6 8 4 6" xfId="11976" xr:uid="{00000000-0005-0000-0000-0000C82E0000}"/>
    <cellStyle name="Normal 6 8 4 6 3" xfId="27074" xr:uid="{00000000-0005-0000-0000-0000C2690000}"/>
    <cellStyle name="Normal 6 8 4 7" xfId="6955" xr:uid="{00000000-0005-0000-0000-00002B1B0000}"/>
    <cellStyle name="Normal 6 8 4 7 3" xfId="22057" xr:uid="{00000000-0005-0000-0000-000029560000}"/>
    <cellStyle name="Normal 6 8 4 9" xfId="17044" xr:uid="{00000000-0005-0000-0000-000094420000}"/>
    <cellStyle name="Normal 6 8 5" xfId="2089" xr:uid="{00000000-0005-0000-0000-000029080000}"/>
    <cellStyle name="Normal 6 8 5 2" xfId="2930" xr:uid="{00000000-0005-0000-0000-0000720B0000}"/>
    <cellStyle name="Normal 6 8 5 2 2" xfId="4620" xr:uid="{00000000-0005-0000-0000-00000C120000}"/>
    <cellStyle name="Normal 6 8 5 2 2 2" xfId="14693" xr:uid="{00000000-0005-0000-0000-000065390000}"/>
    <cellStyle name="Normal 6 8 5 2 2 2 3" xfId="29791" xr:uid="{00000000-0005-0000-0000-00005F740000}"/>
    <cellStyle name="Normal 6 8 5 2 2 3" xfId="9673" xr:uid="{00000000-0005-0000-0000-0000C9250000}"/>
    <cellStyle name="Normal 6 8 5 2 2 3 3" xfId="24774" xr:uid="{00000000-0005-0000-0000-0000C6600000}"/>
    <cellStyle name="Normal 6 8 5 2 2 5" xfId="19761" xr:uid="{00000000-0005-0000-0000-0000314D0000}"/>
    <cellStyle name="Normal 6 8 5 2 3" xfId="6312" xr:uid="{00000000-0005-0000-0000-0000A8180000}"/>
    <cellStyle name="Normal 6 8 5 2 3 2" xfId="16364" xr:uid="{00000000-0005-0000-0000-0000EC3F0000}"/>
    <cellStyle name="Normal 6 8 5 2 3 3" xfId="11344" xr:uid="{00000000-0005-0000-0000-0000502C0000}"/>
    <cellStyle name="Normal 6 8 5 2 3 3 3" xfId="26445" xr:uid="{00000000-0005-0000-0000-00004D670000}"/>
    <cellStyle name="Normal 6 8 5 2 3 5" xfId="21432" xr:uid="{00000000-0005-0000-0000-0000B8530000}"/>
    <cellStyle name="Normal 6 8 5 2 4" xfId="13022" xr:uid="{00000000-0005-0000-0000-0000DE320000}"/>
    <cellStyle name="Normal 6 8 5 2 4 3" xfId="28120" xr:uid="{00000000-0005-0000-0000-0000D86D0000}"/>
    <cellStyle name="Normal 6 8 5 2 5" xfId="8001" xr:uid="{00000000-0005-0000-0000-0000411F0000}"/>
    <cellStyle name="Normal 6 8 5 2 5 3" xfId="23103" xr:uid="{00000000-0005-0000-0000-00003F5A0000}"/>
    <cellStyle name="Normal 6 8 5 2 7" xfId="18090" xr:uid="{00000000-0005-0000-0000-0000AA460000}"/>
    <cellStyle name="Normal 6 8 5 3" xfId="3783" xr:uid="{00000000-0005-0000-0000-0000C70E0000}"/>
    <cellStyle name="Normal 6 8 5 3 2" xfId="13857" xr:uid="{00000000-0005-0000-0000-000021360000}"/>
    <cellStyle name="Normal 6 8 5 3 2 3" xfId="28955" xr:uid="{00000000-0005-0000-0000-00001B710000}"/>
    <cellStyle name="Normal 6 8 5 3 3" xfId="8837" xr:uid="{00000000-0005-0000-0000-000085220000}"/>
    <cellStyle name="Normal 6 8 5 3 3 3" xfId="23938" xr:uid="{00000000-0005-0000-0000-0000825D0000}"/>
    <cellStyle name="Normal 6 8 5 3 5" xfId="18925" xr:uid="{00000000-0005-0000-0000-0000ED490000}"/>
    <cellStyle name="Normal 6 8 5 4" xfId="5476" xr:uid="{00000000-0005-0000-0000-000064150000}"/>
    <cellStyle name="Normal 6 8 5 4 2" xfId="15528" xr:uid="{00000000-0005-0000-0000-0000A83C0000}"/>
    <cellStyle name="Normal 6 8 5 4 2 3" xfId="30626" xr:uid="{00000000-0005-0000-0000-0000A2770000}"/>
    <cellStyle name="Normal 6 8 5 4 3" xfId="10508" xr:uid="{00000000-0005-0000-0000-00000C290000}"/>
    <cellStyle name="Normal 6 8 5 4 3 3" xfId="25609" xr:uid="{00000000-0005-0000-0000-000009640000}"/>
    <cellStyle name="Normal 6 8 5 4 5" xfId="20596" xr:uid="{00000000-0005-0000-0000-000074500000}"/>
    <cellStyle name="Normal 6 8 5 5" xfId="12186" xr:uid="{00000000-0005-0000-0000-00009A2F0000}"/>
    <cellStyle name="Normal 6 8 5 5 3" xfId="27284" xr:uid="{00000000-0005-0000-0000-0000946A0000}"/>
    <cellStyle name="Normal 6 8 5 6" xfId="7165" xr:uid="{00000000-0005-0000-0000-0000FD1B0000}"/>
    <cellStyle name="Normal 6 8 5 6 3" xfId="22267" xr:uid="{00000000-0005-0000-0000-0000FB560000}"/>
    <cellStyle name="Normal 6 8 5 8" xfId="17254" xr:uid="{00000000-0005-0000-0000-000066430000}"/>
    <cellStyle name="Normal 6 8 6" xfId="2510" xr:uid="{00000000-0005-0000-0000-0000CE090000}"/>
    <cellStyle name="Normal 6 8 6 2" xfId="4202" xr:uid="{00000000-0005-0000-0000-00006A100000}"/>
    <cellStyle name="Normal 6 8 6 2 2" xfId="14275" xr:uid="{00000000-0005-0000-0000-0000C3370000}"/>
    <cellStyle name="Normal 6 8 6 2 2 3" xfId="29373" xr:uid="{00000000-0005-0000-0000-0000BD720000}"/>
    <cellStyle name="Normal 6 8 6 2 3" xfId="9255" xr:uid="{00000000-0005-0000-0000-000027240000}"/>
    <cellStyle name="Normal 6 8 6 2 3 3" xfId="24356" xr:uid="{00000000-0005-0000-0000-0000245F0000}"/>
    <cellStyle name="Normal 6 8 6 2 5" xfId="19343" xr:uid="{00000000-0005-0000-0000-00008F4B0000}"/>
    <cellStyle name="Normal 6 8 6 3" xfId="5894" xr:uid="{00000000-0005-0000-0000-000006170000}"/>
    <cellStyle name="Normal 6 8 6 3 2" xfId="15946" xr:uid="{00000000-0005-0000-0000-00004A3E0000}"/>
    <cellStyle name="Normal 6 8 6 3 3" xfId="10926" xr:uid="{00000000-0005-0000-0000-0000AE2A0000}"/>
    <cellStyle name="Normal 6 8 6 3 3 3" xfId="26027" xr:uid="{00000000-0005-0000-0000-0000AB650000}"/>
    <cellStyle name="Normal 6 8 6 3 5" xfId="21014" xr:uid="{00000000-0005-0000-0000-000016520000}"/>
    <cellStyle name="Normal 6 8 6 4" xfId="12604" xr:uid="{00000000-0005-0000-0000-00003C310000}"/>
    <cellStyle name="Normal 6 8 6 4 3" xfId="27702" xr:uid="{00000000-0005-0000-0000-0000366C0000}"/>
    <cellStyle name="Normal 6 8 6 5" xfId="7583" xr:uid="{00000000-0005-0000-0000-00009F1D0000}"/>
    <cellStyle name="Normal 6 8 6 5 3" xfId="22685" xr:uid="{00000000-0005-0000-0000-00009D580000}"/>
    <cellStyle name="Normal 6 8 6 7" xfId="17672" xr:uid="{00000000-0005-0000-0000-000008450000}"/>
    <cellStyle name="Normal 6 8 7" xfId="3358" xr:uid="{00000000-0005-0000-0000-00001E0D0000}"/>
    <cellStyle name="Normal 6 8 7 2" xfId="13439" xr:uid="{00000000-0005-0000-0000-00007F340000}"/>
    <cellStyle name="Normal 6 8 7 2 3" xfId="28537" xr:uid="{00000000-0005-0000-0000-0000796F0000}"/>
    <cellStyle name="Normal 6 8 7 3" xfId="8418" xr:uid="{00000000-0005-0000-0000-0000E2200000}"/>
    <cellStyle name="Normal 6 8 7 3 3" xfId="23520" xr:uid="{00000000-0005-0000-0000-0000E05B0000}"/>
    <cellStyle name="Normal 6 8 7 5" xfId="18507" xr:uid="{00000000-0005-0000-0000-00004B480000}"/>
    <cellStyle name="Normal 6 8 8" xfId="5054" xr:uid="{00000000-0005-0000-0000-0000BE130000}"/>
    <cellStyle name="Normal 6 8 8 2" xfId="15110" xr:uid="{00000000-0005-0000-0000-0000063B0000}"/>
    <cellStyle name="Normal 6 8 8 2 3" xfId="30208" xr:uid="{00000000-0005-0000-0000-000000760000}"/>
    <cellStyle name="Normal 6 8 8 3" xfId="10090" xr:uid="{00000000-0005-0000-0000-00006A270000}"/>
    <cellStyle name="Normal 6 8 8 3 3" xfId="25191" xr:uid="{00000000-0005-0000-0000-000067620000}"/>
    <cellStyle name="Normal 6 8 8 5" xfId="20178" xr:uid="{00000000-0005-0000-0000-0000D24E0000}"/>
    <cellStyle name="Normal 6 8 9" xfId="11766" xr:uid="{00000000-0005-0000-0000-0000F62D0000}"/>
    <cellStyle name="Normal 6 8 9 3" xfId="26866" xr:uid="{00000000-0005-0000-0000-0000F2680000}"/>
    <cellStyle name="Normal 60" xfId="1470" xr:uid="{00000000-0005-0000-0000-0000BE050000}"/>
    <cellStyle name="Normal 60 10" xfId="6780" xr:uid="{00000000-0005-0000-0000-00007C1A0000}"/>
    <cellStyle name="Normal 60 10 3" xfId="21884" xr:uid="{00000000-0005-0000-0000-00007C550000}"/>
    <cellStyle name="Normal 60 12" xfId="16869" xr:uid="{00000000-0005-0000-0000-0000E5410000}"/>
    <cellStyle name="Normal 60 2" xfId="1744" xr:uid="{00000000-0005-0000-0000-0000D0060000}"/>
    <cellStyle name="Normal 60 2 11" xfId="16923" xr:uid="{00000000-0005-0000-0000-00001B420000}"/>
    <cellStyle name="Normal 60 2 2" xfId="1852" xr:uid="{00000000-0005-0000-0000-00003C070000}"/>
    <cellStyle name="Normal 60 2 2 10" xfId="17027" xr:uid="{00000000-0005-0000-0000-000083420000}"/>
    <cellStyle name="Normal 60 2 2 2" xfId="2069" xr:uid="{00000000-0005-0000-0000-000015080000}"/>
    <cellStyle name="Normal 60 2 2 2 2" xfId="2490" xr:uid="{00000000-0005-0000-0000-0000BA090000}"/>
    <cellStyle name="Normal 60 2 2 2 2 2" xfId="3329" xr:uid="{00000000-0005-0000-0000-0000010D0000}"/>
    <cellStyle name="Normal 60 2 2 2 2 2 2" xfId="5019" xr:uid="{00000000-0005-0000-0000-00009B130000}"/>
    <cellStyle name="Normal 60 2 2 2 2 2 2 2" xfId="15092" xr:uid="{00000000-0005-0000-0000-0000F43A0000}"/>
    <cellStyle name="Normal 60 2 2 2 2 2 2 2 3" xfId="30190" xr:uid="{00000000-0005-0000-0000-0000EE750000}"/>
    <cellStyle name="Normal 60 2 2 2 2 2 2 3" xfId="10072" xr:uid="{00000000-0005-0000-0000-000058270000}"/>
    <cellStyle name="Normal 60 2 2 2 2 2 2 3 3" xfId="25173" xr:uid="{00000000-0005-0000-0000-000055620000}"/>
    <cellStyle name="Normal 60 2 2 2 2 2 2 5" xfId="20160" xr:uid="{00000000-0005-0000-0000-0000C04E0000}"/>
    <cellStyle name="Normal 60 2 2 2 2 2 3" xfId="6711" xr:uid="{00000000-0005-0000-0000-0000371A0000}"/>
    <cellStyle name="Normal 60 2 2 2 2 2 3 2" xfId="16763" xr:uid="{00000000-0005-0000-0000-00007B410000}"/>
    <cellStyle name="Normal 60 2 2 2 2 2 3 3" xfId="11743" xr:uid="{00000000-0005-0000-0000-0000DF2D0000}"/>
    <cellStyle name="Normal 60 2 2 2 2 2 3 3 3" xfId="26844" xr:uid="{00000000-0005-0000-0000-0000DC680000}"/>
    <cellStyle name="Normal 60 2 2 2 2 2 3 5" xfId="21831" xr:uid="{00000000-0005-0000-0000-000047550000}"/>
    <cellStyle name="Normal 60 2 2 2 2 2 4" xfId="13421" xr:uid="{00000000-0005-0000-0000-00006D340000}"/>
    <cellStyle name="Normal 60 2 2 2 2 2 4 3" xfId="28519" xr:uid="{00000000-0005-0000-0000-0000676F0000}"/>
    <cellStyle name="Normal 60 2 2 2 2 2 5" xfId="8400" xr:uid="{00000000-0005-0000-0000-0000D0200000}"/>
    <cellStyle name="Normal 60 2 2 2 2 2 5 3" xfId="23502" xr:uid="{00000000-0005-0000-0000-0000CE5B0000}"/>
    <cellStyle name="Normal 60 2 2 2 2 2 7" xfId="18489" xr:uid="{00000000-0005-0000-0000-000039480000}"/>
    <cellStyle name="Normal 60 2 2 2 2 3" xfId="4182" xr:uid="{00000000-0005-0000-0000-000056100000}"/>
    <cellStyle name="Normal 60 2 2 2 2 3 2" xfId="14256" xr:uid="{00000000-0005-0000-0000-0000B0370000}"/>
    <cellStyle name="Normal 60 2 2 2 2 3 2 3" xfId="29354" xr:uid="{00000000-0005-0000-0000-0000AA720000}"/>
    <cellStyle name="Normal 60 2 2 2 2 3 3" xfId="9236" xr:uid="{00000000-0005-0000-0000-000014240000}"/>
    <cellStyle name="Normal 60 2 2 2 2 3 3 3" xfId="24337" xr:uid="{00000000-0005-0000-0000-0000115F0000}"/>
    <cellStyle name="Normal 60 2 2 2 2 3 5" xfId="19324" xr:uid="{00000000-0005-0000-0000-00007C4B0000}"/>
    <cellStyle name="Normal 60 2 2 2 2 4" xfId="5875" xr:uid="{00000000-0005-0000-0000-0000F3160000}"/>
    <cellStyle name="Normal 60 2 2 2 2 4 2" xfId="15927" xr:uid="{00000000-0005-0000-0000-0000373E0000}"/>
    <cellStyle name="Normal 60 2 2 2 2 4 3" xfId="10907" xr:uid="{00000000-0005-0000-0000-00009B2A0000}"/>
    <cellStyle name="Normal 60 2 2 2 2 4 3 3" xfId="26008" xr:uid="{00000000-0005-0000-0000-000098650000}"/>
    <cellStyle name="Normal 60 2 2 2 2 4 5" xfId="20995" xr:uid="{00000000-0005-0000-0000-000003520000}"/>
    <cellStyle name="Normal 60 2 2 2 2 5" xfId="12585" xr:uid="{00000000-0005-0000-0000-000029310000}"/>
    <cellStyle name="Normal 60 2 2 2 2 5 3" xfId="27683" xr:uid="{00000000-0005-0000-0000-0000236C0000}"/>
    <cellStyle name="Normal 60 2 2 2 2 6" xfId="7564" xr:uid="{00000000-0005-0000-0000-00008C1D0000}"/>
    <cellStyle name="Normal 60 2 2 2 2 6 3" xfId="22666" xr:uid="{00000000-0005-0000-0000-00008A580000}"/>
    <cellStyle name="Normal 60 2 2 2 2 8" xfId="17653" xr:uid="{00000000-0005-0000-0000-0000F5440000}"/>
    <cellStyle name="Normal 60 2 2 2 3" xfId="2911" xr:uid="{00000000-0005-0000-0000-00005F0B0000}"/>
    <cellStyle name="Normal 60 2 2 2 3 2" xfId="4601" xr:uid="{00000000-0005-0000-0000-0000F9110000}"/>
    <cellStyle name="Normal 60 2 2 2 3 2 2" xfId="14674" xr:uid="{00000000-0005-0000-0000-000052390000}"/>
    <cellStyle name="Normal 60 2 2 2 3 2 2 3" xfId="29772" xr:uid="{00000000-0005-0000-0000-00004C740000}"/>
    <cellStyle name="Normal 60 2 2 2 3 2 3" xfId="9654" xr:uid="{00000000-0005-0000-0000-0000B6250000}"/>
    <cellStyle name="Normal 60 2 2 2 3 2 3 3" xfId="24755" xr:uid="{00000000-0005-0000-0000-0000B3600000}"/>
    <cellStyle name="Normal 60 2 2 2 3 2 5" xfId="19742" xr:uid="{00000000-0005-0000-0000-00001E4D0000}"/>
    <cellStyle name="Normal 60 2 2 2 3 3" xfId="6293" xr:uid="{00000000-0005-0000-0000-000095180000}"/>
    <cellStyle name="Normal 60 2 2 2 3 3 2" xfId="16345" xr:uid="{00000000-0005-0000-0000-0000D93F0000}"/>
    <cellStyle name="Normal 60 2 2 2 3 3 3" xfId="11325" xr:uid="{00000000-0005-0000-0000-00003D2C0000}"/>
    <cellStyle name="Normal 60 2 2 2 3 3 3 3" xfId="26426" xr:uid="{00000000-0005-0000-0000-00003A670000}"/>
    <cellStyle name="Normal 60 2 2 2 3 3 5" xfId="21413" xr:uid="{00000000-0005-0000-0000-0000A5530000}"/>
    <cellStyle name="Normal 60 2 2 2 3 4" xfId="13003" xr:uid="{00000000-0005-0000-0000-0000CB320000}"/>
    <cellStyle name="Normal 60 2 2 2 3 4 3" xfId="28101" xr:uid="{00000000-0005-0000-0000-0000C56D0000}"/>
    <cellStyle name="Normal 60 2 2 2 3 5" xfId="7982" xr:uid="{00000000-0005-0000-0000-00002E1F0000}"/>
    <cellStyle name="Normal 60 2 2 2 3 5 3" xfId="23084" xr:uid="{00000000-0005-0000-0000-00002C5A0000}"/>
    <cellStyle name="Normal 60 2 2 2 3 7" xfId="18071" xr:uid="{00000000-0005-0000-0000-000097460000}"/>
    <cellStyle name="Normal 60 2 2 2 4" xfId="3764" xr:uid="{00000000-0005-0000-0000-0000B40E0000}"/>
    <cellStyle name="Normal 60 2 2 2 4 2" xfId="13838" xr:uid="{00000000-0005-0000-0000-00000E360000}"/>
    <cellStyle name="Normal 60 2 2 2 4 2 3" xfId="28936" xr:uid="{00000000-0005-0000-0000-000008710000}"/>
    <cellStyle name="Normal 60 2 2 2 4 3" xfId="8818" xr:uid="{00000000-0005-0000-0000-000072220000}"/>
    <cellStyle name="Normal 60 2 2 2 4 3 3" xfId="23919" xr:uid="{00000000-0005-0000-0000-00006F5D0000}"/>
    <cellStyle name="Normal 60 2 2 2 4 5" xfId="18906" xr:uid="{00000000-0005-0000-0000-0000DA490000}"/>
    <cellStyle name="Normal 60 2 2 2 5" xfId="5457" xr:uid="{00000000-0005-0000-0000-000051150000}"/>
    <cellStyle name="Normal 60 2 2 2 5 2" xfId="15509" xr:uid="{00000000-0005-0000-0000-0000953C0000}"/>
    <cellStyle name="Normal 60 2 2 2 5 2 3" xfId="30607" xr:uid="{00000000-0005-0000-0000-00008F770000}"/>
    <cellStyle name="Normal 60 2 2 2 5 3" xfId="10489" xr:uid="{00000000-0005-0000-0000-0000F9280000}"/>
    <cellStyle name="Normal 60 2 2 2 5 3 3" xfId="25590" xr:uid="{00000000-0005-0000-0000-0000F6630000}"/>
    <cellStyle name="Normal 60 2 2 2 5 5" xfId="20577" xr:uid="{00000000-0005-0000-0000-000061500000}"/>
    <cellStyle name="Normal 60 2 2 2 6" xfId="12167" xr:uid="{00000000-0005-0000-0000-0000872F0000}"/>
    <cellStyle name="Normal 60 2 2 2 6 3" xfId="27265" xr:uid="{00000000-0005-0000-0000-0000816A0000}"/>
    <cellStyle name="Normal 60 2 2 2 7" xfId="7146" xr:uid="{00000000-0005-0000-0000-0000EA1B0000}"/>
    <cellStyle name="Normal 60 2 2 2 7 3" xfId="22248" xr:uid="{00000000-0005-0000-0000-0000E8560000}"/>
    <cellStyle name="Normal 60 2 2 2 9" xfId="17235" xr:uid="{00000000-0005-0000-0000-000053430000}"/>
    <cellStyle name="Normal 60 2 2 3" xfId="2282" xr:uid="{00000000-0005-0000-0000-0000EA080000}"/>
    <cellStyle name="Normal 60 2 2 3 2" xfId="3121" xr:uid="{00000000-0005-0000-0000-0000310C0000}"/>
    <cellStyle name="Normal 60 2 2 3 2 2" xfId="4811" xr:uid="{00000000-0005-0000-0000-0000CB120000}"/>
    <cellStyle name="Normal 60 2 2 3 2 2 2" xfId="14884" xr:uid="{00000000-0005-0000-0000-0000243A0000}"/>
    <cellStyle name="Normal 60 2 2 3 2 2 2 3" xfId="29982" xr:uid="{00000000-0005-0000-0000-00001E750000}"/>
    <cellStyle name="Normal 60 2 2 3 2 2 3" xfId="9864" xr:uid="{00000000-0005-0000-0000-000088260000}"/>
    <cellStyle name="Normal 60 2 2 3 2 2 3 3" xfId="24965" xr:uid="{00000000-0005-0000-0000-000085610000}"/>
    <cellStyle name="Normal 60 2 2 3 2 2 5" xfId="19952" xr:uid="{00000000-0005-0000-0000-0000F04D0000}"/>
    <cellStyle name="Normal 60 2 2 3 2 3" xfId="6503" xr:uid="{00000000-0005-0000-0000-000067190000}"/>
    <cellStyle name="Normal 60 2 2 3 2 3 2" xfId="16555" xr:uid="{00000000-0005-0000-0000-0000AB400000}"/>
    <cellStyle name="Normal 60 2 2 3 2 3 3" xfId="11535" xr:uid="{00000000-0005-0000-0000-00000F2D0000}"/>
    <cellStyle name="Normal 60 2 2 3 2 3 3 3" xfId="26636" xr:uid="{00000000-0005-0000-0000-00000C680000}"/>
    <cellStyle name="Normal 60 2 2 3 2 3 5" xfId="21623" xr:uid="{00000000-0005-0000-0000-000077540000}"/>
    <cellStyle name="Normal 60 2 2 3 2 4" xfId="13213" xr:uid="{00000000-0005-0000-0000-00009D330000}"/>
    <cellStyle name="Normal 60 2 2 3 2 4 3" xfId="28311" xr:uid="{00000000-0005-0000-0000-0000976E0000}"/>
    <cellStyle name="Normal 60 2 2 3 2 5" xfId="8192" xr:uid="{00000000-0005-0000-0000-000000200000}"/>
    <cellStyle name="Normal 60 2 2 3 2 5 3" xfId="23294" xr:uid="{00000000-0005-0000-0000-0000FE5A0000}"/>
    <cellStyle name="Normal 60 2 2 3 2 7" xfId="18281" xr:uid="{00000000-0005-0000-0000-000069470000}"/>
    <cellStyle name="Normal 60 2 2 3 3" xfId="3974" xr:uid="{00000000-0005-0000-0000-0000860F0000}"/>
    <cellStyle name="Normal 60 2 2 3 3 2" xfId="14048" xr:uid="{00000000-0005-0000-0000-0000E0360000}"/>
    <cellStyle name="Normal 60 2 2 3 3 2 3" xfId="29146" xr:uid="{00000000-0005-0000-0000-0000DA710000}"/>
    <cellStyle name="Normal 60 2 2 3 3 3" xfId="9028" xr:uid="{00000000-0005-0000-0000-000044230000}"/>
    <cellStyle name="Normal 60 2 2 3 3 3 3" xfId="24129" xr:uid="{00000000-0005-0000-0000-0000415E0000}"/>
    <cellStyle name="Normal 60 2 2 3 3 5" xfId="19116" xr:uid="{00000000-0005-0000-0000-0000AC4A0000}"/>
    <cellStyle name="Normal 60 2 2 3 4" xfId="5667" xr:uid="{00000000-0005-0000-0000-000023160000}"/>
    <cellStyle name="Normal 60 2 2 3 4 2" xfId="15719" xr:uid="{00000000-0005-0000-0000-0000673D0000}"/>
    <cellStyle name="Normal 60 2 2 3 4 2 3" xfId="30817" xr:uid="{00000000-0005-0000-0000-000061780000}"/>
    <cellStyle name="Normal 60 2 2 3 4 3" xfId="10699" xr:uid="{00000000-0005-0000-0000-0000CB290000}"/>
    <cellStyle name="Normal 60 2 2 3 4 3 3" xfId="25800" xr:uid="{00000000-0005-0000-0000-0000C8640000}"/>
    <cellStyle name="Normal 60 2 2 3 4 5" xfId="20787" xr:uid="{00000000-0005-0000-0000-000033510000}"/>
    <cellStyle name="Normal 60 2 2 3 5" xfId="12377" xr:uid="{00000000-0005-0000-0000-000059300000}"/>
    <cellStyle name="Normal 60 2 2 3 5 3" xfId="27475" xr:uid="{00000000-0005-0000-0000-0000536B0000}"/>
    <cellStyle name="Normal 60 2 2 3 6" xfId="7356" xr:uid="{00000000-0005-0000-0000-0000BC1C0000}"/>
    <cellStyle name="Normal 60 2 2 3 6 3" xfId="22458" xr:uid="{00000000-0005-0000-0000-0000BA570000}"/>
    <cellStyle name="Normal 60 2 2 3 8" xfId="17445" xr:uid="{00000000-0005-0000-0000-000025440000}"/>
    <cellStyle name="Normal 60 2 2 4" xfId="2703" xr:uid="{00000000-0005-0000-0000-00008F0A0000}"/>
    <cellStyle name="Normal 60 2 2 4 2" xfId="4393" xr:uid="{00000000-0005-0000-0000-000029110000}"/>
    <cellStyle name="Normal 60 2 2 4 2 2" xfId="14466" xr:uid="{00000000-0005-0000-0000-000082380000}"/>
    <cellStyle name="Normal 60 2 2 4 2 2 3" xfId="29564" xr:uid="{00000000-0005-0000-0000-00007C730000}"/>
    <cellStyle name="Normal 60 2 2 4 2 3" xfId="9446" xr:uid="{00000000-0005-0000-0000-0000E6240000}"/>
    <cellStyle name="Normal 60 2 2 4 2 3 3" xfId="24547" xr:uid="{00000000-0005-0000-0000-0000E35F0000}"/>
    <cellStyle name="Normal 60 2 2 4 2 5" xfId="19534" xr:uid="{00000000-0005-0000-0000-00004E4C0000}"/>
    <cellStyle name="Normal 60 2 2 4 3" xfId="6085" xr:uid="{00000000-0005-0000-0000-0000C5170000}"/>
    <cellStyle name="Normal 60 2 2 4 3 2" xfId="16137" xr:uid="{00000000-0005-0000-0000-0000093F0000}"/>
    <cellStyle name="Normal 60 2 2 4 3 3" xfId="11117" xr:uid="{00000000-0005-0000-0000-00006D2B0000}"/>
    <cellStyle name="Normal 60 2 2 4 3 3 3" xfId="26218" xr:uid="{00000000-0005-0000-0000-00006A660000}"/>
    <cellStyle name="Normal 60 2 2 4 3 5" xfId="21205" xr:uid="{00000000-0005-0000-0000-0000D5520000}"/>
    <cellStyle name="Normal 60 2 2 4 4" xfId="12795" xr:uid="{00000000-0005-0000-0000-0000FB310000}"/>
    <cellStyle name="Normal 60 2 2 4 4 3" xfId="27893" xr:uid="{00000000-0005-0000-0000-0000F56C0000}"/>
    <cellStyle name="Normal 60 2 2 4 5" xfId="7774" xr:uid="{00000000-0005-0000-0000-00005E1E0000}"/>
    <cellStyle name="Normal 60 2 2 4 5 3" xfId="22876" xr:uid="{00000000-0005-0000-0000-00005C590000}"/>
    <cellStyle name="Normal 60 2 2 4 7" xfId="17863" xr:uid="{00000000-0005-0000-0000-0000C7450000}"/>
    <cellStyle name="Normal 60 2 2 5" xfId="3556" xr:uid="{00000000-0005-0000-0000-0000E40D0000}"/>
    <cellStyle name="Normal 60 2 2 5 2" xfId="13630" xr:uid="{00000000-0005-0000-0000-00003E350000}"/>
    <cellStyle name="Normal 60 2 2 5 2 3" xfId="28728" xr:uid="{00000000-0005-0000-0000-000038700000}"/>
    <cellStyle name="Normal 60 2 2 5 3" xfId="8610" xr:uid="{00000000-0005-0000-0000-0000A2210000}"/>
    <cellStyle name="Normal 60 2 2 5 3 3" xfId="23711" xr:uid="{00000000-0005-0000-0000-00009F5C0000}"/>
    <cellStyle name="Normal 60 2 2 5 5" xfId="18698" xr:uid="{00000000-0005-0000-0000-00000A490000}"/>
    <cellStyle name="Normal 60 2 2 6" xfId="5249" xr:uid="{00000000-0005-0000-0000-000081140000}"/>
    <cellStyle name="Normal 60 2 2 6 2" xfId="15301" xr:uid="{00000000-0005-0000-0000-0000C53B0000}"/>
    <cellStyle name="Normal 60 2 2 6 2 3" xfId="30399" xr:uid="{00000000-0005-0000-0000-0000BF760000}"/>
    <cellStyle name="Normal 60 2 2 6 3" xfId="10281" xr:uid="{00000000-0005-0000-0000-000029280000}"/>
    <cellStyle name="Normal 60 2 2 6 3 3" xfId="25382" xr:uid="{00000000-0005-0000-0000-000026630000}"/>
    <cellStyle name="Normal 60 2 2 6 5" xfId="20369" xr:uid="{00000000-0005-0000-0000-0000914F0000}"/>
    <cellStyle name="Normal 60 2 2 7" xfId="11959" xr:uid="{00000000-0005-0000-0000-0000B72E0000}"/>
    <cellStyle name="Normal 60 2 2 7 3" xfId="27057" xr:uid="{00000000-0005-0000-0000-0000B1690000}"/>
    <cellStyle name="Normal 60 2 2 8" xfId="6938" xr:uid="{00000000-0005-0000-0000-00001A1B0000}"/>
    <cellStyle name="Normal 60 2 2 8 3" xfId="22040" xr:uid="{00000000-0005-0000-0000-000018560000}"/>
    <cellStyle name="Normal 60 2 3" xfId="1965" xr:uid="{00000000-0005-0000-0000-0000AD070000}"/>
    <cellStyle name="Normal 60 2 3 2" xfId="2386" xr:uid="{00000000-0005-0000-0000-000052090000}"/>
    <cellStyle name="Normal 60 2 3 2 2" xfId="3225" xr:uid="{00000000-0005-0000-0000-0000990C0000}"/>
    <cellStyle name="Normal 60 2 3 2 2 2" xfId="4915" xr:uid="{00000000-0005-0000-0000-000033130000}"/>
    <cellStyle name="Normal 60 2 3 2 2 2 2" xfId="14988" xr:uid="{00000000-0005-0000-0000-00008C3A0000}"/>
    <cellStyle name="Normal 60 2 3 2 2 2 2 3" xfId="30086" xr:uid="{00000000-0005-0000-0000-000086750000}"/>
    <cellStyle name="Normal 60 2 3 2 2 2 3" xfId="9968" xr:uid="{00000000-0005-0000-0000-0000F0260000}"/>
    <cellStyle name="Normal 60 2 3 2 2 2 3 3" xfId="25069" xr:uid="{00000000-0005-0000-0000-0000ED610000}"/>
    <cellStyle name="Normal 60 2 3 2 2 2 5" xfId="20056" xr:uid="{00000000-0005-0000-0000-0000584E0000}"/>
    <cellStyle name="Normal 60 2 3 2 2 3" xfId="6607" xr:uid="{00000000-0005-0000-0000-0000CF190000}"/>
    <cellStyle name="Normal 60 2 3 2 2 3 2" xfId="16659" xr:uid="{00000000-0005-0000-0000-000013410000}"/>
    <cellStyle name="Normal 60 2 3 2 2 3 3" xfId="11639" xr:uid="{00000000-0005-0000-0000-0000772D0000}"/>
    <cellStyle name="Normal 60 2 3 2 2 3 3 3" xfId="26740" xr:uid="{00000000-0005-0000-0000-000074680000}"/>
    <cellStyle name="Normal 60 2 3 2 2 3 5" xfId="21727" xr:uid="{00000000-0005-0000-0000-0000DF540000}"/>
    <cellStyle name="Normal 60 2 3 2 2 4" xfId="13317" xr:uid="{00000000-0005-0000-0000-000005340000}"/>
    <cellStyle name="Normal 60 2 3 2 2 4 3" xfId="28415" xr:uid="{00000000-0005-0000-0000-0000FF6E0000}"/>
    <cellStyle name="Normal 60 2 3 2 2 5" xfId="8296" xr:uid="{00000000-0005-0000-0000-000068200000}"/>
    <cellStyle name="Normal 60 2 3 2 2 5 3" xfId="23398" xr:uid="{00000000-0005-0000-0000-0000665B0000}"/>
    <cellStyle name="Normal 60 2 3 2 2 7" xfId="18385" xr:uid="{00000000-0005-0000-0000-0000D1470000}"/>
    <cellStyle name="Normal 60 2 3 2 3" xfId="4078" xr:uid="{00000000-0005-0000-0000-0000EE0F0000}"/>
    <cellStyle name="Normal 60 2 3 2 3 2" xfId="14152" xr:uid="{00000000-0005-0000-0000-000048370000}"/>
    <cellStyle name="Normal 60 2 3 2 3 2 3" xfId="29250" xr:uid="{00000000-0005-0000-0000-000042720000}"/>
    <cellStyle name="Normal 60 2 3 2 3 3" xfId="9132" xr:uid="{00000000-0005-0000-0000-0000AC230000}"/>
    <cellStyle name="Normal 60 2 3 2 3 3 3" xfId="24233" xr:uid="{00000000-0005-0000-0000-0000A95E0000}"/>
    <cellStyle name="Normal 60 2 3 2 3 5" xfId="19220" xr:uid="{00000000-0005-0000-0000-0000144B0000}"/>
    <cellStyle name="Normal 60 2 3 2 4" xfId="5771" xr:uid="{00000000-0005-0000-0000-00008B160000}"/>
    <cellStyle name="Normal 60 2 3 2 4 2" xfId="15823" xr:uid="{00000000-0005-0000-0000-0000CF3D0000}"/>
    <cellStyle name="Normal 60 2 3 2 4 2 3" xfId="30921" xr:uid="{00000000-0005-0000-0000-0000C9780000}"/>
    <cellStyle name="Normal 60 2 3 2 4 3" xfId="10803" xr:uid="{00000000-0005-0000-0000-0000332A0000}"/>
    <cellStyle name="Normal 60 2 3 2 4 3 3" xfId="25904" xr:uid="{00000000-0005-0000-0000-000030650000}"/>
    <cellStyle name="Normal 60 2 3 2 4 5" xfId="20891" xr:uid="{00000000-0005-0000-0000-00009B510000}"/>
    <cellStyle name="Normal 60 2 3 2 5" xfId="12481" xr:uid="{00000000-0005-0000-0000-0000C1300000}"/>
    <cellStyle name="Normal 60 2 3 2 5 3" xfId="27579" xr:uid="{00000000-0005-0000-0000-0000BB6B0000}"/>
    <cellStyle name="Normal 60 2 3 2 6" xfId="7460" xr:uid="{00000000-0005-0000-0000-0000241D0000}"/>
    <cellStyle name="Normal 60 2 3 2 6 3" xfId="22562" xr:uid="{00000000-0005-0000-0000-000022580000}"/>
    <cellStyle name="Normal 60 2 3 2 8" xfId="17549" xr:uid="{00000000-0005-0000-0000-00008D440000}"/>
    <cellStyle name="Normal 60 2 3 3" xfId="2807" xr:uid="{00000000-0005-0000-0000-0000F70A0000}"/>
    <cellStyle name="Normal 60 2 3 3 2" xfId="4497" xr:uid="{00000000-0005-0000-0000-000091110000}"/>
    <cellStyle name="Normal 60 2 3 3 2 2" xfId="14570" xr:uid="{00000000-0005-0000-0000-0000EA380000}"/>
    <cellStyle name="Normal 60 2 3 3 2 2 3" xfId="29668" xr:uid="{00000000-0005-0000-0000-0000E4730000}"/>
    <cellStyle name="Normal 60 2 3 3 2 3" xfId="9550" xr:uid="{00000000-0005-0000-0000-00004E250000}"/>
    <cellStyle name="Normal 60 2 3 3 2 3 3" xfId="24651" xr:uid="{00000000-0005-0000-0000-00004B600000}"/>
    <cellStyle name="Normal 60 2 3 3 2 5" xfId="19638" xr:uid="{00000000-0005-0000-0000-0000B64C0000}"/>
    <cellStyle name="Normal 60 2 3 3 3" xfId="6189" xr:uid="{00000000-0005-0000-0000-00002D180000}"/>
    <cellStyle name="Normal 60 2 3 3 3 2" xfId="16241" xr:uid="{00000000-0005-0000-0000-0000713F0000}"/>
    <cellStyle name="Normal 60 2 3 3 3 3" xfId="11221" xr:uid="{00000000-0005-0000-0000-0000D52B0000}"/>
    <cellStyle name="Normal 60 2 3 3 3 3 3" xfId="26322" xr:uid="{00000000-0005-0000-0000-0000D2660000}"/>
    <cellStyle name="Normal 60 2 3 3 3 5" xfId="21309" xr:uid="{00000000-0005-0000-0000-00003D530000}"/>
    <cellStyle name="Normal 60 2 3 3 4" xfId="12899" xr:uid="{00000000-0005-0000-0000-000063320000}"/>
    <cellStyle name="Normal 60 2 3 3 4 3" xfId="27997" xr:uid="{00000000-0005-0000-0000-00005D6D0000}"/>
    <cellStyle name="Normal 60 2 3 3 5" xfId="7878" xr:uid="{00000000-0005-0000-0000-0000C61E0000}"/>
    <cellStyle name="Normal 60 2 3 3 5 3" xfId="22980" xr:uid="{00000000-0005-0000-0000-0000C4590000}"/>
    <cellStyle name="Normal 60 2 3 3 7" xfId="17967" xr:uid="{00000000-0005-0000-0000-00002F460000}"/>
    <cellStyle name="Normal 60 2 3 4" xfId="3660" xr:uid="{00000000-0005-0000-0000-00004C0E0000}"/>
    <cellStyle name="Normal 60 2 3 4 2" xfId="13734" xr:uid="{00000000-0005-0000-0000-0000A6350000}"/>
    <cellStyle name="Normal 60 2 3 4 2 3" xfId="28832" xr:uid="{00000000-0005-0000-0000-0000A0700000}"/>
    <cellStyle name="Normal 60 2 3 4 3" xfId="8714" xr:uid="{00000000-0005-0000-0000-00000A220000}"/>
    <cellStyle name="Normal 60 2 3 4 3 3" xfId="23815" xr:uid="{00000000-0005-0000-0000-0000075D0000}"/>
    <cellStyle name="Normal 60 2 3 4 5" xfId="18802" xr:uid="{00000000-0005-0000-0000-000072490000}"/>
    <cellStyle name="Normal 60 2 3 5" xfId="5353" xr:uid="{00000000-0005-0000-0000-0000E9140000}"/>
    <cellStyle name="Normal 60 2 3 5 2" xfId="15405" xr:uid="{00000000-0005-0000-0000-00002D3C0000}"/>
    <cellStyle name="Normal 60 2 3 5 2 3" xfId="30503" xr:uid="{00000000-0005-0000-0000-000027770000}"/>
    <cellStyle name="Normal 60 2 3 5 3" xfId="10385" xr:uid="{00000000-0005-0000-0000-000091280000}"/>
    <cellStyle name="Normal 60 2 3 5 3 3" xfId="25486" xr:uid="{00000000-0005-0000-0000-00008E630000}"/>
    <cellStyle name="Normal 60 2 3 5 5" xfId="20473" xr:uid="{00000000-0005-0000-0000-0000F94F0000}"/>
    <cellStyle name="Normal 60 2 3 6" xfId="12063" xr:uid="{00000000-0005-0000-0000-00001F2F0000}"/>
    <cellStyle name="Normal 60 2 3 6 3" xfId="27161" xr:uid="{00000000-0005-0000-0000-0000196A0000}"/>
    <cellStyle name="Normal 60 2 3 7" xfId="7042" xr:uid="{00000000-0005-0000-0000-0000821B0000}"/>
    <cellStyle name="Normal 60 2 3 7 3" xfId="22144" xr:uid="{00000000-0005-0000-0000-000080560000}"/>
    <cellStyle name="Normal 60 2 3 9" xfId="17131" xr:uid="{00000000-0005-0000-0000-0000EB420000}"/>
    <cellStyle name="Normal 60 2 4" xfId="2178" xr:uid="{00000000-0005-0000-0000-000082080000}"/>
    <cellStyle name="Normal 60 2 4 2" xfId="3017" xr:uid="{00000000-0005-0000-0000-0000C90B0000}"/>
    <cellStyle name="Normal 60 2 4 2 2" xfId="4707" xr:uid="{00000000-0005-0000-0000-000063120000}"/>
    <cellStyle name="Normal 60 2 4 2 2 2" xfId="14780" xr:uid="{00000000-0005-0000-0000-0000BC390000}"/>
    <cellStyle name="Normal 60 2 4 2 2 2 3" xfId="29878" xr:uid="{00000000-0005-0000-0000-0000B6740000}"/>
    <cellStyle name="Normal 60 2 4 2 2 3" xfId="9760" xr:uid="{00000000-0005-0000-0000-000020260000}"/>
    <cellStyle name="Normal 60 2 4 2 2 3 3" xfId="24861" xr:uid="{00000000-0005-0000-0000-00001D610000}"/>
    <cellStyle name="Normal 60 2 4 2 2 5" xfId="19848" xr:uid="{00000000-0005-0000-0000-0000884D0000}"/>
    <cellStyle name="Normal 60 2 4 2 3" xfId="6399" xr:uid="{00000000-0005-0000-0000-0000FF180000}"/>
    <cellStyle name="Normal 60 2 4 2 3 2" xfId="16451" xr:uid="{00000000-0005-0000-0000-000043400000}"/>
    <cellStyle name="Normal 60 2 4 2 3 3" xfId="11431" xr:uid="{00000000-0005-0000-0000-0000A72C0000}"/>
    <cellStyle name="Normal 60 2 4 2 3 3 3" xfId="26532" xr:uid="{00000000-0005-0000-0000-0000A4670000}"/>
    <cellStyle name="Normal 60 2 4 2 3 5" xfId="21519" xr:uid="{00000000-0005-0000-0000-00000F540000}"/>
    <cellStyle name="Normal 60 2 4 2 4" xfId="13109" xr:uid="{00000000-0005-0000-0000-000035330000}"/>
    <cellStyle name="Normal 60 2 4 2 4 3" xfId="28207" xr:uid="{00000000-0005-0000-0000-00002F6E0000}"/>
    <cellStyle name="Normal 60 2 4 2 5" xfId="8088" xr:uid="{00000000-0005-0000-0000-0000981F0000}"/>
    <cellStyle name="Normal 60 2 4 2 5 3" xfId="23190" xr:uid="{00000000-0005-0000-0000-0000965A0000}"/>
    <cellStyle name="Normal 60 2 4 2 7" xfId="18177" xr:uid="{00000000-0005-0000-0000-000001470000}"/>
    <cellStyle name="Normal 60 2 4 3" xfId="3870" xr:uid="{00000000-0005-0000-0000-00001E0F0000}"/>
    <cellStyle name="Normal 60 2 4 3 2" xfId="13944" xr:uid="{00000000-0005-0000-0000-000078360000}"/>
    <cellStyle name="Normal 60 2 4 3 2 3" xfId="29042" xr:uid="{00000000-0005-0000-0000-000072710000}"/>
    <cellStyle name="Normal 60 2 4 3 3" xfId="8924" xr:uid="{00000000-0005-0000-0000-0000DC220000}"/>
    <cellStyle name="Normal 60 2 4 3 3 3" xfId="24025" xr:uid="{00000000-0005-0000-0000-0000D95D0000}"/>
    <cellStyle name="Normal 60 2 4 3 5" xfId="19012" xr:uid="{00000000-0005-0000-0000-0000444A0000}"/>
    <cellStyle name="Normal 60 2 4 4" xfId="5563" xr:uid="{00000000-0005-0000-0000-0000BB150000}"/>
    <cellStyle name="Normal 60 2 4 4 2" xfId="15615" xr:uid="{00000000-0005-0000-0000-0000FF3C0000}"/>
    <cellStyle name="Normal 60 2 4 4 2 3" xfId="30713" xr:uid="{00000000-0005-0000-0000-0000F9770000}"/>
    <cellStyle name="Normal 60 2 4 4 3" xfId="10595" xr:uid="{00000000-0005-0000-0000-000063290000}"/>
    <cellStyle name="Normal 60 2 4 4 3 3" xfId="25696" xr:uid="{00000000-0005-0000-0000-000060640000}"/>
    <cellStyle name="Normal 60 2 4 4 5" xfId="20683" xr:uid="{00000000-0005-0000-0000-0000CB500000}"/>
    <cellStyle name="Normal 60 2 4 5" xfId="12273" xr:uid="{00000000-0005-0000-0000-0000F12F0000}"/>
    <cellStyle name="Normal 60 2 4 5 3" xfId="27371" xr:uid="{00000000-0005-0000-0000-0000EB6A0000}"/>
    <cellStyle name="Normal 60 2 4 6" xfId="7252" xr:uid="{00000000-0005-0000-0000-0000541C0000}"/>
    <cellStyle name="Normal 60 2 4 6 3" xfId="22354" xr:uid="{00000000-0005-0000-0000-000052570000}"/>
    <cellStyle name="Normal 60 2 4 8" xfId="17341" xr:uid="{00000000-0005-0000-0000-0000BD430000}"/>
    <cellStyle name="Normal 60 2 5" xfId="2599" xr:uid="{00000000-0005-0000-0000-0000270A0000}"/>
    <cellStyle name="Normal 60 2 5 2" xfId="4289" xr:uid="{00000000-0005-0000-0000-0000C1100000}"/>
    <cellStyle name="Normal 60 2 5 2 2" xfId="14362" xr:uid="{00000000-0005-0000-0000-00001A380000}"/>
    <cellStyle name="Normal 60 2 5 2 2 3" xfId="29460" xr:uid="{00000000-0005-0000-0000-000014730000}"/>
    <cellStyle name="Normal 60 2 5 2 3" xfId="9342" xr:uid="{00000000-0005-0000-0000-00007E240000}"/>
    <cellStyle name="Normal 60 2 5 2 3 3" xfId="24443" xr:uid="{00000000-0005-0000-0000-00007B5F0000}"/>
    <cellStyle name="Normal 60 2 5 2 5" xfId="19430" xr:uid="{00000000-0005-0000-0000-0000E64B0000}"/>
    <cellStyle name="Normal 60 2 5 3" xfId="5981" xr:uid="{00000000-0005-0000-0000-00005D170000}"/>
    <cellStyle name="Normal 60 2 5 3 2" xfId="16033" xr:uid="{00000000-0005-0000-0000-0000A13E0000}"/>
    <cellStyle name="Normal 60 2 5 3 3" xfId="11013" xr:uid="{00000000-0005-0000-0000-0000052B0000}"/>
    <cellStyle name="Normal 60 2 5 3 3 3" xfId="26114" xr:uid="{00000000-0005-0000-0000-000002660000}"/>
    <cellStyle name="Normal 60 2 5 3 5" xfId="21101" xr:uid="{00000000-0005-0000-0000-00006D520000}"/>
    <cellStyle name="Normal 60 2 5 4" xfId="12691" xr:uid="{00000000-0005-0000-0000-000093310000}"/>
    <cellStyle name="Normal 60 2 5 4 3" xfId="27789" xr:uid="{00000000-0005-0000-0000-00008D6C0000}"/>
    <cellStyle name="Normal 60 2 5 5" xfId="7670" xr:uid="{00000000-0005-0000-0000-0000F61D0000}"/>
    <cellStyle name="Normal 60 2 5 5 3" xfId="22772" xr:uid="{00000000-0005-0000-0000-0000F4580000}"/>
    <cellStyle name="Normal 60 2 5 7" xfId="17759" xr:uid="{00000000-0005-0000-0000-00005F450000}"/>
    <cellStyle name="Normal 60 2 6" xfId="3452" xr:uid="{00000000-0005-0000-0000-00007C0D0000}"/>
    <cellStyle name="Normal 60 2 6 2" xfId="13526" xr:uid="{00000000-0005-0000-0000-0000D6340000}"/>
    <cellStyle name="Normal 60 2 6 2 3" xfId="28624" xr:uid="{00000000-0005-0000-0000-0000D06F0000}"/>
    <cellStyle name="Normal 60 2 6 3" xfId="8506" xr:uid="{00000000-0005-0000-0000-00003A210000}"/>
    <cellStyle name="Normal 60 2 6 3 3" xfId="23607" xr:uid="{00000000-0005-0000-0000-0000375C0000}"/>
    <cellStyle name="Normal 60 2 6 5" xfId="18594" xr:uid="{00000000-0005-0000-0000-0000A2480000}"/>
    <cellStyle name="Normal 60 2 7" xfId="5145" xr:uid="{00000000-0005-0000-0000-000019140000}"/>
    <cellStyle name="Normal 60 2 7 2" xfId="15197" xr:uid="{00000000-0005-0000-0000-00005D3B0000}"/>
    <cellStyle name="Normal 60 2 7 2 3" xfId="30295" xr:uid="{00000000-0005-0000-0000-000057760000}"/>
    <cellStyle name="Normal 60 2 7 3" xfId="10177" xr:uid="{00000000-0005-0000-0000-0000C1270000}"/>
    <cellStyle name="Normal 60 2 7 3 3" xfId="25278" xr:uid="{00000000-0005-0000-0000-0000BE620000}"/>
    <cellStyle name="Normal 60 2 7 5" xfId="20265" xr:uid="{00000000-0005-0000-0000-0000294F0000}"/>
    <cellStyle name="Normal 60 2 8" xfId="11855" xr:uid="{00000000-0005-0000-0000-00004F2E0000}"/>
    <cellStyle name="Normal 60 2 8 3" xfId="26953" xr:uid="{00000000-0005-0000-0000-000049690000}"/>
    <cellStyle name="Normal 60 2 9" xfId="6834" xr:uid="{00000000-0005-0000-0000-0000B21A0000}"/>
    <cellStyle name="Normal 60 2 9 3" xfId="21936" xr:uid="{00000000-0005-0000-0000-0000B0550000}"/>
    <cellStyle name="Normal 60 3" xfId="1798" xr:uid="{00000000-0005-0000-0000-000006070000}"/>
    <cellStyle name="Normal 60 3 10" xfId="16975" xr:uid="{00000000-0005-0000-0000-00004F420000}"/>
    <cellStyle name="Normal 60 3 2" xfId="2017" xr:uid="{00000000-0005-0000-0000-0000E1070000}"/>
    <cellStyle name="Normal 60 3 2 2" xfId="2438" xr:uid="{00000000-0005-0000-0000-000086090000}"/>
    <cellStyle name="Normal 60 3 2 2 2" xfId="3277" xr:uid="{00000000-0005-0000-0000-0000CD0C0000}"/>
    <cellStyle name="Normal 60 3 2 2 2 2" xfId="4967" xr:uid="{00000000-0005-0000-0000-000067130000}"/>
    <cellStyle name="Normal 60 3 2 2 2 2 2" xfId="15040" xr:uid="{00000000-0005-0000-0000-0000C03A0000}"/>
    <cellStyle name="Normal 60 3 2 2 2 2 2 3" xfId="30138" xr:uid="{00000000-0005-0000-0000-0000BA750000}"/>
    <cellStyle name="Normal 60 3 2 2 2 2 3" xfId="10020" xr:uid="{00000000-0005-0000-0000-000024270000}"/>
    <cellStyle name="Normal 60 3 2 2 2 2 3 3" xfId="25121" xr:uid="{00000000-0005-0000-0000-000021620000}"/>
    <cellStyle name="Normal 60 3 2 2 2 2 5" xfId="20108" xr:uid="{00000000-0005-0000-0000-00008C4E0000}"/>
    <cellStyle name="Normal 60 3 2 2 2 3" xfId="6659" xr:uid="{00000000-0005-0000-0000-0000031A0000}"/>
    <cellStyle name="Normal 60 3 2 2 2 3 2" xfId="16711" xr:uid="{00000000-0005-0000-0000-000047410000}"/>
    <cellStyle name="Normal 60 3 2 2 2 3 3" xfId="11691" xr:uid="{00000000-0005-0000-0000-0000AB2D0000}"/>
    <cellStyle name="Normal 60 3 2 2 2 3 3 3" xfId="26792" xr:uid="{00000000-0005-0000-0000-0000A8680000}"/>
    <cellStyle name="Normal 60 3 2 2 2 3 5" xfId="21779" xr:uid="{00000000-0005-0000-0000-000013550000}"/>
    <cellStyle name="Normal 60 3 2 2 2 4" xfId="13369" xr:uid="{00000000-0005-0000-0000-000039340000}"/>
    <cellStyle name="Normal 60 3 2 2 2 4 3" xfId="28467" xr:uid="{00000000-0005-0000-0000-0000336F0000}"/>
    <cellStyle name="Normal 60 3 2 2 2 5" xfId="8348" xr:uid="{00000000-0005-0000-0000-00009C200000}"/>
    <cellStyle name="Normal 60 3 2 2 2 5 3" xfId="23450" xr:uid="{00000000-0005-0000-0000-00009A5B0000}"/>
    <cellStyle name="Normal 60 3 2 2 2 7" xfId="18437" xr:uid="{00000000-0005-0000-0000-000005480000}"/>
    <cellStyle name="Normal 60 3 2 2 3" xfId="4130" xr:uid="{00000000-0005-0000-0000-000022100000}"/>
    <cellStyle name="Normal 60 3 2 2 3 2" xfId="14204" xr:uid="{00000000-0005-0000-0000-00007C370000}"/>
    <cellStyle name="Normal 60 3 2 2 3 2 3" xfId="29302" xr:uid="{00000000-0005-0000-0000-000076720000}"/>
    <cellStyle name="Normal 60 3 2 2 3 3" xfId="9184" xr:uid="{00000000-0005-0000-0000-0000E0230000}"/>
    <cellStyle name="Normal 60 3 2 2 3 3 3" xfId="24285" xr:uid="{00000000-0005-0000-0000-0000DD5E0000}"/>
    <cellStyle name="Normal 60 3 2 2 3 5" xfId="19272" xr:uid="{00000000-0005-0000-0000-0000484B0000}"/>
    <cellStyle name="Normal 60 3 2 2 4" xfId="5823" xr:uid="{00000000-0005-0000-0000-0000BF160000}"/>
    <cellStyle name="Normal 60 3 2 2 4 2" xfId="15875" xr:uid="{00000000-0005-0000-0000-0000033E0000}"/>
    <cellStyle name="Normal 60 3 2 2 4 3" xfId="10855" xr:uid="{00000000-0005-0000-0000-0000672A0000}"/>
    <cellStyle name="Normal 60 3 2 2 4 3 3" xfId="25956" xr:uid="{00000000-0005-0000-0000-000064650000}"/>
    <cellStyle name="Normal 60 3 2 2 4 5" xfId="20943" xr:uid="{00000000-0005-0000-0000-0000CF510000}"/>
    <cellStyle name="Normal 60 3 2 2 5" xfId="12533" xr:uid="{00000000-0005-0000-0000-0000F5300000}"/>
    <cellStyle name="Normal 60 3 2 2 5 3" xfId="27631" xr:uid="{00000000-0005-0000-0000-0000EF6B0000}"/>
    <cellStyle name="Normal 60 3 2 2 6" xfId="7512" xr:uid="{00000000-0005-0000-0000-0000581D0000}"/>
    <cellStyle name="Normal 60 3 2 2 6 3" xfId="22614" xr:uid="{00000000-0005-0000-0000-000056580000}"/>
    <cellStyle name="Normal 60 3 2 2 8" xfId="17601" xr:uid="{00000000-0005-0000-0000-0000C1440000}"/>
    <cellStyle name="Normal 60 3 2 3" xfId="2859" xr:uid="{00000000-0005-0000-0000-00002B0B0000}"/>
    <cellStyle name="Normal 60 3 2 3 2" xfId="4549" xr:uid="{00000000-0005-0000-0000-0000C5110000}"/>
    <cellStyle name="Normal 60 3 2 3 2 2" xfId="14622" xr:uid="{00000000-0005-0000-0000-00001E390000}"/>
    <cellStyle name="Normal 60 3 2 3 2 2 3" xfId="29720" xr:uid="{00000000-0005-0000-0000-000018740000}"/>
    <cellStyle name="Normal 60 3 2 3 2 3" xfId="9602" xr:uid="{00000000-0005-0000-0000-000082250000}"/>
    <cellStyle name="Normal 60 3 2 3 2 3 3" xfId="24703" xr:uid="{00000000-0005-0000-0000-00007F600000}"/>
    <cellStyle name="Normal 60 3 2 3 2 5" xfId="19690" xr:uid="{00000000-0005-0000-0000-0000EA4C0000}"/>
    <cellStyle name="Normal 60 3 2 3 3" xfId="6241" xr:uid="{00000000-0005-0000-0000-000061180000}"/>
    <cellStyle name="Normal 60 3 2 3 3 2" xfId="16293" xr:uid="{00000000-0005-0000-0000-0000A53F0000}"/>
    <cellStyle name="Normal 60 3 2 3 3 3" xfId="11273" xr:uid="{00000000-0005-0000-0000-0000092C0000}"/>
    <cellStyle name="Normal 60 3 2 3 3 3 3" xfId="26374" xr:uid="{00000000-0005-0000-0000-000006670000}"/>
    <cellStyle name="Normal 60 3 2 3 3 5" xfId="21361" xr:uid="{00000000-0005-0000-0000-000071530000}"/>
    <cellStyle name="Normal 60 3 2 3 4" xfId="12951" xr:uid="{00000000-0005-0000-0000-000097320000}"/>
    <cellStyle name="Normal 60 3 2 3 4 3" xfId="28049" xr:uid="{00000000-0005-0000-0000-0000916D0000}"/>
    <cellStyle name="Normal 60 3 2 3 5" xfId="7930" xr:uid="{00000000-0005-0000-0000-0000FA1E0000}"/>
    <cellStyle name="Normal 60 3 2 3 5 3" xfId="23032" xr:uid="{00000000-0005-0000-0000-0000F8590000}"/>
    <cellStyle name="Normal 60 3 2 3 7" xfId="18019" xr:uid="{00000000-0005-0000-0000-000063460000}"/>
    <cellStyle name="Normal 60 3 2 4" xfId="3712" xr:uid="{00000000-0005-0000-0000-0000800E0000}"/>
    <cellStyle name="Normal 60 3 2 4 2" xfId="13786" xr:uid="{00000000-0005-0000-0000-0000DA350000}"/>
    <cellStyle name="Normal 60 3 2 4 2 3" xfId="28884" xr:uid="{00000000-0005-0000-0000-0000D4700000}"/>
    <cellStyle name="Normal 60 3 2 4 3" xfId="8766" xr:uid="{00000000-0005-0000-0000-00003E220000}"/>
    <cellStyle name="Normal 60 3 2 4 3 3" xfId="23867" xr:uid="{00000000-0005-0000-0000-00003B5D0000}"/>
    <cellStyle name="Normal 60 3 2 4 5" xfId="18854" xr:uid="{00000000-0005-0000-0000-0000A6490000}"/>
    <cellStyle name="Normal 60 3 2 5" xfId="5405" xr:uid="{00000000-0005-0000-0000-00001D150000}"/>
    <cellStyle name="Normal 60 3 2 5 2" xfId="15457" xr:uid="{00000000-0005-0000-0000-0000613C0000}"/>
    <cellStyle name="Normal 60 3 2 5 2 3" xfId="30555" xr:uid="{00000000-0005-0000-0000-00005B770000}"/>
    <cellStyle name="Normal 60 3 2 5 3" xfId="10437" xr:uid="{00000000-0005-0000-0000-0000C5280000}"/>
    <cellStyle name="Normal 60 3 2 5 3 3" xfId="25538" xr:uid="{00000000-0005-0000-0000-0000C2630000}"/>
    <cellStyle name="Normal 60 3 2 5 5" xfId="20525" xr:uid="{00000000-0005-0000-0000-00002D500000}"/>
    <cellStyle name="Normal 60 3 2 6" xfId="12115" xr:uid="{00000000-0005-0000-0000-0000532F0000}"/>
    <cellStyle name="Normal 60 3 2 6 3" xfId="27213" xr:uid="{00000000-0005-0000-0000-00004D6A0000}"/>
    <cellStyle name="Normal 60 3 2 7" xfId="7094" xr:uid="{00000000-0005-0000-0000-0000B61B0000}"/>
    <cellStyle name="Normal 60 3 2 7 3" xfId="22196" xr:uid="{00000000-0005-0000-0000-0000B4560000}"/>
    <cellStyle name="Normal 60 3 2 9" xfId="17183" xr:uid="{00000000-0005-0000-0000-00001F430000}"/>
    <cellStyle name="Normal 60 3 3" xfId="2230" xr:uid="{00000000-0005-0000-0000-0000B6080000}"/>
    <cellStyle name="Normal 60 3 3 2" xfId="3069" xr:uid="{00000000-0005-0000-0000-0000FD0B0000}"/>
    <cellStyle name="Normal 60 3 3 2 2" xfId="4759" xr:uid="{00000000-0005-0000-0000-000097120000}"/>
    <cellStyle name="Normal 60 3 3 2 2 2" xfId="14832" xr:uid="{00000000-0005-0000-0000-0000F0390000}"/>
    <cellStyle name="Normal 60 3 3 2 2 2 3" xfId="29930" xr:uid="{00000000-0005-0000-0000-0000EA740000}"/>
    <cellStyle name="Normal 60 3 3 2 2 3" xfId="9812" xr:uid="{00000000-0005-0000-0000-000054260000}"/>
    <cellStyle name="Normal 60 3 3 2 2 3 3" xfId="24913" xr:uid="{00000000-0005-0000-0000-000051610000}"/>
    <cellStyle name="Normal 60 3 3 2 2 5" xfId="19900" xr:uid="{00000000-0005-0000-0000-0000BC4D0000}"/>
    <cellStyle name="Normal 60 3 3 2 3" xfId="6451" xr:uid="{00000000-0005-0000-0000-000033190000}"/>
    <cellStyle name="Normal 60 3 3 2 3 2" xfId="16503" xr:uid="{00000000-0005-0000-0000-000077400000}"/>
    <cellStyle name="Normal 60 3 3 2 3 3" xfId="11483" xr:uid="{00000000-0005-0000-0000-0000DB2C0000}"/>
    <cellStyle name="Normal 60 3 3 2 3 3 3" xfId="26584" xr:uid="{00000000-0005-0000-0000-0000D8670000}"/>
    <cellStyle name="Normal 60 3 3 2 3 5" xfId="21571" xr:uid="{00000000-0005-0000-0000-000043540000}"/>
    <cellStyle name="Normal 60 3 3 2 4" xfId="13161" xr:uid="{00000000-0005-0000-0000-000069330000}"/>
    <cellStyle name="Normal 60 3 3 2 4 3" xfId="28259" xr:uid="{00000000-0005-0000-0000-0000636E0000}"/>
    <cellStyle name="Normal 60 3 3 2 5" xfId="8140" xr:uid="{00000000-0005-0000-0000-0000CC1F0000}"/>
    <cellStyle name="Normal 60 3 3 2 5 3" xfId="23242" xr:uid="{00000000-0005-0000-0000-0000CA5A0000}"/>
    <cellStyle name="Normal 60 3 3 2 7" xfId="18229" xr:uid="{00000000-0005-0000-0000-000035470000}"/>
    <cellStyle name="Normal 60 3 3 3" xfId="3922" xr:uid="{00000000-0005-0000-0000-0000520F0000}"/>
    <cellStyle name="Normal 60 3 3 3 2" xfId="13996" xr:uid="{00000000-0005-0000-0000-0000AC360000}"/>
    <cellStyle name="Normal 60 3 3 3 2 3" xfId="29094" xr:uid="{00000000-0005-0000-0000-0000A6710000}"/>
    <cellStyle name="Normal 60 3 3 3 3" xfId="8976" xr:uid="{00000000-0005-0000-0000-000010230000}"/>
    <cellStyle name="Normal 60 3 3 3 3 3" xfId="24077" xr:uid="{00000000-0005-0000-0000-00000D5E0000}"/>
    <cellStyle name="Normal 60 3 3 3 5" xfId="19064" xr:uid="{00000000-0005-0000-0000-0000784A0000}"/>
    <cellStyle name="Normal 60 3 3 4" xfId="5615" xr:uid="{00000000-0005-0000-0000-0000EF150000}"/>
    <cellStyle name="Normal 60 3 3 4 2" xfId="15667" xr:uid="{00000000-0005-0000-0000-0000333D0000}"/>
    <cellStyle name="Normal 60 3 3 4 2 3" xfId="30765" xr:uid="{00000000-0005-0000-0000-00002D780000}"/>
    <cellStyle name="Normal 60 3 3 4 3" xfId="10647" xr:uid="{00000000-0005-0000-0000-000097290000}"/>
    <cellStyle name="Normal 60 3 3 4 3 3" xfId="25748" xr:uid="{00000000-0005-0000-0000-000094640000}"/>
    <cellStyle name="Normal 60 3 3 4 5" xfId="20735" xr:uid="{00000000-0005-0000-0000-0000FF500000}"/>
    <cellStyle name="Normal 60 3 3 5" xfId="12325" xr:uid="{00000000-0005-0000-0000-000025300000}"/>
    <cellStyle name="Normal 60 3 3 5 3" xfId="27423" xr:uid="{00000000-0005-0000-0000-00001F6B0000}"/>
    <cellStyle name="Normal 60 3 3 6" xfId="7304" xr:uid="{00000000-0005-0000-0000-0000881C0000}"/>
    <cellStyle name="Normal 60 3 3 6 3" xfId="22406" xr:uid="{00000000-0005-0000-0000-000086570000}"/>
    <cellStyle name="Normal 60 3 3 8" xfId="17393" xr:uid="{00000000-0005-0000-0000-0000F1430000}"/>
    <cellStyle name="Normal 60 3 4" xfId="2651" xr:uid="{00000000-0005-0000-0000-00005B0A0000}"/>
    <cellStyle name="Normal 60 3 4 2" xfId="4341" xr:uid="{00000000-0005-0000-0000-0000F5100000}"/>
    <cellStyle name="Normal 60 3 4 2 2" xfId="14414" xr:uid="{00000000-0005-0000-0000-00004E380000}"/>
    <cellStyle name="Normal 60 3 4 2 2 3" xfId="29512" xr:uid="{00000000-0005-0000-0000-000048730000}"/>
    <cellStyle name="Normal 60 3 4 2 3" xfId="9394" xr:uid="{00000000-0005-0000-0000-0000B2240000}"/>
    <cellStyle name="Normal 60 3 4 2 3 3" xfId="24495" xr:uid="{00000000-0005-0000-0000-0000AF5F0000}"/>
    <cellStyle name="Normal 60 3 4 2 5" xfId="19482" xr:uid="{00000000-0005-0000-0000-00001A4C0000}"/>
    <cellStyle name="Normal 60 3 4 3" xfId="6033" xr:uid="{00000000-0005-0000-0000-000091170000}"/>
    <cellStyle name="Normal 60 3 4 3 2" xfId="16085" xr:uid="{00000000-0005-0000-0000-0000D53E0000}"/>
    <cellStyle name="Normal 60 3 4 3 3" xfId="11065" xr:uid="{00000000-0005-0000-0000-0000392B0000}"/>
    <cellStyle name="Normal 60 3 4 3 3 3" xfId="26166" xr:uid="{00000000-0005-0000-0000-000036660000}"/>
    <cellStyle name="Normal 60 3 4 3 5" xfId="21153" xr:uid="{00000000-0005-0000-0000-0000A1520000}"/>
    <cellStyle name="Normal 60 3 4 4" xfId="12743" xr:uid="{00000000-0005-0000-0000-0000C7310000}"/>
    <cellStyle name="Normal 60 3 4 4 3" xfId="27841" xr:uid="{00000000-0005-0000-0000-0000C16C0000}"/>
    <cellStyle name="Normal 60 3 4 5" xfId="7722" xr:uid="{00000000-0005-0000-0000-00002A1E0000}"/>
    <cellStyle name="Normal 60 3 4 5 3" xfId="22824" xr:uid="{00000000-0005-0000-0000-000028590000}"/>
    <cellStyle name="Normal 60 3 4 7" xfId="17811" xr:uid="{00000000-0005-0000-0000-000093450000}"/>
    <cellStyle name="Normal 60 3 5" xfId="3504" xr:uid="{00000000-0005-0000-0000-0000B00D0000}"/>
    <cellStyle name="Normal 60 3 5 2" xfId="13578" xr:uid="{00000000-0005-0000-0000-00000A350000}"/>
    <cellStyle name="Normal 60 3 5 2 3" xfId="28676" xr:uid="{00000000-0005-0000-0000-000004700000}"/>
    <cellStyle name="Normal 60 3 5 3" xfId="8558" xr:uid="{00000000-0005-0000-0000-00006E210000}"/>
    <cellStyle name="Normal 60 3 5 3 3" xfId="23659" xr:uid="{00000000-0005-0000-0000-00006B5C0000}"/>
    <cellStyle name="Normal 60 3 5 5" xfId="18646" xr:uid="{00000000-0005-0000-0000-0000D6480000}"/>
    <cellStyle name="Normal 60 3 6" xfId="5197" xr:uid="{00000000-0005-0000-0000-00004D140000}"/>
    <cellStyle name="Normal 60 3 6 2" xfId="15249" xr:uid="{00000000-0005-0000-0000-0000913B0000}"/>
    <cellStyle name="Normal 60 3 6 2 3" xfId="30347" xr:uid="{00000000-0005-0000-0000-00008B760000}"/>
    <cellStyle name="Normal 60 3 6 3" xfId="10229" xr:uid="{00000000-0005-0000-0000-0000F5270000}"/>
    <cellStyle name="Normal 60 3 6 3 3" xfId="25330" xr:uid="{00000000-0005-0000-0000-0000F2620000}"/>
    <cellStyle name="Normal 60 3 6 5" xfId="20317" xr:uid="{00000000-0005-0000-0000-00005D4F0000}"/>
    <cellStyle name="Normal 60 3 7" xfId="11907" xr:uid="{00000000-0005-0000-0000-0000832E0000}"/>
    <cellStyle name="Normal 60 3 7 3" xfId="27005" xr:uid="{00000000-0005-0000-0000-00007D690000}"/>
    <cellStyle name="Normal 60 3 8" xfId="6886" xr:uid="{00000000-0005-0000-0000-0000E61A0000}"/>
    <cellStyle name="Normal 60 3 8 3" xfId="21988" xr:uid="{00000000-0005-0000-0000-0000E4550000}"/>
    <cellStyle name="Normal 60 4" xfId="1911" xr:uid="{00000000-0005-0000-0000-000077070000}"/>
    <cellStyle name="Normal 60 4 2" xfId="2334" xr:uid="{00000000-0005-0000-0000-00001E090000}"/>
    <cellStyle name="Normal 60 4 2 2" xfId="3173" xr:uid="{00000000-0005-0000-0000-0000650C0000}"/>
    <cellStyle name="Normal 60 4 2 2 2" xfId="4863" xr:uid="{00000000-0005-0000-0000-0000FF120000}"/>
    <cellStyle name="Normal 60 4 2 2 2 2" xfId="14936" xr:uid="{00000000-0005-0000-0000-0000583A0000}"/>
    <cellStyle name="Normal 60 4 2 2 2 2 3" xfId="30034" xr:uid="{00000000-0005-0000-0000-000052750000}"/>
    <cellStyle name="Normal 60 4 2 2 2 3" xfId="9916" xr:uid="{00000000-0005-0000-0000-0000BC260000}"/>
    <cellStyle name="Normal 60 4 2 2 2 3 3" xfId="25017" xr:uid="{00000000-0005-0000-0000-0000B9610000}"/>
    <cellStyle name="Normal 60 4 2 2 2 5" xfId="20004" xr:uid="{00000000-0005-0000-0000-0000244E0000}"/>
    <cellStyle name="Normal 60 4 2 2 3" xfId="6555" xr:uid="{00000000-0005-0000-0000-00009B190000}"/>
    <cellStyle name="Normal 60 4 2 2 3 2" xfId="16607" xr:uid="{00000000-0005-0000-0000-0000DF400000}"/>
    <cellStyle name="Normal 60 4 2 2 3 3" xfId="11587" xr:uid="{00000000-0005-0000-0000-0000432D0000}"/>
    <cellStyle name="Normal 60 4 2 2 3 3 3" xfId="26688" xr:uid="{00000000-0005-0000-0000-000040680000}"/>
    <cellStyle name="Normal 60 4 2 2 3 5" xfId="21675" xr:uid="{00000000-0005-0000-0000-0000AB540000}"/>
    <cellStyle name="Normal 60 4 2 2 4" xfId="13265" xr:uid="{00000000-0005-0000-0000-0000D1330000}"/>
    <cellStyle name="Normal 60 4 2 2 4 3" xfId="28363" xr:uid="{00000000-0005-0000-0000-0000CB6E0000}"/>
    <cellStyle name="Normal 60 4 2 2 5" xfId="8244" xr:uid="{00000000-0005-0000-0000-000034200000}"/>
    <cellStyle name="Normal 60 4 2 2 5 3" xfId="23346" xr:uid="{00000000-0005-0000-0000-0000325B0000}"/>
    <cellStyle name="Normal 60 4 2 2 7" xfId="18333" xr:uid="{00000000-0005-0000-0000-00009D470000}"/>
    <cellStyle name="Normal 60 4 2 3" xfId="4026" xr:uid="{00000000-0005-0000-0000-0000BA0F0000}"/>
    <cellStyle name="Normal 60 4 2 3 2" xfId="14100" xr:uid="{00000000-0005-0000-0000-000014370000}"/>
    <cellStyle name="Normal 60 4 2 3 2 3" xfId="29198" xr:uid="{00000000-0005-0000-0000-00000E720000}"/>
    <cellStyle name="Normal 60 4 2 3 3" xfId="9080" xr:uid="{00000000-0005-0000-0000-000078230000}"/>
    <cellStyle name="Normal 60 4 2 3 3 3" xfId="24181" xr:uid="{00000000-0005-0000-0000-0000755E0000}"/>
    <cellStyle name="Normal 60 4 2 3 5" xfId="19168" xr:uid="{00000000-0005-0000-0000-0000E04A0000}"/>
    <cellStyle name="Normal 60 4 2 4" xfId="5719" xr:uid="{00000000-0005-0000-0000-000057160000}"/>
    <cellStyle name="Normal 60 4 2 4 2" xfId="15771" xr:uid="{00000000-0005-0000-0000-00009B3D0000}"/>
    <cellStyle name="Normal 60 4 2 4 2 3" xfId="30869" xr:uid="{00000000-0005-0000-0000-000095780000}"/>
    <cellStyle name="Normal 60 4 2 4 3" xfId="10751" xr:uid="{00000000-0005-0000-0000-0000FF290000}"/>
    <cellStyle name="Normal 60 4 2 4 3 3" xfId="25852" xr:uid="{00000000-0005-0000-0000-0000FC640000}"/>
    <cellStyle name="Normal 60 4 2 4 5" xfId="20839" xr:uid="{00000000-0005-0000-0000-000067510000}"/>
    <cellStyle name="Normal 60 4 2 5" xfId="12429" xr:uid="{00000000-0005-0000-0000-00008D300000}"/>
    <cellStyle name="Normal 60 4 2 5 3" xfId="27527" xr:uid="{00000000-0005-0000-0000-0000876B0000}"/>
    <cellStyle name="Normal 60 4 2 6" xfId="7408" xr:uid="{00000000-0005-0000-0000-0000F01C0000}"/>
    <cellStyle name="Normal 60 4 2 6 3" xfId="22510" xr:uid="{00000000-0005-0000-0000-0000EE570000}"/>
    <cellStyle name="Normal 60 4 2 8" xfId="17497" xr:uid="{00000000-0005-0000-0000-000059440000}"/>
    <cellStyle name="Normal 60 4 3" xfId="2755" xr:uid="{00000000-0005-0000-0000-0000C30A0000}"/>
    <cellStyle name="Normal 60 4 3 2" xfId="4445" xr:uid="{00000000-0005-0000-0000-00005D110000}"/>
    <cellStyle name="Normal 60 4 3 2 2" xfId="14518" xr:uid="{00000000-0005-0000-0000-0000B6380000}"/>
    <cellStyle name="Normal 60 4 3 2 2 3" xfId="29616" xr:uid="{00000000-0005-0000-0000-0000B0730000}"/>
    <cellStyle name="Normal 60 4 3 2 3" xfId="9498" xr:uid="{00000000-0005-0000-0000-00001A250000}"/>
    <cellStyle name="Normal 60 4 3 2 3 3" xfId="24599" xr:uid="{00000000-0005-0000-0000-000017600000}"/>
    <cellStyle name="Normal 60 4 3 2 5" xfId="19586" xr:uid="{00000000-0005-0000-0000-0000824C0000}"/>
    <cellStyle name="Normal 60 4 3 3" xfId="6137" xr:uid="{00000000-0005-0000-0000-0000F9170000}"/>
    <cellStyle name="Normal 60 4 3 3 2" xfId="16189" xr:uid="{00000000-0005-0000-0000-00003D3F0000}"/>
    <cellStyle name="Normal 60 4 3 3 3" xfId="11169" xr:uid="{00000000-0005-0000-0000-0000A12B0000}"/>
    <cellStyle name="Normal 60 4 3 3 3 3" xfId="26270" xr:uid="{00000000-0005-0000-0000-00009E660000}"/>
    <cellStyle name="Normal 60 4 3 3 5" xfId="21257" xr:uid="{00000000-0005-0000-0000-000009530000}"/>
    <cellStyle name="Normal 60 4 3 4" xfId="12847" xr:uid="{00000000-0005-0000-0000-00002F320000}"/>
    <cellStyle name="Normal 60 4 3 4 3" xfId="27945" xr:uid="{00000000-0005-0000-0000-0000296D0000}"/>
    <cellStyle name="Normal 60 4 3 5" xfId="7826" xr:uid="{00000000-0005-0000-0000-0000921E0000}"/>
    <cellStyle name="Normal 60 4 3 5 3" xfId="22928" xr:uid="{00000000-0005-0000-0000-000090590000}"/>
    <cellStyle name="Normal 60 4 3 7" xfId="17915" xr:uid="{00000000-0005-0000-0000-0000FB450000}"/>
    <cellStyle name="Normal 60 4 4" xfId="3608" xr:uid="{00000000-0005-0000-0000-0000180E0000}"/>
    <cellStyle name="Normal 60 4 4 2" xfId="13682" xr:uid="{00000000-0005-0000-0000-000072350000}"/>
    <cellStyle name="Normal 60 4 4 2 3" xfId="28780" xr:uid="{00000000-0005-0000-0000-00006C700000}"/>
    <cellStyle name="Normal 60 4 4 3" xfId="8662" xr:uid="{00000000-0005-0000-0000-0000D6210000}"/>
    <cellStyle name="Normal 60 4 4 3 3" xfId="23763" xr:uid="{00000000-0005-0000-0000-0000D35C0000}"/>
    <cellStyle name="Normal 60 4 4 5" xfId="18750" xr:uid="{00000000-0005-0000-0000-00003E490000}"/>
    <cellStyle name="Normal 60 4 5" xfId="5301" xr:uid="{00000000-0005-0000-0000-0000B5140000}"/>
    <cellStyle name="Normal 60 4 5 2" xfId="15353" xr:uid="{00000000-0005-0000-0000-0000F93B0000}"/>
    <cellStyle name="Normal 60 4 5 2 3" xfId="30451" xr:uid="{00000000-0005-0000-0000-0000F3760000}"/>
    <cellStyle name="Normal 60 4 5 3" xfId="10333" xr:uid="{00000000-0005-0000-0000-00005D280000}"/>
    <cellStyle name="Normal 60 4 5 3 3" xfId="25434" xr:uid="{00000000-0005-0000-0000-00005A630000}"/>
    <cellStyle name="Normal 60 4 5 5" xfId="20421" xr:uid="{00000000-0005-0000-0000-0000C54F0000}"/>
    <cellStyle name="Normal 60 4 6" xfId="12011" xr:uid="{00000000-0005-0000-0000-0000EB2E0000}"/>
    <cellStyle name="Normal 60 4 6 3" xfId="27109" xr:uid="{00000000-0005-0000-0000-0000E5690000}"/>
    <cellStyle name="Normal 60 4 7" xfId="6990" xr:uid="{00000000-0005-0000-0000-00004E1B0000}"/>
    <cellStyle name="Normal 60 4 7 3" xfId="22092" xr:uid="{00000000-0005-0000-0000-00004C560000}"/>
    <cellStyle name="Normal 60 4 9" xfId="17079" xr:uid="{00000000-0005-0000-0000-0000B7420000}"/>
    <cellStyle name="Normal 60 5" xfId="2124" xr:uid="{00000000-0005-0000-0000-00004C080000}"/>
    <cellStyle name="Normal 60 5 2" xfId="2965" xr:uid="{00000000-0005-0000-0000-0000950B0000}"/>
    <cellStyle name="Normal 60 5 2 2" xfId="4655" xr:uid="{00000000-0005-0000-0000-00002F120000}"/>
    <cellStyle name="Normal 60 5 2 2 2" xfId="14728" xr:uid="{00000000-0005-0000-0000-000088390000}"/>
    <cellStyle name="Normal 60 5 2 2 2 3" xfId="29826" xr:uid="{00000000-0005-0000-0000-000082740000}"/>
    <cellStyle name="Normal 60 5 2 2 3" xfId="9708" xr:uid="{00000000-0005-0000-0000-0000EC250000}"/>
    <cellStyle name="Normal 60 5 2 2 3 3" xfId="24809" xr:uid="{00000000-0005-0000-0000-0000E9600000}"/>
    <cellStyle name="Normal 60 5 2 2 5" xfId="19796" xr:uid="{00000000-0005-0000-0000-0000544D0000}"/>
    <cellStyle name="Normal 60 5 2 3" xfId="6347" xr:uid="{00000000-0005-0000-0000-0000CB180000}"/>
    <cellStyle name="Normal 60 5 2 3 2" xfId="16399" xr:uid="{00000000-0005-0000-0000-00000F400000}"/>
    <cellStyle name="Normal 60 5 2 3 3" xfId="11379" xr:uid="{00000000-0005-0000-0000-0000732C0000}"/>
    <cellStyle name="Normal 60 5 2 3 3 3" xfId="26480" xr:uid="{00000000-0005-0000-0000-000070670000}"/>
    <cellStyle name="Normal 60 5 2 3 5" xfId="21467" xr:uid="{00000000-0005-0000-0000-0000DB530000}"/>
    <cellStyle name="Normal 60 5 2 4" xfId="13057" xr:uid="{00000000-0005-0000-0000-000001330000}"/>
    <cellStyle name="Normal 60 5 2 4 3" xfId="28155" xr:uid="{00000000-0005-0000-0000-0000FB6D0000}"/>
    <cellStyle name="Normal 60 5 2 5" xfId="8036" xr:uid="{00000000-0005-0000-0000-0000641F0000}"/>
    <cellStyle name="Normal 60 5 2 5 3" xfId="23138" xr:uid="{00000000-0005-0000-0000-0000625A0000}"/>
    <cellStyle name="Normal 60 5 2 7" xfId="18125" xr:uid="{00000000-0005-0000-0000-0000CD460000}"/>
    <cellStyle name="Normal 60 5 3" xfId="3818" xr:uid="{00000000-0005-0000-0000-0000EA0E0000}"/>
    <cellStyle name="Normal 60 5 3 2" xfId="13892" xr:uid="{00000000-0005-0000-0000-000044360000}"/>
    <cellStyle name="Normal 60 5 3 2 3" xfId="28990" xr:uid="{00000000-0005-0000-0000-00003E710000}"/>
    <cellStyle name="Normal 60 5 3 3" xfId="8872" xr:uid="{00000000-0005-0000-0000-0000A8220000}"/>
    <cellStyle name="Normal 60 5 3 3 3" xfId="23973" xr:uid="{00000000-0005-0000-0000-0000A55D0000}"/>
    <cellStyle name="Normal 60 5 3 5" xfId="18960" xr:uid="{00000000-0005-0000-0000-0000104A0000}"/>
    <cellStyle name="Normal 60 5 4" xfId="5511" xr:uid="{00000000-0005-0000-0000-000087150000}"/>
    <cellStyle name="Normal 60 5 4 2" xfId="15563" xr:uid="{00000000-0005-0000-0000-0000CB3C0000}"/>
    <cellStyle name="Normal 60 5 4 2 3" xfId="30661" xr:uid="{00000000-0005-0000-0000-0000C5770000}"/>
    <cellStyle name="Normal 60 5 4 3" xfId="10543" xr:uid="{00000000-0005-0000-0000-00002F290000}"/>
    <cellStyle name="Normal 60 5 4 3 3" xfId="25644" xr:uid="{00000000-0005-0000-0000-00002C640000}"/>
    <cellStyle name="Normal 60 5 4 5" xfId="20631" xr:uid="{00000000-0005-0000-0000-000097500000}"/>
    <cellStyle name="Normal 60 5 5" xfId="12221" xr:uid="{00000000-0005-0000-0000-0000BD2F0000}"/>
    <cellStyle name="Normal 60 5 5 3" xfId="27319" xr:uid="{00000000-0005-0000-0000-0000B76A0000}"/>
    <cellStyle name="Normal 60 5 6" xfId="7200" xr:uid="{00000000-0005-0000-0000-0000201C0000}"/>
    <cellStyle name="Normal 60 5 6 3" xfId="22302" xr:uid="{00000000-0005-0000-0000-00001E570000}"/>
    <cellStyle name="Normal 60 5 8" xfId="17289" xr:uid="{00000000-0005-0000-0000-000089430000}"/>
    <cellStyle name="Normal 60 6" xfId="2545" xr:uid="{00000000-0005-0000-0000-0000F1090000}"/>
    <cellStyle name="Normal 60 6 2" xfId="4237" xr:uid="{00000000-0005-0000-0000-00008D100000}"/>
    <cellStyle name="Normal 60 6 2 2" xfId="14310" xr:uid="{00000000-0005-0000-0000-0000E6370000}"/>
    <cellStyle name="Normal 60 6 2 2 3" xfId="29408" xr:uid="{00000000-0005-0000-0000-0000E0720000}"/>
    <cellStyle name="Normal 60 6 2 3" xfId="9290" xr:uid="{00000000-0005-0000-0000-00004A240000}"/>
    <cellStyle name="Normal 60 6 2 3 3" xfId="24391" xr:uid="{00000000-0005-0000-0000-0000475F0000}"/>
    <cellStyle name="Normal 60 6 2 5" xfId="19378" xr:uid="{00000000-0005-0000-0000-0000B24B0000}"/>
    <cellStyle name="Normal 60 6 3" xfId="5929" xr:uid="{00000000-0005-0000-0000-000029170000}"/>
    <cellStyle name="Normal 60 6 3 2" xfId="15981" xr:uid="{00000000-0005-0000-0000-00006D3E0000}"/>
    <cellStyle name="Normal 60 6 3 3" xfId="10961" xr:uid="{00000000-0005-0000-0000-0000D12A0000}"/>
    <cellStyle name="Normal 60 6 3 3 3" xfId="26062" xr:uid="{00000000-0005-0000-0000-0000CE650000}"/>
    <cellStyle name="Normal 60 6 3 5" xfId="21049" xr:uid="{00000000-0005-0000-0000-000039520000}"/>
    <cellStyle name="Normal 60 6 4" xfId="12639" xr:uid="{00000000-0005-0000-0000-00005F310000}"/>
    <cellStyle name="Normal 60 6 4 3" xfId="27737" xr:uid="{00000000-0005-0000-0000-0000596C0000}"/>
    <cellStyle name="Normal 60 6 5" xfId="7618" xr:uid="{00000000-0005-0000-0000-0000C21D0000}"/>
    <cellStyle name="Normal 60 6 5 3" xfId="22720" xr:uid="{00000000-0005-0000-0000-0000C0580000}"/>
    <cellStyle name="Normal 60 6 7" xfId="17707" xr:uid="{00000000-0005-0000-0000-00002B450000}"/>
    <cellStyle name="Normal 60 7" xfId="3396" xr:uid="{00000000-0005-0000-0000-0000440D0000}"/>
    <cellStyle name="Normal 60 7 2" xfId="13474" xr:uid="{00000000-0005-0000-0000-0000A2340000}"/>
    <cellStyle name="Normal 60 7 2 3" xfId="28572" xr:uid="{00000000-0005-0000-0000-00009C6F0000}"/>
    <cellStyle name="Normal 60 7 3" xfId="8454" xr:uid="{00000000-0005-0000-0000-000006210000}"/>
    <cellStyle name="Normal 60 7 3 3" xfId="23555" xr:uid="{00000000-0005-0000-0000-0000035C0000}"/>
    <cellStyle name="Normal 60 7 5" xfId="18542" xr:uid="{00000000-0005-0000-0000-00006E480000}"/>
    <cellStyle name="Normal 60 8" xfId="5090" xr:uid="{00000000-0005-0000-0000-0000E2130000}"/>
    <cellStyle name="Normal 60 8 2" xfId="15145" xr:uid="{00000000-0005-0000-0000-0000293B0000}"/>
    <cellStyle name="Normal 60 8 2 3" xfId="30243" xr:uid="{00000000-0005-0000-0000-000023760000}"/>
    <cellStyle name="Normal 60 8 3" xfId="10125" xr:uid="{00000000-0005-0000-0000-00008D270000}"/>
    <cellStyle name="Normal 60 8 3 3" xfId="25226" xr:uid="{00000000-0005-0000-0000-00008A620000}"/>
    <cellStyle name="Normal 60 8 5" xfId="20213" xr:uid="{00000000-0005-0000-0000-0000F54E0000}"/>
    <cellStyle name="Normal 60 9" xfId="11801" xr:uid="{00000000-0005-0000-0000-0000192E0000}"/>
    <cellStyle name="Normal 60 9 3" xfId="26901" xr:uid="{00000000-0005-0000-0000-000015690000}"/>
    <cellStyle name="Normal 61" xfId="1471" xr:uid="{00000000-0005-0000-0000-0000BF050000}"/>
    <cellStyle name="Normal 61 2" xfId="1472" xr:uid="{00000000-0005-0000-0000-0000C0050000}"/>
    <cellStyle name="Normal 62" xfId="1473" xr:uid="{00000000-0005-0000-0000-0000C1050000}"/>
    <cellStyle name="Normal 62 2" xfId="1474" xr:uid="{00000000-0005-0000-0000-0000C2050000}"/>
    <cellStyle name="Normal 63" xfId="1475" xr:uid="{00000000-0005-0000-0000-0000C3050000}"/>
    <cellStyle name="Normal 64" xfId="1476" xr:uid="{00000000-0005-0000-0000-0000C4050000}"/>
    <cellStyle name="Normal 64 10" xfId="6781" xr:uid="{00000000-0005-0000-0000-00007D1A0000}"/>
    <cellStyle name="Normal 64 10 3" xfId="21885" xr:uid="{00000000-0005-0000-0000-00007D550000}"/>
    <cellStyle name="Normal 64 12" xfId="16870" xr:uid="{00000000-0005-0000-0000-0000E6410000}"/>
    <cellStyle name="Normal 64 2" xfId="1745" xr:uid="{00000000-0005-0000-0000-0000D1060000}"/>
    <cellStyle name="Normal 64 2 11" xfId="16924" xr:uid="{00000000-0005-0000-0000-00001C420000}"/>
    <cellStyle name="Normal 64 2 2" xfId="1853" xr:uid="{00000000-0005-0000-0000-00003D070000}"/>
    <cellStyle name="Normal 64 2 2 10" xfId="17028" xr:uid="{00000000-0005-0000-0000-000084420000}"/>
    <cellStyle name="Normal 64 2 2 2" xfId="2070" xr:uid="{00000000-0005-0000-0000-000016080000}"/>
    <cellStyle name="Normal 64 2 2 2 2" xfId="2491" xr:uid="{00000000-0005-0000-0000-0000BB090000}"/>
    <cellStyle name="Normal 64 2 2 2 2 2" xfId="3330" xr:uid="{00000000-0005-0000-0000-0000020D0000}"/>
    <cellStyle name="Normal 64 2 2 2 2 2 2" xfId="5020" xr:uid="{00000000-0005-0000-0000-00009C130000}"/>
    <cellStyle name="Normal 64 2 2 2 2 2 2 2" xfId="15093" xr:uid="{00000000-0005-0000-0000-0000F53A0000}"/>
    <cellStyle name="Normal 64 2 2 2 2 2 2 2 3" xfId="30191" xr:uid="{00000000-0005-0000-0000-0000EF750000}"/>
    <cellStyle name="Normal 64 2 2 2 2 2 2 3" xfId="10073" xr:uid="{00000000-0005-0000-0000-000059270000}"/>
    <cellStyle name="Normal 64 2 2 2 2 2 2 3 3" xfId="25174" xr:uid="{00000000-0005-0000-0000-000056620000}"/>
    <cellStyle name="Normal 64 2 2 2 2 2 2 5" xfId="20161" xr:uid="{00000000-0005-0000-0000-0000C14E0000}"/>
    <cellStyle name="Normal 64 2 2 2 2 2 3" xfId="6712" xr:uid="{00000000-0005-0000-0000-0000381A0000}"/>
    <cellStyle name="Normal 64 2 2 2 2 2 3 2" xfId="16764" xr:uid="{00000000-0005-0000-0000-00007C410000}"/>
    <cellStyle name="Normal 64 2 2 2 2 2 3 3" xfId="11744" xr:uid="{00000000-0005-0000-0000-0000E02D0000}"/>
    <cellStyle name="Normal 64 2 2 2 2 2 3 3 3" xfId="26845" xr:uid="{00000000-0005-0000-0000-0000DD680000}"/>
    <cellStyle name="Normal 64 2 2 2 2 2 3 5" xfId="21832" xr:uid="{00000000-0005-0000-0000-000048550000}"/>
    <cellStyle name="Normal 64 2 2 2 2 2 4" xfId="13422" xr:uid="{00000000-0005-0000-0000-00006E340000}"/>
    <cellStyle name="Normal 64 2 2 2 2 2 4 3" xfId="28520" xr:uid="{00000000-0005-0000-0000-0000686F0000}"/>
    <cellStyle name="Normal 64 2 2 2 2 2 5" xfId="8401" xr:uid="{00000000-0005-0000-0000-0000D1200000}"/>
    <cellStyle name="Normal 64 2 2 2 2 2 5 3" xfId="23503" xr:uid="{00000000-0005-0000-0000-0000CF5B0000}"/>
    <cellStyle name="Normal 64 2 2 2 2 2 7" xfId="18490" xr:uid="{00000000-0005-0000-0000-00003A480000}"/>
    <cellStyle name="Normal 64 2 2 2 2 3" xfId="4183" xr:uid="{00000000-0005-0000-0000-000057100000}"/>
    <cellStyle name="Normal 64 2 2 2 2 3 2" xfId="14257" xr:uid="{00000000-0005-0000-0000-0000B1370000}"/>
    <cellStyle name="Normal 64 2 2 2 2 3 2 3" xfId="29355" xr:uid="{00000000-0005-0000-0000-0000AB720000}"/>
    <cellStyle name="Normal 64 2 2 2 2 3 3" xfId="9237" xr:uid="{00000000-0005-0000-0000-000015240000}"/>
    <cellStyle name="Normal 64 2 2 2 2 3 3 3" xfId="24338" xr:uid="{00000000-0005-0000-0000-0000125F0000}"/>
    <cellStyle name="Normal 64 2 2 2 2 3 5" xfId="19325" xr:uid="{00000000-0005-0000-0000-00007D4B0000}"/>
    <cellStyle name="Normal 64 2 2 2 2 4" xfId="5876" xr:uid="{00000000-0005-0000-0000-0000F4160000}"/>
    <cellStyle name="Normal 64 2 2 2 2 4 2" xfId="15928" xr:uid="{00000000-0005-0000-0000-0000383E0000}"/>
    <cellStyle name="Normal 64 2 2 2 2 4 3" xfId="10908" xr:uid="{00000000-0005-0000-0000-00009C2A0000}"/>
    <cellStyle name="Normal 64 2 2 2 2 4 3 3" xfId="26009" xr:uid="{00000000-0005-0000-0000-000099650000}"/>
    <cellStyle name="Normal 64 2 2 2 2 4 5" xfId="20996" xr:uid="{00000000-0005-0000-0000-000004520000}"/>
    <cellStyle name="Normal 64 2 2 2 2 5" xfId="12586" xr:uid="{00000000-0005-0000-0000-00002A310000}"/>
    <cellStyle name="Normal 64 2 2 2 2 5 3" xfId="27684" xr:uid="{00000000-0005-0000-0000-0000246C0000}"/>
    <cellStyle name="Normal 64 2 2 2 2 6" xfId="7565" xr:uid="{00000000-0005-0000-0000-00008D1D0000}"/>
    <cellStyle name="Normal 64 2 2 2 2 6 3" xfId="22667" xr:uid="{00000000-0005-0000-0000-00008B580000}"/>
    <cellStyle name="Normal 64 2 2 2 2 8" xfId="17654" xr:uid="{00000000-0005-0000-0000-0000F6440000}"/>
    <cellStyle name="Normal 64 2 2 2 3" xfId="2912" xr:uid="{00000000-0005-0000-0000-0000600B0000}"/>
    <cellStyle name="Normal 64 2 2 2 3 2" xfId="4602" xr:uid="{00000000-0005-0000-0000-0000FA110000}"/>
    <cellStyle name="Normal 64 2 2 2 3 2 2" xfId="14675" xr:uid="{00000000-0005-0000-0000-000053390000}"/>
    <cellStyle name="Normal 64 2 2 2 3 2 2 3" xfId="29773" xr:uid="{00000000-0005-0000-0000-00004D740000}"/>
    <cellStyle name="Normal 64 2 2 2 3 2 3" xfId="9655" xr:uid="{00000000-0005-0000-0000-0000B7250000}"/>
    <cellStyle name="Normal 64 2 2 2 3 2 3 3" xfId="24756" xr:uid="{00000000-0005-0000-0000-0000B4600000}"/>
    <cellStyle name="Normal 64 2 2 2 3 2 5" xfId="19743" xr:uid="{00000000-0005-0000-0000-00001F4D0000}"/>
    <cellStyle name="Normal 64 2 2 2 3 3" xfId="6294" xr:uid="{00000000-0005-0000-0000-000096180000}"/>
    <cellStyle name="Normal 64 2 2 2 3 3 2" xfId="16346" xr:uid="{00000000-0005-0000-0000-0000DA3F0000}"/>
    <cellStyle name="Normal 64 2 2 2 3 3 3" xfId="11326" xr:uid="{00000000-0005-0000-0000-00003E2C0000}"/>
    <cellStyle name="Normal 64 2 2 2 3 3 3 3" xfId="26427" xr:uid="{00000000-0005-0000-0000-00003B670000}"/>
    <cellStyle name="Normal 64 2 2 2 3 3 5" xfId="21414" xr:uid="{00000000-0005-0000-0000-0000A6530000}"/>
    <cellStyle name="Normal 64 2 2 2 3 4" xfId="13004" xr:uid="{00000000-0005-0000-0000-0000CC320000}"/>
    <cellStyle name="Normal 64 2 2 2 3 4 3" xfId="28102" xr:uid="{00000000-0005-0000-0000-0000C66D0000}"/>
    <cellStyle name="Normal 64 2 2 2 3 5" xfId="7983" xr:uid="{00000000-0005-0000-0000-00002F1F0000}"/>
    <cellStyle name="Normal 64 2 2 2 3 5 3" xfId="23085" xr:uid="{00000000-0005-0000-0000-00002D5A0000}"/>
    <cellStyle name="Normal 64 2 2 2 3 7" xfId="18072" xr:uid="{00000000-0005-0000-0000-000098460000}"/>
    <cellStyle name="Normal 64 2 2 2 4" xfId="3765" xr:uid="{00000000-0005-0000-0000-0000B50E0000}"/>
    <cellStyle name="Normal 64 2 2 2 4 2" xfId="13839" xr:uid="{00000000-0005-0000-0000-00000F360000}"/>
    <cellStyle name="Normal 64 2 2 2 4 2 3" xfId="28937" xr:uid="{00000000-0005-0000-0000-000009710000}"/>
    <cellStyle name="Normal 64 2 2 2 4 3" xfId="8819" xr:uid="{00000000-0005-0000-0000-000073220000}"/>
    <cellStyle name="Normal 64 2 2 2 4 3 3" xfId="23920" xr:uid="{00000000-0005-0000-0000-0000705D0000}"/>
    <cellStyle name="Normal 64 2 2 2 4 5" xfId="18907" xr:uid="{00000000-0005-0000-0000-0000DB490000}"/>
    <cellStyle name="Normal 64 2 2 2 5" xfId="5458" xr:uid="{00000000-0005-0000-0000-000052150000}"/>
    <cellStyle name="Normal 64 2 2 2 5 2" xfId="15510" xr:uid="{00000000-0005-0000-0000-0000963C0000}"/>
    <cellStyle name="Normal 64 2 2 2 5 2 3" xfId="30608" xr:uid="{00000000-0005-0000-0000-000090770000}"/>
    <cellStyle name="Normal 64 2 2 2 5 3" xfId="10490" xr:uid="{00000000-0005-0000-0000-0000FA280000}"/>
    <cellStyle name="Normal 64 2 2 2 5 3 3" xfId="25591" xr:uid="{00000000-0005-0000-0000-0000F7630000}"/>
    <cellStyle name="Normal 64 2 2 2 5 5" xfId="20578" xr:uid="{00000000-0005-0000-0000-000062500000}"/>
    <cellStyle name="Normal 64 2 2 2 6" xfId="12168" xr:uid="{00000000-0005-0000-0000-0000882F0000}"/>
    <cellStyle name="Normal 64 2 2 2 6 3" xfId="27266" xr:uid="{00000000-0005-0000-0000-0000826A0000}"/>
    <cellStyle name="Normal 64 2 2 2 7" xfId="7147" xr:uid="{00000000-0005-0000-0000-0000EB1B0000}"/>
    <cellStyle name="Normal 64 2 2 2 7 3" xfId="22249" xr:uid="{00000000-0005-0000-0000-0000E9560000}"/>
    <cellStyle name="Normal 64 2 2 2 9" xfId="17236" xr:uid="{00000000-0005-0000-0000-000054430000}"/>
    <cellStyle name="Normal 64 2 2 3" xfId="2283" xr:uid="{00000000-0005-0000-0000-0000EB080000}"/>
    <cellStyle name="Normal 64 2 2 3 2" xfId="3122" xr:uid="{00000000-0005-0000-0000-0000320C0000}"/>
    <cellStyle name="Normal 64 2 2 3 2 2" xfId="4812" xr:uid="{00000000-0005-0000-0000-0000CC120000}"/>
    <cellStyle name="Normal 64 2 2 3 2 2 2" xfId="14885" xr:uid="{00000000-0005-0000-0000-0000253A0000}"/>
    <cellStyle name="Normal 64 2 2 3 2 2 2 3" xfId="29983" xr:uid="{00000000-0005-0000-0000-00001F750000}"/>
    <cellStyle name="Normal 64 2 2 3 2 2 3" xfId="9865" xr:uid="{00000000-0005-0000-0000-000089260000}"/>
    <cellStyle name="Normal 64 2 2 3 2 2 3 3" xfId="24966" xr:uid="{00000000-0005-0000-0000-000086610000}"/>
    <cellStyle name="Normal 64 2 2 3 2 2 5" xfId="19953" xr:uid="{00000000-0005-0000-0000-0000F14D0000}"/>
    <cellStyle name="Normal 64 2 2 3 2 3" xfId="6504" xr:uid="{00000000-0005-0000-0000-000068190000}"/>
    <cellStyle name="Normal 64 2 2 3 2 3 2" xfId="16556" xr:uid="{00000000-0005-0000-0000-0000AC400000}"/>
    <cellStyle name="Normal 64 2 2 3 2 3 3" xfId="11536" xr:uid="{00000000-0005-0000-0000-0000102D0000}"/>
    <cellStyle name="Normal 64 2 2 3 2 3 3 3" xfId="26637" xr:uid="{00000000-0005-0000-0000-00000D680000}"/>
    <cellStyle name="Normal 64 2 2 3 2 3 5" xfId="21624" xr:uid="{00000000-0005-0000-0000-000078540000}"/>
    <cellStyle name="Normal 64 2 2 3 2 4" xfId="13214" xr:uid="{00000000-0005-0000-0000-00009E330000}"/>
    <cellStyle name="Normal 64 2 2 3 2 4 3" xfId="28312" xr:uid="{00000000-0005-0000-0000-0000986E0000}"/>
    <cellStyle name="Normal 64 2 2 3 2 5" xfId="8193" xr:uid="{00000000-0005-0000-0000-000001200000}"/>
    <cellStyle name="Normal 64 2 2 3 2 5 3" xfId="23295" xr:uid="{00000000-0005-0000-0000-0000FF5A0000}"/>
    <cellStyle name="Normal 64 2 2 3 2 7" xfId="18282" xr:uid="{00000000-0005-0000-0000-00006A470000}"/>
    <cellStyle name="Normal 64 2 2 3 3" xfId="3975" xr:uid="{00000000-0005-0000-0000-0000870F0000}"/>
    <cellStyle name="Normal 64 2 2 3 3 2" xfId="14049" xr:uid="{00000000-0005-0000-0000-0000E1360000}"/>
    <cellStyle name="Normal 64 2 2 3 3 2 3" xfId="29147" xr:uid="{00000000-0005-0000-0000-0000DB710000}"/>
    <cellStyle name="Normal 64 2 2 3 3 3" xfId="9029" xr:uid="{00000000-0005-0000-0000-000045230000}"/>
    <cellStyle name="Normal 64 2 2 3 3 3 3" xfId="24130" xr:uid="{00000000-0005-0000-0000-0000425E0000}"/>
    <cellStyle name="Normal 64 2 2 3 3 5" xfId="19117" xr:uid="{00000000-0005-0000-0000-0000AD4A0000}"/>
    <cellStyle name="Normal 64 2 2 3 4" xfId="5668" xr:uid="{00000000-0005-0000-0000-000024160000}"/>
    <cellStyle name="Normal 64 2 2 3 4 2" xfId="15720" xr:uid="{00000000-0005-0000-0000-0000683D0000}"/>
    <cellStyle name="Normal 64 2 2 3 4 2 3" xfId="30818" xr:uid="{00000000-0005-0000-0000-000062780000}"/>
    <cellStyle name="Normal 64 2 2 3 4 3" xfId="10700" xr:uid="{00000000-0005-0000-0000-0000CC290000}"/>
    <cellStyle name="Normal 64 2 2 3 4 3 3" xfId="25801" xr:uid="{00000000-0005-0000-0000-0000C9640000}"/>
    <cellStyle name="Normal 64 2 2 3 4 5" xfId="20788" xr:uid="{00000000-0005-0000-0000-000034510000}"/>
    <cellStyle name="Normal 64 2 2 3 5" xfId="12378" xr:uid="{00000000-0005-0000-0000-00005A300000}"/>
    <cellStyle name="Normal 64 2 2 3 5 3" xfId="27476" xr:uid="{00000000-0005-0000-0000-0000546B0000}"/>
    <cellStyle name="Normal 64 2 2 3 6" xfId="7357" xr:uid="{00000000-0005-0000-0000-0000BD1C0000}"/>
    <cellStyle name="Normal 64 2 2 3 6 3" xfId="22459" xr:uid="{00000000-0005-0000-0000-0000BB570000}"/>
    <cellStyle name="Normal 64 2 2 3 8" xfId="17446" xr:uid="{00000000-0005-0000-0000-000026440000}"/>
    <cellStyle name="Normal 64 2 2 4" xfId="2704" xr:uid="{00000000-0005-0000-0000-0000900A0000}"/>
    <cellStyle name="Normal 64 2 2 4 2" xfId="4394" xr:uid="{00000000-0005-0000-0000-00002A110000}"/>
    <cellStyle name="Normal 64 2 2 4 2 2" xfId="14467" xr:uid="{00000000-0005-0000-0000-000083380000}"/>
    <cellStyle name="Normal 64 2 2 4 2 2 3" xfId="29565" xr:uid="{00000000-0005-0000-0000-00007D730000}"/>
    <cellStyle name="Normal 64 2 2 4 2 3" xfId="9447" xr:uid="{00000000-0005-0000-0000-0000E7240000}"/>
    <cellStyle name="Normal 64 2 2 4 2 3 3" xfId="24548" xr:uid="{00000000-0005-0000-0000-0000E45F0000}"/>
    <cellStyle name="Normal 64 2 2 4 2 5" xfId="19535" xr:uid="{00000000-0005-0000-0000-00004F4C0000}"/>
    <cellStyle name="Normal 64 2 2 4 3" xfId="6086" xr:uid="{00000000-0005-0000-0000-0000C6170000}"/>
    <cellStyle name="Normal 64 2 2 4 3 2" xfId="16138" xr:uid="{00000000-0005-0000-0000-00000A3F0000}"/>
    <cellStyle name="Normal 64 2 2 4 3 3" xfId="11118" xr:uid="{00000000-0005-0000-0000-00006E2B0000}"/>
    <cellStyle name="Normal 64 2 2 4 3 3 3" xfId="26219" xr:uid="{00000000-0005-0000-0000-00006B660000}"/>
    <cellStyle name="Normal 64 2 2 4 3 5" xfId="21206" xr:uid="{00000000-0005-0000-0000-0000D6520000}"/>
    <cellStyle name="Normal 64 2 2 4 4" xfId="12796" xr:uid="{00000000-0005-0000-0000-0000FC310000}"/>
    <cellStyle name="Normal 64 2 2 4 4 3" xfId="27894" xr:uid="{00000000-0005-0000-0000-0000F66C0000}"/>
    <cellStyle name="Normal 64 2 2 4 5" xfId="7775" xr:uid="{00000000-0005-0000-0000-00005F1E0000}"/>
    <cellStyle name="Normal 64 2 2 4 5 3" xfId="22877" xr:uid="{00000000-0005-0000-0000-00005D590000}"/>
    <cellStyle name="Normal 64 2 2 4 7" xfId="17864" xr:uid="{00000000-0005-0000-0000-0000C8450000}"/>
    <cellStyle name="Normal 64 2 2 5" xfId="3557" xr:uid="{00000000-0005-0000-0000-0000E50D0000}"/>
    <cellStyle name="Normal 64 2 2 5 2" xfId="13631" xr:uid="{00000000-0005-0000-0000-00003F350000}"/>
    <cellStyle name="Normal 64 2 2 5 2 3" xfId="28729" xr:uid="{00000000-0005-0000-0000-000039700000}"/>
    <cellStyle name="Normal 64 2 2 5 3" xfId="8611" xr:uid="{00000000-0005-0000-0000-0000A3210000}"/>
    <cellStyle name="Normal 64 2 2 5 3 3" xfId="23712" xr:uid="{00000000-0005-0000-0000-0000A05C0000}"/>
    <cellStyle name="Normal 64 2 2 5 5" xfId="18699" xr:uid="{00000000-0005-0000-0000-00000B490000}"/>
    <cellStyle name="Normal 64 2 2 6" xfId="5250" xr:uid="{00000000-0005-0000-0000-000082140000}"/>
    <cellStyle name="Normal 64 2 2 6 2" xfId="15302" xr:uid="{00000000-0005-0000-0000-0000C63B0000}"/>
    <cellStyle name="Normal 64 2 2 6 2 3" xfId="30400" xr:uid="{00000000-0005-0000-0000-0000C0760000}"/>
    <cellStyle name="Normal 64 2 2 6 3" xfId="10282" xr:uid="{00000000-0005-0000-0000-00002A280000}"/>
    <cellStyle name="Normal 64 2 2 6 3 3" xfId="25383" xr:uid="{00000000-0005-0000-0000-000027630000}"/>
    <cellStyle name="Normal 64 2 2 6 5" xfId="20370" xr:uid="{00000000-0005-0000-0000-0000924F0000}"/>
    <cellStyle name="Normal 64 2 2 7" xfId="11960" xr:uid="{00000000-0005-0000-0000-0000B82E0000}"/>
    <cellStyle name="Normal 64 2 2 7 3" xfId="27058" xr:uid="{00000000-0005-0000-0000-0000B2690000}"/>
    <cellStyle name="Normal 64 2 2 8" xfId="6939" xr:uid="{00000000-0005-0000-0000-00001B1B0000}"/>
    <cellStyle name="Normal 64 2 2 8 3" xfId="22041" xr:uid="{00000000-0005-0000-0000-000019560000}"/>
    <cellStyle name="Normal 64 2 3" xfId="1966" xr:uid="{00000000-0005-0000-0000-0000AE070000}"/>
    <cellStyle name="Normal 64 2 3 2" xfId="2387" xr:uid="{00000000-0005-0000-0000-000053090000}"/>
    <cellStyle name="Normal 64 2 3 2 2" xfId="3226" xr:uid="{00000000-0005-0000-0000-00009A0C0000}"/>
    <cellStyle name="Normal 64 2 3 2 2 2" xfId="4916" xr:uid="{00000000-0005-0000-0000-000034130000}"/>
    <cellStyle name="Normal 64 2 3 2 2 2 2" xfId="14989" xr:uid="{00000000-0005-0000-0000-00008D3A0000}"/>
    <cellStyle name="Normal 64 2 3 2 2 2 2 3" xfId="30087" xr:uid="{00000000-0005-0000-0000-000087750000}"/>
    <cellStyle name="Normal 64 2 3 2 2 2 3" xfId="9969" xr:uid="{00000000-0005-0000-0000-0000F1260000}"/>
    <cellStyle name="Normal 64 2 3 2 2 2 3 3" xfId="25070" xr:uid="{00000000-0005-0000-0000-0000EE610000}"/>
    <cellStyle name="Normal 64 2 3 2 2 2 5" xfId="20057" xr:uid="{00000000-0005-0000-0000-0000594E0000}"/>
    <cellStyle name="Normal 64 2 3 2 2 3" xfId="6608" xr:uid="{00000000-0005-0000-0000-0000D0190000}"/>
    <cellStyle name="Normal 64 2 3 2 2 3 2" xfId="16660" xr:uid="{00000000-0005-0000-0000-000014410000}"/>
    <cellStyle name="Normal 64 2 3 2 2 3 3" xfId="11640" xr:uid="{00000000-0005-0000-0000-0000782D0000}"/>
    <cellStyle name="Normal 64 2 3 2 2 3 3 3" xfId="26741" xr:uid="{00000000-0005-0000-0000-000075680000}"/>
    <cellStyle name="Normal 64 2 3 2 2 3 5" xfId="21728" xr:uid="{00000000-0005-0000-0000-0000E0540000}"/>
    <cellStyle name="Normal 64 2 3 2 2 4" xfId="13318" xr:uid="{00000000-0005-0000-0000-000006340000}"/>
    <cellStyle name="Normal 64 2 3 2 2 4 3" xfId="28416" xr:uid="{00000000-0005-0000-0000-0000006F0000}"/>
    <cellStyle name="Normal 64 2 3 2 2 5" xfId="8297" xr:uid="{00000000-0005-0000-0000-000069200000}"/>
    <cellStyle name="Normal 64 2 3 2 2 5 3" xfId="23399" xr:uid="{00000000-0005-0000-0000-0000675B0000}"/>
    <cellStyle name="Normal 64 2 3 2 2 7" xfId="18386" xr:uid="{00000000-0005-0000-0000-0000D2470000}"/>
    <cellStyle name="Normal 64 2 3 2 3" xfId="4079" xr:uid="{00000000-0005-0000-0000-0000EF0F0000}"/>
    <cellStyle name="Normal 64 2 3 2 3 2" xfId="14153" xr:uid="{00000000-0005-0000-0000-000049370000}"/>
    <cellStyle name="Normal 64 2 3 2 3 2 3" xfId="29251" xr:uid="{00000000-0005-0000-0000-000043720000}"/>
    <cellStyle name="Normal 64 2 3 2 3 3" xfId="9133" xr:uid="{00000000-0005-0000-0000-0000AD230000}"/>
    <cellStyle name="Normal 64 2 3 2 3 3 3" xfId="24234" xr:uid="{00000000-0005-0000-0000-0000AA5E0000}"/>
    <cellStyle name="Normal 64 2 3 2 3 5" xfId="19221" xr:uid="{00000000-0005-0000-0000-0000154B0000}"/>
    <cellStyle name="Normal 64 2 3 2 4" xfId="5772" xr:uid="{00000000-0005-0000-0000-00008C160000}"/>
    <cellStyle name="Normal 64 2 3 2 4 2" xfId="15824" xr:uid="{00000000-0005-0000-0000-0000D03D0000}"/>
    <cellStyle name="Normal 64 2 3 2 4 2 3" xfId="30922" xr:uid="{00000000-0005-0000-0000-0000CA780000}"/>
    <cellStyle name="Normal 64 2 3 2 4 3" xfId="10804" xr:uid="{00000000-0005-0000-0000-0000342A0000}"/>
    <cellStyle name="Normal 64 2 3 2 4 3 3" xfId="25905" xr:uid="{00000000-0005-0000-0000-000031650000}"/>
    <cellStyle name="Normal 64 2 3 2 4 5" xfId="20892" xr:uid="{00000000-0005-0000-0000-00009C510000}"/>
    <cellStyle name="Normal 64 2 3 2 5" xfId="12482" xr:uid="{00000000-0005-0000-0000-0000C2300000}"/>
    <cellStyle name="Normal 64 2 3 2 5 3" xfId="27580" xr:uid="{00000000-0005-0000-0000-0000BC6B0000}"/>
    <cellStyle name="Normal 64 2 3 2 6" xfId="7461" xr:uid="{00000000-0005-0000-0000-0000251D0000}"/>
    <cellStyle name="Normal 64 2 3 2 6 3" xfId="22563" xr:uid="{00000000-0005-0000-0000-000023580000}"/>
    <cellStyle name="Normal 64 2 3 2 8" xfId="17550" xr:uid="{00000000-0005-0000-0000-00008E440000}"/>
    <cellStyle name="Normal 64 2 3 3" xfId="2808" xr:uid="{00000000-0005-0000-0000-0000F80A0000}"/>
    <cellStyle name="Normal 64 2 3 3 2" xfId="4498" xr:uid="{00000000-0005-0000-0000-000092110000}"/>
    <cellStyle name="Normal 64 2 3 3 2 2" xfId="14571" xr:uid="{00000000-0005-0000-0000-0000EB380000}"/>
    <cellStyle name="Normal 64 2 3 3 2 2 3" xfId="29669" xr:uid="{00000000-0005-0000-0000-0000E5730000}"/>
    <cellStyle name="Normal 64 2 3 3 2 3" xfId="9551" xr:uid="{00000000-0005-0000-0000-00004F250000}"/>
    <cellStyle name="Normal 64 2 3 3 2 3 3" xfId="24652" xr:uid="{00000000-0005-0000-0000-00004C600000}"/>
    <cellStyle name="Normal 64 2 3 3 2 5" xfId="19639" xr:uid="{00000000-0005-0000-0000-0000B74C0000}"/>
    <cellStyle name="Normal 64 2 3 3 3" xfId="6190" xr:uid="{00000000-0005-0000-0000-00002E180000}"/>
    <cellStyle name="Normal 64 2 3 3 3 2" xfId="16242" xr:uid="{00000000-0005-0000-0000-0000723F0000}"/>
    <cellStyle name="Normal 64 2 3 3 3 3" xfId="11222" xr:uid="{00000000-0005-0000-0000-0000D62B0000}"/>
    <cellStyle name="Normal 64 2 3 3 3 3 3" xfId="26323" xr:uid="{00000000-0005-0000-0000-0000D3660000}"/>
    <cellStyle name="Normal 64 2 3 3 3 5" xfId="21310" xr:uid="{00000000-0005-0000-0000-00003E530000}"/>
    <cellStyle name="Normal 64 2 3 3 4" xfId="12900" xr:uid="{00000000-0005-0000-0000-000064320000}"/>
    <cellStyle name="Normal 64 2 3 3 4 3" xfId="27998" xr:uid="{00000000-0005-0000-0000-00005E6D0000}"/>
    <cellStyle name="Normal 64 2 3 3 5" xfId="7879" xr:uid="{00000000-0005-0000-0000-0000C71E0000}"/>
    <cellStyle name="Normal 64 2 3 3 5 3" xfId="22981" xr:uid="{00000000-0005-0000-0000-0000C5590000}"/>
    <cellStyle name="Normal 64 2 3 3 7" xfId="17968" xr:uid="{00000000-0005-0000-0000-000030460000}"/>
    <cellStyle name="Normal 64 2 3 4" xfId="3661" xr:uid="{00000000-0005-0000-0000-00004D0E0000}"/>
    <cellStyle name="Normal 64 2 3 4 2" xfId="13735" xr:uid="{00000000-0005-0000-0000-0000A7350000}"/>
    <cellStyle name="Normal 64 2 3 4 2 3" xfId="28833" xr:uid="{00000000-0005-0000-0000-0000A1700000}"/>
    <cellStyle name="Normal 64 2 3 4 3" xfId="8715" xr:uid="{00000000-0005-0000-0000-00000B220000}"/>
    <cellStyle name="Normal 64 2 3 4 3 3" xfId="23816" xr:uid="{00000000-0005-0000-0000-0000085D0000}"/>
    <cellStyle name="Normal 64 2 3 4 5" xfId="18803" xr:uid="{00000000-0005-0000-0000-000073490000}"/>
    <cellStyle name="Normal 64 2 3 5" xfId="5354" xr:uid="{00000000-0005-0000-0000-0000EA140000}"/>
    <cellStyle name="Normal 64 2 3 5 2" xfId="15406" xr:uid="{00000000-0005-0000-0000-00002E3C0000}"/>
    <cellStyle name="Normal 64 2 3 5 2 3" xfId="30504" xr:uid="{00000000-0005-0000-0000-000028770000}"/>
    <cellStyle name="Normal 64 2 3 5 3" xfId="10386" xr:uid="{00000000-0005-0000-0000-000092280000}"/>
    <cellStyle name="Normal 64 2 3 5 3 3" xfId="25487" xr:uid="{00000000-0005-0000-0000-00008F630000}"/>
    <cellStyle name="Normal 64 2 3 5 5" xfId="20474" xr:uid="{00000000-0005-0000-0000-0000FA4F0000}"/>
    <cellStyle name="Normal 64 2 3 6" xfId="12064" xr:uid="{00000000-0005-0000-0000-0000202F0000}"/>
    <cellStyle name="Normal 64 2 3 6 3" xfId="27162" xr:uid="{00000000-0005-0000-0000-00001A6A0000}"/>
    <cellStyle name="Normal 64 2 3 7" xfId="7043" xr:uid="{00000000-0005-0000-0000-0000831B0000}"/>
    <cellStyle name="Normal 64 2 3 7 3" xfId="22145" xr:uid="{00000000-0005-0000-0000-000081560000}"/>
    <cellStyle name="Normal 64 2 3 9" xfId="17132" xr:uid="{00000000-0005-0000-0000-0000EC420000}"/>
    <cellStyle name="Normal 64 2 4" xfId="2179" xr:uid="{00000000-0005-0000-0000-000083080000}"/>
    <cellStyle name="Normal 64 2 4 2" xfId="3018" xr:uid="{00000000-0005-0000-0000-0000CA0B0000}"/>
    <cellStyle name="Normal 64 2 4 2 2" xfId="4708" xr:uid="{00000000-0005-0000-0000-000064120000}"/>
    <cellStyle name="Normal 64 2 4 2 2 2" xfId="14781" xr:uid="{00000000-0005-0000-0000-0000BD390000}"/>
    <cellStyle name="Normal 64 2 4 2 2 2 3" xfId="29879" xr:uid="{00000000-0005-0000-0000-0000B7740000}"/>
    <cellStyle name="Normal 64 2 4 2 2 3" xfId="9761" xr:uid="{00000000-0005-0000-0000-000021260000}"/>
    <cellStyle name="Normal 64 2 4 2 2 3 3" xfId="24862" xr:uid="{00000000-0005-0000-0000-00001E610000}"/>
    <cellStyle name="Normal 64 2 4 2 2 5" xfId="19849" xr:uid="{00000000-0005-0000-0000-0000894D0000}"/>
    <cellStyle name="Normal 64 2 4 2 3" xfId="6400" xr:uid="{00000000-0005-0000-0000-000000190000}"/>
    <cellStyle name="Normal 64 2 4 2 3 2" xfId="16452" xr:uid="{00000000-0005-0000-0000-000044400000}"/>
    <cellStyle name="Normal 64 2 4 2 3 3" xfId="11432" xr:uid="{00000000-0005-0000-0000-0000A82C0000}"/>
    <cellStyle name="Normal 64 2 4 2 3 3 3" xfId="26533" xr:uid="{00000000-0005-0000-0000-0000A5670000}"/>
    <cellStyle name="Normal 64 2 4 2 3 5" xfId="21520" xr:uid="{00000000-0005-0000-0000-000010540000}"/>
    <cellStyle name="Normal 64 2 4 2 4" xfId="13110" xr:uid="{00000000-0005-0000-0000-000036330000}"/>
    <cellStyle name="Normal 64 2 4 2 4 3" xfId="28208" xr:uid="{00000000-0005-0000-0000-0000306E0000}"/>
    <cellStyle name="Normal 64 2 4 2 5" xfId="8089" xr:uid="{00000000-0005-0000-0000-0000991F0000}"/>
    <cellStyle name="Normal 64 2 4 2 5 3" xfId="23191" xr:uid="{00000000-0005-0000-0000-0000975A0000}"/>
    <cellStyle name="Normal 64 2 4 2 7" xfId="18178" xr:uid="{00000000-0005-0000-0000-000002470000}"/>
    <cellStyle name="Normal 64 2 4 3" xfId="3871" xr:uid="{00000000-0005-0000-0000-00001F0F0000}"/>
    <cellStyle name="Normal 64 2 4 3 2" xfId="13945" xr:uid="{00000000-0005-0000-0000-000079360000}"/>
    <cellStyle name="Normal 64 2 4 3 2 3" xfId="29043" xr:uid="{00000000-0005-0000-0000-000073710000}"/>
    <cellStyle name="Normal 64 2 4 3 3" xfId="8925" xr:uid="{00000000-0005-0000-0000-0000DD220000}"/>
    <cellStyle name="Normal 64 2 4 3 3 3" xfId="24026" xr:uid="{00000000-0005-0000-0000-0000DA5D0000}"/>
    <cellStyle name="Normal 64 2 4 3 5" xfId="19013" xr:uid="{00000000-0005-0000-0000-0000454A0000}"/>
    <cellStyle name="Normal 64 2 4 4" xfId="5564" xr:uid="{00000000-0005-0000-0000-0000BC150000}"/>
    <cellStyle name="Normal 64 2 4 4 2" xfId="15616" xr:uid="{00000000-0005-0000-0000-0000003D0000}"/>
    <cellStyle name="Normal 64 2 4 4 2 3" xfId="30714" xr:uid="{00000000-0005-0000-0000-0000FA770000}"/>
    <cellStyle name="Normal 64 2 4 4 3" xfId="10596" xr:uid="{00000000-0005-0000-0000-000064290000}"/>
    <cellStyle name="Normal 64 2 4 4 3 3" xfId="25697" xr:uid="{00000000-0005-0000-0000-000061640000}"/>
    <cellStyle name="Normal 64 2 4 4 5" xfId="20684" xr:uid="{00000000-0005-0000-0000-0000CC500000}"/>
    <cellStyle name="Normal 64 2 4 5" xfId="12274" xr:uid="{00000000-0005-0000-0000-0000F22F0000}"/>
    <cellStyle name="Normal 64 2 4 5 3" xfId="27372" xr:uid="{00000000-0005-0000-0000-0000EC6A0000}"/>
    <cellStyle name="Normal 64 2 4 6" xfId="7253" xr:uid="{00000000-0005-0000-0000-0000551C0000}"/>
    <cellStyle name="Normal 64 2 4 6 3" xfId="22355" xr:uid="{00000000-0005-0000-0000-000053570000}"/>
    <cellStyle name="Normal 64 2 4 8" xfId="17342" xr:uid="{00000000-0005-0000-0000-0000BE430000}"/>
    <cellStyle name="Normal 64 2 5" xfId="2600" xr:uid="{00000000-0005-0000-0000-0000280A0000}"/>
    <cellStyle name="Normal 64 2 5 2" xfId="4290" xr:uid="{00000000-0005-0000-0000-0000C2100000}"/>
    <cellStyle name="Normal 64 2 5 2 2" xfId="14363" xr:uid="{00000000-0005-0000-0000-00001B380000}"/>
    <cellStyle name="Normal 64 2 5 2 2 3" xfId="29461" xr:uid="{00000000-0005-0000-0000-000015730000}"/>
    <cellStyle name="Normal 64 2 5 2 3" xfId="9343" xr:uid="{00000000-0005-0000-0000-00007F240000}"/>
    <cellStyle name="Normal 64 2 5 2 3 3" xfId="24444" xr:uid="{00000000-0005-0000-0000-00007C5F0000}"/>
    <cellStyle name="Normal 64 2 5 2 5" xfId="19431" xr:uid="{00000000-0005-0000-0000-0000E74B0000}"/>
    <cellStyle name="Normal 64 2 5 3" xfId="5982" xr:uid="{00000000-0005-0000-0000-00005E170000}"/>
    <cellStyle name="Normal 64 2 5 3 2" xfId="16034" xr:uid="{00000000-0005-0000-0000-0000A23E0000}"/>
    <cellStyle name="Normal 64 2 5 3 3" xfId="11014" xr:uid="{00000000-0005-0000-0000-0000062B0000}"/>
    <cellStyle name="Normal 64 2 5 3 3 3" xfId="26115" xr:uid="{00000000-0005-0000-0000-000003660000}"/>
    <cellStyle name="Normal 64 2 5 3 5" xfId="21102" xr:uid="{00000000-0005-0000-0000-00006E520000}"/>
    <cellStyle name="Normal 64 2 5 4" xfId="12692" xr:uid="{00000000-0005-0000-0000-000094310000}"/>
    <cellStyle name="Normal 64 2 5 4 3" xfId="27790" xr:uid="{00000000-0005-0000-0000-00008E6C0000}"/>
    <cellStyle name="Normal 64 2 5 5" xfId="7671" xr:uid="{00000000-0005-0000-0000-0000F71D0000}"/>
    <cellStyle name="Normal 64 2 5 5 3" xfId="22773" xr:uid="{00000000-0005-0000-0000-0000F5580000}"/>
    <cellStyle name="Normal 64 2 5 7" xfId="17760" xr:uid="{00000000-0005-0000-0000-000060450000}"/>
    <cellStyle name="Normal 64 2 6" xfId="3453" xr:uid="{00000000-0005-0000-0000-00007D0D0000}"/>
    <cellStyle name="Normal 64 2 6 2" xfId="13527" xr:uid="{00000000-0005-0000-0000-0000D7340000}"/>
    <cellStyle name="Normal 64 2 6 2 3" xfId="28625" xr:uid="{00000000-0005-0000-0000-0000D16F0000}"/>
    <cellStyle name="Normal 64 2 6 3" xfId="8507" xr:uid="{00000000-0005-0000-0000-00003B210000}"/>
    <cellStyle name="Normal 64 2 6 3 3" xfId="23608" xr:uid="{00000000-0005-0000-0000-0000385C0000}"/>
    <cellStyle name="Normal 64 2 6 5" xfId="18595" xr:uid="{00000000-0005-0000-0000-0000A3480000}"/>
    <cellStyle name="Normal 64 2 7" xfId="5146" xr:uid="{00000000-0005-0000-0000-00001A140000}"/>
    <cellStyle name="Normal 64 2 7 2" xfId="15198" xr:uid="{00000000-0005-0000-0000-00005E3B0000}"/>
    <cellStyle name="Normal 64 2 7 2 3" xfId="30296" xr:uid="{00000000-0005-0000-0000-000058760000}"/>
    <cellStyle name="Normal 64 2 7 3" xfId="10178" xr:uid="{00000000-0005-0000-0000-0000C2270000}"/>
    <cellStyle name="Normal 64 2 7 3 3" xfId="25279" xr:uid="{00000000-0005-0000-0000-0000BF620000}"/>
    <cellStyle name="Normal 64 2 7 5" xfId="20266" xr:uid="{00000000-0005-0000-0000-00002A4F0000}"/>
    <cellStyle name="Normal 64 2 8" xfId="11856" xr:uid="{00000000-0005-0000-0000-0000502E0000}"/>
    <cellStyle name="Normal 64 2 8 3" xfId="26954" xr:uid="{00000000-0005-0000-0000-00004A690000}"/>
    <cellStyle name="Normal 64 2 9" xfId="6835" xr:uid="{00000000-0005-0000-0000-0000B31A0000}"/>
    <cellStyle name="Normal 64 2 9 3" xfId="21937" xr:uid="{00000000-0005-0000-0000-0000B1550000}"/>
    <cellStyle name="Normal 64 3" xfId="1799" xr:uid="{00000000-0005-0000-0000-000007070000}"/>
    <cellStyle name="Normal 64 3 10" xfId="16976" xr:uid="{00000000-0005-0000-0000-000050420000}"/>
    <cellStyle name="Normal 64 3 2" xfId="2018" xr:uid="{00000000-0005-0000-0000-0000E2070000}"/>
    <cellStyle name="Normal 64 3 2 2" xfId="2439" xr:uid="{00000000-0005-0000-0000-000087090000}"/>
    <cellStyle name="Normal 64 3 2 2 2" xfId="3278" xr:uid="{00000000-0005-0000-0000-0000CE0C0000}"/>
    <cellStyle name="Normal 64 3 2 2 2 2" xfId="4968" xr:uid="{00000000-0005-0000-0000-000068130000}"/>
    <cellStyle name="Normal 64 3 2 2 2 2 2" xfId="15041" xr:uid="{00000000-0005-0000-0000-0000C13A0000}"/>
    <cellStyle name="Normal 64 3 2 2 2 2 2 3" xfId="30139" xr:uid="{00000000-0005-0000-0000-0000BB750000}"/>
    <cellStyle name="Normal 64 3 2 2 2 2 3" xfId="10021" xr:uid="{00000000-0005-0000-0000-000025270000}"/>
    <cellStyle name="Normal 64 3 2 2 2 2 3 3" xfId="25122" xr:uid="{00000000-0005-0000-0000-000022620000}"/>
    <cellStyle name="Normal 64 3 2 2 2 2 5" xfId="20109" xr:uid="{00000000-0005-0000-0000-00008D4E0000}"/>
    <cellStyle name="Normal 64 3 2 2 2 3" xfId="6660" xr:uid="{00000000-0005-0000-0000-0000041A0000}"/>
    <cellStyle name="Normal 64 3 2 2 2 3 2" xfId="16712" xr:uid="{00000000-0005-0000-0000-000048410000}"/>
    <cellStyle name="Normal 64 3 2 2 2 3 3" xfId="11692" xr:uid="{00000000-0005-0000-0000-0000AC2D0000}"/>
    <cellStyle name="Normal 64 3 2 2 2 3 3 3" xfId="26793" xr:uid="{00000000-0005-0000-0000-0000A9680000}"/>
    <cellStyle name="Normal 64 3 2 2 2 3 5" xfId="21780" xr:uid="{00000000-0005-0000-0000-000014550000}"/>
    <cellStyle name="Normal 64 3 2 2 2 4" xfId="13370" xr:uid="{00000000-0005-0000-0000-00003A340000}"/>
    <cellStyle name="Normal 64 3 2 2 2 4 3" xfId="28468" xr:uid="{00000000-0005-0000-0000-0000346F0000}"/>
    <cellStyle name="Normal 64 3 2 2 2 5" xfId="8349" xr:uid="{00000000-0005-0000-0000-00009D200000}"/>
    <cellStyle name="Normal 64 3 2 2 2 5 3" xfId="23451" xr:uid="{00000000-0005-0000-0000-00009B5B0000}"/>
    <cellStyle name="Normal 64 3 2 2 2 7" xfId="18438" xr:uid="{00000000-0005-0000-0000-000006480000}"/>
    <cellStyle name="Normal 64 3 2 2 3" xfId="4131" xr:uid="{00000000-0005-0000-0000-000023100000}"/>
    <cellStyle name="Normal 64 3 2 2 3 2" xfId="14205" xr:uid="{00000000-0005-0000-0000-00007D370000}"/>
    <cellStyle name="Normal 64 3 2 2 3 2 3" xfId="29303" xr:uid="{00000000-0005-0000-0000-000077720000}"/>
    <cellStyle name="Normal 64 3 2 2 3 3" xfId="9185" xr:uid="{00000000-0005-0000-0000-0000E1230000}"/>
    <cellStyle name="Normal 64 3 2 2 3 3 3" xfId="24286" xr:uid="{00000000-0005-0000-0000-0000DE5E0000}"/>
    <cellStyle name="Normal 64 3 2 2 3 5" xfId="19273" xr:uid="{00000000-0005-0000-0000-0000494B0000}"/>
    <cellStyle name="Normal 64 3 2 2 4" xfId="5824" xr:uid="{00000000-0005-0000-0000-0000C0160000}"/>
    <cellStyle name="Normal 64 3 2 2 4 2" xfId="15876" xr:uid="{00000000-0005-0000-0000-0000043E0000}"/>
    <cellStyle name="Normal 64 3 2 2 4 3" xfId="10856" xr:uid="{00000000-0005-0000-0000-0000682A0000}"/>
    <cellStyle name="Normal 64 3 2 2 4 3 3" xfId="25957" xr:uid="{00000000-0005-0000-0000-000065650000}"/>
    <cellStyle name="Normal 64 3 2 2 4 5" xfId="20944" xr:uid="{00000000-0005-0000-0000-0000D0510000}"/>
    <cellStyle name="Normal 64 3 2 2 5" xfId="12534" xr:uid="{00000000-0005-0000-0000-0000F6300000}"/>
    <cellStyle name="Normal 64 3 2 2 5 3" xfId="27632" xr:uid="{00000000-0005-0000-0000-0000F06B0000}"/>
    <cellStyle name="Normal 64 3 2 2 6" xfId="7513" xr:uid="{00000000-0005-0000-0000-0000591D0000}"/>
    <cellStyle name="Normal 64 3 2 2 6 3" xfId="22615" xr:uid="{00000000-0005-0000-0000-000057580000}"/>
    <cellStyle name="Normal 64 3 2 2 8" xfId="17602" xr:uid="{00000000-0005-0000-0000-0000C2440000}"/>
    <cellStyle name="Normal 64 3 2 3" xfId="2860" xr:uid="{00000000-0005-0000-0000-00002C0B0000}"/>
    <cellStyle name="Normal 64 3 2 3 2" xfId="4550" xr:uid="{00000000-0005-0000-0000-0000C6110000}"/>
    <cellStyle name="Normal 64 3 2 3 2 2" xfId="14623" xr:uid="{00000000-0005-0000-0000-00001F390000}"/>
    <cellStyle name="Normal 64 3 2 3 2 2 3" xfId="29721" xr:uid="{00000000-0005-0000-0000-000019740000}"/>
    <cellStyle name="Normal 64 3 2 3 2 3" xfId="9603" xr:uid="{00000000-0005-0000-0000-000083250000}"/>
    <cellStyle name="Normal 64 3 2 3 2 3 3" xfId="24704" xr:uid="{00000000-0005-0000-0000-000080600000}"/>
    <cellStyle name="Normal 64 3 2 3 2 5" xfId="19691" xr:uid="{00000000-0005-0000-0000-0000EB4C0000}"/>
    <cellStyle name="Normal 64 3 2 3 3" xfId="6242" xr:uid="{00000000-0005-0000-0000-000062180000}"/>
    <cellStyle name="Normal 64 3 2 3 3 2" xfId="16294" xr:uid="{00000000-0005-0000-0000-0000A63F0000}"/>
    <cellStyle name="Normal 64 3 2 3 3 3" xfId="11274" xr:uid="{00000000-0005-0000-0000-00000A2C0000}"/>
    <cellStyle name="Normal 64 3 2 3 3 3 3" xfId="26375" xr:uid="{00000000-0005-0000-0000-000007670000}"/>
    <cellStyle name="Normal 64 3 2 3 3 5" xfId="21362" xr:uid="{00000000-0005-0000-0000-000072530000}"/>
    <cellStyle name="Normal 64 3 2 3 4" xfId="12952" xr:uid="{00000000-0005-0000-0000-000098320000}"/>
    <cellStyle name="Normal 64 3 2 3 4 3" xfId="28050" xr:uid="{00000000-0005-0000-0000-0000926D0000}"/>
    <cellStyle name="Normal 64 3 2 3 5" xfId="7931" xr:uid="{00000000-0005-0000-0000-0000FB1E0000}"/>
    <cellStyle name="Normal 64 3 2 3 5 3" xfId="23033" xr:uid="{00000000-0005-0000-0000-0000F9590000}"/>
    <cellStyle name="Normal 64 3 2 3 7" xfId="18020" xr:uid="{00000000-0005-0000-0000-000064460000}"/>
    <cellStyle name="Normal 64 3 2 4" xfId="3713" xr:uid="{00000000-0005-0000-0000-0000810E0000}"/>
    <cellStyle name="Normal 64 3 2 4 2" xfId="13787" xr:uid="{00000000-0005-0000-0000-0000DB350000}"/>
    <cellStyle name="Normal 64 3 2 4 2 3" xfId="28885" xr:uid="{00000000-0005-0000-0000-0000D5700000}"/>
    <cellStyle name="Normal 64 3 2 4 3" xfId="8767" xr:uid="{00000000-0005-0000-0000-00003F220000}"/>
    <cellStyle name="Normal 64 3 2 4 3 3" xfId="23868" xr:uid="{00000000-0005-0000-0000-00003C5D0000}"/>
    <cellStyle name="Normal 64 3 2 4 5" xfId="18855" xr:uid="{00000000-0005-0000-0000-0000A7490000}"/>
    <cellStyle name="Normal 64 3 2 5" xfId="5406" xr:uid="{00000000-0005-0000-0000-00001E150000}"/>
    <cellStyle name="Normal 64 3 2 5 2" xfId="15458" xr:uid="{00000000-0005-0000-0000-0000623C0000}"/>
    <cellStyle name="Normal 64 3 2 5 2 3" xfId="30556" xr:uid="{00000000-0005-0000-0000-00005C770000}"/>
    <cellStyle name="Normal 64 3 2 5 3" xfId="10438" xr:uid="{00000000-0005-0000-0000-0000C6280000}"/>
    <cellStyle name="Normal 64 3 2 5 3 3" xfId="25539" xr:uid="{00000000-0005-0000-0000-0000C3630000}"/>
    <cellStyle name="Normal 64 3 2 5 5" xfId="20526" xr:uid="{00000000-0005-0000-0000-00002E500000}"/>
    <cellStyle name="Normal 64 3 2 6" xfId="12116" xr:uid="{00000000-0005-0000-0000-0000542F0000}"/>
    <cellStyle name="Normal 64 3 2 6 3" xfId="27214" xr:uid="{00000000-0005-0000-0000-00004E6A0000}"/>
    <cellStyle name="Normal 64 3 2 7" xfId="7095" xr:uid="{00000000-0005-0000-0000-0000B71B0000}"/>
    <cellStyle name="Normal 64 3 2 7 3" xfId="22197" xr:uid="{00000000-0005-0000-0000-0000B5560000}"/>
    <cellStyle name="Normal 64 3 2 9" xfId="17184" xr:uid="{00000000-0005-0000-0000-000020430000}"/>
    <cellStyle name="Normal 64 3 3" xfId="2231" xr:uid="{00000000-0005-0000-0000-0000B7080000}"/>
    <cellStyle name="Normal 64 3 3 2" xfId="3070" xr:uid="{00000000-0005-0000-0000-0000FE0B0000}"/>
    <cellStyle name="Normal 64 3 3 2 2" xfId="4760" xr:uid="{00000000-0005-0000-0000-000098120000}"/>
    <cellStyle name="Normal 64 3 3 2 2 2" xfId="14833" xr:uid="{00000000-0005-0000-0000-0000F1390000}"/>
    <cellStyle name="Normal 64 3 3 2 2 2 3" xfId="29931" xr:uid="{00000000-0005-0000-0000-0000EB740000}"/>
    <cellStyle name="Normal 64 3 3 2 2 3" xfId="9813" xr:uid="{00000000-0005-0000-0000-000055260000}"/>
    <cellStyle name="Normal 64 3 3 2 2 3 3" xfId="24914" xr:uid="{00000000-0005-0000-0000-000052610000}"/>
    <cellStyle name="Normal 64 3 3 2 2 5" xfId="19901" xr:uid="{00000000-0005-0000-0000-0000BD4D0000}"/>
    <cellStyle name="Normal 64 3 3 2 3" xfId="6452" xr:uid="{00000000-0005-0000-0000-000034190000}"/>
    <cellStyle name="Normal 64 3 3 2 3 2" xfId="16504" xr:uid="{00000000-0005-0000-0000-000078400000}"/>
    <cellStyle name="Normal 64 3 3 2 3 3" xfId="11484" xr:uid="{00000000-0005-0000-0000-0000DC2C0000}"/>
    <cellStyle name="Normal 64 3 3 2 3 3 3" xfId="26585" xr:uid="{00000000-0005-0000-0000-0000D9670000}"/>
    <cellStyle name="Normal 64 3 3 2 3 5" xfId="21572" xr:uid="{00000000-0005-0000-0000-000044540000}"/>
    <cellStyle name="Normal 64 3 3 2 4" xfId="13162" xr:uid="{00000000-0005-0000-0000-00006A330000}"/>
    <cellStyle name="Normal 64 3 3 2 4 3" xfId="28260" xr:uid="{00000000-0005-0000-0000-0000646E0000}"/>
    <cellStyle name="Normal 64 3 3 2 5" xfId="8141" xr:uid="{00000000-0005-0000-0000-0000CD1F0000}"/>
    <cellStyle name="Normal 64 3 3 2 5 3" xfId="23243" xr:uid="{00000000-0005-0000-0000-0000CB5A0000}"/>
    <cellStyle name="Normal 64 3 3 2 7" xfId="18230" xr:uid="{00000000-0005-0000-0000-000036470000}"/>
    <cellStyle name="Normal 64 3 3 3" xfId="3923" xr:uid="{00000000-0005-0000-0000-0000530F0000}"/>
    <cellStyle name="Normal 64 3 3 3 2" xfId="13997" xr:uid="{00000000-0005-0000-0000-0000AD360000}"/>
    <cellStyle name="Normal 64 3 3 3 2 3" xfId="29095" xr:uid="{00000000-0005-0000-0000-0000A7710000}"/>
    <cellStyle name="Normal 64 3 3 3 3" xfId="8977" xr:uid="{00000000-0005-0000-0000-000011230000}"/>
    <cellStyle name="Normal 64 3 3 3 3 3" xfId="24078" xr:uid="{00000000-0005-0000-0000-00000E5E0000}"/>
    <cellStyle name="Normal 64 3 3 3 5" xfId="19065" xr:uid="{00000000-0005-0000-0000-0000794A0000}"/>
    <cellStyle name="Normal 64 3 3 4" xfId="5616" xr:uid="{00000000-0005-0000-0000-0000F0150000}"/>
    <cellStyle name="Normal 64 3 3 4 2" xfId="15668" xr:uid="{00000000-0005-0000-0000-0000343D0000}"/>
    <cellStyle name="Normal 64 3 3 4 2 3" xfId="30766" xr:uid="{00000000-0005-0000-0000-00002E780000}"/>
    <cellStyle name="Normal 64 3 3 4 3" xfId="10648" xr:uid="{00000000-0005-0000-0000-000098290000}"/>
    <cellStyle name="Normal 64 3 3 4 3 3" xfId="25749" xr:uid="{00000000-0005-0000-0000-000095640000}"/>
    <cellStyle name="Normal 64 3 3 4 5" xfId="20736" xr:uid="{00000000-0005-0000-0000-000000510000}"/>
    <cellStyle name="Normal 64 3 3 5" xfId="12326" xr:uid="{00000000-0005-0000-0000-000026300000}"/>
    <cellStyle name="Normal 64 3 3 5 3" xfId="27424" xr:uid="{00000000-0005-0000-0000-0000206B0000}"/>
    <cellStyle name="Normal 64 3 3 6" xfId="7305" xr:uid="{00000000-0005-0000-0000-0000891C0000}"/>
    <cellStyle name="Normal 64 3 3 6 3" xfId="22407" xr:uid="{00000000-0005-0000-0000-000087570000}"/>
    <cellStyle name="Normal 64 3 3 8" xfId="17394" xr:uid="{00000000-0005-0000-0000-0000F2430000}"/>
    <cellStyle name="Normal 64 3 4" xfId="2652" xr:uid="{00000000-0005-0000-0000-00005C0A0000}"/>
    <cellStyle name="Normal 64 3 4 2" xfId="4342" xr:uid="{00000000-0005-0000-0000-0000F6100000}"/>
    <cellStyle name="Normal 64 3 4 2 2" xfId="14415" xr:uid="{00000000-0005-0000-0000-00004F380000}"/>
    <cellStyle name="Normal 64 3 4 2 2 3" xfId="29513" xr:uid="{00000000-0005-0000-0000-000049730000}"/>
    <cellStyle name="Normal 64 3 4 2 3" xfId="9395" xr:uid="{00000000-0005-0000-0000-0000B3240000}"/>
    <cellStyle name="Normal 64 3 4 2 3 3" xfId="24496" xr:uid="{00000000-0005-0000-0000-0000B05F0000}"/>
    <cellStyle name="Normal 64 3 4 2 5" xfId="19483" xr:uid="{00000000-0005-0000-0000-00001B4C0000}"/>
    <cellStyle name="Normal 64 3 4 3" xfId="6034" xr:uid="{00000000-0005-0000-0000-000092170000}"/>
    <cellStyle name="Normal 64 3 4 3 2" xfId="16086" xr:uid="{00000000-0005-0000-0000-0000D63E0000}"/>
    <cellStyle name="Normal 64 3 4 3 3" xfId="11066" xr:uid="{00000000-0005-0000-0000-00003A2B0000}"/>
    <cellStyle name="Normal 64 3 4 3 3 3" xfId="26167" xr:uid="{00000000-0005-0000-0000-000037660000}"/>
    <cellStyle name="Normal 64 3 4 3 5" xfId="21154" xr:uid="{00000000-0005-0000-0000-0000A2520000}"/>
    <cellStyle name="Normal 64 3 4 4" xfId="12744" xr:uid="{00000000-0005-0000-0000-0000C8310000}"/>
    <cellStyle name="Normal 64 3 4 4 3" xfId="27842" xr:uid="{00000000-0005-0000-0000-0000C26C0000}"/>
    <cellStyle name="Normal 64 3 4 5" xfId="7723" xr:uid="{00000000-0005-0000-0000-00002B1E0000}"/>
    <cellStyle name="Normal 64 3 4 5 3" xfId="22825" xr:uid="{00000000-0005-0000-0000-000029590000}"/>
    <cellStyle name="Normal 64 3 4 7" xfId="17812" xr:uid="{00000000-0005-0000-0000-000094450000}"/>
    <cellStyle name="Normal 64 3 5" xfId="3505" xr:uid="{00000000-0005-0000-0000-0000B10D0000}"/>
    <cellStyle name="Normal 64 3 5 2" xfId="13579" xr:uid="{00000000-0005-0000-0000-00000B350000}"/>
    <cellStyle name="Normal 64 3 5 2 3" xfId="28677" xr:uid="{00000000-0005-0000-0000-000005700000}"/>
    <cellStyle name="Normal 64 3 5 3" xfId="8559" xr:uid="{00000000-0005-0000-0000-00006F210000}"/>
    <cellStyle name="Normal 64 3 5 3 3" xfId="23660" xr:uid="{00000000-0005-0000-0000-00006C5C0000}"/>
    <cellStyle name="Normal 64 3 5 5" xfId="18647" xr:uid="{00000000-0005-0000-0000-0000D7480000}"/>
    <cellStyle name="Normal 64 3 6" xfId="5198" xr:uid="{00000000-0005-0000-0000-00004E140000}"/>
    <cellStyle name="Normal 64 3 6 2" xfId="15250" xr:uid="{00000000-0005-0000-0000-0000923B0000}"/>
    <cellStyle name="Normal 64 3 6 2 3" xfId="30348" xr:uid="{00000000-0005-0000-0000-00008C760000}"/>
    <cellStyle name="Normal 64 3 6 3" xfId="10230" xr:uid="{00000000-0005-0000-0000-0000F6270000}"/>
    <cellStyle name="Normal 64 3 6 3 3" xfId="25331" xr:uid="{00000000-0005-0000-0000-0000F3620000}"/>
    <cellStyle name="Normal 64 3 6 5" xfId="20318" xr:uid="{00000000-0005-0000-0000-00005E4F0000}"/>
    <cellStyle name="Normal 64 3 7" xfId="11908" xr:uid="{00000000-0005-0000-0000-0000842E0000}"/>
    <cellStyle name="Normal 64 3 7 3" xfId="27006" xr:uid="{00000000-0005-0000-0000-00007E690000}"/>
    <cellStyle name="Normal 64 3 8" xfId="6887" xr:uid="{00000000-0005-0000-0000-0000E71A0000}"/>
    <cellStyle name="Normal 64 3 8 3" xfId="21989" xr:uid="{00000000-0005-0000-0000-0000E5550000}"/>
    <cellStyle name="Normal 64 4" xfId="1912" xr:uid="{00000000-0005-0000-0000-000078070000}"/>
    <cellStyle name="Normal 64 4 2" xfId="2335" xr:uid="{00000000-0005-0000-0000-00001F090000}"/>
    <cellStyle name="Normal 64 4 2 2" xfId="3174" xr:uid="{00000000-0005-0000-0000-0000660C0000}"/>
    <cellStyle name="Normal 64 4 2 2 2" xfId="4864" xr:uid="{00000000-0005-0000-0000-000000130000}"/>
    <cellStyle name="Normal 64 4 2 2 2 2" xfId="14937" xr:uid="{00000000-0005-0000-0000-0000593A0000}"/>
    <cellStyle name="Normal 64 4 2 2 2 2 3" xfId="30035" xr:uid="{00000000-0005-0000-0000-000053750000}"/>
    <cellStyle name="Normal 64 4 2 2 2 3" xfId="9917" xr:uid="{00000000-0005-0000-0000-0000BD260000}"/>
    <cellStyle name="Normal 64 4 2 2 2 3 3" xfId="25018" xr:uid="{00000000-0005-0000-0000-0000BA610000}"/>
    <cellStyle name="Normal 64 4 2 2 2 5" xfId="20005" xr:uid="{00000000-0005-0000-0000-0000254E0000}"/>
    <cellStyle name="Normal 64 4 2 2 3" xfId="6556" xr:uid="{00000000-0005-0000-0000-00009C190000}"/>
    <cellStyle name="Normal 64 4 2 2 3 2" xfId="16608" xr:uid="{00000000-0005-0000-0000-0000E0400000}"/>
    <cellStyle name="Normal 64 4 2 2 3 3" xfId="11588" xr:uid="{00000000-0005-0000-0000-0000442D0000}"/>
    <cellStyle name="Normal 64 4 2 2 3 3 3" xfId="26689" xr:uid="{00000000-0005-0000-0000-000041680000}"/>
    <cellStyle name="Normal 64 4 2 2 3 5" xfId="21676" xr:uid="{00000000-0005-0000-0000-0000AC540000}"/>
    <cellStyle name="Normal 64 4 2 2 4" xfId="13266" xr:uid="{00000000-0005-0000-0000-0000D2330000}"/>
    <cellStyle name="Normal 64 4 2 2 4 3" xfId="28364" xr:uid="{00000000-0005-0000-0000-0000CC6E0000}"/>
    <cellStyle name="Normal 64 4 2 2 5" xfId="8245" xr:uid="{00000000-0005-0000-0000-000035200000}"/>
    <cellStyle name="Normal 64 4 2 2 5 3" xfId="23347" xr:uid="{00000000-0005-0000-0000-0000335B0000}"/>
    <cellStyle name="Normal 64 4 2 2 7" xfId="18334" xr:uid="{00000000-0005-0000-0000-00009E470000}"/>
    <cellStyle name="Normal 64 4 2 3" xfId="4027" xr:uid="{00000000-0005-0000-0000-0000BB0F0000}"/>
    <cellStyle name="Normal 64 4 2 3 2" xfId="14101" xr:uid="{00000000-0005-0000-0000-000015370000}"/>
    <cellStyle name="Normal 64 4 2 3 2 3" xfId="29199" xr:uid="{00000000-0005-0000-0000-00000F720000}"/>
    <cellStyle name="Normal 64 4 2 3 3" xfId="9081" xr:uid="{00000000-0005-0000-0000-000079230000}"/>
    <cellStyle name="Normal 64 4 2 3 3 3" xfId="24182" xr:uid="{00000000-0005-0000-0000-0000765E0000}"/>
    <cellStyle name="Normal 64 4 2 3 5" xfId="19169" xr:uid="{00000000-0005-0000-0000-0000E14A0000}"/>
    <cellStyle name="Normal 64 4 2 4" xfId="5720" xr:uid="{00000000-0005-0000-0000-000058160000}"/>
    <cellStyle name="Normal 64 4 2 4 2" xfId="15772" xr:uid="{00000000-0005-0000-0000-00009C3D0000}"/>
    <cellStyle name="Normal 64 4 2 4 2 3" xfId="30870" xr:uid="{00000000-0005-0000-0000-000096780000}"/>
    <cellStyle name="Normal 64 4 2 4 3" xfId="10752" xr:uid="{00000000-0005-0000-0000-0000002A0000}"/>
    <cellStyle name="Normal 64 4 2 4 3 3" xfId="25853" xr:uid="{00000000-0005-0000-0000-0000FD640000}"/>
    <cellStyle name="Normal 64 4 2 4 5" xfId="20840" xr:uid="{00000000-0005-0000-0000-000068510000}"/>
    <cellStyle name="Normal 64 4 2 5" xfId="12430" xr:uid="{00000000-0005-0000-0000-00008E300000}"/>
    <cellStyle name="Normal 64 4 2 5 3" xfId="27528" xr:uid="{00000000-0005-0000-0000-0000886B0000}"/>
    <cellStyle name="Normal 64 4 2 6" xfId="7409" xr:uid="{00000000-0005-0000-0000-0000F11C0000}"/>
    <cellStyle name="Normal 64 4 2 6 3" xfId="22511" xr:uid="{00000000-0005-0000-0000-0000EF570000}"/>
    <cellStyle name="Normal 64 4 2 8" xfId="17498" xr:uid="{00000000-0005-0000-0000-00005A440000}"/>
    <cellStyle name="Normal 64 4 3" xfId="2756" xr:uid="{00000000-0005-0000-0000-0000C40A0000}"/>
    <cellStyle name="Normal 64 4 3 2" xfId="4446" xr:uid="{00000000-0005-0000-0000-00005E110000}"/>
    <cellStyle name="Normal 64 4 3 2 2" xfId="14519" xr:uid="{00000000-0005-0000-0000-0000B7380000}"/>
    <cellStyle name="Normal 64 4 3 2 2 3" xfId="29617" xr:uid="{00000000-0005-0000-0000-0000B1730000}"/>
    <cellStyle name="Normal 64 4 3 2 3" xfId="9499" xr:uid="{00000000-0005-0000-0000-00001B250000}"/>
    <cellStyle name="Normal 64 4 3 2 3 3" xfId="24600" xr:uid="{00000000-0005-0000-0000-000018600000}"/>
    <cellStyle name="Normal 64 4 3 2 5" xfId="19587" xr:uid="{00000000-0005-0000-0000-0000834C0000}"/>
    <cellStyle name="Normal 64 4 3 3" xfId="6138" xr:uid="{00000000-0005-0000-0000-0000FA170000}"/>
    <cellStyle name="Normal 64 4 3 3 2" xfId="16190" xr:uid="{00000000-0005-0000-0000-00003E3F0000}"/>
    <cellStyle name="Normal 64 4 3 3 3" xfId="11170" xr:uid="{00000000-0005-0000-0000-0000A22B0000}"/>
    <cellStyle name="Normal 64 4 3 3 3 3" xfId="26271" xr:uid="{00000000-0005-0000-0000-00009F660000}"/>
    <cellStyle name="Normal 64 4 3 3 5" xfId="21258" xr:uid="{00000000-0005-0000-0000-00000A530000}"/>
    <cellStyle name="Normal 64 4 3 4" xfId="12848" xr:uid="{00000000-0005-0000-0000-000030320000}"/>
    <cellStyle name="Normal 64 4 3 4 3" xfId="27946" xr:uid="{00000000-0005-0000-0000-00002A6D0000}"/>
    <cellStyle name="Normal 64 4 3 5" xfId="7827" xr:uid="{00000000-0005-0000-0000-0000931E0000}"/>
    <cellStyle name="Normal 64 4 3 5 3" xfId="22929" xr:uid="{00000000-0005-0000-0000-000091590000}"/>
    <cellStyle name="Normal 64 4 3 7" xfId="17916" xr:uid="{00000000-0005-0000-0000-0000FC450000}"/>
    <cellStyle name="Normal 64 4 4" xfId="3609" xr:uid="{00000000-0005-0000-0000-0000190E0000}"/>
    <cellStyle name="Normal 64 4 4 2" xfId="13683" xr:uid="{00000000-0005-0000-0000-000073350000}"/>
    <cellStyle name="Normal 64 4 4 2 3" xfId="28781" xr:uid="{00000000-0005-0000-0000-00006D700000}"/>
    <cellStyle name="Normal 64 4 4 3" xfId="8663" xr:uid="{00000000-0005-0000-0000-0000D7210000}"/>
    <cellStyle name="Normal 64 4 4 3 3" xfId="23764" xr:uid="{00000000-0005-0000-0000-0000D45C0000}"/>
    <cellStyle name="Normal 64 4 4 5" xfId="18751" xr:uid="{00000000-0005-0000-0000-00003F490000}"/>
    <cellStyle name="Normal 64 4 5" xfId="5302" xr:uid="{00000000-0005-0000-0000-0000B6140000}"/>
    <cellStyle name="Normal 64 4 5 2" xfId="15354" xr:uid="{00000000-0005-0000-0000-0000FA3B0000}"/>
    <cellStyle name="Normal 64 4 5 2 3" xfId="30452" xr:uid="{00000000-0005-0000-0000-0000F4760000}"/>
    <cellStyle name="Normal 64 4 5 3" xfId="10334" xr:uid="{00000000-0005-0000-0000-00005E280000}"/>
    <cellStyle name="Normal 64 4 5 3 3" xfId="25435" xr:uid="{00000000-0005-0000-0000-00005B630000}"/>
    <cellStyle name="Normal 64 4 5 5" xfId="20422" xr:uid="{00000000-0005-0000-0000-0000C64F0000}"/>
    <cellStyle name="Normal 64 4 6" xfId="12012" xr:uid="{00000000-0005-0000-0000-0000EC2E0000}"/>
    <cellStyle name="Normal 64 4 6 3" xfId="27110" xr:uid="{00000000-0005-0000-0000-0000E6690000}"/>
    <cellStyle name="Normal 64 4 7" xfId="6991" xr:uid="{00000000-0005-0000-0000-00004F1B0000}"/>
    <cellStyle name="Normal 64 4 7 3" xfId="22093" xr:uid="{00000000-0005-0000-0000-00004D560000}"/>
    <cellStyle name="Normal 64 4 9" xfId="17080" xr:uid="{00000000-0005-0000-0000-0000B8420000}"/>
    <cellStyle name="Normal 64 5" xfId="2125" xr:uid="{00000000-0005-0000-0000-00004D080000}"/>
    <cellStyle name="Normal 64 5 2" xfId="2966" xr:uid="{00000000-0005-0000-0000-0000960B0000}"/>
    <cellStyle name="Normal 64 5 2 2" xfId="4656" xr:uid="{00000000-0005-0000-0000-000030120000}"/>
    <cellStyle name="Normal 64 5 2 2 2" xfId="14729" xr:uid="{00000000-0005-0000-0000-000089390000}"/>
    <cellStyle name="Normal 64 5 2 2 2 3" xfId="29827" xr:uid="{00000000-0005-0000-0000-000083740000}"/>
    <cellStyle name="Normal 64 5 2 2 3" xfId="9709" xr:uid="{00000000-0005-0000-0000-0000ED250000}"/>
    <cellStyle name="Normal 64 5 2 2 3 3" xfId="24810" xr:uid="{00000000-0005-0000-0000-0000EA600000}"/>
    <cellStyle name="Normal 64 5 2 2 5" xfId="19797" xr:uid="{00000000-0005-0000-0000-0000554D0000}"/>
    <cellStyle name="Normal 64 5 2 3" xfId="6348" xr:uid="{00000000-0005-0000-0000-0000CC180000}"/>
    <cellStyle name="Normal 64 5 2 3 2" xfId="16400" xr:uid="{00000000-0005-0000-0000-000010400000}"/>
    <cellStyle name="Normal 64 5 2 3 3" xfId="11380" xr:uid="{00000000-0005-0000-0000-0000742C0000}"/>
    <cellStyle name="Normal 64 5 2 3 3 3" xfId="26481" xr:uid="{00000000-0005-0000-0000-000071670000}"/>
    <cellStyle name="Normal 64 5 2 3 5" xfId="21468" xr:uid="{00000000-0005-0000-0000-0000DC530000}"/>
    <cellStyle name="Normal 64 5 2 4" xfId="13058" xr:uid="{00000000-0005-0000-0000-000002330000}"/>
    <cellStyle name="Normal 64 5 2 4 3" xfId="28156" xr:uid="{00000000-0005-0000-0000-0000FC6D0000}"/>
    <cellStyle name="Normal 64 5 2 5" xfId="8037" xr:uid="{00000000-0005-0000-0000-0000651F0000}"/>
    <cellStyle name="Normal 64 5 2 5 3" xfId="23139" xr:uid="{00000000-0005-0000-0000-0000635A0000}"/>
    <cellStyle name="Normal 64 5 2 7" xfId="18126" xr:uid="{00000000-0005-0000-0000-0000CE460000}"/>
    <cellStyle name="Normal 64 5 3" xfId="3819" xr:uid="{00000000-0005-0000-0000-0000EB0E0000}"/>
    <cellStyle name="Normal 64 5 3 2" xfId="13893" xr:uid="{00000000-0005-0000-0000-000045360000}"/>
    <cellStyle name="Normal 64 5 3 2 3" xfId="28991" xr:uid="{00000000-0005-0000-0000-00003F710000}"/>
    <cellStyle name="Normal 64 5 3 3" xfId="8873" xr:uid="{00000000-0005-0000-0000-0000A9220000}"/>
    <cellStyle name="Normal 64 5 3 3 3" xfId="23974" xr:uid="{00000000-0005-0000-0000-0000A65D0000}"/>
    <cellStyle name="Normal 64 5 3 5" xfId="18961" xr:uid="{00000000-0005-0000-0000-0000114A0000}"/>
    <cellStyle name="Normal 64 5 4" xfId="5512" xr:uid="{00000000-0005-0000-0000-000088150000}"/>
    <cellStyle name="Normal 64 5 4 2" xfId="15564" xr:uid="{00000000-0005-0000-0000-0000CC3C0000}"/>
    <cellStyle name="Normal 64 5 4 2 3" xfId="30662" xr:uid="{00000000-0005-0000-0000-0000C6770000}"/>
    <cellStyle name="Normal 64 5 4 3" xfId="10544" xr:uid="{00000000-0005-0000-0000-000030290000}"/>
    <cellStyle name="Normal 64 5 4 3 3" xfId="25645" xr:uid="{00000000-0005-0000-0000-00002D640000}"/>
    <cellStyle name="Normal 64 5 4 5" xfId="20632" xr:uid="{00000000-0005-0000-0000-000098500000}"/>
    <cellStyle name="Normal 64 5 5" xfId="12222" xr:uid="{00000000-0005-0000-0000-0000BE2F0000}"/>
    <cellStyle name="Normal 64 5 5 3" xfId="27320" xr:uid="{00000000-0005-0000-0000-0000B86A0000}"/>
    <cellStyle name="Normal 64 5 6" xfId="7201" xr:uid="{00000000-0005-0000-0000-0000211C0000}"/>
    <cellStyle name="Normal 64 5 6 3" xfId="22303" xr:uid="{00000000-0005-0000-0000-00001F570000}"/>
    <cellStyle name="Normal 64 5 8" xfId="17290" xr:uid="{00000000-0005-0000-0000-00008A430000}"/>
    <cellStyle name="Normal 64 6" xfId="2546" xr:uid="{00000000-0005-0000-0000-0000F2090000}"/>
    <cellStyle name="Normal 64 6 2" xfId="4238" xr:uid="{00000000-0005-0000-0000-00008E100000}"/>
    <cellStyle name="Normal 64 6 2 2" xfId="14311" xr:uid="{00000000-0005-0000-0000-0000E7370000}"/>
    <cellStyle name="Normal 64 6 2 2 3" xfId="29409" xr:uid="{00000000-0005-0000-0000-0000E1720000}"/>
    <cellStyle name="Normal 64 6 2 3" xfId="9291" xr:uid="{00000000-0005-0000-0000-00004B240000}"/>
    <cellStyle name="Normal 64 6 2 3 3" xfId="24392" xr:uid="{00000000-0005-0000-0000-0000485F0000}"/>
    <cellStyle name="Normal 64 6 2 5" xfId="19379" xr:uid="{00000000-0005-0000-0000-0000B34B0000}"/>
    <cellStyle name="Normal 64 6 3" xfId="5930" xr:uid="{00000000-0005-0000-0000-00002A170000}"/>
    <cellStyle name="Normal 64 6 3 2" xfId="15982" xr:uid="{00000000-0005-0000-0000-00006E3E0000}"/>
    <cellStyle name="Normal 64 6 3 3" xfId="10962" xr:uid="{00000000-0005-0000-0000-0000D22A0000}"/>
    <cellStyle name="Normal 64 6 3 3 3" xfId="26063" xr:uid="{00000000-0005-0000-0000-0000CF650000}"/>
    <cellStyle name="Normal 64 6 3 5" xfId="21050" xr:uid="{00000000-0005-0000-0000-00003A520000}"/>
    <cellStyle name="Normal 64 6 4" xfId="12640" xr:uid="{00000000-0005-0000-0000-000060310000}"/>
    <cellStyle name="Normal 64 6 4 3" xfId="27738" xr:uid="{00000000-0005-0000-0000-00005A6C0000}"/>
    <cellStyle name="Normal 64 6 5" xfId="7619" xr:uid="{00000000-0005-0000-0000-0000C31D0000}"/>
    <cellStyle name="Normal 64 6 5 3" xfId="22721" xr:uid="{00000000-0005-0000-0000-0000C1580000}"/>
    <cellStyle name="Normal 64 6 7" xfId="17708" xr:uid="{00000000-0005-0000-0000-00002C450000}"/>
    <cellStyle name="Normal 64 7" xfId="3398" xr:uid="{00000000-0005-0000-0000-0000460D0000}"/>
    <cellStyle name="Normal 64 7 2" xfId="13475" xr:uid="{00000000-0005-0000-0000-0000A3340000}"/>
    <cellStyle name="Normal 64 7 2 3" xfId="28573" xr:uid="{00000000-0005-0000-0000-00009D6F0000}"/>
    <cellStyle name="Normal 64 7 3" xfId="8455" xr:uid="{00000000-0005-0000-0000-000007210000}"/>
    <cellStyle name="Normal 64 7 3 3" xfId="23556" xr:uid="{00000000-0005-0000-0000-0000045C0000}"/>
    <cellStyle name="Normal 64 7 5" xfId="18543" xr:uid="{00000000-0005-0000-0000-00006F480000}"/>
    <cellStyle name="Normal 64 8" xfId="5092" xr:uid="{00000000-0005-0000-0000-0000E4130000}"/>
    <cellStyle name="Normal 64 8 2" xfId="15146" xr:uid="{00000000-0005-0000-0000-00002A3B0000}"/>
    <cellStyle name="Normal 64 8 2 3" xfId="30244" xr:uid="{00000000-0005-0000-0000-000024760000}"/>
    <cellStyle name="Normal 64 8 3" xfId="10126" xr:uid="{00000000-0005-0000-0000-00008E270000}"/>
    <cellStyle name="Normal 64 8 3 3" xfId="25227" xr:uid="{00000000-0005-0000-0000-00008B620000}"/>
    <cellStyle name="Normal 64 8 5" xfId="20214" xr:uid="{00000000-0005-0000-0000-0000F64E0000}"/>
    <cellStyle name="Normal 64 9" xfId="11802" xr:uid="{00000000-0005-0000-0000-00001A2E0000}"/>
    <cellStyle name="Normal 64 9 3" xfId="26902" xr:uid="{00000000-0005-0000-0000-000016690000}"/>
    <cellStyle name="Normal 65" xfId="1477" xr:uid="{00000000-0005-0000-0000-0000C5050000}"/>
    <cellStyle name="Normal 65 10" xfId="6782" xr:uid="{00000000-0005-0000-0000-00007E1A0000}"/>
    <cellStyle name="Normal 65 10 3" xfId="21886" xr:uid="{00000000-0005-0000-0000-00007E550000}"/>
    <cellStyle name="Normal 65 12" xfId="16871" xr:uid="{00000000-0005-0000-0000-0000E7410000}"/>
    <cellStyle name="Normal 65 2" xfId="1746" xr:uid="{00000000-0005-0000-0000-0000D2060000}"/>
    <cellStyle name="Normal 65 2 11" xfId="16925" xr:uid="{00000000-0005-0000-0000-00001D420000}"/>
    <cellStyle name="Normal 65 2 2" xfId="1854" xr:uid="{00000000-0005-0000-0000-00003E070000}"/>
    <cellStyle name="Normal 65 2 2 10" xfId="17029" xr:uid="{00000000-0005-0000-0000-000085420000}"/>
    <cellStyle name="Normal 65 2 2 2" xfId="2071" xr:uid="{00000000-0005-0000-0000-000017080000}"/>
    <cellStyle name="Normal 65 2 2 2 2" xfId="2492" xr:uid="{00000000-0005-0000-0000-0000BC090000}"/>
    <cellStyle name="Normal 65 2 2 2 2 2" xfId="3331" xr:uid="{00000000-0005-0000-0000-0000030D0000}"/>
    <cellStyle name="Normal 65 2 2 2 2 2 2" xfId="5021" xr:uid="{00000000-0005-0000-0000-00009D130000}"/>
    <cellStyle name="Normal 65 2 2 2 2 2 2 2" xfId="15094" xr:uid="{00000000-0005-0000-0000-0000F63A0000}"/>
    <cellStyle name="Normal 65 2 2 2 2 2 2 2 3" xfId="30192" xr:uid="{00000000-0005-0000-0000-0000F0750000}"/>
    <cellStyle name="Normal 65 2 2 2 2 2 2 3" xfId="10074" xr:uid="{00000000-0005-0000-0000-00005A270000}"/>
    <cellStyle name="Normal 65 2 2 2 2 2 2 3 3" xfId="25175" xr:uid="{00000000-0005-0000-0000-000057620000}"/>
    <cellStyle name="Normal 65 2 2 2 2 2 2 5" xfId="20162" xr:uid="{00000000-0005-0000-0000-0000C24E0000}"/>
    <cellStyle name="Normal 65 2 2 2 2 2 3" xfId="6713" xr:uid="{00000000-0005-0000-0000-0000391A0000}"/>
    <cellStyle name="Normal 65 2 2 2 2 2 3 2" xfId="16765" xr:uid="{00000000-0005-0000-0000-00007D410000}"/>
    <cellStyle name="Normal 65 2 2 2 2 2 3 3" xfId="11745" xr:uid="{00000000-0005-0000-0000-0000E12D0000}"/>
    <cellStyle name="Normal 65 2 2 2 2 2 3 3 3" xfId="26846" xr:uid="{00000000-0005-0000-0000-0000DE680000}"/>
    <cellStyle name="Normal 65 2 2 2 2 2 3 5" xfId="21833" xr:uid="{00000000-0005-0000-0000-000049550000}"/>
    <cellStyle name="Normal 65 2 2 2 2 2 4" xfId="13423" xr:uid="{00000000-0005-0000-0000-00006F340000}"/>
    <cellStyle name="Normal 65 2 2 2 2 2 4 3" xfId="28521" xr:uid="{00000000-0005-0000-0000-0000696F0000}"/>
    <cellStyle name="Normal 65 2 2 2 2 2 5" xfId="8402" xr:uid="{00000000-0005-0000-0000-0000D2200000}"/>
    <cellStyle name="Normal 65 2 2 2 2 2 5 3" xfId="23504" xr:uid="{00000000-0005-0000-0000-0000D05B0000}"/>
    <cellStyle name="Normal 65 2 2 2 2 2 7" xfId="18491" xr:uid="{00000000-0005-0000-0000-00003B480000}"/>
    <cellStyle name="Normal 65 2 2 2 2 3" xfId="4184" xr:uid="{00000000-0005-0000-0000-000058100000}"/>
    <cellStyle name="Normal 65 2 2 2 2 3 2" xfId="14258" xr:uid="{00000000-0005-0000-0000-0000B2370000}"/>
    <cellStyle name="Normal 65 2 2 2 2 3 2 3" xfId="29356" xr:uid="{00000000-0005-0000-0000-0000AC720000}"/>
    <cellStyle name="Normal 65 2 2 2 2 3 3" xfId="9238" xr:uid="{00000000-0005-0000-0000-000016240000}"/>
    <cellStyle name="Normal 65 2 2 2 2 3 3 3" xfId="24339" xr:uid="{00000000-0005-0000-0000-0000135F0000}"/>
    <cellStyle name="Normal 65 2 2 2 2 3 5" xfId="19326" xr:uid="{00000000-0005-0000-0000-00007E4B0000}"/>
    <cellStyle name="Normal 65 2 2 2 2 4" xfId="5877" xr:uid="{00000000-0005-0000-0000-0000F5160000}"/>
    <cellStyle name="Normal 65 2 2 2 2 4 2" xfId="15929" xr:uid="{00000000-0005-0000-0000-0000393E0000}"/>
    <cellStyle name="Normal 65 2 2 2 2 4 3" xfId="10909" xr:uid="{00000000-0005-0000-0000-00009D2A0000}"/>
    <cellStyle name="Normal 65 2 2 2 2 4 3 3" xfId="26010" xr:uid="{00000000-0005-0000-0000-00009A650000}"/>
    <cellStyle name="Normal 65 2 2 2 2 4 5" xfId="20997" xr:uid="{00000000-0005-0000-0000-000005520000}"/>
    <cellStyle name="Normal 65 2 2 2 2 5" xfId="12587" xr:uid="{00000000-0005-0000-0000-00002B310000}"/>
    <cellStyle name="Normal 65 2 2 2 2 5 3" xfId="27685" xr:uid="{00000000-0005-0000-0000-0000256C0000}"/>
    <cellStyle name="Normal 65 2 2 2 2 6" xfId="7566" xr:uid="{00000000-0005-0000-0000-00008E1D0000}"/>
    <cellStyle name="Normal 65 2 2 2 2 6 3" xfId="22668" xr:uid="{00000000-0005-0000-0000-00008C580000}"/>
    <cellStyle name="Normal 65 2 2 2 2 8" xfId="17655" xr:uid="{00000000-0005-0000-0000-0000F7440000}"/>
    <cellStyle name="Normal 65 2 2 2 3" xfId="2913" xr:uid="{00000000-0005-0000-0000-0000610B0000}"/>
    <cellStyle name="Normal 65 2 2 2 3 2" xfId="4603" xr:uid="{00000000-0005-0000-0000-0000FB110000}"/>
    <cellStyle name="Normal 65 2 2 2 3 2 2" xfId="14676" xr:uid="{00000000-0005-0000-0000-000054390000}"/>
    <cellStyle name="Normal 65 2 2 2 3 2 2 3" xfId="29774" xr:uid="{00000000-0005-0000-0000-00004E740000}"/>
    <cellStyle name="Normal 65 2 2 2 3 2 3" xfId="9656" xr:uid="{00000000-0005-0000-0000-0000B8250000}"/>
    <cellStyle name="Normal 65 2 2 2 3 2 3 3" xfId="24757" xr:uid="{00000000-0005-0000-0000-0000B5600000}"/>
    <cellStyle name="Normal 65 2 2 2 3 2 5" xfId="19744" xr:uid="{00000000-0005-0000-0000-0000204D0000}"/>
    <cellStyle name="Normal 65 2 2 2 3 3" xfId="6295" xr:uid="{00000000-0005-0000-0000-000097180000}"/>
    <cellStyle name="Normal 65 2 2 2 3 3 2" xfId="16347" xr:uid="{00000000-0005-0000-0000-0000DB3F0000}"/>
    <cellStyle name="Normal 65 2 2 2 3 3 3" xfId="11327" xr:uid="{00000000-0005-0000-0000-00003F2C0000}"/>
    <cellStyle name="Normal 65 2 2 2 3 3 3 3" xfId="26428" xr:uid="{00000000-0005-0000-0000-00003C670000}"/>
    <cellStyle name="Normal 65 2 2 2 3 3 5" xfId="21415" xr:uid="{00000000-0005-0000-0000-0000A7530000}"/>
    <cellStyle name="Normal 65 2 2 2 3 4" xfId="13005" xr:uid="{00000000-0005-0000-0000-0000CD320000}"/>
    <cellStyle name="Normal 65 2 2 2 3 4 3" xfId="28103" xr:uid="{00000000-0005-0000-0000-0000C76D0000}"/>
    <cellStyle name="Normal 65 2 2 2 3 5" xfId="7984" xr:uid="{00000000-0005-0000-0000-0000301F0000}"/>
    <cellStyle name="Normal 65 2 2 2 3 5 3" xfId="23086" xr:uid="{00000000-0005-0000-0000-00002E5A0000}"/>
    <cellStyle name="Normal 65 2 2 2 3 7" xfId="18073" xr:uid="{00000000-0005-0000-0000-000099460000}"/>
    <cellStyle name="Normal 65 2 2 2 4" xfId="3766" xr:uid="{00000000-0005-0000-0000-0000B60E0000}"/>
    <cellStyle name="Normal 65 2 2 2 4 2" xfId="13840" xr:uid="{00000000-0005-0000-0000-000010360000}"/>
    <cellStyle name="Normal 65 2 2 2 4 2 3" xfId="28938" xr:uid="{00000000-0005-0000-0000-00000A710000}"/>
    <cellStyle name="Normal 65 2 2 2 4 3" xfId="8820" xr:uid="{00000000-0005-0000-0000-000074220000}"/>
    <cellStyle name="Normal 65 2 2 2 4 3 3" xfId="23921" xr:uid="{00000000-0005-0000-0000-0000715D0000}"/>
    <cellStyle name="Normal 65 2 2 2 4 5" xfId="18908" xr:uid="{00000000-0005-0000-0000-0000DC490000}"/>
    <cellStyle name="Normal 65 2 2 2 5" xfId="5459" xr:uid="{00000000-0005-0000-0000-000053150000}"/>
    <cellStyle name="Normal 65 2 2 2 5 2" xfId="15511" xr:uid="{00000000-0005-0000-0000-0000973C0000}"/>
    <cellStyle name="Normal 65 2 2 2 5 2 3" xfId="30609" xr:uid="{00000000-0005-0000-0000-000091770000}"/>
    <cellStyle name="Normal 65 2 2 2 5 3" xfId="10491" xr:uid="{00000000-0005-0000-0000-0000FB280000}"/>
    <cellStyle name="Normal 65 2 2 2 5 3 3" xfId="25592" xr:uid="{00000000-0005-0000-0000-0000F8630000}"/>
    <cellStyle name="Normal 65 2 2 2 5 5" xfId="20579" xr:uid="{00000000-0005-0000-0000-000063500000}"/>
    <cellStyle name="Normal 65 2 2 2 6" xfId="12169" xr:uid="{00000000-0005-0000-0000-0000892F0000}"/>
    <cellStyle name="Normal 65 2 2 2 6 3" xfId="27267" xr:uid="{00000000-0005-0000-0000-0000836A0000}"/>
    <cellStyle name="Normal 65 2 2 2 7" xfId="7148" xr:uid="{00000000-0005-0000-0000-0000EC1B0000}"/>
    <cellStyle name="Normal 65 2 2 2 7 3" xfId="22250" xr:uid="{00000000-0005-0000-0000-0000EA560000}"/>
    <cellStyle name="Normal 65 2 2 2 9" xfId="17237" xr:uid="{00000000-0005-0000-0000-000055430000}"/>
    <cellStyle name="Normal 65 2 2 3" xfId="2284" xr:uid="{00000000-0005-0000-0000-0000EC080000}"/>
    <cellStyle name="Normal 65 2 2 3 2" xfId="3123" xr:uid="{00000000-0005-0000-0000-0000330C0000}"/>
    <cellStyle name="Normal 65 2 2 3 2 2" xfId="4813" xr:uid="{00000000-0005-0000-0000-0000CD120000}"/>
    <cellStyle name="Normal 65 2 2 3 2 2 2" xfId="14886" xr:uid="{00000000-0005-0000-0000-0000263A0000}"/>
    <cellStyle name="Normal 65 2 2 3 2 2 2 3" xfId="29984" xr:uid="{00000000-0005-0000-0000-000020750000}"/>
    <cellStyle name="Normal 65 2 2 3 2 2 3" xfId="9866" xr:uid="{00000000-0005-0000-0000-00008A260000}"/>
    <cellStyle name="Normal 65 2 2 3 2 2 3 3" xfId="24967" xr:uid="{00000000-0005-0000-0000-000087610000}"/>
    <cellStyle name="Normal 65 2 2 3 2 2 5" xfId="19954" xr:uid="{00000000-0005-0000-0000-0000F24D0000}"/>
    <cellStyle name="Normal 65 2 2 3 2 3" xfId="6505" xr:uid="{00000000-0005-0000-0000-000069190000}"/>
    <cellStyle name="Normal 65 2 2 3 2 3 2" xfId="16557" xr:uid="{00000000-0005-0000-0000-0000AD400000}"/>
    <cellStyle name="Normal 65 2 2 3 2 3 3" xfId="11537" xr:uid="{00000000-0005-0000-0000-0000112D0000}"/>
    <cellStyle name="Normal 65 2 2 3 2 3 3 3" xfId="26638" xr:uid="{00000000-0005-0000-0000-00000E680000}"/>
    <cellStyle name="Normal 65 2 2 3 2 3 5" xfId="21625" xr:uid="{00000000-0005-0000-0000-000079540000}"/>
    <cellStyle name="Normal 65 2 2 3 2 4" xfId="13215" xr:uid="{00000000-0005-0000-0000-00009F330000}"/>
    <cellStyle name="Normal 65 2 2 3 2 4 3" xfId="28313" xr:uid="{00000000-0005-0000-0000-0000996E0000}"/>
    <cellStyle name="Normal 65 2 2 3 2 5" xfId="8194" xr:uid="{00000000-0005-0000-0000-000002200000}"/>
    <cellStyle name="Normal 65 2 2 3 2 5 3" xfId="23296" xr:uid="{00000000-0005-0000-0000-0000005B0000}"/>
    <cellStyle name="Normal 65 2 2 3 2 7" xfId="18283" xr:uid="{00000000-0005-0000-0000-00006B470000}"/>
    <cellStyle name="Normal 65 2 2 3 3" xfId="3976" xr:uid="{00000000-0005-0000-0000-0000880F0000}"/>
    <cellStyle name="Normal 65 2 2 3 3 2" xfId="14050" xr:uid="{00000000-0005-0000-0000-0000E2360000}"/>
    <cellStyle name="Normal 65 2 2 3 3 2 3" xfId="29148" xr:uid="{00000000-0005-0000-0000-0000DC710000}"/>
    <cellStyle name="Normal 65 2 2 3 3 3" xfId="9030" xr:uid="{00000000-0005-0000-0000-000046230000}"/>
    <cellStyle name="Normal 65 2 2 3 3 3 3" xfId="24131" xr:uid="{00000000-0005-0000-0000-0000435E0000}"/>
    <cellStyle name="Normal 65 2 2 3 3 5" xfId="19118" xr:uid="{00000000-0005-0000-0000-0000AE4A0000}"/>
    <cellStyle name="Normal 65 2 2 3 4" xfId="5669" xr:uid="{00000000-0005-0000-0000-000025160000}"/>
    <cellStyle name="Normal 65 2 2 3 4 2" xfId="15721" xr:uid="{00000000-0005-0000-0000-0000693D0000}"/>
    <cellStyle name="Normal 65 2 2 3 4 2 3" xfId="30819" xr:uid="{00000000-0005-0000-0000-000063780000}"/>
    <cellStyle name="Normal 65 2 2 3 4 3" xfId="10701" xr:uid="{00000000-0005-0000-0000-0000CD290000}"/>
    <cellStyle name="Normal 65 2 2 3 4 3 3" xfId="25802" xr:uid="{00000000-0005-0000-0000-0000CA640000}"/>
    <cellStyle name="Normal 65 2 2 3 4 5" xfId="20789" xr:uid="{00000000-0005-0000-0000-000035510000}"/>
    <cellStyle name="Normal 65 2 2 3 5" xfId="12379" xr:uid="{00000000-0005-0000-0000-00005B300000}"/>
    <cellStyle name="Normal 65 2 2 3 5 3" xfId="27477" xr:uid="{00000000-0005-0000-0000-0000556B0000}"/>
    <cellStyle name="Normal 65 2 2 3 6" xfId="7358" xr:uid="{00000000-0005-0000-0000-0000BE1C0000}"/>
    <cellStyle name="Normal 65 2 2 3 6 3" xfId="22460" xr:uid="{00000000-0005-0000-0000-0000BC570000}"/>
    <cellStyle name="Normal 65 2 2 3 8" xfId="17447" xr:uid="{00000000-0005-0000-0000-000027440000}"/>
    <cellStyle name="Normal 65 2 2 4" xfId="2705" xr:uid="{00000000-0005-0000-0000-0000910A0000}"/>
    <cellStyle name="Normal 65 2 2 4 2" xfId="4395" xr:uid="{00000000-0005-0000-0000-00002B110000}"/>
    <cellStyle name="Normal 65 2 2 4 2 2" xfId="14468" xr:uid="{00000000-0005-0000-0000-000084380000}"/>
    <cellStyle name="Normal 65 2 2 4 2 2 3" xfId="29566" xr:uid="{00000000-0005-0000-0000-00007E730000}"/>
    <cellStyle name="Normal 65 2 2 4 2 3" xfId="9448" xr:uid="{00000000-0005-0000-0000-0000E8240000}"/>
    <cellStyle name="Normal 65 2 2 4 2 3 3" xfId="24549" xr:uid="{00000000-0005-0000-0000-0000E55F0000}"/>
    <cellStyle name="Normal 65 2 2 4 2 5" xfId="19536" xr:uid="{00000000-0005-0000-0000-0000504C0000}"/>
    <cellStyle name="Normal 65 2 2 4 3" xfId="6087" xr:uid="{00000000-0005-0000-0000-0000C7170000}"/>
    <cellStyle name="Normal 65 2 2 4 3 2" xfId="16139" xr:uid="{00000000-0005-0000-0000-00000B3F0000}"/>
    <cellStyle name="Normal 65 2 2 4 3 3" xfId="11119" xr:uid="{00000000-0005-0000-0000-00006F2B0000}"/>
    <cellStyle name="Normal 65 2 2 4 3 3 3" xfId="26220" xr:uid="{00000000-0005-0000-0000-00006C660000}"/>
    <cellStyle name="Normal 65 2 2 4 3 5" xfId="21207" xr:uid="{00000000-0005-0000-0000-0000D7520000}"/>
    <cellStyle name="Normal 65 2 2 4 4" xfId="12797" xr:uid="{00000000-0005-0000-0000-0000FD310000}"/>
    <cellStyle name="Normal 65 2 2 4 4 3" xfId="27895" xr:uid="{00000000-0005-0000-0000-0000F76C0000}"/>
    <cellStyle name="Normal 65 2 2 4 5" xfId="7776" xr:uid="{00000000-0005-0000-0000-0000601E0000}"/>
    <cellStyle name="Normal 65 2 2 4 5 3" xfId="22878" xr:uid="{00000000-0005-0000-0000-00005E590000}"/>
    <cellStyle name="Normal 65 2 2 4 7" xfId="17865" xr:uid="{00000000-0005-0000-0000-0000C9450000}"/>
    <cellStyle name="Normal 65 2 2 5" xfId="3558" xr:uid="{00000000-0005-0000-0000-0000E60D0000}"/>
    <cellStyle name="Normal 65 2 2 5 2" xfId="13632" xr:uid="{00000000-0005-0000-0000-000040350000}"/>
    <cellStyle name="Normal 65 2 2 5 2 3" xfId="28730" xr:uid="{00000000-0005-0000-0000-00003A700000}"/>
    <cellStyle name="Normal 65 2 2 5 3" xfId="8612" xr:uid="{00000000-0005-0000-0000-0000A4210000}"/>
    <cellStyle name="Normal 65 2 2 5 3 3" xfId="23713" xr:uid="{00000000-0005-0000-0000-0000A15C0000}"/>
    <cellStyle name="Normal 65 2 2 5 5" xfId="18700" xr:uid="{00000000-0005-0000-0000-00000C490000}"/>
    <cellStyle name="Normal 65 2 2 6" xfId="5251" xr:uid="{00000000-0005-0000-0000-000083140000}"/>
    <cellStyle name="Normal 65 2 2 6 2" xfId="15303" xr:uid="{00000000-0005-0000-0000-0000C73B0000}"/>
    <cellStyle name="Normal 65 2 2 6 2 3" xfId="30401" xr:uid="{00000000-0005-0000-0000-0000C1760000}"/>
    <cellStyle name="Normal 65 2 2 6 3" xfId="10283" xr:uid="{00000000-0005-0000-0000-00002B280000}"/>
    <cellStyle name="Normal 65 2 2 6 3 3" xfId="25384" xr:uid="{00000000-0005-0000-0000-000028630000}"/>
    <cellStyle name="Normal 65 2 2 6 5" xfId="20371" xr:uid="{00000000-0005-0000-0000-0000934F0000}"/>
    <cellStyle name="Normal 65 2 2 7" xfId="11961" xr:uid="{00000000-0005-0000-0000-0000B92E0000}"/>
    <cellStyle name="Normal 65 2 2 7 3" xfId="27059" xr:uid="{00000000-0005-0000-0000-0000B3690000}"/>
    <cellStyle name="Normal 65 2 2 8" xfId="6940" xr:uid="{00000000-0005-0000-0000-00001C1B0000}"/>
    <cellStyle name="Normal 65 2 2 8 3" xfId="22042" xr:uid="{00000000-0005-0000-0000-00001A560000}"/>
    <cellStyle name="Normal 65 2 3" xfId="1967" xr:uid="{00000000-0005-0000-0000-0000AF070000}"/>
    <cellStyle name="Normal 65 2 3 2" xfId="2388" xr:uid="{00000000-0005-0000-0000-000054090000}"/>
    <cellStyle name="Normal 65 2 3 2 2" xfId="3227" xr:uid="{00000000-0005-0000-0000-00009B0C0000}"/>
    <cellStyle name="Normal 65 2 3 2 2 2" xfId="4917" xr:uid="{00000000-0005-0000-0000-000035130000}"/>
    <cellStyle name="Normal 65 2 3 2 2 2 2" xfId="14990" xr:uid="{00000000-0005-0000-0000-00008E3A0000}"/>
    <cellStyle name="Normal 65 2 3 2 2 2 2 3" xfId="30088" xr:uid="{00000000-0005-0000-0000-000088750000}"/>
    <cellStyle name="Normal 65 2 3 2 2 2 3" xfId="9970" xr:uid="{00000000-0005-0000-0000-0000F2260000}"/>
    <cellStyle name="Normal 65 2 3 2 2 2 3 3" xfId="25071" xr:uid="{00000000-0005-0000-0000-0000EF610000}"/>
    <cellStyle name="Normal 65 2 3 2 2 2 5" xfId="20058" xr:uid="{00000000-0005-0000-0000-00005A4E0000}"/>
    <cellStyle name="Normal 65 2 3 2 2 3" xfId="6609" xr:uid="{00000000-0005-0000-0000-0000D1190000}"/>
    <cellStyle name="Normal 65 2 3 2 2 3 2" xfId="16661" xr:uid="{00000000-0005-0000-0000-000015410000}"/>
    <cellStyle name="Normal 65 2 3 2 2 3 3" xfId="11641" xr:uid="{00000000-0005-0000-0000-0000792D0000}"/>
    <cellStyle name="Normal 65 2 3 2 2 3 3 3" xfId="26742" xr:uid="{00000000-0005-0000-0000-000076680000}"/>
    <cellStyle name="Normal 65 2 3 2 2 3 5" xfId="21729" xr:uid="{00000000-0005-0000-0000-0000E1540000}"/>
    <cellStyle name="Normal 65 2 3 2 2 4" xfId="13319" xr:uid="{00000000-0005-0000-0000-000007340000}"/>
    <cellStyle name="Normal 65 2 3 2 2 4 3" xfId="28417" xr:uid="{00000000-0005-0000-0000-0000016F0000}"/>
    <cellStyle name="Normal 65 2 3 2 2 5" xfId="8298" xr:uid="{00000000-0005-0000-0000-00006A200000}"/>
    <cellStyle name="Normal 65 2 3 2 2 5 3" xfId="23400" xr:uid="{00000000-0005-0000-0000-0000685B0000}"/>
    <cellStyle name="Normal 65 2 3 2 2 7" xfId="18387" xr:uid="{00000000-0005-0000-0000-0000D3470000}"/>
    <cellStyle name="Normal 65 2 3 2 3" xfId="4080" xr:uid="{00000000-0005-0000-0000-0000F00F0000}"/>
    <cellStyle name="Normal 65 2 3 2 3 2" xfId="14154" xr:uid="{00000000-0005-0000-0000-00004A370000}"/>
    <cellStyle name="Normal 65 2 3 2 3 2 3" xfId="29252" xr:uid="{00000000-0005-0000-0000-000044720000}"/>
    <cellStyle name="Normal 65 2 3 2 3 3" xfId="9134" xr:uid="{00000000-0005-0000-0000-0000AE230000}"/>
    <cellStyle name="Normal 65 2 3 2 3 3 3" xfId="24235" xr:uid="{00000000-0005-0000-0000-0000AB5E0000}"/>
    <cellStyle name="Normal 65 2 3 2 3 5" xfId="19222" xr:uid="{00000000-0005-0000-0000-0000164B0000}"/>
    <cellStyle name="Normal 65 2 3 2 4" xfId="5773" xr:uid="{00000000-0005-0000-0000-00008D160000}"/>
    <cellStyle name="Normal 65 2 3 2 4 2" xfId="15825" xr:uid="{00000000-0005-0000-0000-0000D13D0000}"/>
    <cellStyle name="Normal 65 2 3 2 4 2 3" xfId="30923" xr:uid="{00000000-0005-0000-0000-0000CB780000}"/>
    <cellStyle name="Normal 65 2 3 2 4 3" xfId="10805" xr:uid="{00000000-0005-0000-0000-0000352A0000}"/>
    <cellStyle name="Normal 65 2 3 2 4 3 3" xfId="25906" xr:uid="{00000000-0005-0000-0000-000032650000}"/>
    <cellStyle name="Normal 65 2 3 2 4 5" xfId="20893" xr:uid="{00000000-0005-0000-0000-00009D510000}"/>
    <cellStyle name="Normal 65 2 3 2 5" xfId="12483" xr:uid="{00000000-0005-0000-0000-0000C3300000}"/>
    <cellStyle name="Normal 65 2 3 2 5 3" xfId="27581" xr:uid="{00000000-0005-0000-0000-0000BD6B0000}"/>
    <cellStyle name="Normal 65 2 3 2 6" xfId="7462" xr:uid="{00000000-0005-0000-0000-0000261D0000}"/>
    <cellStyle name="Normal 65 2 3 2 6 3" xfId="22564" xr:uid="{00000000-0005-0000-0000-000024580000}"/>
    <cellStyle name="Normal 65 2 3 2 8" xfId="17551" xr:uid="{00000000-0005-0000-0000-00008F440000}"/>
    <cellStyle name="Normal 65 2 3 3" xfId="2809" xr:uid="{00000000-0005-0000-0000-0000F90A0000}"/>
    <cellStyle name="Normal 65 2 3 3 2" xfId="4499" xr:uid="{00000000-0005-0000-0000-000093110000}"/>
    <cellStyle name="Normal 65 2 3 3 2 2" xfId="14572" xr:uid="{00000000-0005-0000-0000-0000EC380000}"/>
    <cellStyle name="Normal 65 2 3 3 2 2 3" xfId="29670" xr:uid="{00000000-0005-0000-0000-0000E6730000}"/>
    <cellStyle name="Normal 65 2 3 3 2 3" xfId="9552" xr:uid="{00000000-0005-0000-0000-000050250000}"/>
    <cellStyle name="Normal 65 2 3 3 2 3 3" xfId="24653" xr:uid="{00000000-0005-0000-0000-00004D600000}"/>
    <cellStyle name="Normal 65 2 3 3 2 5" xfId="19640" xr:uid="{00000000-0005-0000-0000-0000B84C0000}"/>
    <cellStyle name="Normal 65 2 3 3 3" xfId="6191" xr:uid="{00000000-0005-0000-0000-00002F180000}"/>
    <cellStyle name="Normal 65 2 3 3 3 2" xfId="16243" xr:uid="{00000000-0005-0000-0000-0000733F0000}"/>
    <cellStyle name="Normal 65 2 3 3 3 3" xfId="11223" xr:uid="{00000000-0005-0000-0000-0000D72B0000}"/>
    <cellStyle name="Normal 65 2 3 3 3 3 3" xfId="26324" xr:uid="{00000000-0005-0000-0000-0000D4660000}"/>
    <cellStyle name="Normal 65 2 3 3 3 5" xfId="21311" xr:uid="{00000000-0005-0000-0000-00003F530000}"/>
    <cellStyle name="Normal 65 2 3 3 4" xfId="12901" xr:uid="{00000000-0005-0000-0000-000065320000}"/>
    <cellStyle name="Normal 65 2 3 3 4 3" xfId="27999" xr:uid="{00000000-0005-0000-0000-00005F6D0000}"/>
    <cellStyle name="Normal 65 2 3 3 5" xfId="7880" xr:uid="{00000000-0005-0000-0000-0000C81E0000}"/>
    <cellStyle name="Normal 65 2 3 3 5 3" xfId="22982" xr:uid="{00000000-0005-0000-0000-0000C6590000}"/>
    <cellStyle name="Normal 65 2 3 3 7" xfId="17969" xr:uid="{00000000-0005-0000-0000-000031460000}"/>
    <cellStyle name="Normal 65 2 3 4" xfId="3662" xr:uid="{00000000-0005-0000-0000-00004E0E0000}"/>
    <cellStyle name="Normal 65 2 3 4 2" xfId="13736" xr:uid="{00000000-0005-0000-0000-0000A8350000}"/>
    <cellStyle name="Normal 65 2 3 4 2 3" xfId="28834" xr:uid="{00000000-0005-0000-0000-0000A2700000}"/>
    <cellStyle name="Normal 65 2 3 4 3" xfId="8716" xr:uid="{00000000-0005-0000-0000-00000C220000}"/>
    <cellStyle name="Normal 65 2 3 4 3 3" xfId="23817" xr:uid="{00000000-0005-0000-0000-0000095D0000}"/>
    <cellStyle name="Normal 65 2 3 4 5" xfId="18804" xr:uid="{00000000-0005-0000-0000-000074490000}"/>
    <cellStyle name="Normal 65 2 3 5" xfId="5355" xr:uid="{00000000-0005-0000-0000-0000EB140000}"/>
    <cellStyle name="Normal 65 2 3 5 2" xfId="15407" xr:uid="{00000000-0005-0000-0000-00002F3C0000}"/>
    <cellStyle name="Normal 65 2 3 5 2 3" xfId="30505" xr:uid="{00000000-0005-0000-0000-000029770000}"/>
    <cellStyle name="Normal 65 2 3 5 3" xfId="10387" xr:uid="{00000000-0005-0000-0000-000093280000}"/>
    <cellStyle name="Normal 65 2 3 5 3 3" xfId="25488" xr:uid="{00000000-0005-0000-0000-000090630000}"/>
    <cellStyle name="Normal 65 2 3 5 5" xfId="20475" xr:uid="{00000000-0005-0000-0000-0000FB4F0000}"/>
    <cellStyle name="Normal 65 2 3 6" xfId="12065" xr:uid="{00000000-0005-0000-0000-0000212F0000}"/>
    <cellStyle name="Normal 65 2 3 6 3" xfId="27163" xr:uid="{00000000-0005-0000-0000-00001B6A0000}"/>
    <cellStyle name="Normal 65 2 3 7" xfId="7044" xr:uid="{00000000-0005-0000-0000-0000841B0000}"/>
    <cellStyle name="Normal 65 2 3 7 3" xfId="22146" xr:uid="{00000000-0005-0000-0000-000082560000}"/>
    <cellStyle name="Normal 65 2 3 9" xfId="17133" xr:uid="{00000000-0005-0000-0000-0000ED420000}"/>
    <cellStyle name="Normal 65 2 4" xfId="2180" xr:uid="{00000000-0005-0000-0000-000084080000}"/>
    <cellStyle name="Normal 65 2 4 2" xfId="3019" xr:uid="{00000000-0005-0000-0000-0000CB0B0000}"/>
    <cellStyle name="Normal 65 2 4 2 2" xfId="4709" xr:uid="{00000000-0005-0000-0000-000065120000}"/>
    <cellStyle name="Normal 65 2 4 2 2 2" xfId="14782" xr:uid="{00000000-0005-0000-0000-0000BE390000}"/>
    <cellStyle name="Normal 65 2 4 2 2 2 3" xfId="29880" xr:uid="{00000000-0005-0000-0000-0000B8740000}"/>
    <cellStyle name="Normal 65 2 4 2 2 3" xfId="9762" xr:uid="{00000000-0005-0000-0000-000022260000}"/>
    <cellStyle name="Normal 65 2 4 2 2 3 3" xfId="24863" xr:uid="{00000000-0005-0000-0000-00001F610000}"/>
    <cellStyle name="Normal 65 2 4 2 2 5" xfId="19850" xr:uid="{00000000-0005-0000-0000-00008A4D0000}"/>
    <cellStyle name="Normal 65 2 4 2 3" xfId="6401" xr:uid="{00000000-0005-0000-0000-000001190000}"/>
    <cellStyle name="Normal 65 2 4 2 3 2" xfId="16453" xr:uid="{00000000-0005-0000-0000-000045400000}"/>
    <cellStyle name="Normal 65 2 4 2 3 3" xfId="11433" xr:uid="{00000000-0005-0000-0000-0000A92C0000}"/>
    <cellStyle name="Normal 65 2 4 2 3 3 3" xfId="26534" xr:uid="{00000000-0005-0000-0000-0000A6670000}"/>
    <cellStyle name="Normal 65 2 4 2 3 5" xfId="21521" xr:uid="{00000000-0005-0000-0000-000011540000}"/>
    <cellStyle name="Normal 65 2 4 2 4" xfId="13111" xr:uid="{00000000-0005-0000-0000-000037330000}"/>
    <cellStyle name="Normal 65 2 4 2 4 3" xfId="28209" xr:uid="{00000000-0005-0000-0000-0000316E0000}"/>
    <cellStyle name="Normal 65 2 4 2 5" xfId="8090" xr:uid="{00000000-0005-0000-0000-00009A1F0000}"/>
    <cellStyle name="Normal 65 2 4 2 5 3" xfId="23192" xr:uid="{00000000-0005-0000-0000-0000985A0000}"/>
    <cellStyle name="Normal 65 2 4 2 7" xfId="18179" xr:uid="{00000000-0005-0000-0000-000003470000}"/>
    <cellStyle name="Normal 65 2 4 3" xfId="3872" xr:uid="{00000000-0005-0000-0000-0000200F0000}"/>
    <cellStyle name="Normal 65 2 4 3 2" xfId="13946" xr:uid="{00000000-0005-0000-0000-00007A360000}"/>
    <cellStyle name="Normal 65 2 4 3 2 3" xfId="29044" xr:uid="{00000000-0005-0000-0000-000074710000}"/>
    <cellStyle name="Normal 65 2 4 3 3" xfId="8926" xr:uid="{00000000-0005-0000-0000-0000DE220000}"/>
    <cellStyle name="Normal 65 2 4 3 3 3" xfId="24027" xr:uid="{00000000-0005-0000-0000-0000DB5D0000}"/>
    <cellStyle name="Normal 65 2 4 3 5" xfId="19014" xr:uid="{00000000-0005-0000-0000-0000464A0000}"/>
    <cellStyle name="Normal 65 2 4 4" xfId="5565" xr:uid="{00000000-0005-0000-0000-0000BD150000}"/>
    <cellStyle name="Normal 65 2 4 4 2" xfId="15617" xr:uid="{00000000-0005-0000-0000-0000013D0000}"/>
    <cellStyle name="Normal 65 2 4 4 2 3" xfId="30715" xr:uid="{00000000-0005-0000-0000-0000FB770000}"/>
    <cellStyle name="Normal 65 2 4 4 3" xfId="10597" xr:uid="{00000000-0005-0000-0000-000065290000}"/>
    <cellStyle name="Normal 65 2 4 4 3 3" xfId="25698" xr:uid="{00000000-0005-0000-0000-000062640000}"/>
    <cellStyle name="Normal 65 2 4 4 5" xfId="20685" xr:uid="{00000000-0005-0000-0000-0000CD500000}"/>
    <cellStyle name="Normal 65 2 4 5" xfId="12275" xr:uid="{00000000-0005-0000-0000-0000F32F0000}"/>
    <cellStyle name="Normal 65 2 4 5 3" xfId="27373" xr:uid="{00000000-0005-0000-0000-0000ED6A0000}"/>
    <cellStyle name="Normal 65 2 4 6" xfId="7254" xr:uid="{00000000-0005-0000-0000-0000561C0000}"/>
    <cellStyle name="Normal 65 2 4 6 3" xfId="22356" xr:uid="{00000000-0005-0000-0000-000054570000}"/>
    <cellStyle name="Normal 65 2 4 8" xfId="17343" xr:uid="{00000000-0005-0000-0000-0000BF430000}"/>
    <cellStyle name="Normal 65 2 5" xfId="2601" xr:uid="{00000000-0005-0000-0000-0000290A0000}"/>
    <cellStyle name="Normal 65 2 5 2" xfId="4291" xr:uid="{00000000-0005-0000-0000-0000C3100000}"/>
    <cellStyle name="Normal 65 2 5 2 2" xfId="14364" xr:uid="{00000000-0005-0000-0000-00001C380000}"/>
    <cellStyle name="Normal 65 2 5 2 2 3" xfId="29462" xr:uid="{00000000-0005-0000-0000-000016730000}"/>
    <cellStyle name="Normal 65 2 5 2 3" xfId="9344" xr:uid="{00000000-0005-0000-0000-000080240000}"/>
    <cellStyle name="Normal 65 2 5 2 3 3" xfId="24445" xr:uid="{00000000-0005-0000-0000-00007D5F0000}"/>
    <cellStyle name="Normal 65 2 5 2 5" xfId="19432" xr:uid="{00000000-0005-0000-0000-0000E84B0000}"/>
    <cellStyle name="Normal 65 2 5 3" xfId="5983" xr:uid="{00000000-0005-0000-0000-00005F170000}"/>
    <cellStyle name="Normal 65 2 5 3 2" xfId="16035" xr:uid="{00000000-0005-0000-0000-0000A33E0000}"/>
    <cellStyle name="Normal 65 2 5 3 3" xfId="11015" xr:uid="{00000000-0005-0000-0000-0000072B0000}"/>
    <cellStyle name="Normal 65 2 5 3 3 3" xfId="26116" xr:uid="{00000000-0005-0000-0000-000004660000}"/>
    <cellStyle name="Normal 65 2 5 3 5" xfId="21103" xr:uid="{00000000-0005-0000-0000-00006F520000}"/>
    <cellStyle name="Normal 65 2 5 4" xfId="12693" xr:uid="{00000000-0005-0000-0000-000095310000}"/>
    <cellStyle name="Normal 65 2 5 4 3" xfId="27791" xr:uid="{00000000-0005-0000-0000-00008F6C0000}"/>
    <cellStyle name="Normal 65 2 5 5" xfId="7672" xr:uid="{00000000-0005-0000-0000-0000F81D0000}"/>
    <cellStyle name="Normal 65 2 5 5 3" xfId="22774" xr:uid="{00000000-0005-0000-0000-0000F6580000}"/>
    <cellStyle name="Normal 65 2 5 7" xfId="17761" xr:uid="{00000000-0005-0000-0000-000061450000}"/>
    <cellStyle name="Normal 65 2 6" xfId="3454" xr:uid="{00000000-0005-0000-0000-00007E0D0000}"/>
    <cellStyle name="Normal 65 2 6 2" xfId="13528" xr:uid="{00000000-0005-0000-0000-0000D8340000}"/>
    <cellStyle name="Normal 65 2 6 2 3" xfId="28626" xr:uid="{00000000-0005-0000-0000-0000D26F0000}"/>
    <cellStyle name="Normal 65 2 6 3" xfId="8508" xr:uid="{00000000-0005-0000-0000-00003C210000}"/>
    <cellStyle name="Normal 65 2 6 3 3" xfId="23609" xr:uid="{00000000-0005-0000-0000-0000395C0000}"/>
    <cellStyle name="Normal 65 2 6 5" xfId="18596" xr:uid="{00000000-0005-0000-0000-0000A4480000}"/>
    <cellStyle name="Normal 65 2 7" xfId="5147" xr:uid="{00000000-0005-0000-0000-00001B140000}"/>
    <cellStyle name="Normal 65 2 7 2" xfId="15199" xr:uid="{00000000-0005-0000-0000-00005F3B0000}"/>
    <cellStyle name="Normal 65 2 7 2 3" xfId="30297" xr:uid="{00000000-0005-0000-0000-000059760000}"/>
    <cellStyle name="Normal 65 2 7 3" xfId="10179" xr:uid="{00000000-0005-0000-0000-0000C3270000}"/>
    <cellStyle name="Normal 65 2 7 3 3" xfId="25280" xr:uid="{00000000-0005-0000-0000-0000C0620000}"/>
    <cellStyle name="Normal 65 2 7 5" xfId="20267" xr:uid="{00000000-0005-0000-0000-00002B4F0000}"/>
    <cellStyle name="Normal 65 2 8" xfId="11857" xr:uid="{00000000-0005-0000-0000-0000512E0000}"/>
    <cellStyle name="Normal 65 2 8 3" xfId="26955" xr:uid="{00000000-0005-0000-0000-00004B690000}"/>
    <cellStyle name="Normal 65 2 9" xfId="6836" xr:uid="{00000000-0005-0000-0000-0000B41A0000}"/>
    <cellStyle name="Normal 65 2 9 3" xfId="21938" xr:uid="{00000000-0005-0000-0000-0000B2550000}"/>
    <cellStyle name="Normal 65 3" xfId="1800" xr:uid="{00000000-0005-0000-0000-000008070000}"/>
    <cellStyle name="Normal 65 3 10" xfId="16977" xr:uid="{00000000-0005-0000-0000-000051420000}"/>
    <cellStyle name="Normal 65 3 2" xfId="2019" xr:uid="{00000000-0005-0000-0000-0000E3070000}"/>
    <cellStyle name="Normal 65 3 2 2" xfId="2440" xr:uid="{00000000-0005-0000-0000-000088090000}"/>
    <cellStyle name="Normal 65 3 2 2 2" xfId="3279" xr:uid="{00000000-0005-0000-0000-0000CF0C0000}"/>
    <cellStyle name="Normal 65 3 2 2 2 2" xfId="4969" xr:uid="{00000000-0005-0000-0000-000069130000}"/>
    <cellStyle name="Normal 65 3 2 2 2 2 2" xfId="15042" xr:uid="{00000000-0005-0000-0000-0000C23A0000}"/>
    <cellStyle name="Normal 65 3 2 2 2 2 2 3" xfId="30140" xr:uid="{00000000-0005-0000-0000-0000BC750000}"/>
    <cellStyle name="Normal 65 3 2 2 2 2 3" xfId="10022" xr:uid="{00000000-0005-0000-0000-000026270000}"/>
    <cellStyle name="Normal 65 3 2 2 2 2 3 3" xfId="25123" xr:uid="{00000000-0005-0000-0000-000023620000}"/>
    <cellStyle name="Normal 65 3 2 2 2 2 5" xfId="20110" xr:uid="{00000000-0005-0000-0000-00008E4E0000}"/>
    <cellStyle name="Normal 65 3 2 2 2 3" xfId="6661" xr:uid="{00000000-0005-0000-0000-0000051A0000}"/>
    <cellStyle name="Normal 65 3 2 2 2 3 2" xfId="16713" xr:uid="{00000000-0005-0000-0000-000049410000}"/>
    <cellStyle name="Normal 65 3 2 2 2 3 3" xfId="11693" xr:uid="{00000000-0005-0000-0000-0000AD2D0000}"/>
    <cellStyle name="Normal 65 3 2 2 2 3 3 3" xfId="26794" xr:uid="{00000000-0005-0000-0000-0000AA680000}"/>
    <cellStyle name="Normal 65 3 2 2 2 3 5" xfId="21781" xr:uid="{00000000-0005-0000-0000-000015550000}"/>
    <cellStyle name="Normal 65 3 2 2 2 4" xfId="13371" xr:uid="{00000000-0005-0000-0000-00003B340000}"/>
    <cellStyle name="Normal 65 3 2 2 2 4 3" xfId="28469" xr:uid="{00000000-0005-0000-0000-0000356F0000}"/>
    <cellStyle name="Normal 65 3 2 2 2 5" xfId="8350" xr:uid="{00000000-0005-0000-0000-00009E200000}"/>
    <cellStyle name="Normal 65 3 2 2 2 5 3" xfId="23452" xr:uid="{00000000-0005-0000-0000-00009C5B0000}"/>
    <cellStyle name="Normal 65 3 2 2 2 7" xfId="18439" xr:uid="{00000000-0005-0000-0000-000007480000}"/>
    <cellStyle name="Normal 65 3 2 2 3" xfId="4132" xr:uid="{00000000-0005-0000-0000-000024100000}"/>
    <cellStyle name="Normal 65 3 2 2 3 2" xfId="14206" xr:uid="{00000000-0005-0000-0000-00007E370000}"/>
    <cellStyle name="Normal 65 3 2 2 3 2 3" xfId="29304" xr:uid="{00000000-0005-0000-0000-000078720000}"/>
    <cellStyle name="Normal 65 3 2 2 3 3" xfId="9186" xr:uid="{00000000-0005-0000-0000-0000E2230000}"/>
    <cellStyle name="Normal 65 3 2 2 3 3 3" xfId="24287" xr:uid="{00000000-0005-0000-0000-0000DF5E0000}"/>
    <cellStyle name="Normal 65 3 2 2 3 5" xfId="19274" xr:uid="{00000000-0005-0000-0000-00004A4B0000}"/>
    <cellStyle name="Normal 65 3 2 2 4" xfId="5825" xr:uid="{00000000-0005-0000-0000-0000C1160000}"/>
    <cellStyle name="Normal 65 3 2 2 4 2" xfId="15877" xr:uid="{00000000-0005-0000-0000-0000053E0000}"/>
    <cellStyle name="Normal 65 3 2 2 4 3" xfId="10857" xr:uid="{00000000-0005-0000-0000-0000692A0000}"/>
    <cellStyle name="Normal 65 3 2 2 4 3 3" xfId="25958" xr:uid="{00000000-0005-0000-0000-000066650000}"/>
    <cellStyle name="Normal 65 3 2 2 4 5" xfId="20945" xr:uid="{00000000-0005-0000-0000-0000D1510000}"/>
    <cellStyle name="Normal 65 3 2 2 5" xfId="12535" xr:uid="{00000000-0005-0000-0000-0000F7300000}"/>
    <cellStyle name="Normal 65 3 2 2 5 3" xfId="27633" xr:uid="{00000000-0005-0000-0000-0000F16B0000}"/>
    <cellStyle name="Normal 65 3 2 2 6" xfId="7514" xr:uid="{00000000-0005-0000-0000-00005A1D0000}"/>
    <cellStyle name="Normal 65 3 2 2 6 3" xfId="22616" xr:uid="{00000000-0005-0000-0000-000058580000}"/>
    <cellStyle name="Normal 65 3 2 2 8" xfId="17603" xr:uid="{00000000-0005-0000-0000-0000C3440000}"/>
    <cellStyle name="Normal 65 3 2 3" xfId="2861" xr:uid="{00000000-0005-0000-0000-00002D0B0000}"/>
    <cellStyle name="Normal 65 3 2 3 2" xfId="4551" xr:uid="{00000000-0005-0000-0000-0000C7110000}"/>
    <cellStyle name="Normal 65 3 2 3 2 2" xfId="14624" xr:uid="{00000000-0005-0000-0000-000020390000}"/>
    <cellStyle name="Normal 65 3 2 3 2 2 3" xfId="29722" xr:uid="{00000000-0005-0000-0000-00001A740000}"/>
    <cellStyle name="Normal 65 3 2 3 2 3" xfId="9604" xr:uid="{00000000-0005-0000-0000-000084250000}"/>
    <cellStyle name="Normal 65 3 2 3 2 3 3" xfId="24705" xr:uid="{00000000-0005-0000-0000-000081600000}"/>
    <cellStyle name="Normal 65 3 2 3 2 5" xfId="19692" xr:uid="{00000000-0005-0000-0000-0000EC4C0000}"/>
    <cellStyle name="Normal 65 3 2 3 3" xfId="6243" xr:uid="{00000000-0005-0000-0000-000063180000}"/>
    <cellStyle name="Normal 65 3 2 3 3 2" xfId="16295" xr:uid="{00000000-0005-0000-0000-0000A73F0000}"/>
    <cellStyle name="Normal 65 3 2 3 3 3" xfId="11275" xr:uid="{00000000-0005-0000-0000-00000B2C0000}"/>
    <cellStyle name="Normal 65 3 2 3 3 3 3" xfId="26376" xr:uid="{00000000-0005-0000-0000-000008670000}"/>
    <cellStyle name="Normal 65 3 2 3 3 5" xfId="21363" xr:uid="{00000000-0005-0000-0000-000073530000}"/>
    <cellStyle name="Normal 65 3 2 3 4" xfId="12953" xr:uid="{00000000-0005-0000-0000-000099320000}"/>
    <cellStyle name="Normal 65 3 2 3 4 3" xfId="28051" xr:uid="{00000000-0005-0000-0000-0000936D0000}"/>
    <cellStyle name="Normal 65 3 2 3 5" xfId="7932" xr:uid="{00000000-0005-0000-0000-0000FC1E0000}"/>
    <cellStyle name="Normal 65 3 2 3 5 3" xfId="23034" xr:uid="{00000000-0005-0000-0000-0000FA590000}"/>
    <cellStyle name="Normal 65 3 2 3 7" xfId="18021" xr:uid="{00000000-0005-0000-0000-000065460000}"/>
    <cellStyle name="Normal 65 3 2 4" xfId="3714" xr:uid="{00000000-0005-0000-0000-0000820E0000}"/>
    <cellStyle name="Normal 65 3 2 4 2" xfId="13788" xr:uid="{00000000-0005-0000-0000-0000DC350000}"/>
    <cellStyle name="Normal 65 3 2 4 2 3" xfId="28886" xr:uid="{00000000-0005-0000-0000-0000D6700000}"/>
    <cellStyle name="Normal 65 3 2 4 3" xfId="8768" xr:uid="{00000000-0005-0000-0000-000040220000}"/>
    <cellStyle name="Normal 65 3 2 4 3 3" xfId="23869" xr:uid="{00000000-0005-0000-0000-00003D5D0000}"/>
    <cellStyle name="Normal 65 3 2 4 5" xfId="18856" xr:uid="{00000000-0005-0000-0000-0000A8490000}"/>
    <cellStyle name="Normal 65 3 2 5" xfId="5407" xr:uid="{00000000-0005-0000-0000-00001F150000}"/>
    <cellStyle name="Normal 65 3 2 5 2" xfId="15459" xr:uid="{00000000-0005-0000-0000-0000633C0000}"/>
    <cellStyle name="Normal 65 3 2 5 2 3" xfId="30557" xr:uid="{00000000-0005-0000-0000-00005D770000}"/>
    <cellStyle name="Normal 65 3 2 5 3" xfId="10439" xr:uid="{00000000-0005-0000-0000-0000C7280000}"/>
    <cellStyle name="Normal 65 3 2 5 3 3" xfId="25540" xr:uid="{00000000-0005-0000-0000-0000C4630000}"/>
    <cellStyle name="Normal 65 3 2 5 5" xfId="20527" xr:uid="{00000000-0005-0000-0000-00002F500000}"/>
    <cellStyle name="Normal 65 3 2 6" xfId="12117" xr:uid="{00000000-0005-0000-0000-0000552F0000}"/>
    <cellStyle name="Normal 65 3 2 6 3" xfId="27215" xr:uid="{00000000-0005-0000-0000-00004F6A0000}"/>
    <cellStyle name="Normal 65 3 2 7" xfId="7096" xr:uid="{00000000-0005-0000-0000-0000B81B0000}"/>
    <cellStyle name="Normal 65 3 2 7 3" xfId="22198" xr:uid="{00000000-0005-0000-0000-0000B6560000}"/>
    <cellStyle name="Normal 65 3 2 9" xfId="17185" xr:uid="{00000000-0005-0000-0000-000021430000}"/>
    <cellStyle name="Normal 65 3 3" xfId="2232" xr:uid="{00000000-0005-0000-0000-0000B8080000}"/>
    <cellStyle name="Normal 65 3 3 2" xfId="3071" xr:uid="{00000000-0005-0000-0000-0000FF0B0000}"/>
    <cellStyle name="Normal 65 3 3 2 2" xfId="4761" xr:uid="{00000000-0005-0000-0000-000099120000}"/>
    <cellStyle name="Normal 65 3 3 2 2 2" xfId="14834" xr:uid="{00000000-0005-0000-0000-0000F2390000}"/>
    <cellStyle name="Normal 65 3 3 2 2 2 3" xfId="29932" xr:uid="{00000000-0005-0000-0000-0000EC740000}"/>
    <cellStyle name="Normal 65 3 3 2 2 3" xfId="9814" xr:uid="{00000000-0005-0000-0000-000056260000}"/>
    <cellStyle name="Normal 65 3 3 2 2 3 3" xfId="24915" xr:uid="{00000000-0005-0000-0000-000053610000}"/>
    <cellStyle name="Normal 65 3 3 2 2 5" xfId="19902" xr:uid="{00000000-0005-0000-0000-0000BE4D0000}"/>
    <cellStyle name="Normal 65 3 3 2 3" xfId="6453" xr:uid="{00000000-0005-0000-0000-000035190000}"/>
    <cellStyle name="Normal 65 3 3 2 3 2" xfId="16505" xr:uid="{00000000-0005-0000-0000-000079400000}"/>
    <cellStyle name="Normal 65 3 3 2 3 3" xfId="11485" xr:uid="{00000000-0005-0000-0000-0000DD2C0000}"/>
    <cellStyle name="Normal 65 3 3 2 3 3 3" xfId="26586" xr:uid="{00000000-0005-0000-0000-0000DA670000}"/>
    <cellStyle name="Normal 65 3 3 2 3 5" xfId="21573" xr:uid="{00000000-0005-0000-0000-000045540000}"/>
    <cellStyle name="Normal 65 3 3 2 4" xfId="13163" xr:uid="{00000000-0005-0000-0000-00006B330000}"/>
    <cellStyle name="Normal 65 3 3 2 4 3" xfId="28261" xr:uid="{00000000-0005-0000-0000-0000656E0000}"/>
    <cellStyle name="Normal 65 3 3 2 5" xfId="8142" xr:uid="{00000000-0005-0000-0000-0000CE1F0000}"/>
    <cellStyle name="Normal 65 3 3 2 5 3" xfId="23244" xr:uid="{00000000-0005-0000-0000-0000CC5A0000}"/>
    <cellStyle name="Normal 65 3 3 2 7" xfId="18231" xr:uid="{00000000-0005-0000-0000-000037470000}"/>
    <cellStyle name="Normal 65 3 3 3" xfId="3924" xr:uid="{00000000-0005-0000-0000-0000540F0000}"/>
    <cellStyle name="Normal 65 3 3 3 2" xfId="13998" xr:uid="{00000000-0005-0000-0000-0000AE360000}"/>
    <cellStyle name="Normal 65 3 3 3 2 3" xfId="29096" xr:uid="{00000000-0005-0000-0000-0000A8710000}"/>
    <cellStyle name="Normal 65 3 3 3 3" xfId="8978" xr:uid="{00000000-0005-0000-0000-000012230000}"/>
    <cellStyle name="Normal 65 3 3 3 3 3" xfId="24079" xr:uid="{00000000-0005-0000-0000-00000F5E0000}"/>
    <cellStyle name="Normal 65 3 3 3 5" xfId="19066" xr:uid="{00000000-0005-0000-0000-00007A4A0000}"/>
    <cellStyle name="Normal 65 3 3 4" xfId="5617" xr:uid="{00000000-0005-0000-0000-0000F1150000}"/>
    <cellStyle name="Normal 65 3 3 4 2" xfId="15669" xr:uid="{00000000-0005-0000-0000-0000353D0000}"/>
    <cellStyle name="Normal 65 3 3 4 2 3" xfId="30767" xr:uid="{00000000-0005-0000-0000-00002F780000}"/>
    <cellStyle name="Normal 65 3 3 4 3" xfId="10649" xr:uid="{00000000-0005-0000-0000-000099290000}"/>
    <cellStyle name="Normal 65 3 3 4 3 3" xfId="25750" xr:uid="{00000000-0005-0000-0000-000096640000}"/>
    <cellStyle name="Normal 65 3 3 4 5" xfId="20737" xr:uid="{00000000-0005-0000-0000-000001510000}"/>
    <cellStyle name="Normal 65 3 3 5" xfId="12327" xr:uid="{00000000-0005-0000-0000-000027300000}"/>
    <cellStyle name="Normal 65 3 3 5 3" xfId="27425" xr:uid="{00000000-0005-0000-0000-0000216B0000}"/>
    <cellStyle name="Normal 65 3 3 6" xfId="7306" xr:uid="{00000000-0005-0000-0000-00008A1C0000}"/>
    <cellStyle name="Normal 65 3 3 6 3" xfId="22408" xr:uid="{00000000-0005-0000-0000-000088570000}"/>
    <cellStyle name="Normal 65 3 3 8" xfId="17395" xr:uid="{00000000-0005-0000-0000-0000F3430000}"/>
    <cellStyle name="Normal 65 3 4" xfId="2653" xr:uid="{00000000-0005-0000-0000-00005D0A0000}"/>
    <cellStyle name="Normal 65 3 4 2" xfId="4343" xr:uid="{00000000-0005-0000-0000-0000F7100000}"/>
    <cellStyle name="Normal 65 3 4 2 2" xfId="14416" xr:uid="{00000000-0005-0000-0000-000050380000}"/>
    <cellStyle name="Normal 65 3 4 2 2 3" xfId="29514" xr:uid="{00000000-0005-0000-0000-00004A730000}"/>
    <cellStyle name="Normal 65 3 4 2 3" xfId="9396" xr:uid="{00000000-0005-0000-0000-0000B4240000}"/>
    <cellStyle name="Normal 65 3 4 2 3 3" xfId="24497" xr:uid="{00000000-0005-0000-0000-0000B15F0000}"/>
    <cellStyle name="Normal 65 3 4 2 5" xfId="19484" xr:uid="{00000000-0005-0000-0000-00001C4C0000}"/>
    <cellStyle name="Normal 65 3 4 3" xfId="6035" xr:uid="{00000000-0005-0000-0000-000093170000}"/>
    <cellStyle name="Normal 65 3 4 3 2" xfId="16087" xr:uid="{00000000-0005-0000-0000-0000D73E0000}"/>
    <cellStyle name="Normal 65 3 4 3 3" xfId="11067" xr:uid="{00000000-0005-0000-0000-00003B2B0000}"/>
    <cellStyle name="Normal 65 3 4 3 3 3" xfId="26168" xr:uid="{00000000-0005-0000-0000-000038660000}"/>
    <cellStyle name="Normal 65 3 4 3 5" xfId="21155" xr:uid="{00000000-0005-0000-0000-0000A3520000}"/>
    <cellStyle name="Normal 65 3 4 4" xfId="12745" xr:uid="{00000000-0005-0000-0000-0000C9310000}"/>
    <cellStyle name="Normal 65 3 4 4 3" xfId="27843" xr:uid="{00000000-0005-0000-0000-0000C36C0000}"/>
    <cellStyle name="Normal 65 3 4 5" xfId="7724" xr:uid="{00000000-0005-0000-0000-00002C1E0000}"/>
    <cellStyle name="Normal 65 3 4 5 3" xfId="22826" xr:uid="{00000000-0005-0000-0000-00002A590000}"/>
    <cellStyle name="Normal 65 3 4 7" xfId="17813" xr:uid="{00000000-0005-0000-0000-000095450000}"/>
    <cellStyle name="Normal 65 3 5" xfId="3506" xr:uid="{00000000-0005-0000-0000-0000B20D0000}"/>
    <cellStyle name="Normal 65 3 5 2" xfId="13580" xr:uid="{00000000-0005-0000-0000-00000C350000}"/>
    <cellStyle name="Normal 65 3 5 2 3" xfId="28678" xr:uid="{00000000-0005-0000-0000-000006700000}"/>
    <cellStyle name="Normal 65 3 5 3" xfId="8560" xr:uid="{00000000-0005-0000-0000-000070210000}"/>
    <cellStyle name="Normal 65 3 5 3 3" xfId="23661" xr:uid="{00000000-0005-0000-0000-00006D5C0000}"/>
    <cellStyle name="Normal 65 3 5 5" xfId="18648" xr:uid="{00000000-0005-0000-0000-0000D8480000}"/>
    <cellStyle name="Normal 65 3 6" xfId="5199" xr:uid="{00000000-0005-0000-0000-00004F140000}"/>
    <cellStyle name="Normal 65 3 6 2" xfId="15251" xr:uid="{00000000-0005-0000-0000-0000933B0000}"/>
    <cellStyle name="Normal 65 3 6 2 3" xfId="30349" xr:uid="{00000000-0005-0000-0000-00008D760000}"/>
    <cellStyle name="Normal 65 3 6 3" xfId="10231" xr:uid="{00000000-0005-0000-0000-0000F7270000}"/>
    <cellStyle name="Normal 65 3 6 3 3" xfId="25332" xr:uid="{00000000-0005-0000-0000-0000F4620000}"/>
    <cellStyle name="Normal 65 3 6 5" xfId="20319" xr:uid="{00000000-0005-0000-0000-00005F4F0000}"/>
    <cellStyle name="Normal 65 3 7" xfId="11909" xr:uid="{00000000-0005-0000-0000-0000852E0000}"/>
    <cellStyle name="Normal 65 3 7 3" xfId="27007" xr:uid="{00000000-0005-0000-0000-00007F690000}"/>
    <cellStyle name="Normal 65 3 8" xfId="6888" xr:uid="{00000000-0005-0000-0000-0000E81A0000}"/>
    <cellStyle name="Normal 65 3 8 3" xfId="21990" xr:uid="{00000000-0005-0000-0000-0000E6550000}"/>
    <cellStyle name="Normal 65 4" xfId="1913" xr:uid="{00000000-0005-0000-0000-000079070000}"/>
    <cellStyle name="Normal 65 4 2" xfId="2336" xr:uid="{00000000-0005-0000-0000-000020090000}"/>
    <cellStyle name="Normal 65 4 2 2" xfId="3175" xr:uid="{00000000-0005-0000-0000-0000670C0000}"/>
    <cellStyle name="Normal 65 4 2 2 2" xfId="4865" xr:uid="{00000000-0005-0000-0000-000001130000}"/>
    <cellStyle name="Normal 65 4 2 2 2 2" xfId="14938" xr:uid="{00000000-0005-0000-0000-00005A3A0000}"/>
    <cellStyle name="Normal 65 4 2 2 2 2 3" xfId="30036" xr:uid="{00000000-0005-0000-0000-000054750000}"/>
    <cellStyle name="Normal 65 4 2 2 2 3" xfId="9918" xr:uid="{00000000-0005-0000-0000-0000BE260000}"/>
    <cellStyle name="Normal 65 4 2 2 2 3 3" xfId="25019" xr:uid="{00000000-0005-0000-0000-0000BB610000}"/>
    <cellStyle name="Normal 65 4 2 2 2 5" xfId="20006" xr:uid="{00000000-0005-0000-0000-0000264E0000}"/>
    <cellStyle name="Normal 65 4 2 2 3" xfId="6557" xr:uid="{00000000-0005-0000-0000-00009D190000}"/>
    <cellStyle name="Normal 65 4 2 2 3 2" xfId="16609" xr:uid="{00000000-0005-0000-0000-0000E1400000}"/>
    <cellStyle name="Normal 65 4 2 2 3 3" xfId="11589" xr:uid="{00000000-0005-0000-0000-0000452D0000}"/>
    <cellStyle name="Normal 65 4 2 2 3 3 3" xfId="26690" xr:uid="{00000000-0005-0000-0000-000042680000}"/>
    <cellStyle name="Normal 65 4 2 2 3 5" xfId="21677" xr:uid="{00000000-0005-0000-0000-0000AD540000}"/>
    <cellStyle name="Normal 65 4 2 2 4" xfId="13267" xr:uid="{00000000-0005-0000-0000-0000D3330000}"/>
    <cellStyle name="Normal 65 4 2 2 4 3" xfId="28365" xr:uid="{00000000-0005-0000-0000-0000CD6E0000}"/>
    <cellStyle name="Normal 65 4 2 2 5" xfId="8246" xr:uid="{00000000-0005-0000-0000-000036200000}"/>
    <cellStyle name="Normal 65 4 2 2 5 3" xfId="23348" xr:uid="{00000000-0005-0000-0000-0000345B0000}"/>
    <cellStyle name="Normal 65 4 2 2 7" xfId="18335" xr:uid="{00000000-0005-0000-0000-00009F470000}"/>
    <cellStyle name="Normal 65 4 2 3" xfId="4028" xr:uid="{00000000-0005-0000-0000-0000BC0F0000}"/>
    <cellStyle name="Normal 65 4 2 3 2" xfId="14102" xr:uid="{00000000-0005-0000-0000-000016370000}"/>
    <cellStyle name="Normal 65 4 2 3 2 3" xfId="29200" xr:uid="{00000000-0005-0000-0000-000010720000}"/>
    <cellStyle name="Normal 65 4 2 3 3" xfId="9082" xr:uid="{00000000-0005-0000-0000-00007A230000}"/>
    <cellStyle name="Normal 65 4 2 3 3 3" xfId="24183" xr:uid="{00000000-0005-0000-0000-0000775E0000}"/>
    <cellStyle name="Normal 65 4 2 3 5" xfId="19170" xr:uid="{00000000-0005-0000-0000-0000E24A0000}"/>
    <cellStyle name="Normal 65 4 2 4" xfId="5721" xr:uid="{00000000-0005-0000-0000-000059160000}"/>
    <cellStyle name="Normal 65 4 2 4 2" xfId="15773" xr:uid="{00000000-0005-0000-0000-00009D3D0000}"/>
    <cellStyle name="Normal 65 4 2 4 2 3" xfId="30871" xr:uid="{00000000-0005-0000-0000-000097780000}"/>
    <cellStyle name="Normal 65 4 2 4 3" xfId="10753" xr:uid="{00000000-0005-0000-0000-0000012A0000}"/>
    <cellStyle name="Normal 65 4 2 4 3 3" xfId="25854" xr:uid="{00000000-0005-0000-0000-0000FE640000}"/>
    <cellStyle name="Normal 65 4 2 4 5" xfId="20841" xr:uid="{00000000-0005-0000-0000-000069510000}"/>
    <cellStyle name="Normal 65 4 2 5" xfId="12431" xr:uid="{00000000-0005-0000-0000-00008F300000}"/>
    <cellStyle name="Normal 65 4 2 5 3" xfId="27529" xr:uid="{00000000-0005-0000-0000-0000896B0000}"/>
    <cellStyle name="Normal 65 4 2 6" xfId="7410" xr:uid="{00000000-0005-0000-0000-0000F21C0000}"/>
    <cellStyle name="Normal 65 4 2 6 3" xfId="22512" xr:uid="{00000000-0005-0000-0000-0000F0570000}"/>
    <cellStyle name="Normal 65 4 2 8" xfId="17499" xr:uid="{00000000-0005-0000-0000-00005B440000}"/>
    <cellStyle name="Normal 65 4 3" xfId="2757" xr:uid="{00000000-0005-0000-0000-0000C50A0000}"/>
    <cellStyle name="Normal 65 4 3 2" xfId="4447" xr:uid="{00000000-0005-0000-0000-00005F110000}"/>
    <cellStyle name="Normal 65 4 3 2 2" xfId="14520" xr:uid="{00000000-0005-0000-0000-0000B8380000}"/>
    <cellStyle name="Normal 65 4 3 2 2 3" xfId="29618" xr:uid="{00000000-0005-0000-0000-0000B2730000}"/>
    <cellStyle name="Normal 65 4 3 2 3" xfId="9500" xr:uid="{00000000-0005-0000-0000-00001C250000}"/>
    <cellStyle name="Normal 65 4 3 2 3 3" xfId="24601" xr:uid="{00000000-0005-0000-0000-000019600000}"/>
    <cellStyle name="Normal 65 4 3 2 5" xfId="19588" xr:uid="{00000000-0005-0000-0000-0000844C0000}"/>
    <cellStyle name="Normal 65 4 3 3" xfId="6139" xr:uid="{00000000-0005-0000-0000-0000FB170000}"/>
    <cellStyle name="Normal 65 4 3 3 2" xfId="16191" xr:uid="{00000000-0005-0000-0000-00003F3F0000}"/>
    <cellStyle name="Normal 65 4 3 3 3" xfId="11171" xr:uid="{00000000-0005-0000-0000-0000A32B0000}"/>
    <cellStyle name="Normal 65 4 3 3 3 3" xfId="26272" xr:uid="{00000000-0005-0000-0000-0000A0660000}"/>
    <cellStyle name="Normal 65 4 3 3 5" xfId="21259" xr:uid="{00000000-0005-0000-0000-00000B530000}"/>
    <cellStyle name="Normal 65 4 3 4" xfId="12849" xr:uid="{00000000-0005-0000-0000-000031320000}"/>
    <cellStyle name="Normal 65 4 3 4 3" xfId="27947" xr:uid="{00000000-0005-0000-0000-00002B6D0000}"/>
    <cellStyle name="Normal 65 4 3 5" xfId="7828" xr:uid="{00000000-0005-0000-0000-0000941E0000}"/>
    <cellStyle name="Normal 65 4 3 5 3" xfId="22930" xr:uid="{00000000-0005-0000-0000-000092590000}"/>
    <cellStyle name="Normal 65 4 3 7" xfId="17917" xr:uid="{00000000-0005-0000-0000-0000FD450000}"/>
    <cellStyle name="Normal 65 4 4" xfId="3610" xr:uid="{00000000-0005-0000-0000-00001A0E0000}"/>
    <cellStyle name="Normal 65 4 4 2" xfId="13684" xr:uid="{00000000-0005-0000-0000-000074350000}"/>
    <cellStyle name="Normal 65 4 4 2 3" xfId="28782" xr:uid="{00000000-0005-0000-0000-00006E700000}"/>
    <cellStyle name="Normal 65 4 4 3" xfId="8664" xr:uid="{00000000-0005-0000-0000-0000D8210000}"/>
    <cellStyle name="Normal 65 4 4 3 3" xfId="23765" xr:uid="{00000000-0005-0000-0000-0000D55C0000}"/>
    <cellStyle name="Normal 65 4 4 5" xfId="18752" xr:uid="{00000000-0005-0000-0000-000040490000}"/>
    <cellStyle name="Normal 65 4 5" xfId="5303" xr:uid="{00000000-0005-0000-0000-0000B7140000}"/>
    <cellStyle name="Normal 65 4 5 2" xfId="15355" xr:uid="{00000000-0005-0000-0000-0000FB3B0000}"/>
    <cellStyle name="Normal 65 4 5 2 3" xfId="30453" xr:uid="{00000000-0005-0000-0000-0000F5760000}"/>
    <cellStyle name="Normal 65 4 5 3" xfId="10335" xr:uid="{00000000-0005-0000-0000-00005F280000}"/>
    <cellStyle name="Normal 65 4 5 3 3" xfId="25436" xr:uid="{00000000-0005-0000-0000-00005C630000}"/>
    <cellStyle name="Normal 65 4 5 5" xfId="20423" xr:uid="{00000000-0005-0000-0000-0000C74F0000}"/>
    <cellStyle name="Normal 65 4 6" xfId="12013" xr:uid="{00000000-0005-0000-0000-0000ED2E0000}"/>
    <cellStyle name="Normal 65 4 6 3" xfId="27111" xr:uid="{00000000-0005-0000-0000-0000E7690000}"/>
    <cellStyle name="Normal 65 4 7" xfId="6992" xr:uid="{00000000-0005-0000-0000-0000501B0000}"/>
    <cellStyle name="Normal 65 4 7 3" xfId="22094" xr:uid="{00000000-0005-0000-0000-00004E560000}"/>
    <cellStyle name="Normal 65 4 9" xfId="17081" xr:uid="{00000000-0005-0000-0000-0000B9420000}"/>
    <cellStyle name="Normal 65 5" xfId="2126" xr:uid="{00000000-0005-0000-0000-00004E080000}"/>
    <cellStyle name="Normal 65 5 2" xfId="2967" xr:uid="{00000000-0005-0000-0000-0000970B0000}"/>
    <cellStyle name="Normal 65 5 2 2" xfId="4657" xr:uid="{00000000-0005-0000-0000-000031120000}"/>
    <cellStyle name="Normal 65 5 2 2 2" xfId="14730" xr:uid="{00000000-0005-0000-0000-00008A390000}"/>
    <cellStyle name="Normal 65 5 2 2 2 3" xfId="29828" xr:uid="{00000000-0005-0000-0000-000084740000}"/>
    <cellStyle name="Normal 65 5 2 2 3" xfId="9710" xr:uid="{00000000-0005-0000-0000-0000EE250000}"/>
    <cellStyle name="Normal 65 5 2 2 3 3" xfId="24811" xr:uid="{00000000-0005-0000-0000-0000EB600000}"/>
    <cellStyle name="Normal 65 5 2 2 5" xfId="19798" xr:uid="{00000000-0005-0000-0000-0000564D0000}"/>
    <cellStyle name="Normal 65 5 2 3" xfId="6349" xr:uid="{00000000-0005-0000-0000-0000CD180000}"/>
    <cellStyle name="Normal 65 5 2 3 2" xfId="16401" xr:uid="{00000000-0005-0000-0000-000011400000}"/>
    <cellStyle name="Normal 65 5 2 3 3" xfId="11381" xr:uid="{00000000-0005-0000-0000-0000752C0000}"/>
    <cellStyle name="Normal 65 5 2 3 3 3" xfId="26482" xr:uid="{00000000-0005-0000-0000-000072670000}"/>
    <cellStyle name="Normal 65 5 2 3 5" xfId="21469" xr:uid="{00000000-0005-0000-0000-0000DD530000}"/>
    <cellStyle name="Normal 65 5 2 4" xfId="13059" xr:uid="{00000000-0005-0000-0000-000003330000}"/>
    <cellStyle name="Normal 65 5 2 4 3" xfId="28157" xr:uid="{00000000-0005-0000-0000-0000FD6D0000}"/>
    <cellStyle name="Normal 65 5 2 5" xfId="8038" xr:uid="{00000000-0005-0000-0000-0000661F0000}"/>
    <cellStyle name="Normal 65 5 2 5 3" xfId="23140" xr:uid="{00000000-0005-0000-0000-0000645A0000}"/>
    <cellStyle name="Normal 65 5 2 7" xfId="18127" xr:uid="{00000000-0005-0000-0000-0000CF460000}"/>
    <cellStyle name="Normal 65 5 3" xfId="3820" xr:uid="{00000000-0005-0000-0000-0000EC0E0000}"/>
    <cellStyle name="Normal 65 5 3 2" xfId="13894" xr:uid="{00000000-0005-0000-0000-000046360000}"/>
    <cellStyle name="Normal 65 5 3 2 3" xfId="28992" xr:uid="{00000000-0005-0000-0000-000040710000}"/>
    <cellStyle name="Normal 65 5 3 3" xfId="8874" xr:uid="{00000000-0005-0000-0000-0000AA220000}"/>
    <cellStyle name="Normal 65 5 3 3 3" xfId="23975" xr:uid="{00000000-0005-0000-0000-0000A75D0000}"/>
    <cellStyle name="Normal 65 5 3 5" xfId="18962" xr:uid="{00000000-0005-0000-0000-0000124A0000}"/>
    <cellStyle name="Normal 65 5 4" xfId="5513" xr:uid="{00000000-0005-0000-0000-000089150000}"/>
    <cellStyle name="Normal 65 5 4 2" xfId="15565" xr:uid="{00000000-0005-0000-0000-0000CD3C0000}"/>
    <cellStyle name="Normal 65 5 4 2 3" xfId="30663" xr:uid="{00000000-0005-0000-0000-0000C7770000}"/>
    <cellStyle name="Normal 65 5 4 3" xfId="10545" xr:uid="{00000000-0005-0000-0000-000031290000}"/>
    <cellStyle name="Normal 65 5 4 3 3" xfId="25646" xr:uid="{00000000-0005-0000-0000-00002E640000}"/>
    <cellStyle name="Normal 65 5 4 5" xfId="20633" xr:uid="{00000000-0005-0000-0000-000099500000}"/>
    <cellStyle name="Normal 65 5 5" xfId="12223" xr:uid="{00000000-0005-0000-0000-0000BF2F0000}"/>
    <cellStyle name="Normal 65 5 5 3" xfId="27321" xr:uid="{00000000-0005-0000-0000-0000B96A0000}"/>
    <cellStyle name="Normal 65 5 6" xfId="7202" xr:uid="{00000000-0005-0000-0000-0000221C0000}"/>
    <cellStyle name="Normal 65 5 6 3" xfId="22304" xr:uid="{00000000-0005-0000-0000-000020570000}"/>
    <cellStyle name="Normal 65 5 8" xfId="17291" xr:uid="{00000000-0005-0000-0000-00008B430000}"/>
    <cellStyle name="Normal 65 6" xfId="2547" xr:uid="{00000000-0005-0000-0000-0000F3090000}"/>
    <cellStyle name="Normal 65 6 2" xfId="4239" xr:uid="{00000000-0005-0000-0000-00008F100000}"/>
    <cellStyle name="Normal 65 6 2 2" xfId="14312" xr:uid="{00000000-0005-0000-0000-0000E8370000}"/>
    <cellStyle name="Normal 65 6 2 2 3" xfId="29410" xr:uid="{00000000-0005-0000-0000-0000E2720000}"/>
    <cellStyle name="Normal 65 6 2 3" xfId="9292" xr:uid="{00000000-0005-0000-0000-00004C240000}"/>
    <cellStyle name="Normal 65 6 2 3 3" xfId="24393" xr:uid="{00000000-0005-0000-0000-0000495F0000}"/>
    <cellStyle name="Normal 65 6 2 5" xfId="19380" xr:uid="{00000000-0005-0000-0000-0000B44B0000}"/>
    <cellStyle name="Normal 65 6 3" xfId="5931" xr:uid="{00000000-0005-0000-0000-00002B170000}"/>
    <cellStyle name="Normal 65 6 3 2" xfId="15983" xr:uid="{00000000-0005-0000-0000-00006F3E0000}"/>
    <cellStyle name="Normal 65 6 3 3" xfId="10963" xr:uid="{00000000-0005-0000-0000-0000D32A0000}"/>
    <cellStyle name="Normal 65 6 3 3 3" xfId="26064" xr:uid="{00000000-0005-0000-0000-0000D0650000}"/>
    <cellStyle name="Normal 65 6 3 5" xfId="21051" xr:uid="{00000000-0005-0000-0000-00003B520000}"/>
    <cellStyle name="Normal 65 6 4" xfId="12641" xr:uid="{00000000-0005-0000-0000-000061310000}"/>
    <cellStyle name="Normal 65 6 4 3" xfId="27739" xr:uid="{00000000-0005-0000-0000-00005B6C0000}"/>
    <cellStyle name="Normal 65 6 5" xfId="7620" xr:uid="{00000000-0005-0000-0000-0000C41D0000}"/>
    <cellStyle name="Normal 65 6 5 3" xfId="22722" xr:uid="{00000000-0005-0000-0000-0000C2580000}"/>
    <cellStyle name="Normal 65 6 7" xfId="17709" xr:uid="{00000000-0005-0000-0000-00002D450000}"/>
    <cellStyle name="Normal 65 7" xfId="3399" xr:uid="{00000000-0005-0000-0000-0000470D0000}"/>
    <cellStyle name="Normal 65 7 2" xfId="13476" xr:uid="{00000000-0005-0000-0000-0000A4340000}"/>
    <cellStyle name="Normal 65 7 2 3" xfId="28574" xr:uid="{00000000-0005-0000-0000-00009E6F0000}"/>
    <cellStyle name="Normal 65 7 3" xfId="8456" xr:uid="{00000000-0005-0000-0000-000008210000}"/>
    <cellStyle name="Normal 65 7 3 3" xfId="23557" xr:uid="{00000000-0005-0000-0000-0000055C0000}"/>
    <cellStyle name="Normal 65 7 5" xfId="18544" xr:uid="{00000000-0005-0000-0000-000070480000}"/>
    <cellStyle name="Normal 65 8" xfId="5093" xr:uid="{00000000-0005-0000-0000-0000E5130000}"/>
    <cellStyle name="Normal 65 8 2" xfId="15147" xr:uid="{00000000-0005-0000-0000-00002B3B0000}"/>
    <cellStyle name="Normal 65 8 2 3" xfId="30245" xr:uid="{00000000-0005-0000-0000-000025760000}"/>
    <cellStyle name="Normal 65 8 3" xfId="10127" xr:uid="{00000000-0005-0000-0000-00008F270000}"/>
    <cellStyle name="Normal 65 8 3 3" xfId="25228" xr:uid="{00000000-0005-0000-0000-00008C620000}"/>
    <cellStyle name="Normal 65 8 5" xfId="20215" xr:uid="{00000000-0005-0000-0000-0000F74E0000}"/>
    <cellStyle name="Normal 65 9" xfId="11803" xr:uid="{00000000-0005-0000-0000-00001B2E0000}"/>
    <cellStyle name="Normal 65 9 3" xfId="26903" xr:uid="{00000000-0005-0000-0000-000017690000}"/>
    <cellStyle name="Normal 66" xfId="1478" xr:uid="{00000000-0005-0000-0000-0000C6050000}"/>
    <cellStyle name="Normal 66 10" xfId="6783" xr:uid="{00000000-0005-0000-0000-00007F1A0000}"/>
    <cellStyle name="Normal 66 10 3" xfId="21887" xr:uid="{00000000-0005-0000-0000-00007F550000}"/>
    <cellStyle name="Normal 66 12" xfId="16872" xr:uid="{00000000-0005-0000-0000-0000E8410000}"/>
    <cellStyle name="Normal 66 2" xfId="1747" xr:uid="{00000000-0005-0000-0000-0000D3060000}"/>
    <cellStyle name="Normal 66 2 11" xfId="16926" xr:uid="{00000000-0005-0000-0000-00001E420000}"/>
    <cellStyle name="Normal 66 2 2" xfId="1855" xr:uid="{00000000-0005-0000-0000-00003F070000}"/>
    <cellStyle name="Normal 66 2 2 10" xfId="17030" xr:uid="{00000000-0005-0000-0000-000086420000}"/>
    <cellStyle name="Normal 66 2 2 2" xfId="2072" xr:uid="{00000000-0005-0000-0000-000018080000}"/>
    <cellStyle name="Normal 66 2 2 2 2" xfId="2493" xr:uid="{00000000-0005-0000-0000-0000BD090000}"/>
    <cellStyle name="Normal 66 2 2 2 2 2" xfId="3332" xr:uid="{00000000-0005-0000-0000-0000040D0000}"/>
    <cellStyle name="Normal 66 2 2 2 2 2 2" xfId="5022" xr:uid="{00000000-0005-0000-0000-00009E130000}"/>
    <cellStyle name="Normal 66 2 2 2 2 2 2 2" xfId="15095" xr:uid="{00000000-0005-0000-0000-0000F73A0000}"/>
    <cellStyle name="Normal 66 2 2 2 2 2 2 2 3" xfId="30193" xr:uid="{00000000-0005-0000-0000-0000F1750000}"/>
    <cellStyle name="Normal 66 2 2 2 2 2 2 3" xfId="10075" xr:uid="{00000000-0005-0000-0000-00005B270000}"/>
    <cellStyle name="Normal 66 2 2 2 2 2 2 3 3" xfId="25176" xr:uid="{00000000-0005-0000-0000-000058620000}"/>
    <cellStyle name="Normal 66 2 2 2 2 2 2 5" xfId="20163" xr:uid="{00000000-0005-0000-0000-0000C34E0000}"/>
    <cellStyle name="Normal 66 2 2 2 2 2 3" xfId="6714" xr:uid="{00000000-0005-0000-0000-00003A1A0000}"/>
    <cellStyle name="Normal 66 2 2 2 2 2 3 2" xfId="16766" xr:uid="{00000000-0005-0000-0000-00007E410000}"/>
    <cellStyle name="Normal 66 2 2 2 2 2 3 3" xfId="11746" xr:uid="{00000000-0005-0000-0000-0000E22D0000}"/>
    <cellStyle name="Normal 66 2 2 2 2 2 3 3 3" xfId="26847" xr:uid="{00000000-0005-0000-0000-0000DF680000}"/>
    <cellStyle name="Normal 66 2 2 2 2 2 3 5" xfId="21834" xr:uid="{00000000-0005-0000-0000-00004A550000}"/>
    <cellStyle name="Normal 66 2 2 2 2 2 4" xfId="13424" xr:uid="{00000000-0005-0000-0000-000070340000}"/>
    <cellStyle name="Normal 66 2 2 2 2 2 4 3" xfId="28522" xr:uid="{00000000-0005-0000-0000-00006A6F0000}"/>
    <cellStyle name="Normal 66 2 2 2 2 2 5" xfId="8403" xr:uid="{00000000-0005-0000-0000-0000D3200000}"/>
    <cellStyle name="Normal 66 2 2 2 2 2 5 3" xfId="23505" xr:uid="{00000000-0005-0000-0000-0000D15B0000}"/>
    <cellStyle name="Normal 66 2 2 2 2 2 7" xfId="18492" xr:uid="{00000000-0005-0000-0000-00003C480000}"/>
    <cellStyle name="Normal 66 2 2 2 2 3" xfId="4185" xr:uid="{00000000-0005-0000-0000-000059100000}"/>
    <cellStyle name="Normal 66 2 2 2 2 3 2" xfId="14259" xr:uid="{00000000-0005-0000-0000-0000B3370000}"/>
    <cellStyle name="Normal 66 2 2 2 2 3 2 3" xfId="29357" xr:uid="{00000000-0005-0000-0000-0000AD720000}"/>
    <cellStyle name="Normal 66 2 2 2 2 3 3" xfId="9239" xr:uid="{00000000-0005-0000-0000-000017240000}"/>
    <cellStyle name="Normal 66 2 2 2 2 3 3 3" xfId="24340" xr:uid="{00000000-0005-0000-0000-0000145F0000}"/>
    <cellStyle name="Normal 66 2 2 2 2 3 5" xfId="19327" xr:uid="{00000000-0005-0000-0000-00007F4B0000}"/>
    <cellStyle name="Normal 66 2 2 2 2 4" xfId="5878" xr:uid="{00000000-0005-0000-0000-0000F6160000}"/>
    <cellStyle name="Normal 66 2 2 2 2 4 2" xfId="15930" xr:uid="{00000000-0005-0000-0000-00003A3E0000}"/>
    <cellStyle name="Normal 66 2 2 2 2 4 3" xfId="10910" xr:uid="{00000000-0005-0000-0000-00009E2A0000}"/>
    <cellStyle name="Normal 66 2 2 2 2 4 3 3" xfId="26011" xr:uid="{00000000-0005-0000-0000-00009B650000}"/>
    <cellStyle name="Normal 66 2 2 2 2 4 5" xfId="20998" xr:uid="{00000000-0005-0000-0000-000006520000}"/>
    <cellStyle name="Normal 66 2 2 2 2 5" xfId="12588" xr:uid="{00000000-0005-0000-0000-00002C310000}"/>
    <cellStyle name="Normal 66 2 2 2 2 5 3" xfId="27686" xr:uid="{00000000-0005-0000-0000-0000266C0000}"/>
    <cellStyle name="Normal 66 2 2 2 2 6" xfId="7567" xr:uid="{00000000-0005-0000-0000-00008F1D0000}"/>
    <cellStyle name="Normal 66 2 2 2 2 6 3" xfId="22669" xr:uid="{00000000-0005-0000-0000-00008D580000}"/>
    <cellStyle name="Normal 66 2 2 2 2 8" xfId="17656" xr:uid="{00000000-0005-0000-0000-0000F8440000}"/>
    <cellStyle name="Normal 66 2 2 2 3" xfId="2914" xr:uid="{00000000-0005-0000-0000-0000620B0000}"/>
    <cellStyle name="Normal 66 2 2 2 3 2" xfId="4604" xr:uid="{00000000-0005-0000-0000-0000FC110000}"/>
    <cellStyle name="Normal 66 2 2 2 3 2 2" xfId="14677" xr:uid="{00000000-0005-0000-0000-000055390000}"/>
    <cellStyle name="Normal 66 2 2 2 3 2 2 3" xfId="29775" xr:uid="{00000000-0005-0000-0000-00004F740000}"/>
    <cellStyle name="Normal 66 2 2 2 3 2 3" xfId="9657" xr:uid="{00000000-0005-0000-0000-0000B9250000}"/>
    <cellStyle name="Normal 66 2 2 2 3 2 3 3" xfId="24758" xr:uid="{00000000-0005-0000-0000-0000B6600000}"/>
    <cellStyle name="Normal 66 2 2 2 3 2 5" xfId="19745" xr:uid="{00000000-0005-0000-0000-0000214D0000}"/>
    <cellStyle name="Normal 66 2 2 2 3 3" xfId="6296" xr:uid="{00000000-0005-0000-0000-000098180000}"/>
    <cellStyle name="Normal 66 2 2 2 3 3 2" xfId="16348" xr:uid="{00000000-0005-0000-0000-0000DC3F0000}"/>
    <cellStyle name="Normal 66 2 2 2 3 3 3" xfId="11328" xr:uid="{00000000-0005-0000-0000-0000402C0000}"/>
    <cellStyle name="Normal 66 2 2 2 3 3 3 3" xfId="26429" xr:uid="{00000000-0005-0000-0000-00003D670000}"/>
    <cellStyle name="Normal 66 2 2 2 3 3 5" xfId="21416" xr:uid="{00000000-0005-0000-0000-0000A8530000}"/>
    <cellStyle name="Normal 66 2 2 2 3 4" xfId="13006" xr:uid="{00000000-0005-0000-0000-0000CE320000}"/>
    <cellStyle name="Normal 66 2 2 2 3 4 3" xfId="28104" xr:uid="{00000000-0005-0000-0000-0000C86D0000}"/>
    <cellStyle name="Normal 66 2 2 2 3 5" xfId="7985" xr:uid="{00000000-0005-0000-0000-0000311F0000}"/>
    <cellStyle name="Normal 66 2 2 2 3 5 3" xfId="23087" xr:uid="{00000000-0005-0000-0000-00002F5A0000}"/>
    <cellStyle name="Normal 66 2 2 2 3 7" xfId="18074" xr:uid="{00000000-0005-0000-0000-00009A460000}"/>
    <cellStyle name="Normal 66 2 2 2 4" xfId="3767" xr:uid="{00000000-0005-0000-0000-0000B70E0000}"/>
    <cellStyle name="Normal 66 2 2 2 4 2" xfId="13841" xr:uid="{00000000-0005-0000-0000-000011360000}"/>
    <cellStyle name="Normal 66 2 2 2 4 2 3" xfId="28939" xr:uid="{00000000-0005-0000-0000-00000B710000}"/>
    <cellStyle name="Normal 66 2 2 2 4 3" xfId="8821" xr:uid="{00000000-0005-0000-0000-000075220000}"/>
    <cellStyle name="Normal 66 2 2 2 4 3 3" xfId="23922" xr:uid="{00000000-0005-0000-0000-0000725D0000}"/>
    <cellStyle name="Normal 66 2 2 2 4 5" xfId="18909" xr:uid="{00000000-0005-0000-0000-0000DD490000}"/>
    <cellStyle name="Normal 66 2 2 2 5" xfId="5460" xr:uid="{00000000-0005-0000-0000-000054150000}"/>
    <cellStyle name="Normal 66 2 2 2 5 2" xfId="15512" xr:uid="{00000000-0005-0000-0000-0000983C0000}"/>
    <cellStyle name="Normal 66 2 2 2 5 2 3" xfId="30610" xr:uid="{00000000-0005-0000-0000-000092770000}"/>
    <cellStyle name="Normal 66 2 2 2 5 3" xfId="10492" xr:uid="{00000000-0005-0000-0000-0000FC280000}"/>
    <cellStyle name="Normal 66 2 2 2 5 3 3" xfId="25593" xr:uid="{00000000-0005-0000-0000-0000F9630000}"/>
    <cellStyle name="Normal 66 2 2 2 5 5" xfId="20580" xr:uid="{00000000-0005-0000-0000-000064500000}"/>
    <cellStyle name="Normal 66 2 2 2 6" xfId="12170" xr:uid="{00000000-0005-0000-0000-00008A2F0000}"/>
    <cellStyle name="Normal 66 2 2 2 6 3" xfId="27268" xr:uid="{00000000-0005-0000-0000-0000846A0000}"/>
    <cellStyle name="Normal 66 2 2 2 7" xfId="7149" xr:uid="{00000000-0005-0000-0000-0000ED1B0000}"/>
    <cellStyle name="Normal 66 2 2 2 7 3" xfId="22251" xr:uid="{00000000-0005-0000-0000-0000EB560000}"/>
    <cellStyle name="Normal 66 2 2 2 9" xfId="17238" xr:uid="{00000000-0005-0000-0000-000056430000}"/>
    <cellStyle name="Normal 66 2 2 3" xfId="2285" xr:uid="{00000000-0005-0000-0000-0000ED080000}"/>
    <cellStyle name="Normal 66 2 2 3 2" xfId="3124" xr:uid="{00000000-0005-0000-0000-0000340C0000}"/>
    <cellStyle name="Normal 66 2 2 3 2 2" xfId="4814" xr:uid="{00000000-0005-0000-0000-0000CE120000}"/>
    <cellStyle name="Normal 66 2 2 3 2 2 2" xfId="14887" xr:uid="{00000000-0005-0000-0000-0000273A0000}"/>
    <cellStyle name="Normal 66 2 2 3 2 2 2 3" xfId="29985" xr:uid="{00000000-0005-0000-0000-000021750000}"/>
    <cellStyle name="Normal 66 2 2 3 2 2 3" xfId="9867" xr:uid="{00000000-0005-0000-0000-00008B260000}"/>
    <cellStyle name="Normal 66 2 2 3 2 2 3 3" xfId="24968" xr:uid="{00000000-0005-0000-0000-000088610000}"/>
    <cellStyle name="Normal 66 2 2 3 2 2 5" xfId="19955" xr:uid="{00000000-0005-0000-0000-0000F34D0000}"/>
    <cellStyle name="Normal 66 2 2 3 2 3" xfId="6506" xr:uid="{00000000-0005-0000-0000-00006A190000}"/>
    <cellStyle name="Normal 66 2 2 3 2 3 2" xfId="16558" xr:uid="{00000000-0005-0000-0000-0000AE400000}"/>
    <cellStyle name="Normal 66 2 2 3 2 3 3" xfId="11538" xr:uid="{00000000-0005-0000-0000-0000122D0000}"/>
    <cellStyle name="Normal 66 2 2 3 2 3 3 3" xfId="26639" xr:uid="{00000000-0005-0000-0000-00000F680000}"/>
    <cellStyle name="Normal 66 2 2 3 2 3 5" xfId="21626" xr:uid="{00000000-0005-0000-0000-00007A540000}"/>
    <cellStyle name="Normal 66 2 2 3 2 4" xfId="13216" xr:uid="{00000000-0005-0000-0000-0000A0330000}"/>
    <cellStyle name="Normal 66 2 2 3 2 4 3" xfId="28314" xr:uid="{00000000-0005-0000-0000-00009A6E0000}"/>
    <cellStyle name="Normal 66 2 2 3 2 5" xfId="8195" xr:uid="{00000000-0005-0000-0000-000003200000}"/>
    <cellStyle name="Normal 66 2 2 3 2 5 3" xfId="23297" xr:uid="{00000000-0005-0000-0000-0000015B0000}"/>
    <cellStyle name="Normal 66 2 2 3 2 7" xfId="18284" xr:uid="{00000000-0005-0000-0000-00006C470000}"/>
    <cellStyle name="Normal 66 2 2 3 3" xfId="3977" xr:uid="{00000000-0005-0000-0000-0000890F0000}"/>
    <cellStyle name="Normal 66 2 2 3 3 2" xfId="14051" xr:uid="{00000000-0005-0000-0000-0000E3360000}"/>
    <cellStyle name="Normal 66 2 2 3 3 2 3" xfId="29149" xr:uid="{00000000-0005-0000-0000-0000DD710000}"/>
    <cellStyle name="Normal 66 2 2 3 3 3" xfId="9031" xr:uid="{00000000-0005-0000-0000-000047230000}"/>
    <cellStyle name="Normal 66 2 2 3 3 3 3" xfId="24132" xr:uid="{00000000-0005-0000-0000-0000445E0000}"/>
    <cellStyle name="Normal 66 2 2 3 3 5" xfId="19119" xr:uid="{00000000-0005-0000-0000-0000AF4A0000}"/>
    <cellStyle name="Normal 66 2 2 3 4" xfId="5670" xr:uid="{00000000-0005-0000-0000-000026160000}"/>
    <cellStyle name="Normal 66 2 2 3 4 2" xfId="15722" xr:uid="{00000000-0005-0000-0000-00006A3D0000}"/>
    <cellStyle name="Normal 66 2 2 3 4 2 3" xfId="30820" xr:uid="{00000000-0005-0000-0000-000064780000}"/>
    <cellStyle name="Normal 66 2 2 3 4 3" xfId="10702" xr:uid="{00000000-0005-0000-0000-0000CE290000}"/>
    <cellStyle name="Normal 66 2 2 3 4 3 3" xfId="25803" xr:uid="{00000000-0005-0000-0000-0000CB640000}"/>
    <cellStyle name="Normal 66 2 2 3 4 5" xfId="20790" xr:uid="{00000000-0005-0000-0000-000036510000}"/>
    <cellStyle name="Normal 66 2 2 3 5" xfId="12380" xr:uid="{00000000-0005-0000-0000-00005C300000}"/>
    <cellStyle name="Normal 66 2 2 3 5 3" xfId="27478" xr:uid="{00000000-0005-0000-0000-0000566B0000}"/>
    <cellStyle name="Normal 66 2 2 3 6" xfId="7359" xr:uid="{00000000-0005-0000-0000-0000BF1C0000}"/>
    <cellStyle name="Normal 66 2 2 3 6 3" xfId="22461" xr:uid="{00000000-0005-0000-0000-0000BD570000}"/>
    <cellStyle name="Normal 66 2 2 3 8" xfId="17448" xr:uid="{00000000-0005-0000-0000-000028440000}"/>
    <cellStyle name="Normal 66 2 2 4" xfId="2706" xr:uid="{00000000-0005-0000-0000-0000920A0000}"/>
    <cellStyle name="Normal 66 2 2 4 2" xfId="4396" xr:uid="{00000000-0005-0000-0000-00002C110000}"/>
    <cellStyle name="Normal 66 2 2 4 2 2" xfId="14469" xr:uid="{00000000-0005-0000-0000-000085380000}"/>
    <cellStyle name="Normal 66 2 2 4 2 2 3" xfId="29567" xr:uid="{00000000-0005-0000-0000-00007F730000}"/>
    <cellStyle name="Normal 66 2 2 4 2 3" xfId="9449" xr:uid="{00000000-0005-0000-0000-0000E9240000}"/>
    <cellStyle name="Normal 66 2 2 4 2 3 3" xfId="24550" xr:uid="{00000000-0005-0000-0000-0000E65F0000}"/>
    <cellStyle name="Normal 66 2 2 4 2 5" xfId="19537" xr:uid="{00000000-0005-0000-0000-0000514C0000}"/>
    <cellStyle name="Normal 66 2 2 4 3" xfId="6088" xr:uid="{00000000-0005-0000-0000-0000C8170000}"/>
    <cellStyle name="Normal 66 2 2 4 3 2" xfId="16140" xr:uid="{00000000-0005-0000-0000-00000C3F0000}"/>
    <cellStyle name="Normal 66 2 2 4 3 3" xfId="11120" xr:uid="{00000000-0005-0000-0000-0000702B0000}"/>
    <cellStyle name="Normal 66 2 2 4 3 3 3" xfId="26221" xr:uid="{00000000-0005-0000-0000-00006D660000}"/>
    <cellStyle name="Normal 66 2 2 4 3 5" xfId="21208" xr:uid="{00000000-0005-0000-0000-0000D8520000}"/>
    <cellStyle name="Normal 66 2 2 4 4" xfId="12798" xr:uid="{00000000-0005-0000-0000-0000FE310000}"/>
    <cellStyle name="Normal 66 2 2 4 4 3" xfId="27896" xr:uid="{00000000-0005-0000-0000-0000F86C0000}"/>
    <cellStyle name="Normal 66 2 2 4 5" xfId="7777" xr:uid="{00000000-0005-0000-0000-0000611E0000}"/>
    <cellStyle name="Normal 66 2 2 4 5 3" xfId="22879" xr:uid="{00000000-0005-0000-0000-00005F590000}"/>
    <cellStyle name="Normal 66 2 2 4 7" xfId="17866" xr:uid="{00000000-0005-0000-0000-0000CA450000}"/>
    <cellStyle name="Normal 66 2 2 5" xfId="3559" xr:uid="{00000000-0005-0000-0000-0000E70D0000}"/>
    <cellStyle name="Normal 66 2 2 5 2" xfId="13633" xr:uid="{00000000-0005-0000-0000-000041350000}"/>
    <cellStyle name="Normal 66 2 2 5 2 3" xfId="28731" xr:uid="{00000000-0005-0000-0000-00003B700000}"/>
    <cellStyle name="Normal 66 2 2 5 3" xfId="8613" xr:uid="{00000000-0005-0000-0000-0000A5210000}"/>
    <cellStyle name="Normal 66 2 2 5 3 3" xfId="23714" xr:uid="{00000000-0005-0000-0000-0000A25C0000}"/>
    <cellStyle name="Normal 66 2 2 5 5" xfId="18701" xr:uid="{00000000-0005-0000-0000-00000D490000}"/>
    <cellStyle name="Normal 66 2 2 6" xfId="5252" xr:uid="{00000000-0005-0000-0000-000084140000}"/>
    <cellStyle name="Normal 66 2 2 6 2" xfId="15304" xr:uid="{00000000-0005-0000-0000-0000C83B0000}"/>
    <cellStyle name="Normal 66 2 2 6 2 3" xfId="30402" xr:uid="{00000000-0005-0000-0000-0000C2760000}"/>
    <cellStyle name="Normal 66 2 2 6 3" xfId="10284" xr:uid="{00000000-0005-0000-0000-00002C280000}"/>
    <cellStyle name="Normal 66 2 2 6 3 3" xfId="25385" xr:uid="{00000000-0005-0000-0000-000029630000}"/>
    <cellStyle name="Normal 66 2 2 6 5" xfId="20372" xr:uid="{00000000-0005-0000-0000-0000944F0000}"/>
    <cellStyle name="Normal 66 2 2 7" xfId="11962" xr:uid="{00000000-0005-0000-0000-0000BA2E0000}"/>
    <cellStyle name="Normal 66 2 2 7 3" xfId="27060" xr:uid="{00000000-0005-0000-0000-0000B4690000}"/>
    <cellStyle name="Normal 66 2 2 8" xfId="6941" xr:uid="{00000000-0005-0000-0000-00001D1B0000}"/>
    <cellStyle name="Normal 66 2 2 8 3" xfId="22043" xr:uid="{00000000-0005-0000-0000-00001B560000}"/>
    <cellStyle name="Normal 66 2 3" xfId="1968" xr:uid="{00000000-0005-0000-0000-0000B0070000}"/>
    <cellStyle name="Normal 66 2 3 2" xfId="2389" xr:uid="{00000000-0005-0000-0000-000055090000}"/>
    <cellStyle name="Normal 66 2 3 2 2" xfId="3228" xr:uid="{00000000-0005-0000-0000-00009C0C0000}"/>
    <cellStyle name="Normal 66 2 3 2 2 2" xfId="4918" xr:uid="{00000000-0005-0000-0000-000036130000}"/>
    <cellStyle name="Normal 66 2 3 2 2 2 2" xfId="14991" xr:uid="{00000000-0005-0000-0000-00008F3A0000}"/>
    <cellStyle name="Normal 66 2 3 2 2 2 2 3" xfId="30089" xr:uid="{00000000-0005-0000-0000-000089750000}"/>
    <cellStyle name="Normal 66 2 3 2 2 2 3" xfId="9971" xr:uid="{00000000-0005-0000-0000-0000F3260000}"/>
    <cellStyle name="Normal 66 2 3 2 2 2 3 3" xfId="25072" xr:uid="{00000000-0005-0000-0000-0000F0610000}"/>
    <cellStyle name="Normal 66 2 3 2 2 2 5" xfId="20059" xr:uid="{00000000-0005-0000-0000-00005B4E0000}"/>
    <cellStyle name="Normal 66 2 3 2 2 3" xfId="6610" xr:uid="{00000000-0005-0000-0000-0000D2190000}"/>
    <cellStyle name="Normal 66 2 3 2 2 3 2" xfId="16662" xr:uid="{00000000-0005-0000-0000-000016410000}"/>
    <cellStyle name="Normal 66 2 3 2 2 3 3" xfId="11642" xr:uid="{00000000-0005-0000-0000-00007A2D0000}"/>
    <cellStyle name="Normal 66 2 3 2 2 3 3 3" xfId="26743" xr:uid="{00000000-0005-0000-0000-000077680000}"/>
    <cellStyle name="Normal 66 2 3 2 2 3 5" xfId="21730" xr:uid="{00000000-0005-0000-0000-0000E2540000}"/>
    <cellStyle name="Normal 66 2 3 2 2 4" xfId="13320" xr:uid="{00000000-0005-0000-0000-000008340000}"/>
    <cellStyle name="Normal 66 2 3 2 2 4 3" xfId="28418" xr:uid="{00000000-0005-0000-0000-0000026F0000}"/>
    <cellStyle name="Normal 66 2 3 2 2 5" xfId="8299" xr:uid="{00000000-0005-0000-0000-00006B200000}"/>
    <cellStyle name="Normal 66 2 3 2 2 5 3" xfId="23401" xr:uid="{00000000-0005-0000-0000-0000695B0000}"/>
    <cellStyle name="Normal 66 2 3 2 2 7" xfId="18388" xr:uid="{00000000-0005-0000-0000-0000D4470000}"/>
    <cellStyle name="Normal 66 2 3 2 3" xfId="4081" xr:uid="{00000000-0005-0000-0000-0000F10F0000}"/>
    <cellStyle name="Normal 66 2 3 2 3 2" xfId="14155" xr:uid="{00000000-0005-0000-0000-00004B370000}"/>
    <cellStyle name="Normal 66 2 3 2 3 2 3" xfId="29253" xr:uid="{00000000-0005-0000-0000-000045720000}"/>
    <cellStyle name="Normal 66 2 3 2 3 3" xfId="9135" xr:uid="{00000000-0005-0000-0000-0000AF230000}"/>
    <cellStyle name="Normal 66 2 3 2 3 3 3" xfId="24236" xr:uid="{00000000-0005-0000-0000-0000AC5E0000}"/>
    <cellStyle name="Normal 66 2 3 2 3 5" xfId="19223" xr:uid="{00000000-0005-0000-0000-0000174B0000}"/>
    <cellStyle name="Normal 66 2 3 2 4" xfId="5774" xr:uid="{00000000-0005-0000-0000-00008E160000}"/>
    <cellStyle name="Normal 66 2 3 2 4 2" xfId="15826" xr:uid="{00000000-0005-0000-0000-0000D23D0000}"/>
    <cellStyle name="Normal 66 2 3 2 4 2 3" xfId="30924" xr:uid="{00000000-0005-0000-0000-0000CC780000}"/>
    <cellStyle name="Normal 66 2 3 2 4 3" xfId="10806" xr:uid="{00000000-0005-0000-0000-0000362A0000}"/>
    <cellStyle name="Normal 66 2 3 2 4 3 3" xfId="25907" xr:uid="{00000000-0005-0000-0000-000033650000}"/>
    <cellStyle name="Normal 66 2 3 2 4 5" xfId="20894" xr:uid="{00000000-0005-0000-0000-00009E510000}"/>
    <cellStyle name="Normal 66 2 3 2 5" xfId="12484" xr:uid="{00000000-0005-0000-0000-0000C4300000}"/>
    <cellStyle name="Normal 66 2 3 2 5 3" xfId="27582" xr:uid="{00000000-0005-0000-0000-0000BE6B0000}"/>
    <cellStyle name="Normal 66 2 3 2 6" xfId="7463" xr:uid="{00000000-0005-0000-0000-0000271D0000}"/>
    <cellStyle name="Normal 66 2 3 2 6 3" xfId="22565" xr:uid="{00000000-0005-0000-0000-000025580000}"/>
    <cellStyle name="Normal 66 2 3 2 8" xfId="17552" xr:uid="{00000000-0005-0000-0000-000090440000}"/>
    <cellStyle name="Normal 66 2 3 3" xfId="2810" xr:uid="{00000000-0005-0000-0000-0000FA0A0000}"/>
    <cellStyle name="Normal 66 2 3 3 2" xfId="4500" xr:uid="{00000000-0005-0000-0000-000094110000}"/>
    <cellStyle name="Normal 66 2 3 3 2 2" xfId="14573" xr:uid="{00000000-0005-0000-0000-0000ED380000}"/>
    <cellStyle name="Normal 66 2 3 3 2 2 3" xfId="29671" xr:uid="{00000000-0005-0000-0000-0000E7730000}"/>
    <cellStyle name="Normal 66 2 3 3 2 3" xfId="9553" xr:uid="{00000000-0005-0000-0000-000051250000}"/>
    <cellStyle name="Normal 66 2 3 3 2 3 3" xfId="24654" xr:uid="{00000000-0005-0000-0000-00004E600000}"/>
    <cellStyle name="Normal 66 2 3 3 2 5" xfId="19641" xr:uid="{00000000-0005-0000-0000-0000B94C0000}"/>
    <cellStyle name="Normal 66 2 3 3 3" xfId="6192" xr:uid="{00000000-0005-0000-0000-000030180000}"/>
    <cellStyle name="Normal 66 2 3 3 3 2" xfId="16244" xr:uid="{00000000-0005-0000-0000-0000743F0000}"/>
    <cellStyle name="Normal 66 2 3 3 3 3" xfId="11224" xr:uid="{00000000-0005-0000-0000-0000D82B0000}"/>
    <cellStyle name="Normal 66 2 3 3 3 3 3" xfId="26325" xr:uid="{00000000-0005-0000-0000-0000D5660000}"/>
    <cellStyle name="Normal 66 2 3 3 3 5" xfId="21312" xr:uid="{00000000-0005-0000-0000-000040530000}"/>
    <cellStyle name="Normal 66 2 3 3 4" xfId="12902" xr:uid="{00000000-0005-0000-0000-000066320000}"/>
    <cellStyle name="Normal 66 2 3 3 4 3" xfId="28000" xr:uid="{00000000-0005-0000-0000-0000606D0000}"/>
    <cellStyle name="Normal 66 2 3 3 5" xfId="7881" xr:uid="{00000000-0005-0000-0000-0000C91E0000}"/>
    <cellStyle name="Normal 66 2 3 3 5 3" xfId="22983" xr:uid="{00000000-0005-0000-0000-0000C7590000}"/>
    <cellStyle name="Normal 66 2 3 3 7" xfId="17970" xr:uid="{00000000-0005-0000-0000-000032460000}"/>
    <cellStyle name="Normal 66 2 3 4" xfId="3663" xr:uid="{00000000-0005-0000-0000-00004F0E0000}"/>
    <cellStyle name="Normal 66 2 3 4 2" xfId="13737" xr:uid="{00000000-0005-0000-0000-0000A9350000}"/>
    <cellStyle name="Normal 66 2 3 4 2 3" xfId="28835" xr:uid="{00000000-0005-0000-0000-0000A3700000}"/>
    <cellStyle name="Normal 66 2 3 4 3" xfId="8717" xr:uid="{00000000-0005-0000-0000-00000D220000}"/>
    <cellStyle name="Normal 66 2 3 4 3 3" xfId="23818" xr:uid="{00000000-0005-0000-0000-00000A5D0000}"/>
    <cellStyle name="Normal 66 2 3 4 5" xfId="18805" xr:uid="{00000000-0005-0000-0000-000075490000}"/>
    <cellStyle name="Normal 66 2 3 5" xfId="5356" xr:uid="{00000000-0005-0000-0000-0000EC140000}"/>
    <cellStyle name="Normal 66 2 3 5 2" xfId="15408" xr:uid="{00000000-0005-0000-0000-0000303C0000}"/>
    <cellStyle name="Normal 66 2 3 5 2 3" xfId="30506" xr:uid="{00000000-0005-0000-0000-00002A770000}"/>
    <cellStyle name="Normal 66 2 3 5 3" xfId="10388" xr:uid="{00000000-0005-0000-0000-000094280000}"/>
    <cellStyle name="Normal 66 2 3 5 3 3" xfId="25489" xr:uid="{00000000-0005-0000-0000-000091630000}"/>
    <cellStyle name="Normal 66 2 3 5 5" xfId="20476" xr:uid="{00000000-0005-0000-0000-0000FC4F0000}"/>
    <cellStyle name="Normal 66 2 3 6" xfId="12066" xr:uid="{00000000-0005-0000-0000-0000222F0000}"/>
    <cellStyle name="Normal 66 2 3 6 3" xfId="27164" xr:uid="{00000000-0005-0000-0000-00001C6A0000}"/>
    <cellStyle name="Normal 66 2 3 7" xfId="7045" xr:uid="{00000000-0005-0000-0000-0000851B0000}"/>
    <cellStyle name="Normal 66 2 3 7 3" xfId="22147" xr:uid="{00000000-0005-0000-0000-000083560000}"/>
    <cellStyle name="Normal 66 2 3 9" xfId="17134" xr:uid="{00000000-0005-0000-0000-0000EE420000}"/>
    <cellStyle name="Normal 66 2 4" xfId="2181" xr:uid="{00000000-0005-0000-0000-000085080000}"/>
    <cellStyle name="Normal 66 2 4 2" xfId="3020" xr:uid="{00000000-0005-0000-0000-0000CC0B0000}"/>
    <cellStyle name="Normal 66 2 4 2 2" xfId="4710" xr:uid="{00000000-0005-0000-0000-000066120000}"/>
    <cellStyle name="Normal 66 2 4 2 2 2" xfId="14783" xr:uid="{00000000-0005-0000-0000-0000BF390000}"/>
    <cellStyle name="Normal 66 2 4 2 2 2 3" xfId="29881" xr:uid="{00000000-0005-0000-0000-0000B9740000}"/>
    <cellStyle name="Normal 66 2 4 2 2 3" xfId="9763" xr:uid="{00000000-0005-0000-0000-000023260000}"/>
    <cellStyle name="Normal 66 2 4 2 2 3 3" xfId="24864" xr:uid="{00000000-0005-0000-0000-000020610000}"/>
    <cellStyle name="Normal 66 2 4 2 2 5" xfId="19851" xr:uid="{00000000-0005-0000-0000-00008B4D0000}"/>
    <cellStyle name="Normal 66 2 4 2 3" xfId="6402" xr:uid="{00000000-0005-0000-0000-000002190000}"/>
    <cellStyle name="Normal 66 2 4 2 3 2" xfId="16454" xr:uid="{00000000-0005-0000-0000-000046400000}"/>
    <cellStyle name="Normal 66 2 4 2 3 3" xfId="11434" xr:uid="{00000000-0005-0000-0000-0000AA2C0000}"/>
    <cellStyle name="Normal 66 2 4 2 3 3 3" xfId="26535" xr:uid="{00000000-0005-0000-0000-0000A7670000}"/>
    <cellStyle name="Normal 66 2 4 2 3 5" xfId="21522" xr:uid="{00000000-0005-0000-0000-000012540000}"/>
    <cellStyle name="Normal 66 2 4 2 4" xfId="13112" xr:uid="{00000000-0005-0000-0000-000038330000}"/>
    <cellStyle name="Normal 66 2 4 2 4 3" xfId="28210" xr:uid="{00000000-0005-0000-0000-0000326E0000}"/>
    <cellStyle name="Normal 66 2 4 2 5" xfId="8091" xr:uid="{00000000-0005-0000-0000-00009B1F0000}"/>
    <cellStyle name="Normal 66 2 4 2 5 3" xfId="23193" xr:uid="{00000000-0005-0000-0000-0000995A0000}"/>
    <cellStyle name="Normal 66 2 4 2 7" xfId="18180" xr:uid="{00000000-0005-0000-0000-000004470000}"/>
    <cellStyle name="Normal 66 2 4 3" xfId="3873" xr:uid="{00000000-0005-0000-0000-0000210F0000}"/>
    <cellStyle name="Normal 66 2 4 3 2" xfId="13947" xr:uid="{00000000-0005-0000-0000-00007B360000}"/>
    <cellStyle name="Normal 66 2 4 3 2 3" xfId="29045" xr:uid="{00000000-0005-0000-0000-000075710000}"/>
    <cellStyle name="Normal 66 2 4 3 3" xfId="8927" xr:uid="{00000000-0005-0000-0000-0000DF220000}"/>
    <cellStyle name="Normal 66 2 4 3 3 3" xfId="24028" xr:uid="{00000000-0005-0000-0000-0000DC5D0000}"/>
    <cellStyle name="Normal 66 2 4 3 5" xfId="19015" xr:uid="{00000000-0005-0000-0000-0000474A0000}"/>
    <cellStyle name="Normal 66 2 4 4" xfId="5566" xr:uid="{00000000-0005-0000-0000-0000BE150000}"/>
    <cellStyle name="Normal 66 2 4 4 2" xfId="15618" xr:uid="{00000000-0005-0000-0000-0000023D0000}"/>
    <cellStyle name="Normal 66 2 4 4 2 3" xfId="30716" xr:uid="{00000000-0005-0000-0000-0000FC770000}"/>
    <cellStyle name="Normal 66 2 4 4 3" xfId="10598" xr:uid="{00000000-0005-0000-0000-000066290000}"/>
    <cellStyle name="Normal 66 2 4 4 3 3" xfId="25699" xr:uid="{00000000-0005-0000-0000-000063640000}"/>
    <cellStyle name="Normal 66 2 4 4 5" xfId="20686" xr:uid="{00000000-0005-0000-0000-0000CE500000}"/>
    <cellStyle name="Normal 66 2 4 5" xfId="12276" xr:uid="{00000000-0005-0000-0000-0000F42F0000}"/>
    <cellStyle name="Normal 66 2 4 5 3" xfId="27374" xr:uid="{00000000-0005-0000-0000-0000EE6A0000}"/>
    <cellStyle name="Normal 66 2 4 6" xfId="7255" xr:uid="{00000000-0005-0000-0000-0000571C0000}"/>
    <cellStyle name="Normal 66 2 4 6 3" xfId="22357" xr:uid="{00000000-0005-0000-0000-000055570000}"/>
    <cellStyle name="Normal 66 2 4 8" xfId="17344" xr:uid="{00000000-0005-0000-0000-0000C0430000}"/>
    <cellStyle name="Normal 66 2 5" xfId="2602" xr:uid="{00000000-0005-0000-0000-00002A0A0000}"/>
    <cellStyle name="Normal 66 2 5 2" xfId="4292" xr:uid="{00000000-0005-0000-0000-0000C4100000}"/>
    <cellStyle name="Normal 66 2 5 2 2" xfId="14365" xr:uid="{00000000-0005-0000-0000-00001D380000}"/>
    <cellStyle name="Normal 66 2 5 2 2 3" xfId="29463" xr:uid="{00000000-0005-0000-0000-000017730000}"/>
    <cellStyle name="Normal 66 2 5 2 3" xfId="9345" xr:uid="{00000000-0005-0000-0000-000081240000}"/>
    <cellStyle name="Normal 66 2 5 2 3 3" xfId="24446" xr:uid="{00000000-0005-0000-0000-00007E5F0000}"/>
    <cellStyle name="Normal 66 2 5 2 5" xfId="19433" xr:uid="{00000000-0005-0000-0000-0000E94B0000}"/>
    <cellStyle name="Normal 66 2 5 3" xfId="5984" xr:uid="{00000000-0005-0000-0000-000060170000}"/>
    <cellStyle name="Normal 66 2 5 3 2" xfId="16036" xr:uid="{00000000-0005-0000-0000-0000A43E0000}"/>
    <cellStyle name="Normal 66 2 5 3 3" xfId="11016" xr:uid="{00000000-0005-0000-0000-0000082B0000}"/>
    <cellStyle name="Normal 66 2 5 3 3 3" xfId="26117" xr:uid="{00000000-0005-0000-0000-000005660000}"/>
    <cellStyle name="Normal 66 2 5 3 5" xfId="21104" xr:uid="{00000000-0005-0000-0000-000070520000}"/>
    <cellStyle name="Normal 66 2 5 4" xfId="12694" xr:uid="{00000000-0005-0000-0000-000096310000}"/>
    <cellStyle name="Normal 66 2 5 4 3" xfId="27792" xr:uid="{00000000-0005-0000-0000-0000906C0000}"/>
    <cellStyle name="Normal 66 2 5 5" xfId="7673" xr:uid="{00000000-0005-0000-0000-0000F91D0000}"/>
    <cellStyle name="Normal 66 2 5 5 3" xfId="22775" xr:uid="{00000000-0005-0000-0000-0000F7580000}"/>
    <cellStyle name="Normal 66 2 5 7" xfId="17762" xr:uid="{00000000-0005-0000-0000-000062450000}"/>
    <cellStyle name="Normal 66 2 6" xfId="3455" xr:uid="{00000000-0005-0000-0000-00007F0D0000}"/>
    <cellStyle name="Normal 66 2 6 2" xfId="13529" xr:uid="{00000000-0005-0000-0000-0000D9340000}"/>
    <cellStyle name="Normal 66 2 6 2 3" xfId="28627" xr:uid="{00000000-0005-0000-0000-0000D36F0000}"/>
    <cellStyle name="Normal 66 2 6 3" xfId="8509" xr:uid="{00000000-0005-0000-0000-00003D210000}"/>
    <cellStyle name="Normal 66 2 6 3 3" xfId="23610" xr:uid="{00000000-0005-0000-0000-00003A5C0000}"/>
    <cellStyle name="Normal 66 2 6 5" xfId="18597" xr:uid="{00000000-0005-0000-0000-0000A5480000}"/>
    <cellStyle name="Normal 66 2 7" xfId="5148" xr:uid="{00000000-0005-0000-0000-00001C140000}"/>
    <cellStyle name="Normal 66 2 7 2" xfId="15200" xr:uid="{00000000-0005-0000-0000-0000603B0000}"/>
    <cellStyle name="Normal 66 2 7 2 3" xfId="30298" xr:uid="{00000000-0005-0000-0000-00005A760000}"/>
    <cellStyle name="Normal 66 2 7 3" xfId="10180" xr:uid="{00000000-0005-0000-0000-0000C4270000}"/>
    <cellStyle name="Normal 66 2 7 3 3" xfId="25281" xr:uid="{00000000-0005-0000-0000-0000C1620000}"/>
    <cellStyle name="Normal 66 2 7 5" xfId="20268" xr:uid="{00000000-0005-0000-0000-00002C4F0000}"/>
    <cellStyle name="Normal 66 2 8" xfId="11858" xr:uid="{00000000-0005-0000-0000-0000522E0000}"/>
    <cellStyle name="Normal 66 2 8 3" xfId="26956" xr:uid="{00000000-0005-0000-0000-00004C690000}"/>
    <cellStyle name="Normal 66 2 9" xfId="6837" xr:uid="{00000000-0005-0000-0000-0000B51A0000}"/>
    <cellStyle name="Normal 66 2 9 3" xfId="21939" xr:uid="{00000000-0005-0000-0000-0000B3550000}"/>
    <cellStyle name="Normal 66 3" xfId="1801" xr:uid="{00000000-0005-0000-0000-000009070000}"/>
    <cellStyle name="Normal 66 3 10" xfId="16978" xr:uid="{00000000-0005-0000-0000-000052420000}"/>
    <cellStyle name="Normal 66 3 2" xfId="2020" xr:uid="{00000000-0005-0000-0000-0000E4070000}"/>
    <cellStyle name="Normal 66 3 2 2" xfId="2441" xr:uid="{00000000-0005-0000-0000-000089090000}"/>
    <cellStyle name="Normal 66 3 2 2 2" xfId="3280" xr:uid="{00000000-0005-0000-0000-0000D00C0000}"/>
    <cellStyle name="Normal 66 3 2 2 2 2" xfId="4970" xr:uid="{00000000-0005-0000-0000-00006A130000}"/>
    <cellStyle name="Normal 66 3 2 2 2 2 2" xfId="15043" xr:uid="{00000000-0005-0000-0000-0000C33A0000}"/>
    <cellStyle name="Normal 66 3 2 2 2 2 2 3" xfId="30141" xr:uid="{00000000-0005-0000-0000-0000BD750000}"/>
    <cellStyle name="Normal 66 3 2 2 2 2 3" xfId="10023" xr:uid="{00000000-0005-0000-0000-000027270000}"/>
    <cellStyle name="Normal 66 3 2 2 2 2 3 3" xfId="25124" xr:uid="{00000000-0005-0000-0000-000024620000}"/>
    <cellStyle name="Normal 66 3 2 2 2 2 5" xfId="20111" xr:uid="{00000000-0005-0000-0000-00008F4E0000}"/>
    <cellStyle name="Normal 66 3 2 2 2 3" xfId="6662" xr:uid="{00000000-0005-0000-0000-0000061A0000}"/>
    <cellStyle name="Normal 66 3 2 2 2 3 2" xfId="16714" xr:uid="{00000000-0005-0000-0000-00004A410000}"/>
    <cellStyle name="Normal 66 3 2 2 2 3 3" xfId="11694" xr:uid="{00000000-0005-0000-0000-0000AE2D0000}"/>
    <cellStyle name="Normal 66 3 2 2 2 3 3 3" xfId="26795" xr:uid="{00000000-0005-0000-0000-0000AB680000}"/>
    <cellStyle name="Normal 66 3 2 2 2 3 5" xfId="21782" xr:uid="{00000000-0005-0000-0000-000016550000}"/>
    <cellStyle name="Normal 66 3 2 2 2 4" xfId="13372" xr:uid="{00000000-0005-0000-0000-00003C340000}"/>
    <cellStyle name="Normal 66 3 2 2 2 4 3" xfId="28470" xr:uid="{00000000-0005-0000-0000-0000366F0000}"/>
    <cellStyle name="Normal 66 3 2 2 2 5" xfId="8351" xr:uid="{00000000-0005-0000-0000-00009F200000}"/>
    <cellStyle name="Normal 66 3 2 2 2 5 3" xfId="23453" xr:uid="{00000000-0005-0000-0000-00009D5B0000}"/>
    <cellStyle name="Normal 66 3 2 2 2 7" xfId="18440" xr:uid="{00000000-0005-0000-0000-000008480000}"/>
    <cellStyle name="Normal 66 3 2 2 3" xfId="4133" xr:uid="{00000000-0005-0000-0000-000025100000}"/>
    <cellStyle name="Normal 66 3 2 2 3 2" xfId="14207" xr:uid="{00000000-0005-0000-0000-00007F370000}"/>
    <cellStyle name="Normal 66 3 2 2 3 2 3" xfId="29305" xr:uid="{00000000-0005-0000-0000-000079720000}"/>
    <cellStyle name="Normal 66 3 2 2 3 3" xfId="9187" xr:uid="{00000000-0005-0000-0000-0000E3230000}"/>
    <cellStyle name="Normal 66 3 2 2 3 3 3" xfId="24288" xr:uid="{00000000-0005-0000-0000-0000E05E0000}"/>
    <cellStyle name="Normal 66 3 2 2 3 5" xfId="19275" xr:uid="{00000000-0005-0000-0000-00004B4B0000}"/>
    <cellStyle name="Normal 66 3 2 2 4" xfId="5826" xr:uid="{00000000-0005-0000-0000-0000C2160000}"/>
    <cellStyle name="Normal 66 3 2 2 4 2" xfId="15878" xr:uid="{00000000-0005-0000-0000-0000063E0000}"/>
    <cellStyle name="Normal 66 3 2 2 4 3" xfId="10858" xr:uid="{00000000-0005-0000-0000-00006A2A0000}"/>
    <cellStyle name="Normal 66 3 2 2 4 3 3" xfId="25959" xr:uid="{00000000-0005-0000-0000-000067650000}"/>
    <cellStyle name="Normal 66 3 2 2 4 5" xfId="20946" xr:uid="{00000000-0005-0000-0000-0000D2510000}"/>
    <cellStyle name="Normal 66 3 2 2 5" xfId="12536" xr:uid="{00000000-0005-0000-0000-0000F8300000}"/>
    <cellStyle name="Normal 66 3 2 2 5 3" xfId="27634" xr:uid="{00000000-0005-0000-0000-0000F26B0000}"/>
    <cellStyle name="Normal 66 3 2 2 6" xfId="7515" xr:uid="{00000000-0005-0000-0000-00005B1D0000}"/>
    <cellStyle name="Normal 66 3 2 2 6 3" xfId="22617" xr:uid="{00000000-0005-0000-0000-000059580000}"/>
    <cellStyle name="Normal 66 3 2 2 8" xfId="17604" xr:uid="{00000000-0005-0000-0000-0000C4440000}"/>
    <cellStyle name="Normal 66 3 2 3" xfId="2862" xr:uid="{00000000-0005-0000-0000-00002E0B0000}"/>
    <cellStyle name="Normal 66 3 2 3 2" xfId="4552" xr:uid="{00000000-0005-0000-0000-0000C8110000}"/>
    <cellStyle name="Normal 66 3 2 3 2 2" xfId="14625" xr:uid="{00000000-0005-0000-0000-000021390000}"/>
    <cellStyle name="Normal 66 3 2 3 2 2 3" xfId="29723" xr:uid="{00000000-0005-0000-0000-00001B740000}"/>
    <cellStyle name="Normal 66 3 2 3 2 3" xfId="9605" xr:uid="{00000000-0005-0000-0000-000085250000}"/>
    <cellStyle name="Normal 66 3 2 3 2 3 3" xfId="24706" xr:uid="{00000000-0005-0000-0000-000082600000}"/>
    <cellStyle name="Normal 66 3 2 3 2 5" xfId="19693" xr:uid="{00000000-0005-0000-0000-0000ED4C0000}"/>
    <cellStyle name="Normal 66 3 2 3 3" xfId="6244" xr:uid="{00000000-0005-0000-0000-000064180000}"/>
    <cellStyle name="Normal 66 3 2 3 3 2" xfId="16296" xr:uid="{00000000-0005-0000-0000-0000A83F0000}"/>
    <cellStyle name="Normal 66 3 2 3 3 3" xfId="11276" xr:uid="{00000000-0005-0000-0000-00000C2C0000}"/>
    <cellStyle name="Normal 66 3 2 3 3 3 3" xfId="26377" xr:uid="{00000000-0005-0000-0000-000009670000}"/>
    <cellStyle name="Normal 66 3 2 3 3 5" xfId="21364" xr:uid="{00000000-0005-0000-0000-000074530000}"/>
    <cellStyle name="Normal 66 3 2 3 4" xfId="12954" xr:uid="{00000000-0005-0000-0000-00009A320000}"/>
    <cellStyle name="Normal 66 3 2 3 4 3" xfId="28052" xr:uid="{00000000-0005-0000-0000-0000946D0000}"/>
    <cellStyle name="Normal 66 3 2 3 5" xfId="7933" xr:uid="{00000000-0005-0000-0000-0000FD1E0000}"/>
    <cellStyle name="Normal 66 3 2 3 5 3" xfId="23035" xr:uid="{00000000-0005-0000-0000-0000FB590000}"/>
    <cellStyle name="Normal 66 3 2 3 7" xfId="18022" xr:uid="{00000000-0005-0000-0000-000066460000}"/>
    <cellStyle name="Normal 66 3 2 4" xfId="3715" xr:uid="{00000000-0005-0000-0000-0000830E0000}"/>
    <cellStyle name="Normal 66 3 2 4 2" xfId="13789" xr:uid="{00000000-0005-0000-0000-0000DD350000}"/>
    <cellStyle name="Normal 66 3 2 4 2 3" xfId="28887" xr:uid="{00000000-0005-0000-0000-0000D7700000}"/>
    <cellStyle name="Normal 66 3 2 4 3" xfId="8769" xr:uid="{00000000-0005-0000-0000-000041220000}"/>
    <cellStyle name="Normal 66 3 2 4 3 3" xfId="23870" xr:uid="{00000000-0005-0000-0000-00003E5D0000}"/>
    <cellStyle name="Normal 66 3 2 4 5" xfId="18857" xr:uid="{00000000-0005-0000-0000-0000A9490000}"/>
    <cellStyle name="Normal 66 3 2 5" xfId="5408" xr:uid="{00000000-0005-0000-0000-000020150000}"/>
    <cellStyle name="Normal 66 3 2 5 2" xfId="15460" xr:uid="{00000000-0005-0000-0000-0000643C0000}"/>
    <cellStyle name="Normal 66 3 2 5 2 3" xfId="30558" xr:uid="{00000000-0005-0000-0000-00005E770000}"/>
    <cellStyle name="Normal 66 3 2 5 3" xfId="10440" xr:uid="{00000000-0005-0000-0000-0000C8280000}"/>
    <cellStyle name="Normal 66 3 2 5 3 3" xfId="25541" xr:uid="{00000000-0005-0000-0000-0000C5630000}"/>
    <cellStyle name="Normal 66 3 2 5 5" xfId="20528" xr:uid="{00000000-0005-0000-0000-000030500000}"/>
    <cellStyle name="Normal 66 3 2 6" xfId="12118" xr:uid="{00000000-0005-0000-0000-0000562F0000}"/>
    <cellStyle name="Normal 66 3 2 6 3" xfId="27216" xr:uid="{00000000-0005-0000-0000-0000506A0000}"/>
    <cellStyle name="Normal 66 3 2 7" xfId="7097" xr:uid="{00000000-0005-0000-0000-0000B91B0000}"/>
    <cellStyle name="Normal 66 3 2 7 3" xfId="22199" xr:uid="{00000000-0005-0000-0000-0000B7560000}"/>
    <cellStyle name="Normal 66 3 2 9" xfId="17186" xr:uid="{00000000-0005-0000-0000-000022430000}"/>
    <cellStyle name="Normal 66 3 3" xfId="2233" xr:uid="{00000000-0005-0000-0000-0000B9080000}"/>
    <cellStyle name="Normal 66 3 3 2" xfId="3072" xr:uid="{00000000-0005-0000-0000-0000000C0000}"/>
    <cellStyle name="Normal 66 3 3 2 2" xfId="4762" xr:uid="{00000000-0005-0000-0000-00009A120000}"/>
    <cellStyle name="Normal 66 3 3 2 2 2" xfId="14835" xr:uid="{00000000-0005-0000-0000-0000F3390000}"/>
    <cellStyle name="Normal 66 3 3 2 2 2 3" xfId="29933" xr:uid="{00000000-0005-0000-0000-0000ED740000}"/>
    <cellStyle name="Normal 66 3 3 2 2 3" xfId="9815" xr:uid="{00000000-0005-0000-0000-000057260000}"/>
    <cellStyle name="Normal 66 3 3 2 2 3 3" xfId="24916" xr:uid="{00000000-0005-0000-0000-000054610000}"/>
    <cellStyle name="Normal 66 3 3 2 2 5" xfId="19903" xr:uid="{00000000-0005-0000-0000-0000BF4D0000}"/>
    <cellStyle name="Normal 66 3 3 2 3" xfId="6454" xr:uid="{00000000-0005-0000-0000-000036190000}"/>
    <cellStyle name="Normal 66 3 3 2 3 2" xfId="16506" xr:uid="{00000000-0005-0000-0000-00007A400000}"/>
    <cellStyle name="Normal 66 3 3 2 3 3" xfId="11486" xr:uid="{00000000-0005-0000-0000-0000DE2C0000}"/>
    <cellStyle name="Normal 66 3 3 2 3 3 3" xfId="26587" xr:uid="{00000000-0005-0000-0000-0000DB670000}"/>
    <cellStyle name="Normal 66 3 3 2 3 5" xfId="21574" xr:uid="{00000000-0005-0000-0000-000046540000}"/>
    <cellStyle name="Normal 66 3 3 2 4" xfId="13164" xr:uid="{00000000-0005-0000-0000-00006C330000}"/>
    <cellStyle name="Normal 66 3 3 2 4 3" xfId="28262" xr:uid="{00000000-0005-0000-0000-0000666E0000}"/>
    <cellStyle name="Normal 66 3 3 2 5" xfId="8143" xr:uid="{00000000-0005-0000-0000-0000CF1F0000}"/>
    <cellStyle name="Normal 66 3 3 2 5 3" xfId="23245" xr:uid="{00000000-0005-0000-0000-0000CD5A0000}"/>
    <cellStyle name="Normal 66 3 3 2 7" xfId="18232" xr:uid="{00000000-0005-0000-0000-000038470000}"/>
    <cellStyle name="Normal 66 3 3 3" xfId="3925" xr:uid="{00000000-0005-0000-0000-0000550F0000}"/>
    <cellStyle name="Normal 66 3 3 3 2" xfId="13999" xr:uid="{00000000-0005-0000-0000-0000AF360000}"/>
    <cellStyle name="Normal 66 3 3 3 2 3" xfId="29097" xr:uid="{00000000-0005-0000-0000-0000A9710000}"/>
    <cellStyle name="Normal 66 3 3 3 3" xfId="8979" xr:uid="{00000000-0005-0000-0000-000013230000}"/>
    <cellStyle name="Normal 66 3 3 3 3 3" xfId="24080" xr:uid="{00000000-0005-0000-0000-0000105E0000}"/>
    <cellStyle name="Normal 66 3 3 3 5" xfId="19067" xr:uid="{00000000-0005-0000-0000-00007B4A0000}"/>
    <cellStyle name="Normal 66 3 3 4" xfId="5618" xr:uid="{00000000-0005-0000-0000-0000F2150000}"/>
    <cellStyle name="Normal 66 3 3 4 2" xfId="15670" xr:uid="{00000000-0005-0000-0000-0000363D0000}"/>
    <cellStyle name="Normal 66 3 3 4 2 3" xfId="30768" xr:uid="{00000000-0005-0000-0000-000030780000}"/>
    <cellStyle name="Normal 66 3 3 4 3" xfId="10650" xr:uid="{00000000-0005-0000-0000-00009A290000}"/>
    <cellStyle name="Normal 66 3 3 4 3 3" xfId="25751" xr:uid="{00000000-0005-0000-0000-000097640000}"/>
    <cellStyle name="Normal 66 3 3 4 5" xfId="20738" xr:uid="{00000000-0005-0000-0000-000002510000}"/>
    <cellStyle name="Normal 66 3 3 5" xfId="12328" xr:uid="{00000000-0005-0000-0000-000028300000}"/>
    <cellStyle name="Normal 66 3 3 5 3" xfId="27426" xr:uid="{00000000-0005-0000-0000-0000226B0000}"/>
    <cellStyle name="Normal 66 3 3 6" xfId="7307" xr:uid="{00000000-0005-0000-0000-00008B1C0000}"/>
    <cellStyle name="Normal 66 3 3 6 3" xfId="22409" xr:uid="{00000000-0005-0000-0000-000089570000}"/>
    <cellStyle name="Normal 66 3 3 8" xfId="17396" xr:uid="{00000000-0005-0000-0000-0000F4430000}"/>
    <cellStyle name="Normal 66 3 4" xfId="2654" xr:uid="{00000000-0005-0000-0000-00005E0A0000}"/>
    <cellStyle name="Normal 66 3 4 2" xfId="4344" xr:uid="{00000000-0005-0000-0000-0000F8100000}"/>
    <cellStyle name="Normal 66 3 4 2 2" xfId="14417" xr:uid="{00000000-0005-0000-0000-000051380000}"/>
    <cellStyle name="Normal 66 3 4 2 2 3" xfId="29515" xr:uid="{00000000-0005-0000-0000-00004B730000}"/>
    <cellStyle name="Normal 66 3 4 2 3" xfId="9397" xr:uid="{00000000-0005-0000-0000-0000B5240000}"/>
    <cellStyle name="Normal 66 3 4 2 3 3" xfId="24498" xr:uid="{00000000-0005-0000-0000-0000B25F0000}"/>
    <cellStyle name="Normal 66 3 4 2 5" xfId="19485" xr:uid="{00000000-0005-0000-0000-00001D4C0000}"/>
    <cellStyle name="Normal 66 3 4 3" xfId="6036" xr:uid="{00000000-0005-0000-0000-000094170000}"/>
    <cellStyle name="Normal 66 3 4 3 2" xfId="16088" xr:uid="{00000000-0005-0000-0000-0000D83E0000}"/>
    <cellStyle name="Normal 66 3 4 3 3" xfId="11068" xr:uid="{00000000-0005-0000-0000-00003C2B0000}"/>
    <cellStyle name="Normal 66 3 4 3 3 3" xfId="26169" xr:uid="{00000000-0005-0000-0000-000039660000}"/>
    <cellStyle name="Normal 66 3 4 3 5" xfId="21156" xr:uid="{00000000-0005-0000-0000-0000A4520000}"/>
    <cellStyle name="Normal 66 3 4 4" xfId="12746" xr:uid="{00000000-0005-0000-0000-0000CA310000}"/>
    <cellStyle name="Normal 66 3 4 4 3" xfId="27844" xr:uid="{00000000-0005-0000-0000-0000C46C0000}"/>
    <cellStyle name="Normal 66 3 4 5" xfId="7725" xr:uid="{00000000-0005-0000-0000-00002D1E0000}"/>
    <cellStyle name="Normal 66 3 4 5 3" xfId="22827" xr:uid="{00000000-0005-0000-0000-00002B590000}"/>
    <cellStyle name="Normal 66 3 4 7" xfId="17814" xr:uid="{00000000-0005-0000-0000-000096450000}"/>
    <cellStyle name="Normal 66 3 5" xfId="3507" xr:uid="{00000000-0005-0000-0000-0000B30D0000}"/>
    <cellStyle name="Normal 66 3 5 2" xfId="13581" xr:uid="{00000000-0005-0000-0000-00000D350000}"/>
    <cellStyle name="Normal 66 3 5 2 3" xfId="28679" xr:uid="{00000000-0005-0000-0000-000007700000}"/>
    <cellStyle name="Normal 66 3 5 3" xfId="8561" xr:uid="{00000000-0005-0000-0000-000071210000}"/>
    <cellStyle name="Normal 66 3 5 3 3" xfId="23662" xr:uid="{00000000-0005-0000-0000-00006E5C0000}"/>
    <cellStyle name="Normal 66 3 5 5" xfId="18649" xr:uid="{00000000-0005-0000-0000-0000D9480000}"/>
    <cellStyle name="Normal 66 3 6" xfId="5200" xr:uid="{00000000-0005-0000-0000-000050140000}"/>
    <cellStyle name="Normal 66 3 6 2" xfId="15252" xr:uid="{00000000-0005-0000-0000-0000943B0000}"/>
    <cellStyle name="Normal 66 3 6 2 3" xfId="30350" xr:uid="{00000000-0005-0000-0000-00008E760000}"/>
    <cellStyle name="Normal 66 3 6 3" xfId="10232" xr:uid="{00000000-0005-0000-0000-0000F8270000}"/>
    <cellStyle name="Normal 66 3 6 3 3" xfId="25333" xr:uid="{00000000-0005-0000-0000-0000F5620000}"/>
    <cellStyle name="Normal 66 3 6 5" xfId="20320" xr:uid="{00000000-0005-0000-0000-0000604F0000}"/>
    <cellStyle name="Normal 66 3 7" xfId="11910" xr:uid="{00000000-0005-0000-0000-0000862E0000}"/>
    <cellStyle name="Normal 66 3 7 3" xfId="27008" xr:uid="{00000000-0005-0000-0000-000080690000}"/>
    <cellStyle name="Normal 66 3 8" xfId="6889" xr:uid="{00000000-0005-0000-0000-0000E91A0000}"/>
    <cellStyle name="Normal 66 3 8 3" xfId="21991" xr:uid="{00000000-0005-0000-0000-0000E7550000}"/>
    <cellStyle name="Normal 66 4" xfId="1914" xr:uid="{00000000-0005-0000-0000-00007A070000}"/>
    <cellStyle name="Normal 66 4 2" xfId="2337" xr:uid="{00000000-0005-0000-0000-000021090000}"/>
    <cellStyle name="Normal 66 4 2 2" xfId="3176" xr:uid="{00000000-0005-0000-0000-0000680C0000}"/>
    <cellStyle name="Normal 66 4 2 2 2" xfId="4866" xr:uid="{00000000-0005-0000-0000-000002130000}"/>
    <cellStyle name="Normal 66 4 2 2 2 2" xfId="14939" xr:uid="{00000000-0005-0000-0000-00005B3A0000}"/>
    <cellStyle name="Normal 66 4 2 2 2 2 3" xfId="30037" xr:uid="{00000000-0005-0000-0000-000055750000}"/>
    <cellStyle name="Normal 66 4 2 2 2 3" xfId="9919" xr:uid="{00000000-0005-0000-0000-0000BF260000}"/>
    <cellStyle name="Normal 66 4 2 2 2 3 3" xfId="25020" xr:uid="{00000000-0005-0000-0000-0000BC610000}"/>
    <cellStyle name="Normal 66 4 2 2 2 5" xfId="20007" xr:uid="{00000000-0005-0000-0000-0000274E0000}"/>
    <cellStyle name="Normal 66 4 2 2 3" xfId="6558" xr:uid="{00000000-0005-0000-0000-00009E190000}"/>
    <cellStyle name="Normal 66 4 2 2 3 2" xfId="16610" xr:uid="{00000000-0005-0000-0000-0000E2400000}"/>
    <cellStyle name="Normal 66 4 2 2 3 3" xfId="11590" xr:uid="{00000000-0005-0000-0000-0000462D0000}"/>
    <cellStyle name="Normal 66 4 2 2 3 3 3" xfId="26691" xr:uid="{00000000-0005-0000-0000-000043680000}"/>
    <cellStyle name="Normal 66 4 2 2 3 5" xfId="21678" xr:uid="{00000000-0005-0000-0000-0000AE540000}"/>
    <cellStyle name="Normal 66 4 2 2 4" xfId="13268" xr:uid="{00000000-0005-0000-0000-0000D4330000}"/>
    <cellStyle name="Normal 66 4 2 2 4 3" xfId="28366" xr:uid="{00000000-0005-0000-0000-0000CE6E0000}"/>
    <cellStyle name="Normal 66 4 2 2 5" xfId="8247" xr:uid="{00000000-0005-0000-0000-000037200000}"/>
    <cellStyle name="Normal 66 4 2 2 5 3" xfId="23349" xr:uid="{00000000-0005-0000-0000-0000355B0000}"/>
    <cellStyle name="Normal 66 4 2 2 7" xfId="18336" xr:uid="{00000000-0005-0000-0000-0000A0470000}"/>
    <cellStyle name="Normal 66 4 2 3" xfId="4029" xr:uid="{00000000-0005-0000-0000-0000BD0F0000}"/>
    <cellStyle name="Normal 66 4 2 3 2" xfId="14103" xr:uid="{00000000-0005-0000-0000-000017370000}"/>
    <cellStyle name="Normal 66 4 2 3 2 3" xfId="29201" xr:uid="{00000000-0005-0000-0000-000011720000}"/>
    <cellStyle name="Normal 66 4 2 3 3" xfId="9083" xr:uid="{00000000-0005-0000-0000-00007B230000}"/>
    <cellStyle name="Normal 66 4 2 3 3 3" xfId="24184" xr:uid="{00000000-0005-0000-0000-0000785E0000}"/>
    <cellStyle name="Normal 66 4 2 3 5" xfId="19171" xr:uid="{00000000-0005-0000-0000-0000E34A0000}"/>
    <cellStyle name="Normal 66 4 2 4" xfId="5722" xr:uid="{00000000-0005-0000-0000-00005A160000}"/>
    <cellStyle name="Normal 66 4 2 4 2" xfId="15774" xr:uid="{00000000-0005-0000-0000-00009E3D0000}"/>
    <cellStyle name="Normal 66 4 2 4 2 3" xfId="30872" xr:uid="{00000000-0005-0000-0000-000098780000}"/>
    <cellStyle name="Normal 66 4 2 4 3" xfId="10754" xr:uid="{00000000-0005-0000-0000-0000022A0000}"/>
    <cellStyle name="Normal 66 4 2 4 3 3" xfId="25855" xr:uid="{00000000-0005-0000-0000-0000FF640000}"/>
    <cellStyle name="Normal 66 4 2 4 5" xfId="20842" xr:uid="{00000000-0005-0000-0000-00006A510000}"/>
    <cellStyle name="Normal 66 4 2 5" xfId="12432" xr:uid="{00000000-0005-0000-0000-000090300000}"/>
    <cellStyle name="Normal 66 4 2 5 3" xfId="27530" xr:uid="{00000000-0005-0000-0000-00008A6B0000}"/>
    <cellStyle name="Normal 66 4 2 6" xfId="7411" xr:uid="{00000000-0005-0000-0000-0000F31C0000}"/>
    <cellStyle name="Normal 66 4 2 6 3" xfId="22513" xr:uid="{00000000-0005-0000-0000-0000F1570000}"/>
    <cellStyle name="Normal 66 4 2 8" xfId="17500" xr:uid="{00000000-0005-0000-0000-00005C440000}"/>
    <cellStyle name="Normal 66 4 3" xfId="2758" xr:uid="{00000000-0005-0000-0000-0000C60A0000}"/>
    <cellStyle name="Normal 66 4 3 2" xfId="4448" xr:uid="{00000000-0005-0000-0000-000060110000}"/>
    <cellStyle name="Normal 66 4 3 2 2" xfId="14521" xr:uid="{00000000-0005-0000-0000-0000B9380000}"/>
    <cellStyle name="Normal 66 4 3 2 2 3" xfId="29619" xr:uid="{00000000-0005-0000-0000-0000B3730000}"/>
    <cellStyle name="Normal 66 4 3 2 3" xfId="9501" xr:uid="{00000000-0005-0000-0000-00001D250000}"/>
    <cellStyle name="Normal 66 4 3 2 3 3" xfId="24602" xr:uid="{00000000-0005-0000-0000-00001A600000}"/>
    <cellStyle name="Normal 66 4 3 2 5" xfId="19589" xr:uid="{00000000-0005-0000-0000-0000854C0000}"/>
    <cellStyle name="Normal 66 4 3 3" xfId="6140" xr:uid="{00000000-0005-0000-0000-0000FC170000}"/>
    <cellStyle name="Normal 66 4 3 3 2" xfId="16192" xr:uid="{00000000-0005-0000-0000-0000403F0000}"/>
    <cellStyle name="Normal 66 4 3 3 3" xfId="11172" xr:uid="{00000000-0005-0000-0000-0000A42B0000}"/>
    <cellStyle name="Normal 66 4 3 3 3 3" xfId="26273" xr:uid="{00000000-0005-0000-0000-0000A1660000}"/>
    <cellStyle name="Normal 66 4 3 3 5" xfId="21260" xr:uid="{00000000-0005-0000-0000-00000C530000}"/>
    <cellStyle name="Normal 66 4 3 4" xfId="12850" xr:uid="{00000000-0005-0000-0000-000032320000}"/>
    <cellStyle name="Normal 66 4 3 4 3" xfId="27948" xr:uid="{00000000-0005-0000-0000-00002C6D0000}"/>
    <cellStyle name="Normal 66 4 3 5" xfId="7829" xr:uid="{00000000-0005-0000-0000-0000951E0000}"/>
    <cellStyle name="Normal 66 4 3 5 3" xfId="22931" xr:uid="{00000000-0005-0000-0000-000093590000}"/>
    <cellStyle name="Normal 66 4 3 7" xfId="17918" xr:uid="{00000000-0005-0000-0000-0000FE450000}"/>
    <cellStyle name="Normal 66 4 4" xfId="3611" xr:uid="{00000000-0005-0000-0000-00001B0E0000}"/>
    <cellStyle name="Normal 66 4 4 2" xfId="13685" xr:uid="{00000000-0005-0000-0000-000075350000}"/>
    <cellStyle name="Normal 66 4 4 2 3" xfId="28783" xr:uid="{00000000-0005-0000-0000-00006F700000}"/>
    <cellStyle name="Normal 66 4 4 3" xfId="8665" xr:uid="{00000000-0005-0000-0000-0000D9210000}"/>
    <cellStyle name="Normal 66 4 4 3 3" xfId="23766" xr:uid="{00000000-0005-0000-0000-0000D65C0000}"/>
    <cellStyle name="Normal 66 4 4 5" xfId="18753" xr:uid="{00000000-0005-0000-0000-000041490000}"/>
    <cellStyle name="Normal 66 4 5" xfId="5304" xr:uid="{00000000-0005-0000-0000-0000B8140000}"/>
    <cellStyle name="Normal 66 4 5 2" xfId="15356" xr:uid="{00000000-0005-0000-0000-0000FC3B0000}"/>
    <cellStyle name="Normal 66 4 5 2 3" xfId="30454" xr:uid="{00000000-0005-0000-0000-0000F6760000}"/>
    <cellStyle name="Normal 66 4 5 3" xfId="10336" xr:uid="{00000000-0005-0000-0000-000060280000}"/>
    <cellStyle name="Normal 66 4 5 3 3" xfId="25437" xr:uid="{00000000-0005-0000-0000-00005D630000}"/>
    <cellStyle name="Normal 66 4 5 5" xfId="20424" xr:uid="{00000000-0005-0000-0000-0000C84F0000}"/>
    <cellStyle name="Normal 66 4 6" xfId="12014" xr:uid="{00000000-0005-0000-0000-0000EE2E0000}"/>
    <cellStyle name="Normal 66 4 6 3" xfId="27112" xr:uid="{00000000-0005-0000-0000-0000E8690000}"/>
    <cellStyle name="Normal 66 4 7" xfId="6993" xr:uid="{00000000-0005-0000-0000-0000511B0000}"/>
    <cellStyle name="Normal 66 4 7 3" xfId="22095" xr:uid="{00000000-0005-0000-0000-00004F560000}"/>
    <cellStyle name="Normal 66 4 9" xfId="17082" xr:uid="{00000000-0005-0000-0000-0000BA420000}"/>
    <cellStyle name="Normal 66 5" xfId="2127" xr:uid="{00000000-0005-0000-0000-00004F080000}"/>
    <cellStyle name="Normal 66 5 2" xfId="2968" xr:uid="{00000000-0005-0000-0000-0000980B0000}"/>
    <cellStyle name="Normal 66 5 2 2" xfId="4658" xr:uid="{00000000-0005-0000-0000-000032120000}"/>
    <cellStyle name="Normal 66 5 2 2 2" xfId="14731" xr:uid="{00000000-0005-0000-0000-00008B390000}"/>
    <cellStyle name="Normal 66 5 2 2 2 3" xfId="29829" xr:uid="{00000000-0005-0000-0000-000085740000}"/>
    <cellStyle name="Normal 66 5 2 2 3" xfId="9711" xr:uid="{00000000-0005-0000-0000-0000EF250000}"/>
    <cellStyle name="Normal 66 5 2 2 3 3" xfId="24812" xr:uid="{00000000-0005-0000-0000-0000EC600000}"/>
    <cellStyle name="Normal 66 5 2 2 5" xfId="19799" xr:uid="{00000000-0005-0000-0000-0000574D0000}"/>
    <cellStyle name="Normal 66 5 2 3" xfId="6350" xr:uid="{00000000-0005-0000-0000-0000CE180000}"/>
    <cellStyle name="Normal 66 5 2 3 2" xfId="16402" xr:uid="{00000000-0005-0000-0000-000012400000}"/>
    <cellStyle name="Normal 66 5 2 3 3" xfId="11382" xr:uid="{00000000-0005-0000-0000-0000762C0000}"/>
    <cellStyle name="Normal 66 5 2 3 3 3" xfId="26483" xr:uid="{00000000-0005-0000-0000-000073670000}"/>
    <cellStyle name="Normal 66 5 2 3 5" xfId="21470" xr:uid="{00000000-0005-0000-0000-0000DE530000}"/>
    <cellStyle name="Normal 66 5 2 4" xfId="13060" xr:uid="{00000000-0005-0000-0000-000004330000}"/>
    <cellStyle name="Normal 66 5 2 4 3" xfId="28158" xr:uid="{00000000-0005-0000-0000-0000FE6D0000}"/>
    <cellStyle name="Normal 66 5 2 5" xfId="8039" xr:uid="{00000000-0005-0000-0000-0000671F0000}"/>
    <cellStyle name="Normal 66 5 2 5 3" xfId="23141" xr:uid="{00000000-0005-0000-0000-0000655A0000}"/>
    <cellStyle name="Normal 66 5 2 7" xfId="18128" xr:uid="{00000000-0005-0000-0000-0000D0460000}"/>
    <cellStyle name="Normal 66 5 3" xfId="3821" xr:uid="{00000000-0005-0000-0000-0000ED0E0000}"/>
    <cellStyle name="Normal 66 5 3 2" xfId="13895" xr:uid="{00000000-0005-0000-0000-000047360000}"/>
    <cellStyle name="Normal 66 5 3 2 3" xfId="28993" xr:uid="{00000000-0005-0000-0000-000041710000}"/>
    <cellStyle name="Normal 66 5 3 3" xfId="8875" xr:uid="{00000000-0005-0000-0000-0000AB220000}"/>
    <cellStyle name="Normal 66 5 3 3 3" xfId="23976" xr:uid="{00000000-0005-0000-0000-0000A85D0000}"/>
    <cellStyle name="Normal 66 5 3 5" xfId="18963" xr:uid="{00000000-0005-0000-0000-0000134A0000}"/>
    <cellStyle name="Normal 66 5 4" xfId="5514" xr:uid="{00000000-0005-0000-0000-00008A150000}"/>
    <cellStyle name="Normal 66 5 4 2" xfId="15566" xr:uid="{00000000-0005-0000-0000-0000CE3C0000}"/>
    <cellStyle name="Normal 66 5 4 2 3" xfId="30664" xr:uid="{00000000-0005-0000-0000-0000C8770000}"/>
    <cellStyle name="Normal 66 5 4 3" xfId="10546" xr:uid="{00000000-0005-0000-0000-000032290000}"/>
    <cellStyle name="Normal 66 5 4 3 3" xfId="25647" xr:uid="{00000000-0005-0000-0000-00002F640000}"/>
    <cellStyle name="Normal 66 5 4 5" xfId="20634" xr:uid="{00000000-0005-0000-0000-00009A500000}"/>
    <cellStyle name="Normal 66 5 5" xfId="12224" xr:uid="{00000000-0005-0000-0000-0000C02F0000}"/>
    <cellStyle name="Normal 66 5 5 3" xfId="27322" xr:uid="{00000000-0005-0000-0000-0000BA6A0000}"/>
    <cellStyle name="Normal 66 5 6" xfId="7203" xr:uid="{00000000-0005-0000-0000-0000231C0000}"/>
    <cellStyle name="Normal 66 5 6 3" xfId="22305" xr:uid="{00000000-0005-0000-0000-000021570000}"/>
    <cellStyle name="Normal 66 5 8" xfId="17292" xr:uid="{00000000-0005-0000-0000-00008C430000}"/>
    <cellStyle name="Normal 66 6" xfId="2548" xr:uid="{00000000-0005-0000-0000-0000F4090000}"/>
    <cellStyle name="Normal 66 6 2" xfId="4240" xr:uid="{00000000-0005-0000-0000-000090100000}"/>
    <cellStyle name="Normal 66 6 2 2" xfId="14313" xr:uid="{00000000-0005-0000-0000-0000E9370000}"/>
    <cellStyle name="Normal 66 6 2 2 3" xfId="29411" xr:uid="{00000000-0005-0000-0000-0000E3720000}"/>
    <cellStyle name="Normal 66 6 2 3" xfId="9293" xr:uid="{00000000-0005-0000-0000-00004D240000}"/>
    <cellStyle name="Normal 66 6 2 3 3" xfId="24394" xr:uid="{00000000-0005-0000-0000-00004A5F0000}"/>
    <cellStyle name="Normal 66 6 2 5" xfId="19381" xr:uid="{00000000-0005-0000-0000-0000B54B0000}"/>
    <cellStyle name="Normal 66 6 3" xfId="5932" xr:uid="{00000000-0005-0000-0000-00002C170000}"/>
    <cellStyle name="Normal 66 6 3 2" xfId="15984" xr:uid="{00000000-0005-0000-0000-0000703E0000}"/>
    <cellStyle name="Normal 66 6 3 3" xfId="10964" xr:uid="{00000000-0005-0000-0000-0000D42A0000}"/>
    <cellStyle name="Normal 66 6 3 3 3" xfId="26065" xr:uid="{00000000-0005-0000-0000-0000D1650000}"/>
    <cellStyle name="Normal 66 6 3 5" xfId="21052" xr:uid="{00000000-0005-0000-0000-00003C520000}"/>
    <cellStyle name="Normal 66 6 4" xfId="12642" xr:uid="{00000000-0005-0000-0000-000062310000}"/>
    <cellStyle name="Normal 66 6 4 3" xfId="27740" xr:uid="{00000000-0005-0000-0000-00005C6C0000}"/>
    <cellStyle name="Normal 66 6 5" xfId="7621" xr:uid="{00000000-0005-0000-0000-0000C51D0000}"/>
    <cellStyle name="Normal 66 6 5 3" xfId="22723" xr:uid="{00000000-0005-0000-0000-0000C3580000}"/>
    <cellStyle name="Normal 66 6 7" xfId="17710" xr:uid="{00000000-0005-0000-0000-00002E450000}"/>
    <cellStyle name="Normal 66 7" xfId="3400" xr:uid="{00000000-0005-0000-0000-0000480D0000}"/>
    <cellStyle name="Normal 66 7 2" xfId="13477" xr:uid="{00000000-0005-0000-0000-0000A5340000}"/>
    <cellStyle name="Normal 66 7 2 3" xfId="28575" xr:uid="{00000000-0005-0000-0000-00009F6F0000}"/>
    <cellStyle name="Normal 66 7 3" xfId="8457" xr:uid="{00000000-0005-0000-0000-000009210000}"/>
    <cellStyle name="Normal 66 7 3 3" xfId="23558" xr:uid="{00000000-0005-0000-0000-0000065C0000}"/>
    <cellStyle name="Normal 66 7 5" xfId="18545" xr:uid="{00000000-0005-0000-0000-000071480000}"/>
    <cellStyle name="Normal 66 8" xfId="5094" xr:uid="{00000000-0005-0000-0000-0000E6130000}"/>
    <cellStyle name="Normal 66 8 2" xfId="15148" xr:uid="{00000000-0005-0000-0000-00002C3B0000}"/>
    <cellStyle name="Normal 66 8 2 3" xfId="30246" xr:uid="{00000000-0005-0000-0000-000026760000}"/>
    <cellStyle name="Normal 66 8 3" xfId="10128" xr:uid="{00000000-0005-0000-0000-000090270000}"/>
    <cellStyle name="Normal 66 8 3 3" xfId="25229" xr:uid="{00000000-0005-0000-0000-00008D620000}"/>
    <cellStyle name="Normal 66 8 5" xfId="20216" xr:uid="{00000000-0005-0000-0000-0000F84E0000}"/>
    <cellStyle name="Normal 66 9" xfId="11804" xr:uid="{00000000-0005-0000-0000-00001C2E0000}"/>
    <cellStyle name="Normal 66 9 3" xfId="26904" xr:uid="{00000000-0005-0000-0000-000018690000}"/>
    <cellStyle name="Normal 67" xfId="1479" xr:uid="{00000000-0005-0000-0000-0000C7050000}"/>
    <cellStyle name="Normal 67 10" xfId="6784" xr:uid="{00000000-0005-0000-0000-0000801A0000}"/>
    <cellStyle name="Normal 67 10 3" xfId="21888" xr:uid="{00000000-0005-0000-0000-000080550000}"/>
    <cellStyle name="Normal 67 12" xfId="16873" xr:uid="{00000000-0005-0000-0000-0000E9410000}"/>
    <cellStyle name="Normal 67 2" xfId="1748" xr:uid="{00000000-0005-0000-0000-0000D4060000}"/>
    <cellStyle name="Normal 67 2 11" xfId="16927" xr:uid="{00000000-0005-0000-0000-00001F420000}"/>
    <cellStyle name="Normal 67 2 2" xfId="1856" xr:uid="{00000000-0005-0000-0000-000040070000}"/>
    <cellStyle name="Normal 67 2 2 10" xfId="17031" xr:uid="{00000000-0005-0000-0000-000087420000}"/>
    <cellStyle name="Normal 67 2 2 2" xfId="2073" xr:uid="{00000000-0005-0000-0000-000019080000}"/>
    <cellStyle name="Normal 67 2 2 2 2" xfId="2494" xr:uid="{00000000-0005-0000-0000-0000BE090000}"/>
    <cellStyle name="Normal 67 2 2 2 2 2" xfId="3333" xr:uid="{00000000-0005-0000-0000-0000050D0000}"/>
    <cellStyle name="Normal 67 2 2 2 2 2 2" xfId="5023" xr:uid="{00000000-0005-0000-0000-00009F130000}"/>
    <cellStyle name="Normal 67 2 2 2 2 2 2 2" xfId="15096" xr:uid="{00000000-0005-0000-0000-0000F83A0000}"/>
    <cellStyle name="Normal 67 2 2 2 2 2 2 2 3" xfId="30194" xr:uid="{00000000-0005-0000-0000-0000F2750000}"/>
    <cellStyle name="Normal 67 2 2 2 2 2 2 3" xfId="10076" xr:uid="{00000000-0005-0000-0000-00005C270000}"/>
    <cellStyle name="Normal 67 2 2 2 2 2 2 3 3" xfId="25177" xr:uid="{00000000-0005-0000-0000-000059620000}"/>
    <cellStyle name="Normal 67 2 2 2 2 2 2 5" xfId="20164" xr:uid="{00000000-0005-0000-0000-0000C44E0000}"/>
    <cellStyle name="Normal 67 2 2 2 2 2 3" xfId="6715" xr:uid="{00000000-0005-0000-0000-00003B1A0000}"/>
    <cellStyle name="Normal 67 2 2 2 2 2 3 2" xfId="16767" xr:uid="{00000000-0005-0000-0000-00007F410000}"/>
    <cellStyle name="Normal 67 2 2 2 2 2 3 3" xfId="11747" xr:uid="{00000000-0005-0000-0000-0000E32D0000}"/>
    <cellStyle name="Normal 67 2 2 2 2 2 3 3 3" xfId="26848" xr:uid="{00000000-0005-0000-0000-0000E0680000}"/>
    <cellStyle name="Normal 67 2 2 2 2 2 3 5" xfId="21835" xr:uid="{00000000-0005-0000-0000-00004B550000}"/>
    <cellStyle name="Normal 67 2 2 2 2 2 4" xfId="13425" xr:uid="{00000000-0005-0000-0000-000071340000}"/>
    <cellStyle name="Normal 67 2 2 2 2 2 4 3" xfId="28523" xr:uid="{00000000-0005-0000-0000-00006B6F0000}"/>
    <cellStyle name="Normal 67 2 2 2 2 2 5" xfId="8404" xr:uid="{00000000-0005-0000-0000-0000D4200000}"/>
    <cellStyle name="Normal 67 2 2 2 2 2 5 3" xfId="23506" xr:uid="{00000000-0005-0000-0000-0000D25B0000}"/>
    <cellStyle name="Normal 67 2 2 2 2 2 7" xfId="18493" xr:uid="{00000000-0005-0000-0000-00003D480000}"/>
    <cellStyle name="Normal 67 2 2 2 2 3" xfId="4186" xr:uid="{00000000-0005-0000-0000-00005A100000}"/>
    <cellStyle name="Normal 67 2 2 2 2 3 2" xfId="14260" xr:uid="{00000000-0005-0000-0000-0000B4370000}"/>
    <cellStyle name="Normal 67 2 2 2 2 3 2 3" xfId="29358" xr:uid="{00000000-0005-0000-0000-0000AE720000}"/>
    <cellStyle name="Normal 67 2 2 2 2 3 3" xfId="9240" xr:uid="{00000000-0005-0000-0000-000018240000}"/>
    <cellStyle name="Normal 67 2 2 2 2 3 3 3" xfId="24341" xr:uid="{00000000-0005-0000-0000-0000155F0000}"/>
    <cellStyle name="Normal 67 2 2 2 2 3 5" xfId="19328" xr:uid="{00000000-0005-0000-0000-0000804B0000}"/>
    <cellStyle name="Normal 67 2 2 2 2 4" xfId="5879" xr:uid="{00000000-0005-0000-0000-0000F7160000}"/>
    <cellStyle name="Normal 67 2 2 2 2 4 2" xfId="15931" xr:uid="{00000000-0005-0000-0000-00003B3E0000}"/>
    <cellStyle name="Normal 67 2 2 2 2 4 3" xfId="10911" xr:uid="{00000000-0005-0000-0000-00009F2A0000}"/>
    <cellStyle name="Normal 67 2 2 2 2 4 3 3" xfId="26012" xr:uid="{00000000-0005-0000-0000-00009C650000}"/>
    <cellStyle name="Normal 67 2 2 2 2 4 5" xfId="20999" xr:uid="{00000000-0005-0000-0000-000007520000}"/>
    <cellStyle name="Normal 67 2 2 2 2 5" xfId="12589" xr:uid="{00000000-0005-0000-0000-00002D310000}"/>
    <cellStyle name="Normal 67 2 2 2 2 5 3" xfId="27687" xr:uid="{00000000-0005-0000-0000-0000276C0000}"/>
    <cellStyle name="Normal 67 2 2 2 2 6" xfId="7568" xr:uid="{00000000-0005-0000-0000-0000901D0000}"/>
    <cellStyle name="Normal 67 2 2 2 2 6 3" xfId="22670" xr:uid="{00000000-0005-0000-0000-00008E580000}"/>
    <cellStyle name="Normal 67 2 2 2 2 8" xfId="17657" xr:uid="{00000000-0005-0000-0000-0000F9440000}"/>
    <cellStyle name="Normal 67 2 2 2 3" xfId="2915" xr:uid="{00000000-0005-0000-0000-0000630B0000}"/>
    <cellStyle name="Normal 67 2 2 2 3 2" xfId="4605" xr:uid="{00000000-0005-0000-0000-0000FD110000}"/>
    <cellStyle name="Normal 67 2 2 2 3 2 2" xfId="14678" xr:uid="{00000000-0005-0000-0000-000056390000}"/>
    <cellStyle name="Normal 67 2 2 2 3 2 2 3" xfId="29776" xr:uid="{00000000-0005-0000-0000-000050740000}"/>
    <cellStyle name="Normal 67 2 2 2 3 2 3" xfId="9658" xr:uid="{00000000-0005-0000-0000-0000BA250000}"/>
    <cellStyle name="Normal 67 2 2 2 3 2 3 3" xfId="24759" xr:uid="{00000000-0005-0000-0000-0000B7600000}"/>
    <cellStyle name="Normal 67 2 2 2 3 2 5" xfId="19746" xr:uid="{00000000-0005-0000-0000-0000224D0000}"/>
    <cellStyle name="Normal 67 2 2 2 3 3" xfId="6297" xr:uid="{00000000-0005-0000-0000-000099180000}"/>
    <cellStyle name="Normal 67 2 2 2 3 3 2" xfId="16349" xr:uid="{00000000-0005-0000-0000-0000DD3F0000}"/>
    <cellStyle name="Normal 67 2 2 2 3 3 3" xfId="11329" xr:uid="{00000000-0005-0000-0000-0000412C0000}"/>
    <cellStyle name="Normal 67 2 2 2 3 3 3 3" xfId="26430" xr:uid="{00000000-0005-0000-0000-00003E670000}"/>
    <cellStyle name="Normal 67 2 2 2 3 3 5" xfId="21417" xr:uid="{00000000-0005-0000-0000-0000A9530000}"/>
    <cellStyle name="Normal 67 2 2 2 3 4" xfId="13007" xr:uid="{00000000-0005-0000-0000-0000CF320000}"/>
    <cellStyle name="Normal 67 2 2 2 3 4 3" xfId="28105" xr:uid="{00000000-0005-0000-0000-0000C96D0000}"/>
    <cellStyle name="Normal 67 2 2 2 3 5" xfId="7986" xr:uid="{00000000-0005-0000-0000-0000321F0000}"/>
    <cellStyle name="Normal 67 2 2 2 3 5 3" xfId="23088" xr:uid="{00000000-0005-0000-0000-0000305A0000}"/>
    <cellStyle name="Normal 67 2 2 2 3 7" xfId="18075" xr:uid="{00000000-0005-0000-0000-00009B460000}"/>
    <cellStyle name="Normal 67 2 2 2 4" xfId="3768" xr:uid="{00000000-0005-0000-0000-0000B80E0000}"/>
    <cellStyle name="Normal 67 2 2 2 4 2" xfId="13842" xr:uid="{00000000-0005-0000-0000-000012360000}"/>
    <cellStyle name="Normal 67 2 2 2 4 2 3" xfId="28940" xr:uid="{00000000-0005-0000-0000-00000C710000}"/>
    <cellStyle name="Normal 67 2 2 2 4 3" xfId="8822" xr:uid="{00000000-0005-0000-0000-000076220000}"/>
    <cellStyle name="Normal 67 2 2 2 4 3 3" xfId="23923" xr:uid="{00000000-0005-0000-0000-0000735D0000}"/>
    <cellStyle name="Normal 67 2 2 2 4 5" xfId="18910" xr:uid="{00000000-0005-0000-0000-0000DE490000}"/>
    <cellStyle name="Normal 67 2 2 2 5" xfId="5461" xr:uid="{00000000-0005-0000-0000-000055150000}"/>
    <cellStyle name="Normal 67 2 2 2 5 2" xfId="15513" xr:uid="{00000000-0005-0000-0000-0000993C0000}"/>
    <cellStyle name="Normal 67 2 2 2 5 2 3" xfId="30611" xr:uid="{00000000-0005-0000-0000-000093770000}"/>
    <cellStyle name="Normal 67 2 2 2 5 3" xfId="10493" xr:uid="{00000000-0005-0000-0000-0000FD280000}"/>
    <cellStyle name="Normal 67 2 2 2 5 3 3" xfId="25594" xr:uid="{00000000-0005-0000-0000-0000FA630000}"/>
    <cellStyle name="Normal 67 2 2 2 5 5" xfId="20581" xr:uid="{00000000-0005-0000-0000-000065500000}"/>
    <cellStyle name="Normal 67 2 2 2 6" xfId="12171" xr:uid="{00000000-0005-0000-0000-00008B2F0000}"/>
    <cellStyle name="Normal 67 2 2 2 6 3" xfId="27269" xr:uid="{00000000-0005-0000-0000-0000856A0000}"/>
    <cellStyle name="Normal 67 2 2 2 7" xfId="7150" xr:uid="{00000000-0005-0000-0000-0000EE1B0000}"/>
    <cellStyle name="Normal 67 2 2 2 7 3" xfId="22252" xr:uid="{00000000-0005-0000-0000-0000EC560000}"/>
    <cellStyle name="Normal 67 2 2 2 9" xfId="17239" xr:uid="{00000000-0005-0000-0000-000057430000}"/>
    <cellStyle name="Normal 67 2 2 3" xfId="2286" xr:uid="{00000000-0005-0000-0000-0000EE080000}"/>
    <cellStyle name="Normal 67 2 2 3 2" xfId="3125" xr:uid="{00000000-0005-0000-0000-0000350C0000}"/>
    <cellStyle name="Normal 67 2 2 3 2 2" xfId="4815" xr:uid="{00000000-0005-0000-0000-0000CF120000}"/>
    <cellStyle name="Normal 67 2 2 3 2 2 2" xfId="14888" xr:uid="{00000000-0005-0000-0000-0000283A0000}"/>
    <cellStyle name="Normal 67 2 2 3 2 2 2 3" xfId="29986" xr:uid="{00000000-0005-0000-0000-000022750000}"/>
    <cellStyle name="Normal 67 2 2 3 2 2 3" xfId="9868" xr:uid="{00000000-0005-0000-0000-00008C260000}"/>
    <cellStyle name="Normal 67 2 2 3 2 2 3 3" xfId="24969" xr:uid="{00000000-0005-0000-0000-000089610000}"/>
    <cellStyle name="Normal 67 2 2 3 2 2 5" xfId="19956" xr:uid="{00000000-0005-0000-0000-0000F44D0000}"/>
    <cellStyle name="Normal 67 2 2 3 2 3" xfId="6507" xr:uid="{00000000-0005-0000-0000-00006B190000}"/>
    <cellStyle name="Normal 67 2 2 3 2 3 2" xfId="16559" xr:uid="{00000000-0005-0000-0000-0000AF400000}"/>
    <cellStyle name="Normal 67 2 2 3 2 3 3" xfId="11539" xr:uid="{00000000-0005-0000-0000-0000132D0000}"/>
    <cellStyle name="Normal 67 2 2 3 2 3 3 3" xfId="26640" xr:uid="{00000000-0005-0000-0000-000010680000}"/>
    <cellStyle name="Normal 67 2 2 3 2 3 5" xfId="21627" xr:uid="{00000000-0005-0000-0000-00007B540000}"/>
    <cellStyle name="Normal 67 2 2 3 2 4" xfId="13217" xr:uid="{00000000-0005-0000-0000-0000A1330000}"/>
    <cellStyle name="Normal 67 2 2 3 2 4 3" xfId="28315" xr:uid="{00000000-0005-0000-0000-00009B6E0000}"/>
    <cellStyle name="Normal 67 2 2 3 2 5" xfId="8196" xr:uid="{00000000-0005-0000-0000-000004200000}"/>
    <cellStyle name="Normal 67 2 2 3 2 5 3" xfId="23298" xr:uid="{00000000-0005-0000-0000-0000025B0000}"/>
    <cellStyle name="Normal 67 2 2 3 2 7" xfId="18285" xr:uid="{00000000-0005-0000-0000-00006D470000}"/>
    <cellStyle name="Normal 67 2 2 3 3" xfId="3978" xr:uid="{00000000-0005-0000-0000-00008A0F0000}"/>
    <cellStyle name="Normal 67 2 2 3 3 2" xfId="14052" xr:uid="{00000000-0005-0000-0000-0000E4360000}"/>
    <cellStyle name="Normal 67 2 2 3 3 2 3" xfId="29150" xr:uid="{00000000-0005-0000-0000-0000DE710000}"/>
    <cellStyle name="Normal 67 2 2 3 3 3" xfId="9032" xr:uid="{00000000-0005-0000-0000-000048230000}"/>
    <cellStyle name="Normal 67 2 2 3 3 3 3" xfId="24133" xr:uid="{00000000-0005-0000-0000-0000455E0000}"/>
    <cellStyle name="Normal 67 2 2 3 3 5" xfId="19120" xr:uid="{00000000-0005-0000-0000-0000B04A0000}"/>
    <cellStyle name="Normal 67 2 2 3 4" xfId="5671" xr:uid="{00000000-0005-0000-0000-000027160000}"/>
    <cellStyle name="Normal 67 2 2 3 4 2" xfId="15723" xr:uid="{00000000-0005-0000-0000-00006B3D0000}"/>
    <cellStyle name="Normal 67 2 2 3 4 2 3" xfId="30821" xr:uid="{00000000-0005-0000-0000-000065780000}"/>
    <cellStyle name="Normal 67 2 2 3 4 3" xfId="10703" xr:uid="{00000000-0005-0000-0000-0000CF290000}"/>
    <cellStyle name="Normal 67 2 2 3 4 3 3" xfId="25804" xr:uid="{00000000-0005-0000-0000-0000CC640000}"/>
    <cellStyle name="Normal 67 2 2 3 4 5" xfId="20791" xr:uid="{00000000-0005-0000-0000-000037510000}"/>
    <cellStyle name="Normal 67 2 2 3 5" xfId="12381" xr:uid="{00000000-0005-0000-0000-00005D300000}"/>
    <cellStyle name="Normal 67 2 2 3 5 3" xfId="27479" xr:uid="{00000000-0005-0000-0000-0000576B0000}"/>
    <cellStyle name="Normal 67 2 2 3 6" xfId="7360" xr:uid="{00000000-0005-0000-0000-0000C01C0000}"/>
    <cellStyle name="Normal 67 2 2 3 6 3" xfId="22462" xr:uid="{00000000-0005-0000-0000-0000BE570000}"/>
    <cellStyle name="Normal 67 2 2 3 8" xfId="17449" xr:uid="{00000000-0005-0000-0000-000029440000}"/>
    <cellStyle name="Normal 67 2 2 4" xfId="2707" xr:uid="{00000000-0005-0000-0000-0000930A0000}"/>
    <cellStyle name="Normal 67 2 2 4 2" xfId="4397" xr:uid="{00000000-0005-0000-0000-00002D110000}"/>
    <cellStyle name="Normal 67 2 2 4 2 2" xfId="14470" xr:uid="{00000000-0005-0000-0000-000086380000}"/>
    <cellStyle name="Normal 67 2 2 4 2 2 3" xfId="29568" xr:uid="{00000000-0005-0000-0000-000080730000}"/>
    <cellStyle name="Normal 67 2 2 4 2 3" xfId="9450" xr:uid="{00000000-0005-0000-0000-0000EA240000}"/>
    <cellStyle name="Normal 67 2 2 4 2 3 3" xfId="24551" xr:uid="{00000000-0005-0000-0000-0000E75F0000}"/>
    <cellStyle name="Normal 67 2 2 4 2 5" xfId="19538" xr:uid="{00000000-0005-0000-0000-0000524C0000}"/>
    <cellStyle name="Normal 67 2 2 4 3" xfId="6089" xr:uid="{00000000-0005-0000-0000-0000C9170000}"/>
    <cellStyle name="Normal 67 2 2 4 3 2" xfId="16141" xr:uid="{00000000-0005-0000-0000-00000D3F0000}"/>
    <cellStyle name="Normal 67 2 2 4 3 3" xfId="11121" xr:uid="{00000000-0005-0000-0000-0000712B0000}"/>
    <cellStyle name="Normal 67 2 2 4 3 3 3" xfId="26222" xr:uid="{00000000-0005-0000-0000-00006E660000}"/>
    <cellStyle name="Normal 67 2 2 4 3 5" xfId="21209" xr:uid="{00000000-0005-0000-0000-0000D9520000}"/>
    <cellStyle name="Normal 67 2 2 4 4" xfId="12799" xr:uid="{00000000-0005-0000-0000-0000FF310000}"/>
    <cellStyle name="Normal 67 2 2 4 4 3" xfId="27897" xr:uid="{00000000-0005-0000-0000-0000F96C0000}"/>
    <cellStyle name="Normal 67 2 2 4 5" xfId="7778" xr:uid="{00000000-0005-0000-0000-0000621E0000}"/>
    <cellStyle name="Normal 67 2 2 4 5 3" xfId="22880" xr:uid="{00000000-0005-0000-0000-000060590000}"/>
    <cellStyle name="Normal 67 2 2 4 7" xfId="17867" xr:uid="{00000000-0005-0000-0000-0000CB450000}"/>
    <cellStyle name="Normal 67 2 2 5" xfId="3560" xr:uid="{00000000-0005-0000-0000-0000E80D0000}"/>
    <cellStyle name="Normal 67 2 2 5 2" xfId="13634" xr:uid="{00000000-0005-0000-0000-000042350000}"/>
    <cellStyle name="Normal 67 2 2 5 2 3" xfId="28732" xr:uid="{00000000-0005-0000-0000-00003C700000}"/>
    <cellStyle name="Normal 67 2 2 5 3" xfId="8614" xr:uid="{00000000-0005-0000-0000-0000A6210000}"/>
    <cellStyle name="Normal 67 2 2 5 3 3" xfId="23715" xr:uid="{00000000-0005-0000-0000-0000A35C0000}"/>
    <cellStyle name="Normal 67 2 2 5 5" xfId="18702" xr:uid="{00000000-0005-0000-0000-00000E490000}"/>
    <cellStyle name="Normal 67 2 2 6" xfId="5253" xr:uid="{00000000-0005-0000-0000-000085140000}"/>
    <cellStyle name="Normal 67 2 2 6 2" xfId="15305" xr:uid="{00000000-0005-0000-0000-0000C93B0000}"/>
    <cellStyle name="Normal 67 2 2 6 2 3" xfId="30403" xr:uid="{00000000-0005-0000-0000-0000C3760000}"/>
    <cellStyle name="Normal 67 2 2 6 3" xfId="10285" xr:uid="{00000000-0005-0000-0000-00002D280000}"/>
    <cellStyle name="Normal 67 2 2 6 3 3" xfId="25386" xr:uid="{00000000-0005-0000-0000-00002A630000}"/>
    <cellStyle name="Normal 67 2 2 6 5" xfId="20373" xr:uid="{00000000-0005-0000-0000-0000954F0000}"/>
    <cellStyle name="Normal 67 2 2 7" xfId="11963" xr:uid="{00000000-0005-0000-0000-0000BB2E0000}"/>
    <cellStyle name="Normal 67 2 2 7 3" xfId="27061" xr:uid="{00000000-0005-0000-0000-0000B5690000}"/>
    <cellStyle name="Normal 67 2 2 8" xfId="6942" xr:uid="{00000000-0005-0000-0000-00001E1B0000}"/>
    <cellStyle name="Normal 67 2 2 8 3" xfId="22044" xr:uid="{00000000-0005-0000-0000-00001C560000}"/>
    <cellStyle name="Normal 67 2 3" xfId="1969" xr:uid="{00000000-0005-0000-0000-0000B1070000}"/>
    <cellStyle name="Normal 67 2 3 2" xfId="2390" xr:uid="{00000000-0005-0000-0000-000056090000}"/>
    <cellStyle name="Normal 67 2 3 2 2" xfId="3229" xr:uid="{00000000-0005-0000-0000-00009D0C0000}"/>
    <cellStyle name="Normal 67 2 3 2 2 2" xfId="4919" xr:uid="{00000000-0005-0000-0000-000037130000}"/>
    <cellStyle name="Normal 67 2 3 2 2 2 2" xfId="14992" xr:uid="{00000000-0005-0000-0000-0000903A0000}"/>
    <cellStyle name="Normal 67 2 3 2 2 2 2 3" xfId="30090" xr:uid="{00000000-0005-0000-0000-00008A750000}"/>
    <cellStyle name="Normal 67 2 3 2 2 2 3" xfId="9972" xr:uid="{00000000-0005-0000-0000-0000F4260000}"/>
    <cellStyle name="Normal 67 2 3 2 2 2 3 3" xfId="25073" xr:uid="{00000000-0005-0000-0000-0000F1610000}"/>
    <cellStyle name="Normal 67 2 3 2 2 2 5" xfId="20060" xr:uid="{00000000-0005-0000-0000-00005C4E0000}"/>
    <cellStyle name="Normal 67 2 3 2 2 3" xfId="6611" xr:uid="{00000000-0005-0000-0000-0000D3190000}"/>
    <cellStyle name="Normal 67 2 3 2 2 3 2" xfId="16663" xr:uid="{00000000-0005-0000-0000-000017410000}"/>
    <cellStyle name="Normal 67 2 3 2 2 3 3" xfId="11643" xr:uid="{00000000-0005-0000-0000-00007B2D0000}"/>
    <cellStyle name="Normal 67 2 3 2 2 3 3 3" xfId="26744" xr:uid="{00000000-0005-0000-0000-000078680000}"/>
    <cellStyle name="Normal 67 2 3 2 2 3 5" xfId="21731" xr:uid="{00000000-0005-0000-0000-0000E3540000}"/>
    <cellStyle name="Normal 67 2 3 2 2 4" xfId="13321" xr:uid="{00000000-0005-0000-0000-000009340000}"/>
    <cellStyle name="Normal 67 2 3 2 2 4 3" xfId="28419" xr:uid="{00000000-0005-0000-0000-0000036F0000}"/>
    <cellStyle name="Normal 67 2 3 2 2 5" xfId="8300" xr:uid="{00000000-0005-0000-0000-00006C200000}"/>
    <cellStyle name="Normal 67 2 3 2 2 5 3" xfId="23402" xr:uid="{00000000-0005-0000-0000-00006A5B0000}"/>
    <cellStyle name="Normal 67 2 3 2 2 7" xfId="18389" xr:uid="{00000000-0005-0000-0000-0000D5470000}"/>
    <cellStyle name="Normal 67 2 3 2 3" xfId="4082" xr:uid="{00000000-0005-0000-0000-0000F20F0000}"/>
    <cellStyle name="Normal 67 2 3 2 3 2" xfId="14156" xr:uid="{00000000-0005-0000-0000-00004C370000}"/>
    <cellStyle name="Normal 67 2 3 2 3 2 3" xfId="29254" xr:uid="{00000000-0005-0000-0000-000046720000}"/>
    <cellStyle name="Normal 67 2 3 2 3 3" xfId="9136" xr:uid="{00000000-0005-0000-0000-0000B0230000}"/>
    <cellStyle name="Normal 67 2 3 2 3 3 3" xfId="24237" xr:uid="{00000000-0005-0000-0000-0000AD5E0000}"/>
    <cellStyle name="Normal 67 2 3 2 3 5" xfId="19224" xr:uid="{00000000-0005-0000-0000-0000184B0000}"/>
    <cellStyle name="Normal 67 2 3 2 4" xfId="5775" xr:uid="{00000000-0005-0000-0000-00008F160000}"/>
    <cellStyle name="Normal 67 2 3 2 4 2" xfId="15827" xr:uid="{00000000-0005-0000-0000-0000D33D0000}"/>
    <cellStyle name="Normal 67 2 3 2 4 2 3" xfId="30925" xr:uid="{00000000-0005-0000-0000-0000CD780000}"/>
    <cellStyle name="Normal 67 2 3 2 4 3" xfId="10807" xr:uid="{00000000-0005-0000-0000-0000372A0000}"/>
    <cellStyle name="Normal 67 2 3 2 4 3 3" xfId="25908" xr:uid="{00000000-0005-0000-0000-000034650000}"/>
    <cellStyle name="Normal 67 2 3 2 4 5" xfId="20895" xr:uid="{00000000-0005-0000-0000-00009F510000}"/>
    <cellStyle name="Normal 67 2 3 2 5" xfId="12485" xr:uid="{00000000-0005-0000-0000-0000C5300000}"/>
    <cellStyle name="Normal 67 2 3 2 5 3" xfId="27583" xr:uid="{00000000-0005-0000-0000-0000BF6B0000}"/>
    <cellStyle name="Normal 67 2 3 2 6" xfId="7464" xr:uid="{00000000-0005-0000-0000-0000281D0000}"/>
    <cellStyle name="Normal 67 2 3 2 6 3" xfId="22566" xr:uid="{00000000-0005-0000-0000-000026580000}"/>
    <cellStyle name="Normal 67 2 3 2 8" xfId="17553" xr:uid="{00000000-0005-0000-0000-000091440000}"/>
    <cellStyle name="Normal 67 2 3 3" xfId="2811" xr:uid="{00000000-0005-0000-0000-0000FB0A0000}"/>
    <cellStyle name="Normal 67 2 3 3 2" xfId="4501" xr:uid="{00000000-0005-0000-0000-000095110000}"/>
    <cellStyle name="Normal 67 2 3 3 2 2" xfId="14574" xr:uid="{00000000-0005-0000-0000-0000EE380000}"/>
    <cellStyle name="Normal 67 2 3 3 2 2 3" xfId="29672" xr:uid="{00000000-0005-0000-0000-0000E8730000}"/>
    <cellStyle name="Normal 67 2 3 3 2 3" xfId="9554" xr:uid="{00000000-0005-0000-0000-000052250000}"/>
    <cellStyle name="Normal 67 2 3 3 2 3 3" xfId="24655" xr:uid="{00000000-0005-0000-0000-00004F600000}"/>
    <cellStyle name="Normal 67 2 3 3 2 5" xfId="19642" xr:uid="{00000000-0005-0000-0000-0000BA4C0000}"/>
    <cellStyle name="Normal 67 2 3 3 3" xfId="6193" xr:uid="{00000000-0005-0000-0000-000031180000}"/>
    <cellStyle name="Normal 67 2 3 3 3 2" xfId="16245" xr:uid="{00000000-0005-0000-0000-0000753F0000}"/>
    <cellStyle name="Normal 67 2 3 3 3 3" xfId="11225" xr:uid="{00000000-0005-0000-0000-0000D92B0000}"/>
    <cellStyle name="Normal 67 2 3 3 3 3 3" xfId="26326" xr:uid="{00000000-0005-0000-0000-0000D6660000}"/>
    <cellStyle name="Normal 67 2 3 3 3 5" xfId="21313" xr:uid="{00000000-0005-0000-0000-000041530000}"/>
    <cellStyle name="Normal 67 2 3 3 4" xfId="12903" xr:uid="{00000000-0005-0000-0000-000067320000}"/>
    <cellStyle name="Normal 67 2 3 3 4 3" xfId="28001" xr:uid="{00000000-0005-0000-0000-0000616D0000}"/>
    <cellStyle name="Normal 67 2 3 3 5" xfId="7882" xr:uid="{00000000-0005-0000-0000-0000CA1E0000}"/>
    <cellStyle name="Normal 67 2 3 3 5 3" xfId="22984" xr:uid="{00000000-0005-0000-0000-0000C8590000}"/>
    <cellStyle name="Normal 67 2 3 3 7" xfId="17971" xr:uid="{00000000-0005-0000-0000-000033460000}"/>
    <cellStyle name="Normal 67 2 3 4" xfId="3664" xr:uid="{00000000-0005-0000-0000-0000500E0000}"/>
    <cellStyle name="Normal 67 2 3 4 2" xfId="13738" xr:uid="{00000000-0005-0000-0000-0000AA350000}"/>
    <cellStyle name="Normal 67 2 3 4 2 3" xfId="28836" xr:uid="{00000000-0005-0000-0000-0000A4700000}"/>
    <cellStyle name="Normal 67 2 3 4 3" xfId="8718" xr:uid="{00000000-0005-0000-0000-00000E220000}"/>
    <cellStyle name="Normal 67 2 3 4 3 3" xfId="23819" xr:uid="{00000000-0005-0000-0000-00000B5D0000}"/>
    <cellStyle name="Normal 67 2 3 4 5" xfId="18806" xr:uid="{00000000-0005-0000-0000-000076490000}"/>
    <cellStyle name="Normal 67 2 3 5" xfId="5357" xr:uid="{00000000-0005-0000-0000-0000ED140000}"/>
    <cellStyle name="Normal 67 2 3 5 2" xfId="15409" xr:uid="{00000000-0005-0000-0000-0000313C0000}"/>
    <cellStyle name="Normal 67 2 3 5 2 3" xfId="30507" xr:uid="{00000000-0005-0000-0000-00002B770000}"/>
    <cellStyle name="Normal 67 2 3 5 3" xfId="10389" xr:uid="{00000000-0005-0000-0000-000095280000}"/>
    <cellStyle name="Normal 67 2 3 5 3 3" xfId="25490" xr:uid="{00000000-0005-0000-0000-000092630000}"/>
    <cellStyle name="Normal 67 2 3 5 5" xfId="20477" xr:uid="{00000000-0005-0000-0000-0000FD4F0000}"/>
    <cellStyle name="Normal 67 2 3 6" xfId="12067" xr:uid="{00000000-0005-0000-0000-0000232F0000}"/>
    <cellStyle name="Normal 67 2 3 6 3" xfId="27165" xr:uid="{00000000-0005-0000-0000-00001D6A0000}"/>
    <cellStyle name="Normal 67 2 3 7" xfId="7046" xr:uid="{00000000-0005-0000-0000-0000861B0000}"/>
    <cellStyle name="Normal 67 2 3 7 3" xfId="22148" xr:uid="{00000000-0005-0000-0000-000084560000}"/>
    <cellStyle name="Normal 67 2 3 9" xfId="17135" xr:uid="{00000000-0005-0000-0000-0000EF420000}"/>
    <cellStyle name="Normal 67 2 4" xfId="2182" xr:uid="{00000000-0005-0000-0000-000086080000}"/>
    <cellStyle name="Normal 67 2 4 2" xfId="3021" xr:uid="{00000000-0005-0000-0000-0000CD0B0000}"/>
    <cellStyle name="Normal 67 2 4 2 2" xfId="4711" xr:uid="{00000000-0005-0000-0000-000067120000}"/>
    <cellStyle name="Normal 67 2 4 2 2 2" xfId="14784" xr:uid="{00000000-0005-0000-0000-0000C0390000}"/>
    <cellStyle name="Normal 67 2 4 2 2 2 3" xfId="29882" xr:uid="{00000000-0005-0000-0000-0000BA740000}"/>
    <cellStyle name="Normal 67 2 4 2 2 3" xfId="9764" xr:uid="{00000000-0005-0000-0000-000024260000}"/>
    <cellStyle name="Normal 67 2 4 2 2 3 3" xfId="24865" xr:uid="{00000000-0005-0000-0000-000021610000}"/>
    <cellStyle name="Normal 67 2 4 2 2 5" xfId="19852" xr:uid="{00000000-0005-0000-0000-00008C4D0000}"/>
    <cellStyle name="Normal 67 2 4 2 3" xfId="6403" xr:uid="{00000000-0005-0000-0000-000003190000}"/>
    <cellStyle name="Normal 67 2 4 2 3 2" xfId="16455" xr:uid="{00000000-0005-0000-0000-000047400000}"/>
    <cellStyle name="Normal 67 2 4 2 3 3" xfId="11435" xr:uid="{00000000-0005-0000-0000-0000AB2C0000}"/>
    <cellStyle name="Normal 67 2 4 2 3 3 3" xfId="26536" xr:uid="{00000000-0005-0000-0000-0000A8670000}"/>
    <cellStyle name="Normal 67 2 4 2 3 5" xfId="21523" xr:uid="{00000000-0005-0000-0000-000013540000}"/>
    <cellStyle name="Normal 67 2 4 2 4" xfId="13113" xr:uid="{00000000-0005-0000-0000-000039330000}"/>
    <cellStyle name="Normal 67 2 4 2 4 3" xfId="28211" xr:uid="{00000000-0005-0000-0000-0000336E0000}"/>
    <cellStyle name="Normal 67 2 4 2 5" xfId="8092" xr:uid="{00000000-0005-0000-0000-00009C1F0000}"/>
    <cellStyle name="Normal 67 2 4 2 5 3" xfId="23194" xr:uid="{00000000-0005-0000-0000-00009A5A0000}"/>
    <cellStyle name="Normal 67 2 4 2 7" xfId="18181" xr:uid="{00000000-0005-0000-0000-000005470000}"/>
    <cellStyle name="Normal 67 2 4 3" xfId="3874" xr:uid="{00000000-0005-0000-0000-0000220F0000}"/>
    <cellStyle name="Normal 67 2 4 3 2" xfId="13948" xr:uid="{00000000-0005-0000-0000-00007C360000}"/>
    <cellStyle name="Normal 67 2 4 3 2 3" xfId="29046" xr:uid="{00000000-0005-0000-0000-000076710000}"/>
    <cellStyle name="Normal 67 2 4 3 3" xfId="8928" xr:uid="{00000000-0005-0000-0000-0000E0220000}"/>
    <cellStyle name="Normal 67 2 4 3 3 3" xfId="24029" xr:uid="{00000000-0005-0000-0000-0000DD5D0000}"/>
    <cellStyle name="Normal 67 2 4 3 5" xfId="19016" xr:uid="{00000000-0005-0000-0000-0000484A0000}"/>
    <cellStyle name="Normal 67 2 4 4" xfId="5567" xr:uid="{00000000-0005-0000-0000-0000BF150000}"/>
    <cellStyle name="Normal 67 2 4 4 2" xfId="15619" xr:uid="{00000000-0005-0000-0000-0000033D0000}"/>
    <cellStyle name="Normal 67 2 4 4 2 3" xfId="30717" xr:uid="{00000000-0005-0000-0000-0000FD770000}"/>
    <cellStyle name="Normal 67 2 4 4 3" xfId="10599" xr:uid="{00000000-0005-0000-0000-000067290000}"/>
    <cellStyle name="Normal 67 2 4 4 3 3" xfId="25700" xr:uid="{00000000-0005-0000-0000-000064640000}"/>
    <cellStyle name="Normal 67 2 4 4 5" xfId="20687" xr:uid="{00000000-0005-0000-0000-0000CF500000}"/>
    <cellStyle name="Normal 67 2 4 5" xfId="12277" xr:uid="{00000000-0005-0000-0000-0000F52F0000}"/>
    <cellStyle name="Normal 67 2 4 5 3" xfId="27375" xr:uid="{00000000-0005-0000-0000-0000EF6A0000}"/>
    <cellStyle name="Normal 67 2 4 6" xfId="7256" xr:uid="{00000000-0005-0000-0000-0000581C0000}"/>
    <cellStyle name="Normal 67 2 4 6 3" xfId="22358" xr:uid="{00000000-0005-0000-0000-000056570000}"/>
    <cellStyle name="Normal 67 2 4 8" xfId="17345" xr:uid="{00000000-0005-0000-0000-0000C1430000}"/>
    <cellStyle name="Normal 67 2 5" xfId="2603" xr:uid="{00000000-0005-0000-0000-00002B0A0000}"/>
    <cellStyle name="Normal 67 2 5 2" xfId="4293" xr:uid="{00000000-0005-0000-0000-0000C5100000}"/>
    <cellStyle name="Normal 67 2 5 2 2" xfId="14366" xr:uid="{00000000-0005-0000-0000-00001E380000}"/>
    <cellStyle name="Normal 67 2 5 2 2 3" xfId="29464" xr:uid="{00000000-0005-0000-0000-000018730000}"/>
    <cellStyle name="Normal 67 2 5 2 3" xfId="9346" xr:uid="{00000000-0005-0000-0000-000082240000}"/>
    <cellStyle name="Normal 67 2 5 2 3 3" xfId="24447" xr:uid="{00000000-0005-0000-0000-00007F5F0000}"/>
    <cellStyle name="Normal 67 2 5 2 5" xfId="19434" xr:uid="{00000000-0005-0000-0000-0000EA4B0000}"/>
    <cellStyle name="Normal 67 2 5 3" xfId="5985" xr:uid="{00000000-0005-0000-0000-000061170000}"/>
    <cellStyle name="Normal 67 2 5 3 2" xfId="16037" xr:uid="{00000000-0005-0000-0000-0000A53E0000}"/>
    <cellStyle name="Normal 67 2 5 3 3" xfId="11017" xr:uid="{00000000-0005-0000-0000-0000092B0000}"/>
    <cellStyle name="Normal 67 2 5 3 3 3" xfId="26118" xr:uid="{00000000-0005-0000-0000-000006660000}"/>
    <cellStyle name="Normal 67 2 5 3 5" xfId="21105" xr:uid="{00000000-0005-0000-0000-000071520000}"/>
    <cellStyle name="Normal 67 2 5 4" xfId="12695" xr:uid="{00000000-0005-0000-0000-000097310000}"/>
    <cellStyle name="Normal 67 2 5 4 3" xfId="27793" xr:uid="{00000000-0005-0000-0000-0000916C0000}"/>
    <cellStyle name="Normal 67 2 5 5" xfId="7674" xr:uid="{00000000-0005-0000-0000-0000FA1D0000}"/>
    <cellStyle name="Normal 67 2 5 5 3" xfId="22776" xr:uid="{00000000-0005-0000-0000-0000F8580000}"/>
    <cellStyle name="Normal 67 2 5 7" xfId="17763" xr:uid="{00000000-0005-0000-0000-000063450000}"/>
    <cellStyle name="Normal 67 2 6" xfId="3456" xr:uid="{00000000-0005-0000-0000-0000800D0000}"/>
    <cellStyle name="Normal 67 2 6 2" xfId="13530" xr:uid="{00000000-0005-0000-0000-0000DA340000}"/>
    <cellStyle name="Normal 67 2 6 2 3" xfId="28628" xr:uid="{00000000-0005-0000-0000-0000D46F0000}"/>
    <cellStyle name="Normal 67 2 6 3" xfId="8510" xr:uid="{00000000-0005-0000-0000-00003E210000}"/>
    <cellStyle name="Normal 67 2 6 3 3" xfId="23611" xr:uid="{00000000-0005-0000-0000-00003B5C0000}"/>
    <cellStyle name="Normal 67 2 6 5" xfId="18598" xr:uid="{00000000-0005-0000-0000-0000A6480000}"/>
    <cellStyle name="Normal 67 2 7" xfId="5149" xr:uid="{00000000-0005-0000-0000-00001D140000}"/>
    <cellStyle name="Normal 67 2 7 2" xfId="15201" xr:uid="{00000000-0005-0000-0000-0000613B0000}"/>
    <cellStyle name="Normal 67 2 7 2 3" xfId="30299" xr:uid="{00000000-0005-0000-0000-00005B760000}"/>
    <cellStyle name="Normal 67 2 7 3" xfId="10181" xr:uid="{00000000-0005-0000-0000-0000C5270000}"/>
    <cellStyle name="Normal 67 2 7 3 3" xfId="25282" xr:uid="{00000000-0005-0000-0000-0000C2620000}"/>
    <cellStyle name="Normal 67 2 7 5" xfId="20269" xr:uid="{00000000-0005-0000-0000-00002D4F0000}"/>
    <cellStyle name="Normal 67 2 8" xfId="11859" xr:uid="{00000000-0005-0000-0000-0000532E0000}"/>
    <cellStyle name="Normal 67 2 8 3" xfId="26957" xr:uid="{00000000-0005-0000-0000-00004D690000}"/>
    <cellStyle name="Normal 67 2 9" xfId="6838" xr:uid="{00000000-0005-0000-0000-0000B61A0000}"/>
    <cellStyle name="Normal 67 2 9 3" xfId="21940" xr:uid="{00000000-0005-0000-0000-0000B4550000}"/>
    <cellStyle name="Normal 67 3" xfId="1802" xr:uid="{00000000-0005-0000-0000-00000A070000}"/>
    <cellStyle name="Normal 67 3 10" xfId="16979" xr:uid="{00000000-0005-0000-0000-000053420000}"/>
    <cellStyle name="Normal 67 3 2" xfId="2021" xr:uid="{00000000-0005-0000-0000-0000E5070000}"/>
    <cellStyle name="Normal 67 3 2 2" xfId="2442" xr:uid="{00000000-0005-0000-0000-00008A090000}"/>
    <cellStyle name="Normal 67 3 2 2 2" xfId="3281" xr:uid="{00000000-0005-0000-0000-0000D10C0000}"/>
    <cellStyle name="Normal 67 3 2 2 2 2" xfId="4971" xr:uid="{00000000-0005-0000-0000-00006B130000}"/>
    <cellStyle name="Normal 67 3 2 2 2 2 2" xfId="15044" xr:uid="{00000000-0005-0000-0000-0000C43A0000}"/>
    <cellStyle name="Normal 67 3 2 2 2 2 2 3" xfId="30142" xr:uid="{00000000-0005-0000-0000-0000BE750000}"/>
    <cellStyle name="Normal 67 3 2 2 2 2 3" xfId="10024" xr:uid="{00000000-0005-0000-0000-000028270000}"/>
    <cellStyle name="Normal 67 3 2 2 2 2 3 3" xfId="25125" xr:uid="{00000000-0005-0000-0000-000025620000}"/>
    <cellStyle name="Normal 67 3 2 2 2 2 5" xfId="20112" xr:uid="{00000000-0005-0000-0000-0000904E0000}"/>
    <cellStyle name="Normal 67 3 2 2 2 3" xfId="6663" xr:uid="{00000000-0005-0000-0000-0000071A0000}"/>
    <cellStyle name="Normal 67 3 2 2 2 3 2" xfId="16715" xr:uid="{00000000-0005-0000-0000-00004B410000}"/>
    <cellStyle name="Normal 67 3 2 2 2 3 3" xfId="11695" xr:uid="{00000000-0005-0000-0000-0000AF2D0000}"/>
    <cellStyle name="Normal 67 3 2 2 2 3 3 3" xfId="26796" xr:uid="{00000000-0005-0000-0000-0000AC680000}"/>
    <cellStyle name="Normal 67 3 2 2 2 3 5" xfId="21783" xr:uid="{00000000-0005-0000-0000-000017550000}"/>
    <cellStyle name="Normal 67 3 2 2 2 4" xfId="13373" xr:uid="{00000000-0005-0000-0000-00003D340000}"/>
    <cellStyle name="Normal 67 3 2 2 2 4 3" xfId="28471" xr:uid="{00000000-0005-0000-0000-0000376F0000}"/>
    <cellStyle name="Normal 67 3 2 2 2 5" xfId="8352" xr:uid="{00000000-0005-0000-0000-0000A0200000}"/>
    <cellStyle name="Normal 67 3 2 2 2 5 3" xfId="23454" xr:uid="{00000000-0005-0000-0000-00009E5B0000}"/>
    <cellStyle name="Normal 67 3 2 2 2 7" xfId="18441" xr:uid="{00000000-0005-0000-0000-000009480000}"/>
    <cellStyle name="Normal 67 3 2 2 3" xfId="4134" xr:uid="{00000000-0005-0000-0000-000026100000}"/>
    <cellStyle name="Normal 67 3 2 2 3 2" xfId="14208" xr:uid="{00000000-0005-0000-0000-000080370000}"/>
    <cellStyle name="Normal 67 3 2 2 3 2 3" xfId="29306" xr:uid="{00000000-0005-0000-0000-00007A720000}"/>
    <cellStyle name="Normal 67 3 2 2 3 3" xfId="9188" xr:uid="{00000000-0005-0000-0000-0000E4230000}"/>
    <cellStyle name="Normal 67 3 2 2 3 3 3" xfId="24289" xr:uid="{00000000-0005-0000-0000-0000E15E0000}"/>
    <cellStyle name="Normal 67 3 2 2 3 5" xfId="19276" xr:uid="{00000000-0005-0000-0000-00004C4B0000}"/>
    <cellStyle name="Normal 67 3 2 2 4" xfId="5827" xr:uid="{00000000-0005-0000-0000-0000C3160000}"/>
    <cellStyle name="Normal 67 3 2 2 4 2" xfId="15879" xr:uid="{00000000-0005-0000-0000-0000073E0000}"/>
    <cellStyle name="Normal 67 3 2 2 4 3" xfId="10859" xr:uid="{00000000-0005-0000-0000-00006B2A0000}"/>
    <cellStyle name="Normal 67 3 2 2 4 3 3" xfId="25960" xr:uid="{00000000-0005-0000-0000-000068650000}"/>
    <cellStyle name="Normal 67 3 2 2 4 5" xfId="20947" xr:uid="{00000000-0005-0000-0000-0000D3510000}"/>
    <cellStyle name="Normal 67 3 2 2 5" xfId="12537" xr:uid="{00000000-0005-0000-0000-0000F9300000}"/>
    <cellStyle name="Normal 67 3 2 2 5 3" xfId="27635" xr:uid="{00000000-0005-0000-0000-0000F36B0000}"/>
    <cellStyle name="Normal 67 3 2 2 6" xfId="7516" xr:uid="{00000000-0005-0000-0000-00005C1D0000}"/>
    <cellStyle name="Normal 67 3 2 2 6 3" xfId="22618" xr:uid="{00000000-0005-0000-0000-00005A580000}"/>
    <cellStyle name="Normal 67 3 2 2 8" xfId="17605" xr:uid="{00000000-0005-0000-0000-0000C5440000}"/>
    <cellStyle name="Normal 67 3 2 3" xfId="2863" xr:uid="{00000000-0005-0000-0000-00002F0B0000}"/>
    <cellStyle name="Normal 67 3 2 3 2" xfId="4553" xr:uid="{00000000-0005-0000-0000-0000C9110000}"/>
    <cellStyle name="Normal 67 3 2 3 2 2" xfId="14626" xr:uid="{00000000-0005-0000-0000-000022390000}"/>
    <cellStyle name="Normal 67 3 2 3 2 2 3" xfId="29724" xr:uid="{00000000-0005-0000-0000-00001C740000}"/>
    <cellStyle name="Normal 67 3 2 3 2 3" xfId="9606" xr:uid="{00000000-0005-0000-0000-000086250000}"/>
    <cellStyle name="Normal 67 3 2 3 2 3 3" xfId="24707" xr:uid="{00000000-0005-0000-0000-000083600000}"/>
    <cellStyle name="Normal 67 3 2 3 2 5" xfId="19694" xr:uid="{00000000-0005-0000-0000-0000EE4C0000}"/>
    <cellStyle name="Normal 67 3 2 3 3" xfId="6245" xr:uid="{00000000-0005-0000-0000-000065180000}"/>
    <cellStyle name="Normal 67 3 2 3 3 2" xfId="16297" xr:uid="{00000000-0005-0000-0000-0000A93F0000}"/>
    <cellStyle name="Normal 67 3 2 3 3 3" xfId="11277" xr:uid="{00000000-0005-0000-0000-00000D2C0000}"/>
    <cellStyle name="Normal 67 3 2 3 3 3 3" xfId="26378" xr:uid="{00000000-0005-0000-0000-00000A670000}"/>
    <cellStyle name="Normal 67 3 2 3 3 5" xfId="21365" xr:uid="{00000000-0005-0000-0000-000075530000}"/>
    <cellStyle name="Normal 67 3 2 3 4" xfId="12955" xr:uid="{00000000-0005-0000-0000-00009B320000}"/>
    <cellStyle name="Normal 67 3 2 3 4 3" xfId="28053" xr:uid="{00000000-0005-0000-0000-0000956D0000}"/>
    <cellStyle name="Normal 67 3 2 3 5" xfId="7934" xr:uid="{00000000-0005-0000-0000-0000FE1E0000}"/>
    <cellStyle name="Normal 67 3 2 3 5 3" xfId="23036" xr:uid="{00000000-0005-0000-0000-0000FC590000}"/>
    <cellStyle name="Normal 67 3 2 3 7" xfId="18023" xr:uid="{00000000-0005-0000-0000-000067460000}"/>
    <cellStyle name="Normal 67 3 2 4" xfId="3716" xr:uid="{00000000-0005-0000-0000-0000840E0000}"/>
    <cellStyle name="Normal 67 3 2 4 2" xfId="13790" xr:uid="{00000000-0005-0000-0000-0000DE350000}"/>
    <cellStyle name="Normal 67 3 2 4 2 3" xfId="28888" xr:uid="{00000000-0005-0000-0000-0000D8700000}"/>
    <cellStyle name="Normal 67 3 2 4 3" xfId="8770" xr:uid="{00000000-0005-0000-0000-000042220000}"/>
    <cellStyle name="Normal 67 3 2 4 3 3" xfId="23871" xr:uid="{00000000-0005-0000-0000-00003F5D0000}"/>
    <cellStyle name="Normal 67 3 2 4 5" xfId="18858" xr:uid="{00000000-0005-0000-0000-0000AA490000}"/>
    <cellStyle name="Normal 67 3 2 5" xfId="5409" xr:uid="{00000000-0005-0000-0000-000021150000}"/>
    <cellStyle name="Normal 67 3 2 5 2" xfId="15461" xr:uid="{00000000-0005-0000-0000-0000653C0000}"/>
    <cellStyle name="Normal 67 3 2 5 2 3" xfId="30559" xr:uid="{00000000-0005-0000-0000-00005F770000}"/>
    <cellStyle name="Normal 67 3 2 5 3" xfId="10441" xr:uid="{00000000-0005-0000-0000-0000C9280000}"/>
    <cellStyle name="Normal 67 3 2 5 3 3" xfId="25542" xr:uid="{00000000-0005-0000-0000-0000C6630000}"/>
    <cellStyle name="Normal 67 3 2 5 5" xfId="20529" xr:uid="{00000000-0005-0000-0000-000031500000}"/>
    <cellStyle name="Normal 67 3 2 6" xfId="12119" xr:uid="{00000000-0005-0000-0000-0000572F0000}"/>
    <cellStyle name="Normal 67 3 2 6 3" xfId="27217" xr:uid="{00000000-0005-0000-0000-0000516A0000}"/>
    <cellStyle name="Normal 67 3 2 7" xfId="7098" xr:uid="{00000000-0005-0000-0000-0000BA1B0000}"/>
    <cellStyle name="Normal 67 3 2 7 3" xfId="22200" xr:uid="{00000000-0005-0000-0000-0000B8560000}"/>
    <cellStyle name="Normal 67 3 2 9" xfId="17187" xr:uid="{00000000-0005-0000-0000-000023430000}"/>
    <cellStyle name="Normal 67 3 3" xfId="2234" xr:uid="{00000000-0005-0000-0000-0000BA080000}"/>
    <cellStyle name="Normal 67 3 3 2" xfId="3073" xr:uid="{00000000-0005-0000-0000-0000010C0000}"/>
    <cellStyle name="Normal 67 3 3 2 2" xfId="4763" xr:uid="{00000000-0005-0000-0000-00009B120000}"/>
    <cellStyle name="Normal 67 3 3 2 2 2" xfId="14836" xr:uid="{00000000-0005-0000-0000-0000F4390000}"/>
    <cellStyle name="Normal 67 3 3 2 2 2 3" xfId="29934" xr:uid="{00000000-0005-0000-0000-0000EE740000}"/>
    <cellStyle name="Normal 67 3 3 2 2 3" xfId="9816" xr:uid="{00000000-0005-0000-0000-000058260000}"/>
    <cellStyle name="Normal 67 3 3 2 2 3 3" xfId="24917" xr:uid="{00000000-0005-0000-0000-000055610000}"/>
    <cellStyle name="Normal 67 3 3 2 2 5" xfId="19904" xr:uid="{00000000-0005-0000-0000-0000C04D0000}"/>
    <cellStyle name="Normal 67 3 3 2 3" xfId="6455" xr:uid="{00000000-0005-0000-0000-000037190000}"/>
    <cellStyle name="Normal 67 3 3 2 3 2" xfId="16507" xr:uid="{00000000-0005-0000-0000-00007B400000}"/>
    <cellStyle name="Normal 67 3 3 2 3 3" xfId="11487" xr:uid="{00000000-0005-0000-0000-0000DF2C0000}"/>
    <cellStyle name="Normal 67 3 3 2 3 3 3" xfId="26588" xr:uid="{00000000-0005-0000-0000-0000DC670000}"/>
    <cellStyle name="Normal 67 3 3 2 3 5" xfId="21575" xr:uid="{00000000-0005-0000-0000-000047540000}"/>
    <cellStyle name="Normal 67 3 3 2 4" xfId="13165" xr:uid="{00000000-0005-0000-0000-00006D330000}"/>
    <cellStyle name="Normal 67 3 3 2 4 3" xfId="28263" xr:uid="{00000000-0005-0000-0000-0000676E0000}"/>
    <cellStyle name="Normal 67 3 3 2 5" xfId="8144" xr:uid="{00000000-0005-0000-0000-0000D01F0000}"/>
    <cellStyle name="Normal 67 3 3 2 5 3" xfId="23246" xr:uid="{00000000-0005-0000-0000-0000CE5A0000}"/>
    <cellStyle name="Normal 67 3 3 2 7" xfId="18233" xr:uid="{00000000-0005-0000-0000-000039470000}"/>
    <cellStyle name="Normal 67 3 3 3" xfId="3926" xr:uid="{00000000-0005-0000-0000-0000560F0000}"/>
    <cellStyle name="Normal 67 3 3 3 2" xfId="14000" xr:uid="{00000000-0005-0000-0000-0000B0360000}"/>
    <cellStyle name="Normal 67 3 3 3 2 3" xfId="29098" xr:uid="{00000000-0005-0000-0000-0000AA710000}"/>
    <cellStyle name="Normal 67 3 3 3 3" xfId="8980" xr:uid="{00000000-0005-0000-0000-000014230000}"/>
    <cellStyle name="Normal 67 3 3 3 3 3" xfId="24081" xr:uid="{00000000-0005-0000-0000-0000115E0000}"/>
    <cellStyle name="Normal 67 3 3 3 5" xfId="19068" xr:uid="{00000000-0005-0000-0000-00007C4A0000}"/>
    <cellStyle name="Normal 67 3 3 4" xfId="5619" xr:uid="{00000000-0005-0000-0000-0000F3150000}"/>
    <cellStyle name="Normal 67 3 3 4 2" xfId="15671" xr:uid="{00000000-0005-0000-0000-0000373D0000}"/>
    <cellStyle name="Normal 67 3 3 4 2 3" xfId="30769" xr:uid="{00000000-0005-0000-0000-000031780000}"/>
    <cellStyle name="Normal 67 3 3 4 3" xfId="10651" xr:uid="{00000000-0005-0000-0000-00009B290000}"/>
    <cellStyle name="Normal 67 3 3 4 3 3" xfId="25752" xr:uid="{00000000-0005-0000-0000-000098640000}"/>
    <cellStyle name="Normal 67 3 3 4 5" xfId="20739" xr:uid="{00000000-0005-0000-0000-000003510000}"/>
    <cellStyle name="Normal 67 3 3 5" xfId="12329" xr:uid="{00000000-0005-0000-0000-000029300000}"/>
    <cellStyle name="Normal 67 3 3 5 3" xfId="27427" xr:uid="{00000000-0005-0000-0000-0000236B0000}"/>
    <cellStyle name="Normal 67 3 3 6" xfId="7308" xr:uid="{00000000-0005-0000-0000-00008C1C0000}"/>
    <cellStyle name="Normal 67 3 3 6 3" xfId="22410" xr:uid="{00000000-0005-0000-0000-00008A570000}"/>
    <cellStyle name="Normal 67 3 3 8" xfId="17397" xr:uid="{00000000-0005-0000-0000-0000F5430000}"/>
    <cellStyle name="Normal 67 3 4" xfId="2655" xr:uid="{00000000-0005-0000-0000-00005F0A0000}"/>
    <cellStyle name="Normal 67 3 4 2" xfId="4345" xr:uid="{00000000-0005-0000-0000-0000F9100000}"/>
    <cellStyle name="Normal 67 3 4 2 2" xfId="14418" xr:uid="{00000000-0005-0000-0000-000052380000}"/>
    <cellStyle name="Normal 67 3 4 2 2 3" xfId="29516" xr:uid="{00000000-0005-0000-0000-00004C730000}"/>
    <cellStyle name="Normal 67 3 4 2 3" xfId="9398" xr:uid="{00000000-0005-0000-0000-0000B6240000}"/>
    <cellStyle name="Normal 67 3 4 2 3 3" xfId="24499" xr:uid="{00000000-0005-0000-0000-0000B35F0000}"/>
    <cellStyle name="Normal 67 3 4 2 5" xfId="19486" xr:uid="{00000000-0005-0000-0000-00001E4C0000}"/>
    <cellStyle name="Normal 67 3 4 3" xfId="6037" xr:uid="{00000000-0005-0000-0000-000095170000}"/>
    <cellStyle name="Normal 67 3 4 3 2" xfId="16089" xr:uid="{00000000-0005-0000-0000-0000D93E0000}"/>
    <cellStyle name="Normal 67 3 4 3 3" xfId="11069" xr:uid="{00000000-0005-0000-0000-00003D2B0000}"/>
    <cellStyle name="Normal 67 3 4 3 3 3" xfId="26170" xr:uid="{00000000-0005-0000-0000-00003A660000}"/>
    <cellStyle name="Normal 67 3 4 3 5" xfId="21157" xr:uid="{00000000-0005-0000-0000-0000A5520000}"/>
    <cellStyle name="Normal 67 3 4 4" xfId="12747" xr:uid="{00000000-0005-0000-0000-0000CB310000}"/>
    <cellStyle name="Normal 67 3 4 4 3" xfId="27845" xr:uid="{00000000-0005-0000-0000-0000C56C0000}"/>
    <cellStyle name="Normal 67 3 4 5" xfId="7726" xr:uid="{00000000-0005-0000-0000-00002E1E0000}"/>
    <cellStyle name="Normal 67 3 4 5 3" xfId="22828" xr:uid="{00000000-0005-0000-0000-00002C590000}"/>
    <cellStyle name="Normal 67 3 4 7" xfId="17815" xr:uid="{00000000-0005-0000-0000-000097450000}"/>
    <cellStyle name="Normal 67 3 5" xfId="3508" xr:uid="{00000000-0005-0000-0000-0000B40D0000}"/>
    <cellStyle name="Normal 67 3 5 2" xfId="13582" xr:uid="{00000000-0005-0000-0000-00000E350000}"/>
    <cellStyle name="Normal 67 3 5 2 3" xfId="28680" xr:uid="{00000000-0005-0000-0000-000008700000}"/>
    <cellStyle name="Normal 67 3 5 3" xfId="8562" xr:uid="{00000000-0005-0000-0000-000072210000}"/>
    <cellStyle name="Normal 67 3 5 3 3" xfId="23663" xr:uid="{00000000-0005-0000-0000-00006F5C0000}"/>
    <cellStyle name="Normal 67 3 5 5" xfId="18650" xr:uid="{00000000-0005-0000-0000-0000DA480000}"/>
    <cellStyle name="Normal 67 3 6" xfId="5201" xr:uid="{00000000-0005-0000-0000-000051140000}"/>
    <cellStyle name="Normal 67 3 6 2" xfId="15253" xr:uid="{00000000-0005-0000-0000-0000953B0000}"/>
    <cellStyle name="Normal 67 3 6 2 3" xfId="30351" xr:uid="{00000000-0005-0000-0000-00008F760000}"/>
    <cellStyle name="Normal 67 3 6 3" xfId="10233" xr:uid="{00000000-0005-0000-0000-0000F9270000}"/>
    <cellStyle name="Normal 67 3 6 3 3" xfId="25334" xr:uid="{00000000-0005-0000-0000-0000F6620000}"/>
    <cellStyle name="Normal 67 3 6 5" xfId="20321" xr:uid="{00000000-0005-0000-0000-0000614F0000}"/>
    <cellStyle name="Normal 67 3 7" xfId="11911" xr:uid="{00000000-0005-0000-0000-0000872E0000}"/>
    <cellStyle name="Normal 67 3 7 3" xfId="27009" xr:uid="{00000000-0005-0000-0000-000081690000}"/>
    <cellStyle name="Normal 67 3 8" xfId="6890" xr:uid="{00000000-0005-0000-0000-0000EA1A0000}"/>
    <cellStyle name="Normal 67 3 8 3" xfId="21992" xr:uid="{00000000-0005-0000-0000-0000E8550000}"/>
    <cellStyle name="Normal 67 4" xfId="1915" xr:uid="{00000000-0005-0000-0000-00007B070000}"/>
    <cellStyle name="Normal 67 4 2" xfId="2338" xr:uid="{00000000-0005-0000-0000-000022090000}"/>
    <cellStyle name="Normal 67 4 2 2" xfId="3177" xr:uid="{00000000-0005-0000-0000-0000690C0000}"/>
    <cellStyle name="Normal 67 4 2 2 2" xfId="4867" xr:uid="{00000000-0005-0000-0000-000003130000}"/>
    <cellStyle name="Normal 67 4 2 2 2 2" xfId="14940" xr:uid="{00000000-0005-0000-0000-00005C3A0000}"/>
    <cellStyle name="Normal 67 4 2 2 2 2 3" xfId="30038" xr:uid="{00000000-0005-0000-0000-000056750000}"/>
    <cellStyle name="Normal 67 4 2 2 2 3" xfId="9920" xr:uid="{00000000-0005-0000-0000-0000C0260000}"/>
    <cellStyle name="Normal 67 4 2 2 2 3 3" xfId="25021" xr:uid="{00000000-0005-0000-0000-0000BD610000}"/>
    <cellStyle name="Normal 67 4 2 2 2 5" xfId="20008" xr:uid="{00000000-0005-0000-0000-0000284E0000}"/>
    <cellStyle name="Normal 67 4 2 2 3" xfId="6559" xr:uid="{00000000-0005-0000-0000-00009F190000}"/>
    <cellStyle name="Normal 67 4 2 2 3 2" xfId="16611" xr:uid="{00000000-0005-0000-0000-0000E3400000}"/>
    <cellStyle name="Normal 67 4 2 2 3 3" xfId="11591" xr:uid="{00000000-0005-0000-0000-0000472D0000}"/>
    <cellStyle name="Normal 67 4 2 2 3 3 3" xfId="26692" xr:uid="{00000000-0005-0000-0000-000044680000}"/>
    <cellStyle name="Normal 67 4 2 2 3 5" xfId="21679" xr:uid="{00000000-0005-0000-0000-0000AF540000}"/>
    <cellStyle name="Normal 67 4 2 2 4" xfId="13269" xr:uid="{00000000-0005-0000-0000-0000D5330000}"/>
    <cellStyle name="Normal 67 4 2 2 4 3" xfId="28367" xr:uid="{00000000-0005-0000-0000-0000CF6E0000}"/>
    <cellStyle name="Normal 67 4 2 2 5" xfId="8248" xr:uid="{00000000-0005-0000-0000-000038200000}"/>
    <cellStyle name="Normal 67 4 2 2 5 3" xfId="23350" xr:uid="{00000000-0005-0000-0000-0000365B0000}"/>
    <cellStyle name="Normal 67 4 2 2 7" xfId="18337" xr:uid="{00000000-0005-0000-0000-0000A1470000}"/>
    <cellStyle name="Normal 67 4 2 3" xfId="4030" xr:uid="{00000000-0005-0000-0000-0000BE0F0000}"/>
    <cellStyle name="Normal 67 4 2 3 2" xfId="14104" xr:uid="{00000000-0005-0000-0000-000018370000}"/>
    <cellStyle name="Normal 67 4 2 3 2 3" xfId="29202" xr:uid="{00000000-0005-0000-0000-000012720000}"/>
    <cellStyle name="Normal 67 4 2 3 3" xfId="9084" xr:uid="{00000000-0005-0000-0000-00007C230000}"/>
    <cellStyle name="Normal 67 4 2 3 3 3" xfId="24185" xr:uid="{00000000-0005-0000-0000-0000795E0000}"/>
    <cellStyle name="Normal 67 4 2 3 5" xfId="19172" xr:uid="{00000000-0005-0000-0000-0000E44A0000}"/>
    <cellStyle name="Normal 67 4 2 4" xfId="5723" xr:uid="{00000000-0005-0000-0000-00005B160000}"/>
    <cellStyle name="Normal 67 4 2 4 2" xfId="15775" xr:uid="{00000000-0005-0000-0000-00009F3D0000}"/>
    <cellStyle name="Normal 67 4 2 4 2 3" xfId="30873" xr:uid="{00000000-0005-0000-0000-000099780000}"/>
    <cellStyle name="Normal 67 4 2 4 3" xfId="10755" xr:uid="{00000000-0005-0000-0000-0000032A0000}"/>
    <cellStyle name="Normal 67 4 2 4 3 3" xfId="25856" xr:uid="{00000000-0005-0000-0000-000000650000}"/>
    <cellStyle name="Normal 67 4 2 4 5" xfId="20843" xr:uid="{00000000-0005-0000-0000-00006B510000}"/>
    <cellStyle name="Normal 67 4 2 5" xfId="12433" xr:uid="{00000000-0005-0000-0000-000091300000}"/>
    <cellStyle name="Normal 67 4 2 5 3" xfId="27531" xr:uid="{00000000-0005-0000-0000-00008B6B0000}"/>
    <cellStyle name="Normal 67 4 2 6" xfId="7412" xr:uid="{00000000-0005-0000-0000-0000F41C0000}"/>
    <cellStyle name="Normal 67 4 2 6 3" xfId="22514" xr:uid="{00000000-0005-0000-0000-0000F2570000}"/>
    <cellStyle name="Normal 67 4 2 8" xfId="17501" xr:uid="{00000000-0005-0000-0000-00005D440000}"/>
    <cellStyle name="Normal 67 4 3" xfId="2759" xr:uid="{00000000-0005-0000-0000-0000C70A0000}"/>
    <cellStyle name="Normal 67 4 3 2" xfId="4449" xr:uid="{00000000-0005-0000-0000-000061110000}"/>
    <cellStyle name="Normal 67 4 3 2 2" xfId="14522" xr:uid="{00000000-0005-0000-0000-0000BA380000}"/>
    <cellStyle name="Normal 67 4 3 2 2 3" xfId="29620" xr:uid="{00000000-0005-0000-0000-0000B4730000}"/>
    <cellStyle name="Normal 67 4 3 2 3" xfId="9502" xr:uid="{00000000-0005-0000-0000-00001E250000}"/>
    <cellStyle name="Normal 67 4 3 2 3 3" xfId="24603" xr:uid="{00000000-0005-0000-0000-00001B600000}"/>
    <cellStyle name="Normal 67 4 3 2 5" xfId="19590" xr:uid="{00000000-0005-0000-0000-0000864C0000}"/>
    <cellStyle name="Normal 67 4 3 3" xfId="6141" xr:uid="{00000000-0005-0000-0000-0000FD170000}"/>
    <cellStyle name="Normal 67 4 3 3 2" xfId="16193" xr:uid="{00000000-0005-0000-0000-0000413F0000}"/>
    <cellStyle name="Normal 67 4 3 3 3" xfId="11173" xr:uid="{00000000-0005-0000-0000-0000A52B0000}"/>
    <cellStyle name="Normal 67 4 3 3 3 3" xfId="26274" xr:uid="{00000000-0005-0000-0000-0000A2660000}"/>
    <cellStyle name="Normal 67 4 3 3 5" xfId="21261" xr:uid="{00000000-0005-0000-0000-00000D530000}"/>
    <cellStyle name="Normal 67 4 3 4" xfId="12851" xr:uid="{00000000-0005-0000-0000-000033320000}"/>
    <cellStyle name="Normal 67 4 3 4 3" xfId="27949" xr:uid="{00000000-0005-0000-0000-00002D6D0000}"/>
    <cellStyle name="Normal 67 4 3 5" xfId="7830" xr:uid="{00000000-0005-0000-0000-0000961E0000}"/>
    <cellStyle name="Normal 67 4 3 5 3" xfId="22932" xr:uid="{00000000-0005-0000-0000-000094590000}"/>
    <cellStyle name="Normal 67 4 3 7" xfId="17919" xr:uid="{00000000-0005-0000-0000-0000FF450000}"/>
    <cellStyle name="Normal 67 4 4" xfId="3612" xr:uid="{00000000-0005-0000-0000-00001C0E0000}"/>
    <cellStyle name="Normal 67 4 4 2" xfId="13686" xr:uid="{00000000-0005-0000-0000-000076350000}"/>
    <cellStyle name="Normal 67 4 4 2 3" xfId="28784" xr:uid="{00000000-0005-0000-0000-000070700000}"/>
    <cellStyle name="Normal 67 4 4 3" xfId="8666" xr:uid="{00000000-0005-0000-0000-0000DA210000}"/>
    <cellStyle name="Normal 67 4 4 3 3" xfId="23767" xr:uid="{00000000-0005-0000-0000-0000D75C0000}"/>
    <cellStyle name="Normal 67 4 4 5" xfId="18754" xr:uid="{00000000-0005-0000-0000-000042490000}"/>
    <cellStyle name="Normal 67 4 5" xfId="5305" xr:uid="{00000000-0005-0000-0000-0000B9140000}"/>
    <cellStyle name="Normal 67 4 5 2" xfId="15357" xr:uid="{00000000-0005-0000-0000-0000FD3B0000}"/>
    <cellStyle name="Normal 67 4 5 2 3" xfId="30455" xr:uid="{00000000-0005-0000-0000-0000F7760000}"/>
    <cellStyle name="Normal 67 4 5 3" xfId="10337" xr:uid="{00000000-0005-0000-0000-000061280000}"/>
    <cellStyle name="Normal 67 4 5 3 3" xfId="25438" xr:uid="{00000000-0005-0000-0000-00005E630000}"/>
    <cellStyle name="Normal 67 4 5 5" xfId="20425" xr:uid="{00000000-0005-0000-0000-0000C94F0000}"/>
    <cellStyle name="Normal 67 4 6" xfId="12015" xr:uid="{00000000-0005-0000-0000-0000EF2E0000}"/>
    <cellStyle name="Normal 67 4 6 3" xfId="27113" xr:uid="{00000000-0005-0000-0000-0000E9690000}"/>
    <cellStyle name="Normal 67 4 7" xfId="6994" xr:uid="{00000000-0005-0000-0000-0000521B0000}"/>
    <cellStyle name="Normal 67 4 7 3" xfId="22096" xr:uid="{00000000-0005-0000-0000-000050560000}"/>
    <cellStyle name="Normal 67 4 9" xfId="17083" xr:uid="{00000000-0005-0000-0000-0000BB420000}"/>
    <cellStyle name="Normal 67 5" xfId="2128" xr:uid="{00000000-0005-0000-0000-000050080000}"/>
    <cellStyle name="Normal 67 5 2" xfId="2969" xr:uid="{00000000-0005-0000-0000-0000990B0000}"/>
    <cellStyle name="Normal 67 5 2 2" xfId="4659" xr:uid="{00000000-0005-0000-0000-000033120000}"/>
    <cellStyle name="Normal 67 5 2 2 2" xfId="14732" xr:uid="{00000000-0005-0000-0000-00008C390000}"/>
    <cellStyle name="Normal 67 5 2 2 2 3" xfId="29830" xr:uid="{00000000-0005-0000-0000-000086740000}"/>
    <cellStyle name="Normal 67 5 2 2 3" xfId="9712" xr:uid="{00000000-0005-0000-0000-0000F0250000}"/>
    <cellStyle name="Normal 67 5 2 2 3 3" xfId="24813" xr:uid="{00000000-0005-0000-0000-0000ED600000}"/>
    <cellStyle name="Normal 67 5 2 2 5" xfId="19800" xr:uid="{00000000-0005-0000-0000-0000584D0000}"/>
    <cellStyle name="Normal 67 5 2 3" xfId="6351" xr:uid="{00000000-0005-0000-0000-0000CF180000}"/>
    <cellStyle name="Normal 67 5 2 3 2" xfId="16403" xr:uid="{00000000-0005-0000-0000-000013400000}"/>
    <cellStyle name="Normal 67 5 2 3 3" xfId="11383" xr:uid="{00000000-0005-0000-0000-0000772C0000}"/>
    <cellStyle name="Normal 67 5 2 3 3 3" xfId="26484" xr:uid="{00000000-0005-0000-0000-000074670000}"/>
    <cellStyle name="Normal 67 5 2 3 5" xfId="21471" xr:uid="{00000000-0005-0000-0000-0000DF530000}"/>
    <cellStyle name="Normal 67 5 2 4" xfId="13061" xr:uid="{00000000-0005-0000-0000-000005330000}"/>
    <cellStyle name="Normal 67 5 2 4 3" xfId="28159" xr:uid="{00000000-0005-0000-0000-0000FF6D0000}"/>
    <cellStyle name="Normal 67 5 2 5" xfId="8040" xr:uid="{00000000-0005-0000-0000-0000681F0000}"/>
    <cellStyle name="Normal 67 5 2 5 3" xfId="23142" xr:uid="{00000000-0005-0000-0000-0000665A0000}"/>
    <cellStyle name="Normal 67 5 2 7" xfId="18129" xr:uid="{00000000-0005-0000-0000-0000D1460000}"/>
    <cellStyle name="Normal 67 5 3" xfId="3822" xr:uid="{00000000-0005-0000-0000-0000EE0E0000}"/>
    <cellStyle name="Normal 67 5 3 2" xfId="13896" xr:uid="{00000000-0005-0000-0000-000048360000}"/>
    <cellStyle name="Normal 67 5 3 2 3" xfId="28994" xr:uid="{00000000-0005-0000-0000-000042710000}"/>
    <cellStyle name="Normal 67 5 3 3" xfId="8876" xr:uid="{00000000-0005-0000-0000-0000AC220000}"/>
    <cellStyle name="Normal 67 5 3 3 3" xfId="23977" xr:uid="{00000000-0005-0000-0000-0000A95D0000}"/>
    <cellStyle name="Normal 67 5 3 5" xfId="18964" xr:uid="{00000000-0005-0000-0000-0000144A0000}"/>
    <cellStyle name="Normal 67 5 4" xfId="5515" xr:uid="{00000000-0005-0000-0000-00008B150000}"/>
    <cellStyle name="Normal 67 5 4 2" xfId="15567" xr:uid="{00000000-0005-0000-0000-0000CF3C0000}"/>
    <cellStyle name="Normal 67 5 4 2 3" xfId="30665" xr:uid="{00000000-0005-0000-0000-0000C9770000}"/>
    <cellStyle name="Normal 67 5 4 3" xfId="10547" xr:uid="{00000000-0005-0000-0000-000033290000}"/>
    <cellStyle name="Normal 67 5 4 3 3" xfId="25648" xr:uid="{00000000-0005-0000-0000-000030640000}"/>
    <cellStyle name="Normal 67 5 4 5" xfId="20635" xr:uid="{00000000-0005-0000-0000-00009B500000}"/>
    <cellStyle name="Normal 67 5 5" xfId="12225" xr:uid="{00000000-0005-0000-0000-0000C12F0000}"/>
    <cellStyle name="Normal 67 5 5 3" xfId="27323" xr:uid="{00000000-0005-0000-0000-0000BB6A0000}"/>
    <cellStyle name="Normal 67 5 6" xfId="7204" xr:uid="{00000000-0005-0000-0000-0000241C0000}"/>
    <cellStyle name="Normal 67 5 6 3" xfId="22306" xr:uid="{00000000-0005-0000-0000-000022570000}"/>
    <cellStyle name="Normal 67 5 8" xfId="17293" xr:uid="{00000000-0005-0000-0000-00008D430000}"/>
    <cellStyle name="Normal 67 6" xfId="2549" xr:uid="{00000000-0005-0000-0000-0000F5090000}"/>
    <cellStyle name="Normal 67 6 2" xfId="4241" xr:uid="{00000000-0005-0000-0000-000091100000}"/>
    <cellStyle name="Normal 67 6 2 2" xfId="14314" xr:uid="{00000000-0005-0000-0000-0000EA370000}"/>
    <cellStyle name="Normal 67 6 2 2 3" xfId="29412" xr:uid="{00000000-0005-0000-0000-0000E4720000}"/>
    <cellStyle name="Normal 67 6 2 3" xfId="9294" xr:uid="{00000000-0005-0000-0000-00004E240000}"/>
    <cellStyle name="Normal 67 6 2 3 3" xfId="24395" xr:uid="{00000000-0005-0000-0000-00004B5F0000}"/>
    <cellStyle name="Normal 67 6 2 5" xfId="19382" xr:uid="{00000000-0005-0000-0000-0000B64B0000}"/>
    <cellStyle name="Normal 67 6 3" xfId="5933" xr:uid="{00000000-0005-0000-0000-00002D170000}"/>
    <cellStyle name="Normal 67 6 3 2" xfId="15985" xr:uid="{00000000-0005-0000-0000-0000713E0000}"/>
    <cellStyle name="Normal 67 6 3 3" xfId="10965" xr:uid="{00000000-0005-0000-0000-0000D52A0000}"/>
    <cellStyle name="Normal 67 6 3 3 3" xfId="26066" xr:uid="{00000000-0005-0000-0000-0000D2650000}"/>
    <cellStyle name="Normal 67 6 3 5" xfId="21053" xr:uid="{00000000-0005-0000-0000-00003D520000}"/>
    <cellStyle name="Normal 67 6 4" xfId="12643" xr:uid="{00000000-0005-0000-0000-000063310000}"/>
    <cellStyle name="Normal 67 6 4 3" xfId="27741" xr:uid="{00000000-0005-0000-0000-00005D6C0000}"/>
    <cellStyle name="Normal 67 6 5" xfId="7622" xr:uid="{00000000-0005-0000-0000-0000C61D0000}"/>
    <cellStyle name="Normal 67 6 5 3" xfId="22724" xr:uid="{00000000-0005-0000-0000-0000C4580000}"/>
    <cellStyle name="Normal 67 6 7" xfId="17711" xr:uid="{00000000-0005-0000-0000-00002F450000}"/>
    <cellStyle name="Normal 67 7" xfId="3401" xr:uid="{00000000-0005-0000-0000-0000490D0000}"/>
    <cellStyle name="Normal 67 7 2" xfId="13478" xr:uid="{00000000-0005-0000-0000-0000A6340000}"/>
    <cellStyle name="Normal 67 7 2 3" xfId="28576" xr:uid="{00000000-0005-0000-0000-0000A06F0000}"/>
    <cellStyle name="Normal 67 7 3" xfId="8458" xr:uid="{00000000-0005-0000-0000-00000A210000}"/>
    <cellStyle name="Normal 67 7 3 3" xfId="23559" xr:uid="{00000000-0005-0000-0000-0000075C0000}"/>
    <cellStyle name="Normal 67 7 5" xfId="18546" xr:uid="{00000000-0005-0000-0000-000072480000}"/>
    <cellStyle name="Normal 67 8" xfId="5095" xr:uid="{00000000-0005-0000-0000-0000E7130000}"/>
    <cellStyle name="Normal 67 8 2" xfId="15149" xr:uid="{00000000-0005-0000-0000-00002D3B0000}"/>
    <cellStyle name="Normal 67 8 2 3" xfId="30247" xr:uid="{00000000-0005-0000-0000-000027760000}"/>
    <cellStyle name="Normal 67 8 3" xfId="10129" xr:uid="{00000000-0005-0000-0000-000091270000}"/>
    <cellStyle name="Normal 67 8 3 3" xfId="25230" xr:uid="{00000000-0005-0000-0000-00008E620000}"/>
    <cellStyle name="Normal 67 8 5" xfId="20217" xr:uid="{00000000-0005-0000-0000-0000F94E0000}"/>
    <cellStyle name="Normal 67 9" xfId="11805" xr:uid="{00000000-0005-0000-0000-00001D2E0000}"/>
    <cellStyle name="Normal 67 9 3" xfId="26905" xr:uid="{00000000-0005-0000-0000-000019690000}"/>
    <cellStyle name="Normal 68" xfId="1480" xr:uid="{00000000-0005-0000-0000-0000C8050000}"/>
    <cellStyle name="Normal 69" xfId="1481" xr:uid="{00000000-0005-0000-0000-0000C9050000}"/>
    <cellStyle name="Normal 7" xfId="133" xr:uid="{00000000-0005-0000-0000-000085000000}"/>
    <cellStyle name="Normal 7 11" xfId="974" xr:uid="{00000000-0005-0000-0000-0000CE030000}"/>
    <cellStyle name="Normal 7 12" xfId="413" xr:uid="{00000000-0005-0000-0000-00009D010000}"/>
    <cellStyle name="Normal 7 2" xfId="783" xr:uid="{00000000-0005-0000-0000-00000F030000}"/>
    <cellStyle name="Normal 7 2 2" xfId="1483" xr:uid="{00000000-0005-0000-0000-0000CB050000}"/>
    <cellStyle name="Normal 7 3" xfId="664" xr:uid="{00000000-0005-0000-0000-000098020000}"/>
    <cellStyle name="Normal 7 4" xfId="1484" xr:uid="{00000000-0005-0000-0000-0000CC050000}"/>
    <cellStyle name="Normal 7 5" xfId="1485" xr:uid="{00000000-0005-0000-0000-0000CD050000}"/>
    <cellStyle name="Normal 7 6" xfId="1486" xr:uid="{00000000-0005-0000-0000-0000CE050000}"/>
    <cellStyle name="Normal 7 6 10" xfId="6785" xr:uid="{00000000-0005-0000-0000-0000811A0000}"/>
    <cellStyle name="Normal 7 6 10 3" xfId="21889" xr:uid="{00000000-0005-0000-0000-000081550000}"/>
    <cellStyle name="Normal 7 6 12" xfId="16874" xr:uid="{00000000-0005-0000-0000-0000EA410000}"/>
    <cellStyle name="Normal 7 6 2" xfId="1749" xr:uid="{00000000-0005-0000-0000-0000D5060000}"/>
    <cellStyle name="Normal 7 6 2 11" xfId="16928" xr:uid="{00000000-0005-0000-0000-000020420000}"/>
    <cellStyle name="Normal 7 6 2 2" xfId="1857" xr:uid="{00000000-0005-0000-0000-000041070000}"/>
    <cellStyle name="Normal 7 6 2 2 10" xfId="17032" xr:uid="{00000000-0005-0000-0000-000088420000}"/>
    <cellStyle name="Normal 7 6 2 2 2" xfId="2074" xr:uid="{00000000-0005-0000-0000-00001A080000}"/>
    <cellStyle name="Normal 7 6 2 2 2 2" xfId="2495" xr:uid="{00000000-0005-0000-0000-0000BF090000}"/>
    <cellStyle name="Normal 7 6 2 2 2 2 2" xfId="3334" xr:uid="{00000000-0005-0000-0000-0000060D0000}"/>
    <cellStyle name="Normal 7 6 2 2 2 2 2 2" xfId="5024" xr:uid="{00000000-0005-0000-0000-0000A0130000}"/>
    <cellStyle name="Normal 7 6 2 2 2 2 2 2 2" xfId="15097" xr:uid="{00000000-0005-0000-0000-0000F93A0000}"/>
    <cellStyle name="Normal 7 6 2 2 2 2 2 2 2 3" xfId="30195" xr:uid="{00000000-0005-0000-0000-0000F3750000}"/>
    <cellStyle name="Normal 7 6 2 2 2 2 2 2 3" xfId="10077" xr:uid="{00000000-0005-0000-0000-00005D270000}"/>
    <cellStyle name="Normal 7 6 2 2 2 2 2 2 3 3" xfId="25178" xr:uid="{00000000-0005-0000-0000-00005A620000}"/>
    <cellStyle name="Normal 7 6 2 2 2 2 2 2 5" xfId="20165" xr:uid="{00000000-0005-0000-0000-0000C54E0000}"/>
    <cellStyle name="Normal 7 6 2 2 2 2 2 3" xfId="6716" xr:uid="{00000000-0005-0000-0000-00003C1A0000}"/>
    <cellStyle name="Normal 7 6 2 2 2 2 2 3 2" xfId="16768" xr:uid="{00000000-0005-0000-0000-000080410000}"/>
    <cellStyle name="Normal 7 6 2 2 2 2 2 3 3" xfId="11748" xr:uid="{00000000-0005-0000-0000-0000E42D0000}"/>
    <cellStyle name="Normal 7 6 2 2 2 2 2 3 3 3" xfId="26849" xr:uid="{00000000-0005-0000-0000-0000E1680000}"/>
    <cellStyle name="Normal 7 6 2 2 2 2 2 3 5" xfId="21836" xr:uid="{00000000-0005-0000-0000-00004C550000}"/>
    <cellStyle name="Normal 7 6 2 2 2 2 2 4" xfId="13426" xr:uid="{00000000-0005-0000-0000-000072340000}"/>
    <cellStyle name="Normal 7 6 2 2 2 2 2 4 3" xfId="28524" xr:uid="{00000000-0005-0000-0000-00006C6F0000}"/>
    <cellStyle name="Normal 7 6 2 2 2 2 2 5" xfId="8405" xr:uid="{00000000-0005-0000-0000-0000D5200000}"/>
    <cellStyle name="Normal 7 6 2 2 2 2 2 5 3" xfId="23507" xr:uid="{00000000-0005-0000-0000-0000D35B0000}"/>
    <cellStyle name="Normal 7 6 2 2 2 2 2 7" xfId="18494" xr:uid="{00000000-0005-0000-0000-00003E480000}"/>
    <cellStyle name="Normal 7 6 2 2 2 2 3" xfId="4187" xr:uid="{00000000-0005-0000-0000-00005B100000}"/>
    <cellStyle name="Normal 7 6 2 2 2 2 3 2" xfId="14261" xr:uid="{00000000-0005-0000-0000-0000B5370000}"/>
    <cellStyle name="Normal 7 6 2 2 2 2 3 2 3" xfId="29359" xr:uid="{00000000-0005-0000-0000-0000AF720000}"/>
    <cellStyle name="Normal 7 6 2 2 2 2 3 3" xfId="9241" xr:uid="{00000000-0005-0000-0000-000019240000}"/>
    <cellStyle name="Normal 7 6 2 2 2 2 3 3 3" xfId="24342" xr:uid="{00000000-0005-0000-0000-0000165F0000}"/>
    <cellStyle name="Normal 7 6 2 2 2 2 3 5" xfId="19329" xr:uid="{00000000-0005-0000-0000-0000814B0000}"/>
    <cellStyle name="Normal 7 6 2 2 2 2 4" xfId="5880" xr:uid="{00000000-0005-0000-0000-0000F8160000}"/>
    <cellStyle name="Normal 7 6 2 2 2 2 4 2" xfId="15932" xr:uid="{00000000-0005-0000-0000-00003C3E0000}"/>
    <cellStyle name="Normal 7 6 2 2 2 2 4 3" xfId="10912" xr:uid="{00000000-0005-0000-0000-0000A02A0000}"/>
    <cellStyle name="Normal 7 6 2 2 2 2 4 3 3" xfId="26013" xr:uid="{00000000-0005-0000-0000-00009D650000}"/>
    <cellStyle name="Normal 7 6 2 2 2 2 4 5" xfId="21000" xr:uid="{00000000-0005-0000-0000-000008520000}"/>
    <cellStyle name="Normal 7 6 2 2 2 2 5" xfId="12590" xr:uid="{00000000-0005-0000-0000-00002E310000}"/>
    <cellStyle name="Normal 7 6 2 2 2 2 5 3" xfId="27688" xr:uid="{00000000-0005-0000-0000-0000286C0000}"/>
    <cellStyle name="Normal 7 6 2 2 2 2 6" xfId="7569" xr:uid="{00000000-0005-0000-0000-0000911D0000}"/>
    <cellStyle name="Normal 7 6 2 2 2 2 6 3" xfId="22671" xr:uid="{00000000-0005-0000-0000-00008F580000}"/>
    <cellStyle name="Normal 7 6 2 2 2 2 8" xfId="17658" xr:uid="{00000000-0005-0000-0000-0000FA440000}"/>
    <cellStyle name="Normal 7 6 2 2 2 3" xfId="2916" xr:uid="{00000000-0005-0000-0000-0000640B0000}"/>
    <cellStyle name="Normal 7 6 2 2 2 3 2" xfId="4606" xr:uid="{00000000-0005-0000-0000-0000FE110000}"/>
    <cellStyle name="Normal 7 6 2 2 2 3 2 2" xfId="14679" xr:uid="{00000000-0005-0000-0000-000057390000}"/>
    <cellStyle name="Normal 7 6 2 2 2 3 2 2 3" xfId="29777" xr:uid="{00000000-0005-0000-0000-000051740000}"/>
    <cellStyle name="Normal 7 6 2 2 2 3 2 3" xfId="9659" xr:uid="{00000000-0005-0000-0000-0000BB250000}"/>
    <cellStyle name="Normal 7 6 2 2 2 3 2 3 3" xfId="24760" xr:uid="{00000000-0005-0000-0000-0000B8600000}"/>
    <cellStyle name="Normal 7 6 2 2 2 3 2 5" xfId="19747" xr:uid="{00000000-0005-0000-0000-0000234D0000}"/>
    <cellStyle name="Normal 7 6 2 2 2 3 3" xfId="6298" xr:uid="{00000000-0005-0000-0000-00009A180000}"/>
    <cellStyle name="Normal 7 6 2 2 2 3 3 2" xfId="16350" xr:uid="{00000000-0005-0000-0000-0000DE3F0000}"/>
    <cellStyle name="Normal 7 6 2 2 2 3 3 3" xfId="11330" xr:uid="{00000000-0005-0000-0000-0000422C0000}"/>
    <cellStyle name="Normal 7 6 2 2 2 3 3 3 3" xfId="26431" xr:uid="{00000000-0005-0000-0000-00003F670000}"/>
    <cellStyle name="Normal 7 6 2 2 2 3 3 5" xfId="21418" xr:uid="{00000000-0005-0000-0000-0000AA530000}"/>
    <cellStyle name="Normal 7 6 2 2 2 3 4" xfId="13008" xr:uid="{00000000-0005-0000-0000-0000D0320000}"/>
    <cellStyle name="Normal 7 6 2 2 2 3 4 3" xfId="28106" xr:uid="{00000000-0005-0000-0000-0000CA6D0000}"/>
    <cellStyle name="Normal 7 6 2 2 2 3 5" xfId="7987" xr:uid="{00000000-0005-0000-0000-0000331F0000}"/>
    <cellStyle name="Normal 7 6 2 2 2 3 5 3" xfId="23089" xr:uid="{00000000-0005-0000-0000-0000315A0000}"/>
    <cellStyle name="Normal 7 6 2 2 2 3 7" xfId="18076" xr:uid="{00000000-0005-0000-0000-00009C460000}"/>
    <cellStyle name="Normal 7 6 2 2 2 4" xfId="3769" xr:uid="{00000000-0005-0000-0000-0000B90E0000}"/>
    <cellStyle name="Normal 7 6 2 2 2 4 2" xfId="13843" xr:uid="{00000000-0005-0000-0000-000013360000}"/>
    <cellStyle name="Normal 7 6 2 2 2 4 2 3" xfId="28941" xr:uid="{00000000-0005-0000-0000-00000D710000}"/>
    <cellStyle name="Normal 7 6 2 2 2 4 3" xfId="8823" xr:uid="{00000000-0005-0000-0000-000077220000}"/>
    <cellStyle name="Normal 7 6 2 2 2 4 3 3" xfId="23924" xr:uid="{00000000-0005-0000-0000-0000745D0000}"/>
    <cellStyle name="Normal 7 6 2 2 2 4 5" xfId="18911" xr:uid="{00000000-0005-0000-0000-0000DF490000}"/>
    <cellStyle name="Normal 7 6 2 2 2 5" xfId="5462" xr:uid="{00000000-0005-0000-0000-000056150000}"/>
    <cellStyle name="Normal 7 6 2 2 2 5 2" xfId="15514" xr:uid="{00000000-0005-0000-0000-00009A3C0000}"/>
    <cellStyle name="Normal 7 6 2 2 2 5 2 3" xfId="30612" xr:uid="{00000000-0005-0000-0000-000094770000}"/>
    <cellStyle name="Normal 7 6 2 2 2 5 3" xfId="10494" xr:uid="{00000000-0005-0000-0000-0000FE280000}"/>
    <cellStyle name="Normal 7 6 2 2 2 5 3 3" xfId="25595" xr:uid="{00000000-0005-0000-0000-0000FB630000}"/>
    <cellStyle name="Normal 7 6 2 2 2 5 5" xfId="20582" xr:uid="{00000000-0005-0000-0000-000066500000}"/>
    <cellStyle name="Normal 7 6 2 2 2 6" xfId="12172" xr:uid="{00000000-0005-0000-0000-00008C2F0000}"/>
    <cellStyle name="Normal 7 6 2 2 2 6 3" xfId="27270" xr:uid="{00000000-0005-0000-0000-0000866A0000}"/>
    <cellStyle name="Normal 7 6 2 2 2 7" xfId="7151" xr:uid="{00000000-0005-0000-0000-0000EF1B0000}"/>
    <cellStyle name="Normal 7 6 2 2 2 7 3" xfId="22253" xr:uid="{00000000-0005-0000-0000-0000ED560000}"/>
    <cellStyle name="Normal 7 6 2 2 2 9" xfId="17240" xr:uid="{00000000-0005-0000-0000-000058430000}"/>
    <cellStyle name="Normal 7 6 2 2 3" xfId="2287" xr:uid="{00000000-0005-0000-0000-0000EF080000}"/>
    <cellStyle name="Normal 7 6 2 2 3 2" xfId="3126" xr:uid="{00000000-0005-0000-0000-0000360C0000}"/>
    <cellStyle name="Normal 7 6 2 2 3 2 2" xfId="4816" xr:uid="{00000000-0005-0000-0000-0000D0120000}"/>
    <cellStyle name="Normal 7 6 2 2 3 2 2 2" xfId="14889" xr:uid="{00000000-0005-0000-0000-0000293A0000}"/>
    <cellStyle name="Normal 7 6 2 2 3 2 2 2 3" xfId="29987" xr:uid="{00000000-0005-0000-0000-000023750000}"/>
    <cellStyle name="Normal 7 6 2 2 3 2 2 3" xfId="9869" xr:uid="{00000000-0005-0000-0000-00008D260000}"/>
    <cellStyle name="Normal 7 6 2 2 3 2 2 3 3" xfId="24970" xr:uid="{00000000-0005-0000-0000-00008A610000}"/>
    <cellStyle name="Normal 7 6 2 2 3 2 2 5" xfId="19957" xr:uid="{00000000-0005-0000-0000-0000F54D0000}"/>
    <cellStyle name="Normal 7 6 2 2 3 2 3" xfId="6508" xr:uid="{00000000-0005-0000-0000-00006C190000}"/>
    <cellStyle name="Normal 7 6 2 2 3 2 3 2" xfId="16560" xr:uid="{00000000-0005-0000-0000-0000B0400000}"/>
    <cellStyle name="Normal 7 6 2 2 3 2 3 3" xfId="11540" xr:uid="{00000000-0005-0000-0000-0000142D0000}"/>
    <cellStyle name="Normal 7 6 2 2 3 2 3 3 3" xfId="26641" xr:uid="{00000000-0005-0000-0000-000011680000}"/>
    <cellStyle name="Normal 7 6 2 2 3 2 3 5" xfId="21628" xr:uid="{00000000-0005-0000-0000-00007C540000}"/>
    <cellStyle name="Normal 7 6 2 2 3 2 4" xfId="13218" xr:uid="{00000000-0005-0000-0000-0000A2330000}"/>
    <cellStyle name="Normal 7 6 2 2 3 2 4 3" xfId="28316" xr:uid="{00000000-0005-0000-0000-00009C6E0000}"/>
    <cellStyle name="Normal 7 6 2 2 3 2 5" xfId="8197" xr:uid="{00000000-0005-0000-0000-000005200000}"/>
    <cellStyle name="Normal 7 6 2 2 3 2 5 3" xfId="23299" xr:uid="{00000000-0005-0000-0000-0000035B0000}"/>
    <cellStyle name="Normal 7 6 2 2 3 2 7" xfId="18286" xr:uid="{00000000-0005-0000-0000-00006E470000}"/>
    <cellStyle name="Normal 7 6 2 2 3 3" xfId="3979" xr:uid="{00000000-0005-0000-0000-00008B0F0000}"/>
    <cellStyle name="Normal 7 6 2 2 3 3 2" xfId="14053" xr:uid="{00000000-0005-0000-0000-0000E5360000}"/>
    <cellStyle name="Normal 7 6 2 2 3 3 2 3" xfId="29151" xr:uid="{00000000-0005-0000-0000-0000DF710000}"/>
    <cellStyle name="Normal 7 6 2 2 3 3 3" xfId="9033" xr:uid="{00000000-0005-0000-0000-000049230000}"/>
    <cellStyle name="Normal 7 6 2 2 3 3 3 3" xfId="24134" xr:uid="{00000000-0005-0000-0000-0000465E0000}"/>
    <cellStyle name="Normal 7 6 2 2 3 3 5" xfId="19121" xr:uid="{00000000-0005-0000-0000-0000B14A0000}"/>
    <cellStyle name="Normal 7 6 2 2 3 4" xfId="5672" xr:uid="{00000000-0005-0000-0000-000028160000}"/>
    <cellStyle name="Normal 7 6 2 2 3 4 2" xfId="15724" xr:uid="{00000000-0005-0000-0000-00006C3D0000}"/>
    <cellStyle name="Normal 7 6 2 2 3 4 2 3" xfId="30822" xr:uid="{00000000-0005-0000-0000-000066780000}"/>
    <cellStyle name="Normal 7 6 2 2 3 4 3" xfId="10704" xr:uid="{00000000-0005-0000-0000-0000D0290000}"/>
    <cellStyle name="Normal 7 6 2 2 3 4 3 3" xfId="25805" xr:uid="{00000000-0005-0000-0000-0000CD640000}"/>
    <cellStyle name="Normal 7 6 2 2 3 4 5" xfId="20792" xr:uid="{00000000-0005-0000-0000-000038510000}"/>
    <cellStyle name="Normal 7 6 2 2 3 5" xfId="12382" xr:uid="{00000000-0005-0000-0000-00005E300000}"/>
    <cellStyle name="Normal 7 6 2 2 3 5 3" xfId="27480" xr:uid="{00000000-0005-0000-0000-0000586B0000}"/>
    <cellStyle name="Normal 7 6 2 2 3 6" xfId="7361" xr:uid="{00000000-0005-0000-0000-0000C11C0000}"/>
    <cellStyle name="Normal 7 6 2 2 3 6 3" xfId="22463" xr:uid="{00000000-0005-0000-0000-0000BF570000}"/>
    <cellStyle name="Normal 7 6 2 2 3 8" xfId="17450" xr:uid="{00000000-0005-0000-0000-00002A440000}"/>
    <cellStyle name="Normal 7 6 2 2 4" xfId="2708" xr:uid="{00000000-0005-0000-0000-0000940A0000}"/>
    <cellStyle name="Normal 7 6 2 2 4 2" xfId="4398" xr:uid="{00000000-0005-0000-0000-00002E110000}"/>
    <cellStyle name="Normal 7 6 2 2 4 2 2" xfId="14471" xr:uid="{00000000-0005-0000-0000-000087380000}"/>
    <cellStyle name="Normal 7 6 2 2 4 2 2 3" xfId="29569" xr:uid="{00000000-0005-0000-0000-000081730000}"/>
    <cellStyle name="Normal 7 6 2 2 4 2 3" xfId="9451" xr:uid="{00000000-0005-0000-0000-0000EB240000}"/>
    <cellStyle name="Normal 7 6 2 2 4 2 3 3" xfId="24552" xr:uid="{00000000-0005-0000-0000-0000E85F0000}"/>
    <cellStyle name="Normal 7 6 2 2 4 2 5" xfId="19539" xr:uid="{00000000-0005-0000-0000-0000534C0000}"/>
    <cellStyle name="Normal 7 6 2 2 4 3" xfId="6090" xr:uid="{00000000-0005-0000-0000-0000CA170000}"/>
    <cellStyle name="Normal 7 6 2 2 4 3 2" xfId="16142" xr:uid="{00000000-0005-0000-0000-00000E3F0000}"/>
    <cellStyle name="Normal 7 6 2 2 4 3 3" xfId="11122" xr:uid="{00000000-0005-0000-0000-0000722B0000}"/>
    <cellStyle name="Normal 7 6 2 2 4 3 3 3" xfId="26223" xr:uid="{00000000-0005-0000-0000-00006F660000}"/>
    <cellStyle name="Normal 7 6 2 2 4 3 5" xfId="21210" xr:uid="{00000000-0005-0000-0000-0000DA520000}"/>
    <cellStyle name="Normal 7 6 2 2 4 4" xfId="12800" xr:uid="{00000000-0005-0000-0000-000000320000}"/>
    <cellStyle name="Normal 7 6 2 2 4 4 3" xfId="27898" xr:uid="{00000000-0005-0000-0000-0000FA6C0000}"/>
    <cellStyle name="Normal 7 6 2 2 4 5" xfId="7779" xr:uid="{00000000-0005-0000-0000-0000631E0000}"/>
    <cellStyle name="Normal 7 6 2 2 4 5 3" xfId="22881" xr:uid="{00000000-0005-0000-0000-000061590000}"/>
    <cellStyle name="Normal 7 6 2 2 4 7" xfId="17868" xr:uid="{00000000-0005-0000-0000-0000CC450000}"/>
    <cellStyle name="Normal 7 6 2 2 5" xfId="3561" xr:uid="{00000000-0005-0000-0000-0000E90D0000}"/>
    <cellStyle name="Normal 7 6 2 2 5 2" xfId="13635" xr:uid="{00000000-0005-0000-0000-000043350000}"/>
    <cellStyle name="Normal 7 6 2 2 5 2 3" xfId="28733" xr:uid="{00000000-0005-0000-0000-00003D700000}"/>
    <cellStyle name="Normal 7 6 2 2 5 3" xfId="8615" xr:uid="{00000000-0005-0000-0000-0000A7210000}"/>
    <cellStyle name="Normal 7 6 2 2 5 3 3" xfId="23716" xr:uid="{00000000-0005-0000-0000-0000A45C0000}"/>
    <cellStyle name="Normal 7 6 2 2 5 5" xfId="18703" xr:uid="{00000000-0005-0000-0000-00000F490000}"/>
    <cellStyle name="Normal 7 6 2 2 6" xfId="5254" xr:uid="{00000000-0005-0000-0000-000086140000}"/>
    <cellStyle name="Normal 7 6 2 2 6 2" xfId="15306" xr:uid="{00000000-0005-0000-0000-0000CA3B0000}"/>
    <cellStyle name="Normal 7 6 2 2 6 2 3" xfId="30404" xr:uid="{00000000-0005-0000-0000-0000C4760000}"/>
    <cellStyle name="Normal 7 6 2 2 6 3" xfId="10286" xr:uid="{00000000-0005-0000-0000-00002E280000}"/>
    <cellStyle name="Normal 7 6 2 2 6 3 3" xfId="25387" xr:uid="{00000000-0005-0000-0000-00002B630000}"/>
    <cellStyle name="Normal 7 6 2 2 6 5" xfId="20374" xr:uid="{00000000-0005-0000-0000-0000964F0000}"/>
    <cellStyle name="Normal 7 6 2 2 7" xfId="11964" xr:uid="{00000000-0005-0000-0000-0000BC2E0000}"/>
    <cellStyle name="Normal 7 6 2 2 7 3" xfId="27062" xr:uid="{00000000-0005-0000-0000-0000B6690000}"/>
    <cellStyle name="Normal 7 6 2 2 8" xfId="6943" xr:uid="{00000000-0005-0000-0000-00001F1B0000}"/>
    <cellStyle name="Normal 7 6 2 2 8 3" xfId="22045" xr:uid="{00000000-0005-0000-0000-00001D560000}"/>
    <cellStyle name="Normal 7 6 2 3" xfId="1970" xr:uid="{00000000-0005-0000-0000-0000B2070000}"/>
    <cellStyle name="Normal 7 6 2 3 2" xfId="2391" xr:uid="{00000000-0005-0000-0000-000057090000}"/>
    <cellStyle name="Normal 7 6 2 3 2 2" xfId="3230" xr:uid="{00000000-0005-0000-0000-00009E0C0000}"/>
    <cellStyle name="Normal 7 6 2 3 2 2 2" xfId="4920" xr:uid="{00000000-0005-0000-0000-000038130000}"/>
    <cellStyle name="Normal 7 6 2 3 2 2 2 2" xfId="14993" xr:uid="{00000000-0005-0000-0000-0000913A0000}"/>
    <cellStyle name="Normal 7 6 2 3 2 2 2 2 3" xfId="30091" xr:uid="{00000000-0005-0000-0000-00008B750000}"/>
    <cellStyle name="Normal 7 6 2 3 2 2 2 3" xfId="9973" xr:uid="{00000000-0005-0000-0000-0000F5260000}"/>
    <cellStyle name="Normal 7 6 2 3 2 2 2 3 3" xfId="25074" xr:uid="{00000000-0005-0000-0000-0000F2610000}"/>
    <cellStyle name="Normal 7 6 2 3 2 2 2 5" xfId="20061" xr:uid="{00000000-0005-0000-0000-00005D4E0000}"/>
    <cellStyle name="Normal 7 6 2 3 2 2 3" xfId="6612" xr:uid="{00000000-0005-0000-0000-0000D4190000}"/>
    <cellStyle name="Normal 7 6 2 3 2 2 3 2" xfId="16664" xr:uid="{00000000-0005-0000-0000-000018410000}"/>
    <cellStyle name="Normal 7 6 2 3 2 2 3 3" xfId="11644" xr:uid="{00000000-0005-0000-0000-00007C2D0000}"/>
    <cellStyle name="Normal 7 6 2 3 2 2 3 3 3" xfId="26745" xr:uid="{00000000-0005-0000-0000-000079680000}"/>
    <cellStyle name="Normal 7 6 2 3 2 2 3 5" xfId="21732" xr:uid="{00000000-0005-0000-0000-0000E4540000}"/>
    <cellStyle name="Normal 7 6 2 3 2 2 4" xfId="13322" xr:uid="{00000000-0005-0000-0000-00000A340000}"/>
    <cellStyle name="Normal 7 6 2 3 2 2 4 3" xfId="28420" xr:uid="{00000000-0005-0000-0000-0000046F0000}"/>
    <cellStyle name="Normal 7 6 2 3 2 2 5" xfId="8301" xr:uid="{00000000-0005-0000-0000-00006D200000}"/>
    <cellStyle name="Normal 7 6 2 3 2 2 5 3" xfId="23403" xr:uid="{00000000-0005-0000-0000-00006B5B0000}"/>
    <cellStyle name="Normal 7 6 2 3 2 2 7" xfId="18390" xr:uid="{00000000-0005-0000-0000-0000D6470000}"/>
    <cellStyle name="Normal 7 6 2 3 2 3" xfId="4083" xr:uid="{00000000-0005-0000-0000-0000F30F0000}"/>
    <cellStyle name="Normal 7 6 2 3 2 3 2" xfId="14157" xr:uid="{00000000-0005-0000-0000-00004D370000}"/>
    <cellStyle name="Normal 7 6 2 3 2 3 2 3" xfId="29255" xr:uid="{00000000-0005-0000-0000-000047720000}"/>
    <cellStyle name="Normal 7 6 2 3 2 3 3" xfId="9137" xr:uid="{00000000-0005-0000-0000-0000B1230000}"/>
    <cellStyle name="Normal 7 6 2 3 2 3 3 3" xfId="24238" xr:uid="{00000000-0005-0000-0000-0000AE5E0000}"/>
    <cellStyle name="Normal 7 6 2 3 2 3 5" xfId="19225" xr:uid="{00000000-0005-0000-0000-0000194B0000}"/>
    <cellStyle name="Normal 7 6 2 3 2 4" xfId="5776" xr:uid="{00000000-0005-0000-0000-000090160000}"/>
    <cellStyle name="Normal 7 6 2 3 2 4 2" xfId="15828" xr:uid="{00000000-0005-0000-0000-0000D43D0000}"/>
    <cellStyle name="Normal 7 6 2 3 2 4 2 3" xfId="30926" xr:uid="{00000000-0005-0000-0000-0000CE780000}"/>
    <cellStyle name="Normal 7 6 2 3 2 4 3" xfId="10808" xr:uid="{00000000-0005-0000-0000-0000382A0000}"/>
    <cellStyle name="Normal 7 6 2 3 2 4 3 3" xfId="25909" xr:uid="{00000000-0005-0000-0000-000035650000}"/>
    <cellStyle name="Normal 7 6 2 3 2 4 5" xfId="20896" xr:uid="{00000000-0005-0000-0000-0000A0510000}"/>
    <cellStyle name="Normal 7 6 2 3 2 5" xfId="12486" xr:uid="{00000000-0005-0000-0000-0000C6300000}"/>
    <cellStyle name="Normal 7 6 2 3 2 5 3" xfId="27584" xr:uid="{00000000-0005-0000-0000-0000C06B0000}"/>
    <cellStyle name="Normal 7 6 2 3 2 6" xfId="7465" xr:uid="{00000000-0005-0000-0000-0000291D0000}"/>
    <cellStyle name="Normal 7 6 2 3 2 6 3" xfId="22567" xr:uid="{00000000-0005-0000-0000-000027580000}"/>
    <cellStyle name="Normal 7 6 2 3 2 8" xfId="17554" xr:uid="{00000000-0005-0000-0000-000092440000}"/>
    <cellStyle name="Normal 7 6 2 3 3" xfId="2812" xr:uid="{00000000-0005-0000-0000-0000FC0A0000}"/>
    <cellStyle name="Normal 7 6 2 3 3 2" xfId="4502" xr:uid="{00000000-0005-0000-0000-000096110000}"/>
    <cellStyle name="Normal 7 6 2 3 3 2 2" xfId="14575" xr:uid="{00000000-0005-0000-0000-0000EF380000}"/>
    <cellStyle name="Normal 7 6 2 3 3 2 2 3" xfId="29673" xr:uid="{00000000-0005-0000-0000-0000E9730000}"/>
    <cellStyle name="Normal 7 6 2 3 3 2 3" xfId="9555" xr:uid="{00000000-0005-0000-0000-000053250000}"/>
    <cellStyle name="Normal 7 6 2 3 3 2 3 3" xfId="24656" xr:uid="{00000000-0005-0000-0000-000050600000}"/>
    <cellStyle name="Normal 7 6 2 3 3 2 5" xfId="19643" xr:uid="{00000000-0005-0000-0000-0000BB4C0000}"/>
    <cellStyle name="Normal 7 6 2 3 3 3" xfId="6194" xr:uid="{00000000-0005-0000-0000-000032180000}"/>
    <cellStyle name="Normal 7 6 2 3 3 3 2" xfId="16246" xr:uid="{00000000-0005-0000-0000-0000763F0000}"/>
    <cellStyle name="Normal 7 6 2 3 3 3 3" xfId="11226" xr:uid="{00000000-0005-0000-0000-0000DA2B0000}"/>
    <cellStyle name="Normal 7 6 2 3 3 3 3 3" xfId="26327" xr:uid="{00000000-0005-0000-0000-0000D7660000}"/>
    <cellStyle name="Normal 7 6 2 3 3 3 5" xfId="21314" xr:uid="{00000000-0005-0000-0000-000042530000}"/>
    <cellStyle name="Normal 7 6 2 3 3 4" xfId="12904" xr:uid="{00000000-0005-0000-0000-000068320000}"/>
    <cellStyle name="Normal 7 6 2 3 3 4 3" xfId="28002" xr:uid="{00000000-0005-0000-0000-0000626D0000}"/>
    <cellStyle name="Normal 7 6 2 3 3 5" xfId="7883" xr:uid="{00000000-0005-0000-0000-0000CB1E0000}"/>
    <cellStyle name="Normal 7 6 2 3 3 5 3" xfId="22985" xr:uid="{00000000-0005-0000-0000-0000C9590000}"/>
    <cellStyle name="Normal 7 6 2 3 3 7" xfId="17972" xr:uid="{00000000-0005-0000-0000-000034460000}"/>
    <cellStyle name="Normal 7 6 2 3 4" xfId="3665" xr:uid="{00000000-0005-0000-0000-0000510E0000}"/>
    <cellStyle name="Normal 7 6 2 3 4 2" xfId="13739" xr:uid="{00000000-0005-0000-0000-0000AB350000}"/>
    <cellStyle name="Normal 7 6 2 3 4 2 3" xfId="28837" xr:uid="{00000000-0005-0000-0000-0000A5700000}"/>
    <cellStyle name="Normal 7 6 2 3 4 3" xfId="8719" xr:uid="{00000000-0005-0000-0000-00000F220000}"/>
    <cellStyle name="Normal 7 6 2 3 4 3 3" xfId="23820" xr:uid="{00000000-0005-0000-0000-00000C5D0000}"/>
    <cellStyle name="Normal 7 6 2 3 4 5" xfId="18807" xr:uid="{00000000-0005-0000-0000-000077490000}"/>
    <cellStyle name="Normal 7 6 2 3 5" xfId="5358" xr:uid="{00000000-0005-0000-0000-0000EE140000}"/>
    <cellStyle name="Normal 7 6 2 3 5 2" xfId="15410" xr:uid="{00000000-0005-0000-0000-0000323C0000}"/>
    <cellStyle name="Normal 7 6 2 3 5 2 3" xfId="30508" xr:uid="{00000000-0005-0000-0000-00002C770000}"/>
    <cellStyle name="Normal 7 6 2 3 5 3" xfId="10390" xr:uid="{00000000-0005-0000-0000-000096280000}"/>
    <cellStyle name="Normal 7 6 2 3 5 3 3" xfId="25491" xr:uid="{00000000-0005-0000-0000-000093630000}"/>
    <cellStyle name="Normal 7 6 2 3 5 5" xfId="20478" xr:uid="{00000000-0005-0000-0000-0000FE4F0000}"/>
    <cellStyle name="Normal 7 6 2 3 6" xfId="12068" xr:uid="{00000000-0005-0000-0000-0000242F0000}"/>
    <cellStyle name="Normal 7 6 2 3 6 3" xfId="27166" xr:uid="{00000000-0005-0000-0000-00001E6A0000}"/>
    <cellStyle name="Normal 7 6 2 3 7" xfId="7047" xr:uid="{00000000-0005-0000-0000-0000871B0000}"/>
    <cellStyle name="Normal 7 6 2 3 7 3" xfId="22149" xr:uid="{00000000-0005-0000-0000-000085560000}"/>
    <cellStyle name="Normal 7 6 2 3 9" xfId="17136" xr:uid="{00000000-0005-0000-0000-0000F0420000}"/>
    <cellStyle name="Normal 7 6 2 4" xfId="2183" xr:uid="{00000000-0005-0000-0000-000087080000}"/>
    <cellStyle name="Normal 7 6 2 4 2" xfId="3022" xr:uid="{00000000-0005-0000-0000-0000CE0B0000}"/>
    <cellStyle name="Normal 7 6 2 4 2 2" xfId="4712" xr:uid="{00000000-0005-0000-0000-000068120000}"/>
    <cellStyle name="Normal 7 6 2 4 2 2 2" xfId="14785" xr:uid="{00000000-0005-0000-0000-0000C1390000}"/>
    <cellStyle name="Normal 7 6 2 4 2 2 2 3" xfId="29883" xr:uid="{00000000-0005-0000-0000-0000BB740000}"/>
    <cellStyle name="Normal 7 6 2 4 2 2 3" xfId="9765" xr:uid="{00000000-0005-0000-0000-000025260000}"/>
    <cellStyle name="Normal 7 6 2 4 2 2 3 3" xfId="24866" xr:uid="{00000000-0005-0000-0000-000022610000}"/>
    <cellStyle name="Normal 7 6 2 4 2 2 5" xfId="19853" xr:uid="{00000000-0005-0000-0000-00008D4D0000}"/>
    <cellStyle name="Normal 7 6 2 4 2 3" xfId="6404" xr:uid="{00000000-0005-0000-0000-000004190000}"/>
    <cellStyle name="Normal 7 6 2 4 2 3 2" xfId="16456" xr:uid="{00000000-0005-0000-0000-000048400000}"/>
    <cellStyle name="Normal 7 6 2 4 2 3 3" xfId="11436" xr:uid="{00000000-0005-0000-0000-0000AC2C0000}"/>
    <cellStyle name="Normal 7 6 2 4 2 3 3 3" xfId="26537" xr:uid="{00000000-0005-0000-0000-0000A9670000}"/>
    <cellStyle name="Normal 7 6 2 4 2 3 5" xfId="21524" xr:uid="{00000000-0005-0000-0000-000014540000}"/>
    <cellStyle name="Normal 7 6 2 4 2 4" xfId="13114" xr:uid="{00000000-0005-0000-0000-00003A330000}"/>
    <cellStyle name="Normal 7 6 2 4 2 4 3" xfId="28212" xr:uid="{00000000-0005-0000-0000-0000346E0000}"/>
    <cellStyle name="Normal 7 6 2 4 2 5" xfId="8093" xr:uid="{00000000-0005-0000-0000-00009D1F0000}"/>
    <cellStyle name="Normal 7 6 2 4 2 5 3" xfId="23195" xr:uid="{00000000-0005-0000-0000-00009B5A0000}"/>
    <cellStyle name="Normal 7 6 2 4 2 7" xfId="18182" xr:uid="{00000000-0005-0000-0000-000006470000}"/>
    <cellStyle name="Normal 7 6 2 4 3" xfId="3875" xr:uid="{00000000-0005-0000-0000-0000230F0000}"/>
    <cellStyle name="Normal 7 6 2 4 3 2" xfId="13949" xr:uid="{00000000-0005-0000-0000-00007D360000}"/>
    <cellStyle name="Normal 7 6 2 4 3 2 3" xfId="29047" xr:uid="{00000000-0005-0000-0000-000077710000}"/>
    <cellStyle name="Normal 7 6 2 4 3 3" xfId="8929" xr:uid="{00000000-0005-0000-0000-0000E1220000}"/>
    <cellStyle name="Normal 7 6 2 4 3 3 3" xfId="24030" xr:uid="{00000000-0005-0000-0000-0000DE5D0000}"/>
    <cellStyle name="Normal 7 6 2 4 3 5" xfId="19017" xr:uid="{00000000-0005-0000-0000-0000494A0000}"/>
    <cellStyle name="Normal 7 6 2 4 4" xfId="5568" xr:uid="{00000000-0005-0000-0000-0000C0150000}"/>
    <cellStyle name="Normal 7 6 2 4 4 2" xfId="15620" xr:uid="{00000000-0005-0000-0000-0000043D0000}"/>
    <cellStyle name="Normal 7 6 2 4 4 2 3" xfId="30718" xr:uid="{00000000-0005-0000-0000-0000FE770000}"/>
    <cellStyle name="Normal 7 6 2 4 4 3" xfId="10600" xr:uid="{00000000-0005-0000-0000-000068290000}"/>
    <cellStyle name="Normal 7 6 2 4 4 3 3" xfId="25701" xr:uid="{00000000-0005-0000-0000-000065640000}"/>
    <cellStyle name="Normal 7 6 2 4 4 5" xfId="20688" xr:uid="{00000000-0005-0000-0000-0000D0500000}"/>
    <cellStyle name="Normal 7 6 2 4 5" xfId="12278" xr:uid="{00000000-0005-0000-0000-0000F62F0000}"/>
    <cellStyle name="Normal 7 6 2 4 5 3" xfId="27376" xr:uid="{00000000-0005-0000-0000-0000F06A0000}"/>
    <cellStyle name="Normal 7 6 2 4 6" xfId="7257" xr:uid="{00000000-0005-0000-0000-0000591C0000}"/>
    <cellStyle name="Normal 7 6 2 4 6 3" xfId="22359" xr:uid="{00000000-0005-0000-0000-000057570000}"/>
    <cellStyle name="Normal 7 6 2 4 8" xfId="17346" xr:uid="{00000000-0005-0000-0000-0000C2430000}"/>
    <cellStyle name="Normal 7 6 2 5" xfId="2604" xr:uid="{00000000-0005-0000-0000-00002C0A0000}"/>
    <cellStyle name="Normal 7 6 2 5 2" xfId="4294" xr:uid="{00000000-0005-0000-0000-0000C6100000}"/>
    <cellStyle name="Normal 7 6 2 5 2 2" xfId="14367" xr:uid="{00000000-0005-0000-0000-00001F380000}"/>
    <cellStyle name="Normal 7 6 2 5 2 2 3" xfId="29465" xr:uid="{00000000-0005-0000-0000-000019730000}"/>
    <cellStyle name="Normal 7 6 2 5 2 3" xfId="9347" xr:uid="{00000000-0005-0000-0000-000083240000}"/>
    <cellStyle name="Normal 7 6 2 5 2 3 3" xfId="24448" xr:uid="{00000000-0005-0000-0000-0000805F0000}"/>
    <cellStyle name="Normal 7 6 2 5 2 5" xfId="19435" xr:uid="{00000000-0005-0000-0000-0000EB4B0000}"/>
    <cellStyle name="Normal 7 6 2 5 3" xfId="5986" xr:uid="{00000000-0005-0000-0000-000062170000}"/>
    <cellStyle name="Normal 7 6 2 5 3 2" xfId="16038" xr:uid="{00000000-0005-0000-0000-0000A63E0000}"/>
    <cellStyle name="Normal 7 6 2 5 3 3" xfId="11018" xr:uid="{00000000-0005-0000-0000-00000A2B0000}"/>
    <cellStyle name="Normal 7 6 2 5 3 3 3" xfId="26119" xr:uid="{00000000-0005-0000-0000-000007660000}"/>
    <cellStyle name="Normal 7 6 2 5 3 5" xfId="21106" xr:uid="{00000000-0005-0000-0000-000072520000}"/>
    <cellStyle name="Normal 7 6 2 5 4" xfId="12696" xr:uid="{00000000-0005-0000-0000-000098310000}"/>
    <cellStyle name="Normal 7 6 2 5 4 3" xfId="27794" xr:uid="{00000000-0005-0000-0000-0000926C0000}"/>
    <cellStyle name="Normal 7 6 2 5 5" xfId="7675" xr:uid="{00000000-0005-0000-0000-0000FB1D0000}"/>
    <cellStyle name="Normal 7 6 2 5 5 3" xfId="22777" xr:uid="{00000000-0005-0000-0000-0000F9580000}"/>
    <cellStyle name="Normal 7 6 2 5 7" xfId="17764" xr:uid="{00000000-0005-0000-0000-000064450000}"/>
    <cellStyle name="Normal 7 6 2 6" xfId="3457" xr:uid="{00000000-0005-0000-0000-0000810D0000}"/>
    <cellStyle name="Normal 7 6 2 6 2" xfId="13531" xr:uid="{00000000-0005-0000-0000-0000DB340000}"/>
    <cellStyle name="Normal 7 6 2 6 2 3" xfId="28629" xr:uid="{00000000-0005-0000-0000-0000D56F0000}"/>
    <cellStyle name="Normal 7 6 2 6 3" xfId="8511" xr:uid="{00000000-0005-0000-0000-00003F210000}"/>
    <cellStyle name="Normal 7 6 2 6 3 3" xfId="23612" xr:uid="{00000000-0005-0000-0000-00003C5C0000}"/>
    <cellStyle name="Normal 7 6 2 6 5" xfId="18599" xr:uid="{00000000-0005-0000-0000-0000A7480000}"/>
    <cellStyle name="Normal 7 6 2 7" xfId="5150" xr:uid="{00000000-0005-0000-0000-00001E140000}"/>
    <cellStyle name="Normal 7 6 2 7 2" xfId="15202" xr:uid="{00000000-0005-0000-0000-0000623B0000}"/>
    <cellStyle name="Normal 7 6 2 7 2 3" xfId="30300" xr:uid="{00000000-0005-0000-0000-00005C760000}"/>
    <cellStyle name="Normal 7 6 2 7 3" xfId="10182" xr:uid="{00000000-0005-0000-0000-0000C6270000}"/>
    <cellStyle name="Normal 7 6 2 7 3 3" xfId="25283" xr:uid="{00000000-0005-0000-0000-0000C3620000}"/>
    <cellStyle name="Normal 7 6 2 7 5" xfId="20270" xr:uid="{00000000-0005-0000-0000-00002E4F0000}"/>
    <cellStyle name="Normal 7 6 2 8" xfId="11860" xr:uid="{00000000-0005-0000-0000-0000542E0000}"/>
    <cellStyle name="Normal 7 6 2 8 3" xfId="26958" xr:uid="{00000000-0005-0000-0000-00004E690000}"/>
    <cellStyle name="Normal 7 6 2 9" xfId="6839" xr:uid="{00000000-0005-0000-0000-0000B71A0000}"/>
    <cellStyle name="Normal 7 6 2 9 3" xfId="21941" xr:uid="{00000000-0005-0000-0000-0000B5550000}"/>
    <cellStyle name="Normal 7 6 3" xfId="1803" xr:uid="{00000000-0005-0000-0000-00000B070000}"/>
    <cellStyle name="Normal 7 6 3 10" xfId="16980" xr:uid="{00000000-0005-0000-0000-000054420000}"/>
    <cellStyle name="Normal 7 6 3 2" xfId="2022" xr:uid="{00000000-0005-0000-0000-0000E6070000}"/>
    <cellStyle name="Normal 7 6 3 2 2" xfId="2443" xr:uid="{00000000-0005-0000-0000-00008B090000}"/>
    <cellStyle name="Normal 7 6 3 2 2 2" xfId="3282" xr:uid="{00000000-0005-0000-0000-0000D20C0000}"/>
    <cellStyle name="Normal 7 6 3 2 2 2 2" xfId="4972" xr:uid="{00000000-0005-0000-0000-00006C130000}"/>
    <cellStyle name="Normal 7 6 3 2 2 2 2 2" xfId="15045" xr:uid="{00000000-0005-0000-0000-0000C53A0000}"/>
    <cellStyle name="Normal 7 6 3 2 2 2 2 2 3" xfId="30143" xr:uid="{00000000-0005-0000-0000-0000BF750000}"/>
    <cellStyle name="Normal 7 6 3 2 2 2 2 3" xfId="10025" xr:uid="{00000000-0005-0000-0000-000029270000}"/>
    <cellStyle name="Normal 7 6 3 2 2 2 2 3 3" xfId="25126" xr:uid="{00000000-0005-0000-0000-000026620000}"/>
    <cellStyle name="Normal 7 6 3 2 2 2 2 5" xfId="20113" xr:uid="{00000000-0005-0000-0000-0000914E0000}"/>
    <cellStyle name="Normal 7 6 3 2 2 2 3" xfId="6664" xr:uid="{00000000-0005-0000-0000-0000081A0000}"/>
    <cellStyle name="Normal 7 6 3 2 2 2 3 2" xfId="16716" xr:uid="{00000000-0005-0000-0000-00004C410000}"/>
    <cellStyle name="Normal 7 6 3 2 2 2 3 3" xfId="11696" xr:uid="{00000000-0005-0000-0000-0000B02D0000}"/>
    <cellStyle name="Normal 7 6 3 2 2 2 3 3 3" xfId="26797" xr:uid="{00000000-0005-0000-0000-0000AD680000}"/>
    <cellStyle name="Normal 7 6 3 2 2 2 3 5" xfId="21784" xr:uid="{00000000-0005-0000-0000-000018550000}"/>
    <cellStyle name="Normal 7 6 3 2 2 2 4" xfId="13374" xr:uid="{00000000-0005-0000-0000-00003E340000}"/>
    <cellStyle name="Normal 7 6 3 2 2 2 4 3" xfId="28472" xr:uid="{00000000-0005-0000-0000-0000386F0000}"/>
    <cellStyle name="Normal 7 6 3 2 2 2 5" xfId="8353" xr:uid="{00000000-0005-0000-0000-0000A1200000}"/>
    <cellStyle name="Normal 7 6 3 2 2 2 5 3" xfId="23455" xr:uid="{00000000-0005-0000-0000-00009F5B0000}"/>
    <cellStyle name="Normal 7 6 3 2 2 2 7" xfId="18442" xr:uid="{00000000-0005-0000-0000-00000A480000}"/>
    <cellStyle name="Normal 7 6 3 2 2 3" xfId="4135" xr:uid="{00000000-0005-0000-0000-000027100000}"/>
    <cellStyle name="Normal 7 6 3 2 2 3 2" xfId="14209" xr:uid="{00000000-0005-0000-0000-000081370000}"/>
    <cellStyle name="Normal 7 6 3 2 2 3 2 3" xfId="29307" xr:uid="{00000000-0005-0000-0000-00007B720000}"/>
    <cellStyle name="Normal 7 6 3 2 2 3 3" xfId="9189" xr:uid="{00000000-0005-0000-0000-0000E5230000}"/>
    <cellStyle name="Normal 7 6 3 2 2 3 3 3" xfId="24290" xr:uid="{00000000-0005-0000-0000-0000E25E0000}"/>
    <cellStyle name="Normal 7 6 3 2 2 3 5" xfId="19277" xr:uid="{00000000-0005-0000-0000-00004D4B0000}"/>
    <cellStyle name="Normal 7 6 3 2 2 4" xfId="5828" xr:uid="{00000000-0005-0000-0000-0000C4160000}"/>
    <cellStyle name="Normal 7 6 3 2 2 4 2" xfId="15880" xr:uid="{00000000-0005-0000-0000-0000083E0000}"/>
    <cellStyle name="Normal 7 6 3 2 2 4 3" xfId="10860" xr:uid="{00000000-0005-0000-0000-00006C2A0000}"/>
    <cellStyle name="Normal 7 6 3 2 2 4 3 3" xfId="25961" xr:uid="{00000000-0005-0000-0000-000069650000}"/>
    <cellStyle name="Normal 7 6 3 2 2 4 5" xfId="20948" xr:uid="{00000000-0005-0000-0000-0000D4510000}"/>
    <cellStyle name="Normal 7 6 3 2 2 5" xfId="12538" xr:uid="{00000000-0005-0000-0000-0000FA300000}"/>
    <cellStyle name="Normal 7 6 3 2 2 5 3" xfId="27636" xr:uid="{00000000-0005-0000-0000-0000F46B0000}"/>
    <cellStyle name="Normal 7 6 3 2 2 6" xfId="7517" xr:uid="{00000000-0005-0000-0000-00005D1D0000}"/>
    <cellStyle name="Normal 7 6 3 2 2 6 3" xfId="22619" xr:uid="{00000000-0005-0000-0000-00005B580000}"/>
    <cellStyle name="Normal 7 6 3 2 2 8" xfId="17606" xr:uid="{00000000-0005-0000-0000-0000C6440000}"/>
    <cellStyle name="Normal 7 6 3 2 3" xfId="2864" xr:uid="{00000000-0005-0000-0000-0000300B0000}"/>
    <cellStyle name="Normal 7 6 3 2 3 2" xfId="4554" xr:uid="{00000000-0005-0000-0000-0000CA110000}"/>
    <cellStyle name="Normal 7 6 3 2 3 2 2" xfId="14627" xr:uid="{00000000-0005-0000-0000-000023390000}"/>
    <cellStyle name="Normal 7 6 3 2 3 2 2 3" xfId="29725" xr:uid="{00000000-0005-0000-0000-00001D740000}"/>
    <cellStyle name="Normal 7 6 3 2 3 2 3" xfId="9607" xr:uid="{00000000-0005-0000-0000-000087250000}"/>
    <cellStyle name="Normal 7 6 3 2 3 2 3 3" xfId="24708" xr:uid="{00000000-0005-0000-0000-000084600000}"/>
    <cellStyle name="Normal 7 6 3 2 3 2 5" xfId="19695" xr:uid="{00000000-0005-0000-0000-0000EF4C0000}"/>
    <cellStyle name="Normal 7 6 3 2 3 3" xfId="6246" xr:uid="{00000000-0005-0000-0000-000066180000}"/>
    <cellStyle name="Normal 7 6 3 2 3 3 2" xfId="16298" xr:uid="{00000000-0005-0000-0000-0000AA3F0000}"/>
    <cellStyle name="Normal 7 6 3 2 3 3 3" xfId="11278" xr:uid="{00000000-0005-0000-0000-00000E2C0000}"/>
    <cellStyle name="Normal 7 6 3 2 3 3 3 3" xfId="26379" xr:uid="{00000000-0005-0000-0000-00000B670000}"/>
    <cellStyle name="Normal 7 6 3 2 3 3 5" xfId="21366" xr:uid="{00000000-0005-0000-0000-000076530000}"/>
    <cellStyle name="Normal 7 6 3 2 3 4" xfId="12956" xr:uid="{00000000-0005-0000-0000-00009C320000}"/>
    <cellStyle name="Normal 7 6 3 2 3 4 3" xfId="28054" xr:uid="{00000000-0005-0000-0000-0000966D0000}"/>
    <cellStyle name="Normal 7 6 3 2 3 5" xfId="7935" xr:uid="{00000000-0005-0000-0000-0000FF1E0000}"/>
    <cellStyle name="Normal 7 6 3 2 3 5 3" xfId="23037" xr:uid="{00000000-0005-0000-0000-0000FD590000}"/>
    <cellStyle name="Normal 7 6 3 2 3 7" xfId="18024" xr:uid="{00000000-0005-0000-0000-000068460000}"/>
    <cellStyle name="Normal 7 6 3 2 4" xfId="3717" xr:uid="{00000000-0005-0000-0000-0000850E0000}"/>
    <cellStyle name="Normal 7 6 3 2 4 2" xfId="13791" xr:uid="{00000000-0005-0000-0000-0000DF350000}"/>
    <cellStyle name="Normal 7 6 3 2 4 2 3" xfId="28889" xr:uid="{00000000-0005-0000-0000-0000D9700000}"/>
    <cellStyle name="Normal 7 6 3 2 4 3" xfId="8771" xr:uid="{00000000-0005-0000-0000-000043220000}"/>
    <cellStyle name="Normal 7 6 3 2 4 3 3" xfId="23872" xr:uid="{00000000-0005-0000-0000-0000405D0000}"/>
    <cellStyle name="Normal 7 6 3 2 4 5" xfId="18859" xr:uid="{00000000-0005-0000-0000-0000AB490000}"/>
    <cellStyle name="Normal 7 6 3 2 5" xfId="5410" xr:uid="{00000000-0005-0000-0000-000022150000}"/>
    <cellStyle name="Normal 7 6 3 2 5 2" xfId="15462" xr:uid="{00000000-0005-0000-0000-0000663C0000}"/>
    <cellStyle name="Normal 7 6 3 2 5 2 3" xfId="30560" xr:uid="{00000000-0005-0000-0000-000060770000}"/>
    <cellStyle name="Normal 7 6 3 2 5 3" xfId="10442" xr:uid="{00000000-0005-0000-0000-0000CA280000}"/>
    <cellStyle name="Normal 7 6 3 2 5 3 3" xfId="25543" xr:uid="{00000000-0005-0000-0000-0000C7630000}"/>
    <cellStyle name="Normal 7 6 3 2 5 5" xfId="20530" xr:uid="{00000000-0005-0000-0000-000032500000}"/>
    <cellStyle name="Normal 7 6 3 2 6" xfId="12120" xr:uid="{00000000-0005-0000-0000-0000582F0000}"/>
    <cellStyle name="Normal 7 6 3 2 6 3" xfId="27218" xr:uid="{00000000-0005-0000-0000-0000526A0000}"/>
    <cellStyle name="Normal 7 6 3 2 7" xfId="7099" xr:uid="{00000000-0005-0000-0000-0000BB1B0000}"/>
    <cellStyle name="Normal 7 6 3 2 7 3" xfId="22201" xr:uid="{00000000-0005-0000-0000-0000B9560000}"/>
    <cellStyle name="Normal 7 6 3 2 9" xfId="17188" xr:uid="{00000000-0005-0000-0000-000024430000}"/>
    <cellStyle name="Normal 7 6 3 3" xfId="2235" xr:uid="{00000000-0005-0000-0000-0000BB080000}"/>
    <cellStyle name="Normal 7 6 3 3 2" xfId="3074" xr:uid="{00000000-0005-0000-0000-0000020C0000}"/>
    <cellStyle name="Normal 7 6 3 3 2 2" xfId="4764" xr:uid="{00000000-0005-0000-0000-00009C120000}"/>
    <cellStyle name="Normal 7 6 3 3 2 2 2" xfId="14837" xr:uid="{00000000-0005-0000-0000-0000F5390000}"/>
    <cellStyle name="Normal 7 6 3 3 2 2 2 3" xfId="29935" xr:uid="{00000000-0005-0000-0000-0000EF740000}"/>
    <cellStyle name="Normal 7 6 3 3 2 2 3" xfId="9817" xr:uid="{00000000-0005-0000-0000-000059260000}"/>
    <cellStyle name="Normal 7 6 3 3 2 2 3 3" xfId="24918" xr:uid="{00000000-0005-0000-0000-000056610000}"/>
    <cellStyle name="Normal 7 6 3 3 2 2 5" xfId="19905" xr:uid="{00000000-0005-0000-0000-0000C14D0000}"/>
    <cellStyle name="Normal 7 6 3 3 2 3" xfId="6456" xr:uid="{00000000-0005-0000-0000-000038190000}"/>
    <cellStyle name="Normal 7 6 3 3 2 3 2" xfId="16508" xr:uid="{00000000-0005-0000-0000-00007C400000}"/>
    <cellStyle name="Normal 7 6 3 3 2 3 3" xfId="11488" xr:uid="{00000000-0005-0000-0000-0000E02C0000}"/>
    <cellStyle name="Normal 7 6 3 3 2 3 3 3" xfId="26589" xr:uid="{00000000-0005-0000-0000-0000DD670000}"/>
    <cellStyle name="Normal 7 6 3 3 2 3 5" xfId="21576" xr:uid="{00000000-0005-0000-0000-000048540000}"/>
    <cellStyle name="Normal 7 6 3 3 2 4" xfId="13166" xr:uid="{00000000-0005-0000-0000-00006E330000}"/>
    <cellStyle name="Normal 7 6 3 3 2 4 3" xfId="28264" xr:uid="{00000000-0005-0000-0000-0000686E0000}"/>
    <cellStyle name="Normal 7 6 3 3 2 5" xfId="8145" xr:uid="{00000000-0005-0000-0000-0000D11F0000}"/>
    <cellStyle name="Normal 7 6 3 3 2 5 3" xfId="23247" xr:uid="{00000000-0005-0000-0000-0000CF5A0000}"/>
    <cellStyle name="Normal 7 6 3 3 2 7" xfId="18234" xr:uid="{00000000-0005-0000-0000-00003A470000}"/>
    <cellStyle name="Normal 7 6 3 3 3" xfId="3927" xr:uid="{00000000-0005-0000-0000-0000570F0000}"/>
    <cellStyle name="Normal 7 6 3 3 3 2" xfId="14001" xr:uid="{00000000-0005-0000-0000-0000B1360000}"/>
    <cellStyle name="Normal 7 6 3 3 3 2 3" xfId="29099" xr:uid="{00000000-0005-0000-0000-0000AB710000}"/>
    <cellStyle name="Normal 7 6 3 3 3 3" xfId="8981" xr:uid="{00000000-0005-0000-0000-000015230000}"/>
    <cellStyle name="Normal 7 6 3 3 3 3 3" xfId="24082" xr:uid="{00000000-0005-0000-0000-0000125E0000}"/>
    <cellStyle name="Normal 7 6 3 3 3 5" xfId="19069" xr:uid="{00000000-0005-0000-0000-00007D4A0000}"/>
    <cellStyle name="Normal 7 6 3 3 4" xfId="5620" xr:uid="{00000000-0005-0000-0000-0000F4150000}"/>
    <cellStyle name="Normal 7 6 3 3 4 2" xfId="15672" xr:uid="{00000000-0005-0000-0000-0000383D0000}"/>
    <cellStyle name="Normal 7 6 3 3 4 2 3" xfId="30770" xr:uid="{00000000-0005-0000-0000-000032780000}"/>
    <cellStyle name="Normal 7 6 3 3 4 3" xfId="10652" xr:uid="{00000000-0005-0000-0000-00009C290000}"/>
    <cellStyle name="Normal 7 6 3 3 4 3 3" xfId="25753" xr:uid="{00000000-0005-0000-0000-000099640000}"/>
    <cellStyle name="Normal 7 6 3 3 4 5" xfId="20740" xr:uid="{00000000-0005-0000-0000-000004510000}"/>
    <cellStyle name="Normal 7 6 3 3 5" xfId="12330" xr:uid="{00000000-0005-0000-0000-00002A300000}"/>
    <cellStyle name="Normal 7 6 3 3 5 3" xfId="27428" xr:uid="{00000000-0005-0000-0000-0000246B0000}"/>
    <cellStyle name="Normal 7 6 3 3 6" xfId="7309" xr:uid="{00000000-0005-0000-0000-00008D1C0000}"/>
    <cellStyle name="Normal 7 6 3 3 6 3" xfId="22411" xr:uid="{00000000-0005-0000-0000-00008B570000}"/>
    <cellStyle name="Normal 7 6 3 3 8" xfId="17398" xr:uid="{00000000-0005-0000-0000-0000F6430000}"/>
    <cellStyle name="Normal 7 6 3 4" xfId="2656" xr:uid="{00000000-0005-0000-0000-0000600A0000}"/>
    <cellStyle name="Normal 7 6 3 4 2" xfId="4346" xr:uid="{00000000-0005-0000-0000-0000FA100000}"/>
    <cellStyle name="Normal 7 6 3 4 2 2" xfId="14419" xr:uid="{00000000-0005-0000-0000-000053380000}"/>
    <cellStyle name="Normal 7 6 3 4 2 2 3" xfId="29517" xr:uid="{00000000-0005-0000-0000-00004D730000}"/>
    <cellStyle name="Normal 7 6 3 4 2 3" xfId="9399" xr:uid="{00000000-0005-0000-0000-0000B7240000}"/>
    <cellStyle name="Normal 7 6 3 4 2 3 3" xfId="24500" xr:uid="{00000000-0005-0000-0000-0000B45F0000}"/>
    <cellStyle name="Normal 7 6 3 4 2 5" xfId="19487" xr:uid="{00000000-0005-0000-0000-00001F4C0000}"/>
    <cellStyle name="Normal 7 6 3 4 3" xfId="6038" xr:uid="{00000000-0005-0000-0000-000096170000}"/>
    <cellStyle name="Normal 7 6 3 4 3 2" xfId="16090" xr:uid="{00000000-0005-0000-0000-0000DA3E0000}"/>
    <cellStyle name="Normal 7 6 3 4 3 3" xfId="11070" xr:uid="{00000000-0005-0000-0000-00003E2B0000}"/>
    <cellStyle name="Normal 7 6 3 4 3 3 3" xfId="26171" xr:uid="{00000000-0005-0000-0000-00003B660000}"/>
    <cellStyle name="Normal 7 6 3 4 3 5" xfId="21158" xr:uid="{00000000-0005-0000-0000-0000A6520000}"/>
    <cellStyle name="Normal 7 6 3 4 4" xfId="12748" xr:uid="{00000000-0005-0000-0000-0000CC310000}"/>
    <cellStyle name="Normal 7 6 3 4 4 3" xfId="27846" xr:uid="{00000000-0005-0000-0000-0000C66C0000}"/>
    <cellStyle name="Normal 7 6 3 4 5" xfId="7727" xr:uid="{00000000-0005-0000-0000-00002F1E0000}"/>
    <cellStyle name="Normal 7 6 3 4 5 3" xfId="22829" xr:uid="{00000000-0005-0000-0000-00002D590000}"/>
    <cellStyle name="Normal 7 6 3 4 7" xfId="17816" xr:uid="{00000000-0005-0000-0000-000098450000}"/>
    <cellStyle name="Normal 7 6 3 5" xfId="3509" xr:uid="{00000000-0005-0000-0000-0000B50D0000}"/>
    <cellStyle name="Normal 7 6 3 5 2" xfId="13583" xr:uid="{00000000-0005-0000-0000-00000F350000}"/>
    <cellStyle name="Normal 7 6 3 5 2 3" xfId="28681" xr:uid="{00000000-0005-0000-0000-000009700000}"/>
    <cellStyle name="Normal 7 6 3 5 3" xfId="8563" xr:uid="{00000000-0005-0000-0000-000073210000}"/>
    <cellStyle name="Normal 7 6 3 5 3 3" xfId="23664" xr:uid="{00000000-0005-0000-0000-0000705C0000}"/>
    <cellStyle name="Normal 7 6 3 5 5" xfId="18651" xr:uid="{00000000-0005-0000-0000-0000DB480000}"/>
    <cellStyle name="Normal 7 6 3 6" xfId="5202" xr:uid="{00000000-0005-0000-0000-000052140000}"/>
    <cellStyle name="Normal 7 6 3 6 2" xfId="15254" xr:uid="{00000000-0005-0000-0000-0000963B0000}"/>
    <cellStyle name="Normal 7 6 3 6 2 3" xfId="30352" xr:uid="{00000000-0005-0000-0000-000090760000}"/>
    <cellStyle name="Normal 7 6 3 6 3" xfId="10234" xr:uid="{00000000-0005-0000-0000-0000FA270000}"/>
    <cellStyle name="Normal 7 6 3 6 3 3" xfId="25335" xr:uid="{00000000-0005-0000-0000-0000F7620000}"/>
    <cellStyle name="Normal 7 6 3 6 5" xfId="20322" xr:uid="{00000000-0005-0000-0000-0000624F0000}"/>
    <cellStyle name="Normal 7 6 3 7" xfId="11912" xr:uid="{00000000-0005-0000-0000-0000882E0000}"/>
    <cellStyle name="Normal 7 6 3 7 3" xfId="27010" xr:uid="{00000000-0005-0000-0000-000082690000}"/>
    <cellStyle name="Normal 7 6 3 8" xfId="6891" xr:uid="{00000000-0005-0000-0000-0000EB1A0000}"/>
    <cellStyle name="Normal 7 6 3 8 3" xfId="21993" xr:uid="{00000000-0005-0000-0000-0000E9550000}"/>
    <cellStyle name="Normal 7 6 4" xfId="1916" xr:uid="{00000000-0005-0000-0000-00007C070000}"/>
    <cellStyle name="Normal 7 6 4 2" xfId="2339" xr:uid="{00000000-0005-0000-0000-000023090000}"/>
    <cellStyle name="Normal 7 6 4 2 2" xfId="3178" xr:uid="{00000000-0005-0000-0000-00006A0C0000}"/>
    <cellStyle name="Normal 7 6 4 2 2 2" xfId="4868" xr:uid="{00000000-0005-0000-0000-000004130000}"/>
    <cellStyle name="Normal 7 6 4 2 2 2 2" xfId="14941" xr:uid="{00000000-0005-0000-0000-00005D3A0000}"/>
    <cellStyle name="Normal 7 6 4 2 2 2 2 3" xfId="30039" xr:uid="{00000000-0005-0000-0000-000057750000}"/>
    <cellStyle name="Normal 7 6 4 2 2 2 3" xfId="9921" xr:uid="{00000000-0005-0000-0000-0000C1260000}"/>
    <cellStyle name="Normal 7 6 4 2 2 2 3 3" xfId="25022" xr:uid="{00000000-0005-0000-0000-0000BE610000}"/>
    <cellStyle name="Normal 7 6 4 2 2 2 5" xfId="20009" xr:uid="{00000000-0005-0000-0000-0000294E0000}"/>
    <cellStyle name="Normal 7 6 4 2 2 3" xfId="6560" xr:uid="{00000000-0005-0000-0000-0000A0190000}"/>
    <cellStyle name="Normal 7 6 4 2 2 3 2" xfId="16612" xr:uid="{00000000-0005-0000-0000-0000E4400000}"/>
    <cellStyle name="Normal 7 6 4 2 2 3 3" xfId="11592" xr:uid="{00000000-0005-0000-0000-0000482D0000}"/>
    <cellStyle name="Normal 7 6 4 2 2 3 3 3" xfId="26693" xr:uid="{00000000-0005-0000-0000-000045680000}"/>
    <cellStyle name="Normal 7 6 4 2 2 3 5" xfId="21680" xr:uid="{00000000-0005-0000-0000-0000B0540000}"/>
    <cellStyle name="Normal 7 6 4 2 2 4" xfId="13270" xr:uid="{00000000-0005-0000-0000-0000D6330000}"/>
    <cellStyle name="Normal 7 6 4 2 2 4 3" xfId="28368" xr:uid="{00000000-0005-0000-0000-0000D06E0000}"/>
    <cellStyle name="Normal 7 6 4 2 2 5" xfId="8249" xr:uid="{00000000-0005-0000-0000-000039200000}"/>
    <cellStyle name="Normal 7 6 4 2 2 5 3" xfId="23351" xr:uid="{00000000-0005-0000-0000-0000375B0000}"/>
    <cellStyle name="Normal 7 6 4 2 2 7" xfId="18338" xr:uid="{00000000-0005-0000-0000-0000A2470000}"/>
    <cellStyle name="Normal 7 6 4 2 3" xfId="4031" xr:uid="{00000000-0005-0000-0000-0000BF0F0000}"/>
    <cellStyle name="Normal 7 6 4 2 3 2" xfId="14105" xr:uid="{00000000-0005-0000-0000-000019370000}"/>
    <cellStyle name="Normal 7 6 4 2 3 2 3" xfId="29203" xr:uid="{00000000-0005-0000-0000-000013720000}"/>
    <cellStyle name="Normal 7 6 4 2 3 3" xfId="9085" xr:uid="{00000000-0005-0000-0000-00007D230000}"/>
    <cellStyle name="Normal 7 6 4 2 3 3 3" xfId="24186" xr:uid="{00000000-0005-0000-0000-00007A5E0000}"/>
    <cellStyle name="Normal 7 6 4 2 3 5" xfId="19173" xr:uid="{00000000-0005-0000-0000-0000E54A0000}"/>
    <cellStyle name="Normal 7 6 4 2 4" xfId="5724" xr:uid="{00000000-0005-0000-0000-00005C160000}"/>
    <cellStyle name="Normal 7 6 4 2 4 2" xfId="15776" xr:uid="{00000000-0005-0000-0000-0000A03D0000}"/>
    <cellStyle name="Normal 7 6 4 2 4 2 3" xfId="30874" xr:uid="{00000000-0005-0000-0000-00009A780000}"/>
    <cellStyle name="Normal 7 6 4 2 4 3" xfId="10756" xr:uid="{00000000-0005-0000-0000-0000042A0000}"/>
    <cellStyle name="Normal 7 6 4 2 4 3 3" xfId="25857" xr:uid="{00000000-0005-0000-0000-000001650000}"/>
    <cellStyle name="Normal 7 6 4 2 4 5" xfId="20844" xr:uid="{00000000-0005-0000-0000-00006C510000}"/>
    <cellStyle name="Normal 7 6 4 2 5" xfId="12434" xr:uid="{00000000-0005-0000-0000-000092300000}"/>
    <cellStyle name="Normal 7 6 4 2 5 3" xfId="27532" xr:uid="{00000000-0005-0000-0000-00008C6B0000}"/>
    <cellStyle name="Normal 7 6 4 2 6" xfId="7413" xr:uid="{00000000-0005-0000-0000-0000F51C0000}"/>
    <cellStyle name="Normal 7 6 4 2 6 3" xfId="22515" xr:uid="{00000000-0005-0000-0000-0000F3570000}"/>
    <cellStyle name="Normal 7 6 4 2 8" xfId="17502" xr:uid="{00000000-0005-0000-0000-00005E440000}"/>
    <cellStyle name="Normal 7 6 4 3" xfId="2760" xr:uid="{00000000-0005-0000-0000-0000C80A0000}"/>
    <cellStyle name="Normal 7 6 4 3 2" xfId="4450" xr:uid="{00000000-0005-0000-0000-000062110000}"/>
    <cellStyle name="Normal 7 6 4 3 2 2" xfId="14523" xr:uid="{00000000-0005-0000-0000-0000BB380000}"/>
    <cellStyle name="Normal 7 6 4 3 2 2 3" xfId="29621" xr:uid="{00000000-0005-0000-0000-0000B5730000}"/>
    <cellStyle name="Normal 7 6 4 3 2 3" xfId="9503" xr:uid="{00000000-0005-0000-0000-00001F250000}"/>
    <cellStyle name="Normal 7 6 4 3 2 3 3" xfId="24604" xr:uid="{00000000-0005-0000-0000-00001C600000}"/>
    <cellStyle name="Normal 7 6 4 3 2 5" xfId="19591" xr:uid="{00000000-0005-0000-0000-0000874C0000}"/>
    <cellStyle name="Normal 7 6 4 3 3" xfId="6142" xr:uid="{00000000-0005-0000-0000-0000FE170000}"/>
    <cellStyle name="Normal 7 6 4 3 3 2" xfId="16194" xr:uid="{00000000-0005-0000-0000-0000423F0000}"/>
    <cellStyle name="Normal 7 6 4 3 3 3" xfId="11174" xr:uid="{00000000-0005-0000-0000-0000A62B0000}"/>
    <cellStyle name="Normal 7 6 4 3 3 3 3" xfId="26275" xr:uid="{00000000-0005-0000-0000-0000A3660000}"/>
    <cellStyle name="Normal 7 6 4 3 3 5" xfId="21262" xr:uid="{00000000-0005-0000-0000-00000E530000}"/>
    <cellStyle name="Normal 7 6 4 3 4" xfId="12852" xr:uid="{00000000-0005-0000-0000-000034320000}"/>
    <cellStyle name="Normal 7 6 4 3 4 3" xfId="27950" xr:uid="{00000000-0005-0000-0000-00002E6D0000}"/>
    <cellStyle name="Normal 7 6 4 3 5" xfId="7831" xr:uid="{00000000-0005-0000-0000-0000971E0000}"/>
    <cellStyle name="Normal 7 6 4 3 5 3" xfId="22933" xr:uid="{00000000-0005-0000-0000-000095590000}"/>
    <cellStyle name="Normal 7 6 4 3 7" xfId="17920" xr:uid="{00000000-0005-0000-0000-000000460000}"/>
    <cellStyle name="Normal 7 6 4 4" xfId="3613" xr:uid="{00000000-0005-0000-0000-00001D0E0000}"/>
    <cellStyle name="Normal 7 6 4 4 2" xfId="13687" xr:uid="{00000000-0005-0000-0000-000077350000}"/>
    <cellStyle name="Normal 7 6 4 4 2 3" xfId="28785" xr:uid="{00000000-0005-0000-0000-000071700000}"/>
    <cellStyle name="Normal 7 6 4 4 3" xfId="8667" xr:uid="{00000000-0005-0000-0000-0000DB210000}"/>
    <cellStyle name="Normal 7 6 4 4 3 3" xfId="23768" xr:uid="{00000000-0005-0000-0000-0000D85C0000}"/>
    <cellStyle name="Normal 7 6 4 4 5" xfId="18755" xr:uid="{00000000-0005-0000-0000-000043490000}"/>
    <cellStyle name="Normal 7 6 4 5" xfId="5306" xr:uid="{00000000-0005-0000-0000-0000BA140000}"/>
    <cellStyle name="Normal 7 6 4 5 2" xfId="15358" xr:uid="{00000000-0005-0000-0000-0000FE3B0000}"/>
    <cellStyle name="Normal 7 6 4 5 2 3" xfId="30456" xr:uid="{00000000-0005-0000-0000-0000F8760000}"/>
    <cellStyle name="Normal 7 6 4 5 3" xfId="10338" xr:uid="{00000000-0005-0000-0000-000062280000}"/>
    <cellStyle name="Normal 7 6 4 5 3 3" xfId="25439" xr:uid="{00000000-0005-0000-0000-00005F630000}"/>
    <cellStyle name="Normal 7 6 4 5 5" xfId="20426" xr:uid="{00000000-0005-0000-0000-0000CA4F0000}"/>
    <cellStyle name="Normal 7 6 4 6" xfId="12016" xr:uid="{00000000-0005-0000-0000-0000F02E0000}"/>
    <cellStyle name="Normal 7 6 4 6 3" xfId="27114" xr:uid="{00000000-0005-0000-0000-0000EA690000}"/>
    <cellStyle name="Normal 7 6 4 7" xfId="6995" xr:uid="{00000000-0005-0000-0000-0000531B0000}"/>
    <cellStyle name="Normal 7 6 4 7 3" xfId="22097" xr:uid="{00000000-0005-0000-0000-000051560000}"/>
    <cellStyle name="Normal 7 6 4 9" xfId="17084" xr:uid="{00000000-0005-0000-0000-0000BC420000}"/>
    <cellStyle name="Normal 7 6 5" xfId="2129" xr:uid="{00000000-0005-0000-0000-000051080000}"/>
    <cellStyle name="Normal 7 6 5 2" xfId="2970" xr:uid="{00000000-0005-0000-0000-00009A0B0000}"/>
    <cellStyle name="Normal 7 6 5 2 2" xfId="4660" xr:uid="{00000000-0005-0000-0000-000034120000}"/>
    <cellStyle name="Normal 7 6 5 2 2 2" xfId="14733" xr:uid="{00000000-0005-0000-0000-00008D390000}"/>
    <cellStyle name="Normal 7 6 5 2 2 2 3" xfId="29831" xr:uid="{00000000-0005-0000-0000-000087740000}"/>
    <cellStyle name="Normal 7 6 5 2 2 3" xfId="9713" xr:uid="{00000000-0005-0000-0000-0000F1250000}"/>
    <cellStyle name="Normal 7 6 5 2 2 3 3" xfId="24814" xr:uid="{00000000-0005-0000-0000-0000EE600000}"/>
    <cellStyle name="Normal 7 6 5 2 2 5" xfId="19801" xr:uid="{00000000-0005-0000-0000-0000594D0000}"/>
    <cellStyle name="Normal 7 6 5 2 3" xfId="6352" xr:uid="{00000000-0005-0000-0000-0000D0180000}"/>
    <cellStyle name="Normal 7 6 5 2 3 2" xfId="16404" xr:uid="{00000000-0005-0000-0000-000014400000}"/>
    <cellStyle name="Normal 7 6 5 2 3 3" xfId="11384" xr:uid="{00000000-0005-0000-0000-0000782C0000}"/>
    <cellStyle name="Normal 7 6 5 2 3 3 3" xfId="26485" xr:uid="{00000000-0005-0000-0000-000075670000}"/>
    <cellStyle name="Normal 7 6 5 2 3 5" xfId="21472" xr:uid="{00000000-0005-0000-0000-0000E0530000}"/>
    <cellStyle name="Normal 7 6 5 2 4" xfId="13062" xr:uid="{00000000-0005-0000-0000-000006330000}"/>
    <cellStyle name="Normal 7 6 5 2 4 3" xfId="28160" xr:uid="{00000000-0005-0000-0000-0000006E0000}"/>
    <cellStyle name="Normal 7 6 5 2 5" xfId="8041" xr:uid="{00000000-0005-0000-0000-0000691F0000}"/>
    <cellStyle name="Normal 7 6 5 2 5 3" xfId="23143" xr:uid="{00000000-0005-0000-0000-0000675A0000}"/>
    <cellStyle name="Normal 7 6 5 2 7" xfId="18130" xr:uid="{00000000-0005-0000-0000-0000D2460000}"/>
    <cellStyle name="Normal 7 6 5 3" xfId="3823" xr:uid="{00000000-0005-0000-0000-0000EF0E0000}"/>
    <cellStyle name="Normal 7 6 5 3 2" xfId="13897" xr:uid="{00000000-0005-0000-0000-000049360000}"/>
    <cellStyle name="Normal 7 6 5 3 2 3" xfId="28995" xr:uid="{00000000-0005-0000-0000-000043710000}"/>
    <cellStyle name="Normal 7 6 5 3 3" xfId="8877" xr:uid="{00000000-0005-0000-0000-0000AD220000}"/>
    <cellStyle name="Normal 7 6 5 3 3 3" xfId="23978" xr:uid="{00000000-0005-0000-0000-0000AA5D0000}"/>
    <cellStyle name="Normal 7 6 5 3 5" xfId="18965" xr:uid="{00000000-0005-0000-0000-0000154A0000}"/>
    <cellStyle name="Normal 7 6 5 4" xfId="5516" xr:uid="{00000000-0005-0000-0000-00008C150000}"/>
    <cellStyle name="Normal 7 6 5 4 2" xfId="15568" xr:uid="{00000000-0005-0000-0000-0000D03C0000}"/>
    <cellStyle name="Normal 7 6 5 4 2 3" xfId="30666" xr:uid="{00000000-0005-0000-0000-0000CA770000}"/>
    <cellStyle name="Normal 7 6 5 4 3" xfId="10548" xr:uid="{00000000-0005-0000-0000-000034290000}"/>
    <cellStyle name="Normal 7 6 5 4 3 3" xfId="25649" xr:uid="{00000000-0005-0000-0000-000031640000}"/>
    <cellStyle name="Normal 7 6 5 4 5" xfId="20636" xr:uid="{00000000-0005-0000-0000-00009C500000}"/>
    <cellStyle name="Normal 7 6 5 5" xfId="12226" xr:uid="{00000000-0005-0000-0000-0000C22F0000}"/>
    <cellStyle name="Normal 7 6 5 5 3" xfId="27324" xr:uid="{00000000-0005-0000-0000-0000BC6A0000}"/>
    <cellStyle name="Normal 7 6 5 6" xfId="7205" xr:uid="{00000000-0005-0000-0000-0000251C0000}"/>
    <cellStyle name="Normal 7 6 5 6 3" xfId="22307" xr:uid="{00000000-0005-0000-0000-000023570000}"/>
    <cellStyle name="Normal 7 6 5 8" xfId="17294" xr:uid="{00000000-0005-0000-0000-00008E430000}"/>
    <cellStyle name="Normal 7 6 6" xfId="2550" xr:uid="{00000000-0005-0000-0000-0000F6090000}"/>
    <cellStyle name="Normal 7 6 6 2" xfId="4242" xr:uid="{00000000-0005-0000-0000-000092100000}"/>
    <cellStyle name="Normal 7 6 6 2 2" xfId="14315" xr:uid="{00000000-0005-0000-0000-0000EB370000}"/>
    <cellStyle name="Normal 7 6 6 2 2 3" xfId="29413" xr:uid="{00000000-0005-0000-0000-0000E5720000}"/>
    <cellStyle name="Normal 7 6 6 2 3" xfId="9295" xr:uid="{00000000-0005-0000-0000-00004F240000}"/>
    <cellStyle name="Normal 7 6 6 2 3 3" xfId="24396" xr:uid="{00000000-0005-0000-0000-00004C5F0000}"/>
    <cellStyle name="Normal 7 6 6 2 5" xfId="19383" xr:uid="{00000000-0005-0000-0000-0000B74B0000}"/>
    <cellStyle name="Normal 7 6 6 3" xfId="5934" xr:uid="{00000000-0005-0000-0000-00002E170000}"/>
    <cellStyle name="Normal 7 6 6 3 2" xfId="15986" xr:uid="{00000000-0005-0000-0000-0000723E0000}"/>
    <cellStyle name="Normal 7 6 6 3 3" xfId="10966" xr:uid="{00000000-0005-0000-0000-0000D62A0000}"/>
    <cellStyle name="Normal 7 6 6 3 3 3" xfId="26067" xr:uid="{00000000-0005-0000-0000-0000D3650000}"/>
    <cellStyle name="Normal 7 6 6 3 5" xfId="21054" xr:uid="{00000000-0005-0000-0000-00003E520000}"/>
    <cellStyle name="Normal 7 6 6 4" xfId="12644" xr:uid="{00000000-0005-0000-0000-000064310000}"/>
    <cellStyle name="Normal 7 6 6 4 3" xfId="27742" xr:uid="{00000000-0005-0000-0000-00005E6C0000}"/>
    <cellStyle name="Normal 7 6 6 5" xfId="7623" xr:uid="{00000000-0005-0000-0000-0000C71D0000}"/>
    <cellStyle name="Normal 7 6 6 5 3" xfId="22725" xr:uid="{00000000-0005-0000-0000-0000C5580000}"/>
    <cellStyle name="Normal 7 6 6 7" xfId="17712" xr:uid="{00000000-0005-0000-0000-000030450000}"/>
    <cellStyle name="Normal 7 6 7" xfId="3402" xr:uid="{00000000-0005-0000-0000-00004A0D0000}"/>
    <cellStyle name="Normal 7 6 7 2" xfId="13479" xr:uid="{00000000-0005-0000-0000-0000A7340000}"/>
    <cellStyle name="Normal 7 6 7 2 3" xfId="28577" xr:uid="{00000000-0005-0000-0000-0000A16F0000}"/>
    <cellStyle name="Normal 7 6 7 3" xfId="8459" xr:uid="{00000000-0005-0000-0000-00000B210000}"/>
    <cellStyle name="Normal 7 6 7 3 3" xfId="23560" xr:uid="{00000000-0005-0000-0000-0000085C0000}"/>
    <cellStyle name="Normal 7 6 7 5" xfId="18547" xr:uid="{00000000-0005-0000-0000-000073480000}"/>
    <cellStyle name="Normal 7 6 8" xfId="5096" xr:uid="{00000000-0005-0000-0000-0000E8130000}"/>
    <cellStyle name="Normal 7 6 8 2" xfId="15150" xr:uid="{00000000-0005-0000-0000-00002E3B0000}"/>
    <cellStyle name="Normal 7 6 8 2 3" xfId="30248" xr:uid="{00000000-0005-0000-0000-000028760000}"/>
    <cellStyle name="Normal 7 6 8 3" xfId="10130" xr:uid="{00000000-0005-0000-0000-000092270000}"/>
    <cellStyle name="Normal 7 6 8 3 3" xfId="25231" xr:uid="{00000000-0005-0000-0000-00008F620000}"/>
    <cellStyle name="Normal 7 6 8 5" xfId="20218" xr:uid="{00000000-0005-0000-0000-0000FA4E0000}"/>
    <cellStyle name="Normal 7 6 9" xfId="11806" xr:uid="{00000000-0005-0000-0000-00001E2E0000}"/>
    <cellStyle name="Normal 7 6 9 3" xfId="26906" xr:uid="{00000000-0005-0000-0000-00001A690000}"/>
    <cellStyle name="Normal 7 7" xfId="1487" xr:uid="{00000000-0005-0000-0000-0000CF050000}"/>
    <cellStyle name="Normal 7 8" xfId="1482" xr:uid="{00000000-0005-0000-0000-0000CA050000}"/>
    <cellStyle name="Normal 7 9" xfId="1055" xr:uid="{00000000-0005-0000-0000-00001F040000}"/>
    <cellStyle name="Normal 70" xfId="1488" xr:uid="{00000000-0005-0000-0000-0000D0050000}"/>
    <cellStyle name="Normal 71" xfId="1489" xr:uid="{00000000-0005-0000-0000-0000D1050000}"/>
    <cellStyle name="Normal 71 10" xfId="6786" xr:uid="{00000000-0005-0000-0000-0000821A0000}"/>
    <cellStyle name="Normal 71 10 3" xfId="21890" xr:uid="{00000000-0005-0000-0000-000082550000}"/>
    <cellStyle name="Normal 71 12" xfId="16875" xr:uid="{00000000-0005-0000-0000-0000EB410000}"/>
    <cellStyle name="Normal 71 2" xfId="1750" xr:uid="{00000000-0005-0000-0000-0000D6060000}"/>
    <cellStyle name="Normal 71 2 11" xfId="16929" xr:uid="{00000000-0005-0000-0000-000021420000}"/>
    <cellStyle name="Normal 71 2 2" xfId="1858" xr:uid="{00000000-0005-0000-0000-000042070000}"/>
    <cellStyle name="Normal 71 2 2 10" xfId="17033" xr:uid="{00000000-0005-0000-0000-000089420000}"/>
    <cellStyle name="Normal 71 2 2 2" xfId="2075" xr:uid="{00000000-0005-0000-0000-00001B080000}"/>
    <cellStyle name="Normal 71 2 2 2 2" xfId="2496" xr:uid="{00000000-0005-0000-0000-0000C0090000}"/>
    <cellStyle name="Normal 71 2 2 2 2 2" xfId="3335" xr:uid="{00000000-0005-0000-0000-0000070D0000}"/>
    <cellStyle name="Normal 71 2 2 2 2 2 2" xfId="5025" xr:uid="{00000000-0005-0000-0000-0000A1130000}"/>
    <cellStyle name="Normal 71 2 2 2 2 2 2 2" xfId="15098" xr:uid="{00000000-0005-0000-0000-0000FA3A0000}"/>
    <cellStyle name="Normal 71 2 2 2 2 2 2 2 3" xfId="30196" xr:uid="{00000000-0005-0000-0000-0000F4750000}"/>
    <cellStyle name="Normal 71 2 2 2 2 2 2 3" xfId="10078" xr:uid="{00000000-0005-0000-0000-00005E270000}"/>
    <cellStyle name="Normal 71 2 2 2 2 2 2 3 3" xfId="25179" xr:uid="{00000000-0005-0000-0000-00005B620000}"/>
    <cellStyle name="Normal 71 2 2 2 2 2 2 5" xfId="20166" xr:uid="{00000000-0005-0000-0000-0000C64E0000}"/>
    <cellStyle name="Normal 71 2 2 2 2 2 3" xfId="6717" xr:uid="{00000000-0005-0000-0000-00003D1A0000}"/>
    <cellStyle name="Normal 71 2 2 2 2 2 3 2" xfId="16769" xr:uid="{00000000-0005-0000-0000-000081410000}"/>
    <cellStyle name="Normal 71 2 2 2 2 2 3 3" xfId="11749" xr:uid="{00000000-0005-0000-0000-0000E52D0000}"/>
    <cellStyle name="Normal 71 2 2 2 2 2 3 3 3" xfId="26850" xr:uid="{00000000-0005-0000-0000-0000E2680000}"/>
    <cellStyle name="Normal 71 2 2 2 2 2 3 5" xfId="21837" xr:uid="{00000000-0005-0000-0000-00004D550000}"/>
    <cellStyle name="Normal 71 2 2 2 2 2 4" xfId="13427" xr:uid="{00000000-0005-0000-0000-000073340000}"/>
    <cellStyle name="Normal 71 2 2 2 2 2 4 3" xfId="28525" xr:uid="{00000000-0005-0000-0000-00006D6F0000}"/>
    <cellStyle name="Normal 71 2 2 2 2 2 5" xfId="8406" xr:uid="{00000000-0005-0000-0000-0000D6200000}"/>
    <cellStyle name="Normal 71 2 2 2 2 2 5 3" xfId="23508" xr:uid="{00000000-0005-0000-0000-0000D45B0000}"/>
    <cellStyle name="Normal 71 2 2 2 2 2 7" xfId="18495" xr:uid="{00000000-0005-0000-0000-00003F480000}"/>
    <cellStyle name="Normal 71 2 2 2 2 3" xfId="4188" xr:uid="{00000000-0005-0000-0000-00005C100000}"/>
    <cellStyle name="Normal 71 2 2 2 2 3 2" xfId="14262" xr:uid="{00000000-0005-0000-0000-0000B6370000}"/>
    <cellStyle name="Normal 71 2 2 2 2 3 2 3" xfId="29360" xr:uid="{00000000-0005-0000-0000-0000B0720000}"/>
    <cellStyle name="Normal 71 2 2 2 2 3 3" xfId="9242" xr:uid="{00000000-0005-0000-0000-00001A240000}"/>
    <cellStyle name="Normal 71 2 2 2 2 3 3 3" xfId="24343" xr:uid="{00000000-0005-0000-0000-0000175F0000}"/>
    <cellStyle name="Normal 71 2 2 2 2 3 5" xfId="19330" xr:uid="{00000000-0005-0000-0000-0000824B0000}"/>
    <cellStyle name="Normal 71 2 2 2 2 4" xfId="5881" xr:uid="{00000000-0005-0000-0000-0000F9160000}"/>
    <cellStyle name="Normal 71 2 2 2 2 4 2" xfId="15933" xr:uid="{00000000-0005-0000-0000-00003D3E0000}"/>
    <cellStyle name="Normal 71 2 2 2 2 4 3" xfId="10913" xr:uid="{00000000-0005-0000-0000-0000A12A0000}"/>
    <cellStyle name="Normal 71 2 2 2 2 4 3 3" xfId="26014" xr:uid="{00000000-0005-0000-0000-00009E650000}"/>
    <cellStyle name="Normal 71 2 2 2 2 4 5" xfId="21001" xr:uid="{00000000-0005-0000-0000-000009520000}"/>
    <cellStyle name="Normal 71 2 2 2 2 5" xfId="12591" xr:uid="{00000000-0005-0000-0000-00002F310000}"/>
    <cellStyle name="Normal 71 2 2 2 2 5 3" xfId="27689" xr:uid="{00000000-0005-0000-0000-0000296C0000}"/>
    <cellStyle name="Normal 71 2 2 2 2 6" xfId="7570" xr:uid="{00000000-0005-0000-0000-0000921D0000}"/>
    <cellStyle name="Normal 71 2 2 2 2 6 3" xfId="22672" xr:uid="{00000000-0005-0000-0000-000090580000}"/>
    <cellStyle name="Normal 71 2 2 2 2 8" xfId="17659" xr:uid="{00000000-0005-0000-0000-0000FB440000}"/>
    <cellStyle name="Normal 71 2 2 2 3" xfId="2917" xr:uid="{00000000-0005-0000-0000-0000650B0000}"/>
    <cellStyle name="Normal 71 2 2 2 3 2" xfId="4607" xr:uid="{00000000-0005-0000-0000-0000FF110000}"/>
    <cellStyle name="Normal 71 2 2 2 3 2 2" xfId="14680" xr:uid="{00000000-0005-0000-0000-000058390000}"/>
    <cellStyle name="Normal 71 2 2 2 3 2 2 3" xfId="29778" xr:uid="{00000000-0005-0000-0000-000052740000}"/>
    <cellStyle name="Normal 71 2 2 2 3 2 3" xfId="9660" xr:uid="{00000000-0005-0000-0000-0000BC250000}"/>
    <cellStyle name="Normal 71 2 2 2 3 2 3 3" xfId="24761" xr:uid="{00000000-0005-0000-0000-0000B9600000}"/>
    <cellStyle name="Normal 71 2 2 2 3 2 5" xfId="19748" xr:uid="{00000000-0005-0000-0000-0000244D0000}"/>
    <cellStyle name="Normal 71 2 2 2 3 3" xfId="6299" xr:uid="{00000000-0005-0000-0000-00009B180000}"/>
    <cellStyle name="Normal 71 2 2 2 3 3 2" xfId="16351" xr:uid="{00000000-0005-0000-0000-0000DF3F0000}"/>
    <cellStyle name="Normal 71 2 2 2 3 3 3" xfId="11331" xr:uid="{00000000-0005-0000-0000-0000432C0000}"/>
    <cellStyle name="Normal 71 2 2 2 3 3 3 3" xfId="26432" xr:uid="{00000000-0005-0000-0000-000040670000}"/>
    <cellStyle name="Normal 71 2 2 2 3 3 5" xfId="21419" xr:uid="{00000000-0005-0000-0000-0000AB530000}"/>
    <cellStyle name="Normal 71 2 2 2 3 4" xfId="13009" xr:uid="{00000000-0005-0000-0000-0000D1320000}"/>
    <cellStyle name="Normal 71 2 2 2 3 4 3" xfId="28107" xr:uid="{00000000-0005-0000-0000-0000CB6D0000}"/>
    <cellStyle name="Normal 71 2 2 2 3 5" xfId="7988" xr:uid="{00000000-0005-0000-0000-0000341F0000}"/>
    <cellStyle name="Normal 71 2 2 2 3 5 3" xfId="23090" xr:uid="{00000000-0005-0000-0000-0000325A0000}"/>
    <cellStyle name="Normal 71 2 2 2 3 7" xfId="18077" xr:uid="{00000000-0005-0000-0000-00009D460000}"/>
    <cellStyle name="Normal 71 2 2 2 4" xfId="3770" xr:uid="{00000000-0005-0000-0000-0000BA0E0000}"/>
    <cellStyle name="Normal 71 2 2 2 4 2" xfId="13844" xr:uid="{00000000-0005-0000-0000-000014360000}"/>
    <cellStyle name="Normal 71 2 2 2 4 2 3" xfId="28942" xr:uid="{00000000-0005-0000-0000-00000E710000}"/>
    <cellStyle name="Normal 71 2 2 2 4 3" xfId="8824" xr:uid="{00000000-0005-0000-0000-000078220000}"/>
    <cellStyle name="Normal 71 2 2 2 4 3 3" xfId="23925" xr:uid="{00000000-0005-0000-0000-0000755D0000}"/>
    <cellStyle name="Normal 71 2 2 2 4 5" xfId="18912" xr:uid="{00000000-0005-0000-0000-0000E0490000}"/>
    <cellStyle name="Normal 71 2 2 2 5" xfId="5463" xr:uid="{00000000-0005-0000-0000-000057150000}"/>
    <cellStyle name="Normal 71 2 2 2 5 2" xfId="15515" xr:uid="{00000000-0005-0000-0000-00009B3C0000}"/>
    <cellStyle name="Normal 71 2 2 2 5 2 3" xfId="30613" xr:uid="{00000000-0005-0000-0000-000095770000}"/>
    <cellStyle name="Normal 71 2 2 2 5 3" xfId="10495" xr:uid="{00000000-0005-0000-0000-0000FF280000}"/>
    <cellStyle name="Normal 71 2 2 2 5 3 3" xfId="25596" xr:uid="{00000000-0005-0000-0000-0000FC630000}"/>
    <cellStyle name="Normal 71 2 2 2 5 5" xfId="20583" xr:uid="{00000000-0005-0000-0000-000067500000}"/>
    <cellStyle name="Normal 71 2 2 2 6" xfId="12173" xr:uid="{00000000-0005-0000-0000-00008D2F0000}"/>
    <cellStyle name="Normal 71 2 2 2 6 3" xfId="27271" xr:uid="{00000000-0005-0000-0000-0000876A0000}"/>
    <cellStyle name="Normal 71 2 2 2 7" xfId="7152" xr:uid="{00000000-0005-0000-0000-0000F01B0000}"/>
    <cellStyle name="Normal 71 2 2 2 7 3" xfId="22254" xr:uid="{00000000-0005-0000-0000-0000EE560000}"/>
    <cellStyle name="Normal 71 2 2 2 9" xfId="17241" xr:uid="{00000000-0005-0000-0000-000059430000}"/>
    <cellStyle name="Normal 71 2 2 3" xfId="2288" xr:uid="{00000000-0005-0000-0000-0000F0080000}"/>
    <cellStyle name="Normal 71 2 2 3 2" xfId="3127" xr:uid="{00000000-0005-0000-0000-0000370C0000}"/>
    <cellStyle name="Normal 71 2 2 3 2 2" xfId="4817" xr:uid="{00000000-0005-0000-0000-0000D1120000}"/>
    <cellStyle name="Normal 71 2 2 3 2 2 2" xfId="14890" xr:uid="{00000000-0005-0000-0000-00002A3A0000}"/>
    <cellStyle name="Normal 71 2 2 3 2 2 2 3" xfId="29988" xr:uid="{00000000-0005-0000-0000-000024750000}"/>
    <cellStyle name="Normal 71 2 2 3 2 2 3" xfId="9870" xr:uid="{00000000-0005-0000-0000-00008E260000}"/>
    <cellStyle name="Normal 71 2 2 3 2 2 3 3" xfId="24971" xr:uid="{00000000-0005-0000-0000-00008B610000}"/>
    <cellStyle name="Normal 71 2 2 3 2 2 5" xfId="19958" xr:uid="{00000000-0005-0000-0000-0000F64D0000}"/>
    <cellStyle name="Normal 71 2 2 3 2 3" xfId="6509" xr:uid="{00000000-0005-0000-0000-00006D190000}"/>
    <cellStyle name="Normal 71 2 2 3 2 3 2" xfId="16561" xr:uid="{00000000-0005-0000-0000-0000B1400000}"/>
    <cellStyle name="Normal 71 2 2 3 2 3 3" xfId="11541" xr:uid="{00000000-0005-0000-0000-0000152D0000}"/>
    <cellStyle name="Normal 71 2 2 3 2 3 3 3" xfId="26642" xr:uid="{00000000-0005-0000-0000-000012680000}"/>
    <cellStyle name="Normal 71 2 2 3 2 3 5" xfId="21629" xr:uid="{00000000-0005-0000-0000-00007D540000}"/>
    <cellStyle name="Normal 71 2 2 3 2 4" xfId="13219" xr:uid="{00000000-0005-0000-0000-0000A3330000}"/>
    <cellStyle name="Normal 71 2 2 3 2 4 3" xfId="28317" xr:uid="{00000000-0005-0000-0000-00009D6E0000}"/>
    <cellStyle name="Normal 71 2 2 3 2 5" xfId="8198" xr:uid="{00000000-0005-0000-0000-000006200000}"/>
    <cellStyle name="Normal 71 2 2 3 2 5 3" xfId="23300" xr:uid="{00000000-0005-0000-0000-0000045B0000}"/>
    <cellStyle name="Normal 71 2 2 3 2 7" xfId="18287" xr:uid="{00000000-0005-0000-0000-00006F470000}"/>
    <cellStyle name="Normal 71 2 2 3 3" xfId="3980" xr:uid="{00000000-0005-0000-0000-00008C0F0000}"/>
    <cellStyle name="Normal 71 2 2 3 3 2" xfId="14054" xr:uid="{00000000-0005-0000-0000-0000E6360000}"/>
    <cellStyle name="Normal 71 2 2 3 3 2 3" xfId="29152" xr:uid="{00000000-0005-0000-0000-0000E0710000}"/>
    <cellStyle name="Normal 71 2 2 3 3 3" xfId="9034" xr:uid="{00000000-0005-0000-0000-00004A230000}"/>
    <cellStyle name="Normal 71 2 2 3 3 3 3" xfId="24135" xr:uid="{00000000-0005-0000-0000-0000475E0000}"/>
    <cellStyle name="Normal 71 2 2 3 3 5" xfId="19122" xr:uid="{00000000-0005-0000-0000-0000B24A0000}"/>
    <cellStyle name="Normal 71 2 2 3 4" xfId="5673" xr:uid="{00000000-0005-0000-0000-000029160000}"/>
    <cellStyle name="Normal 71 2 2 3 4 2" xfId="15725" xr:uid="{00000000-0005-0000-0000-00006D3D0000}"/>
    <cellStyle name="Normal 71 2 2 3 4 2 3" xfId="30823" xr:uid="{00000000-0005-0000-0000-000067780000}"/>
    <cellStyle name="Normal 71 2 2 3 4 3" xfId="10705" xr:uid="{00000000-0005-0000-0000-0000D1290000}"/>
    <cellStyle name="Normal 71 2 2 3 4 3 3" xfId="25806" xr:uid="{00000000-0005-0000-0000-0000CE640000}"/>
    <cellStyle name="Normal 71 2 2 3 4 5" xfId="20793" xr:uid="{00000000-0005-0000-0000-000039510000}"/>
    <cellStyle name="Normal 71 2 2 3 5" xfId="12383" xr:uid="{00000000-0005-0000-0000-00005F300000}"/>
    <cellStyle name="Normal 71 2 2 3 5 3" xfId="27481" xr:uid="{00000000-0005-0000-0000-0000596B0000}"/>
    <cellStyle name="Normal 71 2 2 3 6" xfId="7362" xr:uid="{00000000-0005-0000-0000-0000C21C0000}"/>
    <cellStyle name="Normal 71 2 2 3 6 3" xfId="22464" xr:uid="{00000000-0005-0000-0000-0000C0570000}"/>
    <cellStyle name="Normal 71 2 2 3 8" xfId="17451" xr:uid="{00000000-0005-0000-0000-00002B440000}"/>
    <cellStyle name="Normal 71 2 2 4" xfId="2709" xr:uid="{00000000-0005-0000-0000-0000950A0000}"/>
    <cellStyle name="Normal 71 2 2 4 2" xfId="4399" xr:uid="{00000000-0005-0000-0000-00002F110000}"/>
    <cellStyle name="Normal 71 2 2 4 2 2" xfId="14472" xr:uid="{00000000-0005-0000-0000-000088380000}"/>
    <cellStyle name="Normal 71 2 2 4 2 2 3" xfId="29570" xr:uid="{00000000-0005-0000-0000-000082730000}"/>
    <cellStyle name="Normal 71 2 2 4 2 3" xfId="9452" xr:uid="{00000000-0005-0000-0000-0000EC240000}"/>
    <cellStyle name="Normal 71 2 2 4 2 3 3" xfId="24553" xr:uid="{00000000-0005-0000-0000-0000E95F0000}"/>
    <cellStyle name="Normal 71 2 2 4 2 5" xfId="19540" xr:uid="{00000000-0005-0000-0000-0000544C0000}"/>
    <cellStyle name="Normal 71 2 2 4 3" xfId="6091" xr:uid="{00000000-0005-0000-0000-0000CB170000}"/>
    <cellStyle name="Normal 71 2 2 4 3 2" xfId="16143" xr:uid="{00000000-0005-0000-0000-00000F3F0000}"/>
    <cellStyle name="Normal 71 2 2 4 3 3" xfId="11123" xr:uid="{00000000-0005-0000-0000-0000732B0000}"/>
    <cellStyle name="Normal 71 2 2 4 3 3 3" xfId="26224" xr:uid="{00000000-0005-0000-0000-000070660000}"/>
    <cellStyle name="Normal 71 2 2 4 3 5" xfId="21211" xr:uid="{00000000-0005-0000-0000-0000DB520000}"/>
    <cellStyle name="Normal 71 2 2 4 4" xfId="12801" xr:uid="{00000000-0005-0000-0000-000001320000}"/>
    <cellStyle name="Normal 71 2 2 4 4 3" xfId="27899" xr:uid="{00000000-0005-0000-0000-0000FB6C0000}"/>
    <cellStyle name="Normal 71 2 2 4 5" xfId="7780" xr:uid="{00000000-0005-0000-0000-0000641E0000}"/>
    <cellStyle name="Normal 71 2 2 4 5 3" xfId="22882" xr:uid="{00000000-0005-0000-0000-000062590000}"/>
    <cellStyle name="Normal 71 2 2 4 7" xfId="17869" xr:uid="{00000000-0005-0000-0000-0000CD450000}"/>
    <cellStyle name="Normal 71 2 2 5" xfId="3562" xr:uid="{00000000-0005-0000-0000-0000EA0D0000}"/>
    <cellStyle name="Normal 71 2 2 5 2" xfId="13636" xr:uid="{00000000-0005-0000-0000-000044350000}"/>
    <cellStyle name="Normal 71 2 2 5 2 3" xfId="28734" xr:uid="{00000000-0005-0000-0000-00003E700000}"/>
    <cellStyle name="Normal 71 2 2 5 3" xfId="8616" xr:uid="{00000000-0005-0000-0000-0000A8210000}"/>
    <cellStyle name="Normal 71 2 2 5 3 3" xfId="23717" xr:uid="{00000000-0005-0000-0000-0000A55C0000}"/>
    <cellStyle name="Normal 71 2 2 5 5" xfId="18704" xr:uid="{00000000-0005-0000-0000-000010490000}"/>
    <cellStyle name="Normal 71 2 2 6" xfId="5255" xr:uid="{00000000-0005-0000-0000-000087140000}"/>
    <cellStyle name="Normal 71 2 2 6 2" xfId="15307" xr:uid="{00000000-0005-0000-0000-0000CB3B0000}"/>
    <cellStyle name="Normal 71 2 2 6 2 3" xfId="30405" xr:uid="{00000000-0005-0000-0000-0000C5760000}"/>
    <cellStyle name="Normal 71 2 2 6 3" xfId="10287" xr:uid="{00000000-0005-0000-0000-00002F280000}"/>
    <cellStyle name="Normal 71 2 2 6 3 3" xfId="25388" xr:uid="{00000000-0005-0000-0000-00002C630000}"/>
    <cellStyle name="Normal 71 2 2 6 5" xfId="20375" xr:uid="{00000000-0005-0000-0000-0000974F0000}"/>
    <cellStyle name="Normal 71 2 2 7" xfId="11965" xr:uid="{00000000-0005-0000-0000-0000BD2E0000}"/>
    <cellStyle name="Normal 71 2 2 7 3" xfId="27063" xr:uid="{00000000-0005-0000-0000-0000B7690000}"/>
    <cellStyle name="Normal 71 2 2 8" xfId="6944" xr:uid="{00000000-0005-0000-0000-0000201B0000}"/>
    <cellStyle name="Normal 71 2 2 8 3" xfId="22046" xr:uid="{00000000-0005-0000-0000-00001E560000}"/>
    <cellStyle name="Normal 71 2 3" xfId="1971" xr:uid="{00000000-0005-0000-0000-0000B3070000}"/>
    <cellStyle name="Normal 71 2 3 2" xfId="2392" xr:uid="{00000000-0005-0000-0000-000058090000}"/>
    <cellStyle name="Normal 71 2 3 2 2" xfId="3231" xr:uid="{00000000-0005-0000-0000-00009F0C0000}"/>
    <cellStyle name="Normal 71 2 3 2 2 2" xfId="4921" xr:uid="{00000000-0005-0000-0000-000039130000}"/>
    <cellStyle name="Normal 71 2 3 2 2 2 2" xfId="14994" xr:uid="{00000000-0005-0000-0000-0000923A0000}"/>
    <cellStyle name="Normal 71 2 3 2 2 2 2 3" xfId="30092" xr:uid="{00000000-0005-0000-0000-00008C750000}"/>
    <cellStyle name="Normal 71 2 3 2 2 2 3" xfId="9974" xr:uid="{00000000-0005-0000-0000-0000F6260000}"/>
    <cellStyle name="Normal 71 2 3 2 2 2 3 3" xfId="25075" xr:uid="{00000000-0005-0000-0000-0000F3610000}"/>
    <cellStyle name="Normal 71 2 3 2 2 2 5" xfId="20062" xr:uid="{00000000-0005-0000-0000-00005E4E0000}"/>
    <cellStyle name="Normal 71 2 3 2 2 3" xfId="6613" xr:uid="{00000000-0005-0000-0000-0000D5190000}"/>
    <cellStyle name="Normal 71 2 3 2 2 3 2" xfId="16665" xr:uid="{00000000-0005-0000-0000-000019410000}"/>
    <cellStyle name="Normal 71 2 3 2 2 3 3" xfId="11645" xr:uid="{00000000-0005-0000-0000-00007D2D0000}"/>
    <cellStyle name="Normal 71 2 3 2 2 3 3 3" xfId="26746" xr:uid="{00000000-0005-0000-0000-00007A680000}"/>
    <cellStyle name="Normal 71 2 3 2 2 3 5" xfId="21733" xr:uid="{00000000-0005-0000-0000-0000E5540000}"/>
    <cellStyle name="Normal 71 2 3 2 2 4" xfId="13323" xr:uid="{00000000-0005-0000-0000-00000B340000}"/>
    <cellStyle name="Normal 71 2 3 2 2 4 3" xfId="28421" xr:uid="{00000000-0005-0000-0000-0000056F0000}"/>
    <cellStyle name="Normal 71 2 3 2 2 5" xfId="8302" xr:uid="{00000000-0005-0000-0000-00006E200000}"/>
    <cellStyle name="Normal 71 2 3 2 2 5 3" xfId="23404" xr:uid="{00000000-0005-0000-0000-00006C5B0000}"/>
    <cellStyle name="Normal 71 2 3 2 2 7" xfId="18391" xr:uid="{00000000-0005-0000-0000-0000D7470000}"/>
    <cellStyle name="Normal 71 2 3 2 3" xfId="4084" xr:uid="{00000000-0005-0000-0000-0000F40F0000}"/>
    <cellStyle name="Normal 71 2 3 2 3 2" xfId="14158" xr:uid="{00000000-0005-0000-0000-00004E370000}"/>
    <cellStyle name="Normal 71 2 3 2 3 2 3" xfId="29256" xr:uid="{00000000-0005-0000-0000-000048720000}"/>
    <cellStyle name="Normal 71 2 3 2 3 3" xfId="9138" xr:uid="{00000000-0005-0000-0000-0000B2230000}"/>
    <cellStyle name="Normal 71 2 3 2 3 3 3" xfId="24239" xr:uid="{00000000-0005-0000-0000-0000AF5E0000}"/>
    <cellStyle name="Normal 71 2 3 2 3 5" xfId="19226" xr:uid="{00000000-0005-0000-0000-00001A4B0000}"/>
    <cellStyle name="Normal 71 2 3 2 4" xfId="5777" xr:uid="{00000000-0005-0000-0000-000091160000}"/>
    <cellStyle name="Normal 71 2 3 2 4 2" xfId="15829" xr:uid="{00000000-0005-0000-0000-0000D53D0000}"/>
    <cellStyle name="Normal 71 2 3 2 4 2 3" xfId="30927" xr:uid="{00000000-0005-0000-0000-0000CF780000}"/>
    <cellStyle name="Normal 71 2 3 2 4 3" xfId="10809" xr:uid="{00000000-0005-0000-0000-0000392A0000}"/>
    <cellStyle name="Normal 71 2 3 2 4 3 3" xfId="25910" xr:uid="{00000000-0005-0000-0000-000036650000}"/>
    <cellStyle name="Normal 71 2 3 2 4 5" xfId="20897" xr:uid="{00000000-0005-0000-0000-0000A1510000}"/>
    <cellStyle name="Normal 71 2 3 2 5" xfId="12487" xr:uid="{00000000-0005-0000-0000-0000C7300000}"/>
    <cellStyle name="Normal 71 2 3 2 5 3" xfId="27585" xr:uid="{00000000-0005-0000-0000-0000C16B0000}"/>
    <cellStyle name="Normal 71 2 3 2 6" xfId="7466" xr:uid="{00000000-0005-0000-0000-00002A1D0000}"/>
    <cellStyle name="Normal 71 2 3 2 6 3" xfId="22568" xr:uid="{00000000-0005-0000-0000-000028580000}"/>
    <cellStyle name="Normal 71 2 3 2 8" xfId="17555" xr:uid="{00000000-0005-0000-0000-000093440000}"/>
    <cellStyle name="Normal 71 2 3 3" xfId="2813" xr:uid="{00000000-0005-0000-0000-0000FD0A0000}"/>
    <cellStyle name="Normal 71 2 3 3 2" xfId="4503" xr:uid="{00000000-0005-0000-0000-000097110000}"/>
    <cellStyle name="Normal 71 2 3 3 2 2" xfId="14576" xr:uid="{00000000-0005-0000-0000-0000F0380000}"/>
    <cellStyle name="Normal 71 2 3 3 2 2 3" xfId="29674" xr:uid="{00000000-0005-0000-0000-0000EA730000}"/>
    <cellStyle name="Normal 71 2 3 3 2 3" xfId="9556" xr:uid="{00000000-0005-0000-0000-000054250000}"/>
    <cellStyle name="Normal 71 2 3 3 2 3 3" xfId="24657" xr:uid="{00000000-0005-0000-0000-000051600000}"/>
    <cellStyle name="Normal 71 2 3 3 2 5" xfId="19644" xr:uid="{00000000-0005-0000-0000-0000BC4C0000}"/>
    <cellStyle name="Normal 71 2 3 3 3" xfId="6195" xr:uid="{00000000-0005-0000-0000-000033180000}"/>
    <cellStyle name="Normal 71 2 3 3 3 2" xfId="16247" xr:uid="{00000000-0005-0000-0000-0000773F0000}"/>
    <cellStyle name="Normal 71 2 3 3 3 3" xfId="11227" xr:uid="{00000000-0005-0000-0000-0000DB2B0000}"/>
    <cellStyle name="Normal 71 2 3 3 3 3 3" xfId="26328" xr:uid="{00000000-0005-0000-0000-0000D8660000}"/>
    <cellStyle name="Normal 71 2 3 3 3 5" xfId="21315" xr:uid="{00000000-0005-0000-0000-000043530000}"/>
    <cellStyle name="Normal 71 2 3 3 4" xfId="12905" xr:uid="{00000000-0005-0000-0000-000069320000}"/>
    <cellStyle name="Normal 71 2 3 3 4 3" xfId="28003" xr:uid="{00000000-0005-0000-0000-0000636D0000}"/>
    <cellStyle name="Normal 71 2 3 3 5" xfId="7884" xr:uid="{00000000-0005-0000-0000-0000CC1E0000}"/>
    <cellStyle name="Normal 71 2 3 3 5 3" xfId="22986" xr:uid="{00000000-0005-0000-0000-0000CA590000}"/>
    <cellStyle name="Normal 71 2 3 3 7" xfId="17973" xr:uid="{00000000-0005-0000-0000-000035460000}"/>
    <cellStyle name="Normal 71 2 3 4" xfId="3666" xr:uid="{00000000-0005-0000-0000-0000520E0000}"/>
    <cellStyle name="Normal 71 2 3 4 2" xfId="13740" xr:uid="{00000000-0005-0000-0000-0000AC350000}"/>
    <cellStyle name="Normal 71 2 3 4 2 3" xfId="28838" xr:uid="{00000000-0005-0000-0000-0000A6700000}"/>
    <cellStyle name="Normal 71 2 3 4 3" xfId="8720" xr:uid="{00000000-0005-0000-0000-000010220000}"/>
    <cellStyle name="Normal 71 2 3 4 3 3" xfId="23821" xr:uid="{00000000-0005-0000-0000-00000D5D0000}"/>
    <cellStyle name="Normal 71 2 3 4 5" xfId="18808" xr:uid="{00000000-0005-0000-0000-000078490000}"/>
    <cellStyle name="Normal 71 2 3 5" xfId="5359" xr:uid="{00000000-0005-0000-0000-0000EF140000}"/>
    <cellStyle name="Normal 71 2 3 5 2" xfId="15411" xr:uid="{00000000-0005-0000-0000-0000333C0000}"/>
    <cellStyle name="Normal 71 2 3 5 2 3" xfId="30509" xr:uid="{00000000-0005-0000-0000-00002D770000}"/>
    <cellStyle name="Normal 71 2 3 5 3" xfId="10391" xr:uid="{00000000-0005-0000-0000-000097280000}"/>
    <cellStyle name="Normal 71 2 3 5 3 3" xfId="25492" xr:uid="{00000000-0005-0000-0000-000094630000}"/>
    <cellStyle name="Normal 71 2 3 5 5" xfId="20479" xr:uid="{00000000-0005-0000-0000-0000FF4F0000}"/>
    <cellStyle name="Normal 71 2 3 6" xfId="12069" xr:uid="{00000000-0005-0000-0000-0000252F0000}"/>
    <cellStyle name="Normal 71 2 3 6 3" xfId="27167" xr:uid="{00000000-0005-0000-0000-00001F6A0000}"/>
    <cellStyle name="Normal 71 2 3 7" xfId="7048" xr:uid="{00000000-0005-0000-0000-0000881B0000}"/>
    <cellStyle name="Normal 71 2 3 7 3" xfId="22150" xr:uid="{00000000-0005-0000-0000-000086560000}"/>
    <cellStyle name="Normal 71 2 3 9" xfId="17137" xr:uid="{00000000-0005-0000-0000-0000F1420000}"/>
    <cellStyle name="Normal 71 2 4" xfId="2184" xr:uid="{00000000-0005-0000-0000-000088080000}"/>
    <cellStyle name="Normal 71 2 4 2" xfId="3023" xr:uid="{00000000-0005-0000-0000-0000CF0B0000}"/>
    <cellStyle name="Normal 71 2 4 2 2" xfId="4713" xr:uid="{00000000-0005-0000-0000-000069120000}"/>
    <cellStyle name="Normal 71 2 4 2 2 2" xfId="14786" xr:uid="{00000000-0005-0000-0000-0000C2390000}"/>
    <cellStyle name="Normal 71 2 4 2 2 2 3" xfId="29884" xr:uid="{00000000-0005-0000-0000-0000BC740000}"/>
    <cellStyle name="Normal 71 2 4 2 2 3" xfId="9766" xr:uid="{00000000-0005-0000-0000-000026260000}"/>
    <cellStyle name="Normal 71 2 4 2 2 3 3" xfId="24867" xr:uid="{00000000-0005-0000-0000-000023610000}"/>
    <cellStyle name="Normal 71 2 4 2 2 5" xfId="19854" xr:uid="{00000000-0005-0000-0000-00008E4D0000}"/>
    <cellStyle name="Normal 71 2 4 2 3" xfId="6405" xr:uid="{00000000-0005-0000-0000-000005190000}"/>
    <cellStyle name="Normal 71 2 4 2 3 2" xfId="16457" xr:uid="{00000000-0005-0000-0000-000049400000}"/>
    <cellStyle name="Normal 71 2 4 2 3 3" xfId="11437" xr:uid="{00000000-0005-0000-0000-0000AD2C0000}"/>
    <cellStyle name="Normal 71 2 4 2 3 3 3" xfId="26538" xr:uid="{00000000-0005-0000-0000-0000AA670000}"/>
    <cellStyle name="Normal 71 2 4 2 3 5" xfId="21525" xr:uid="{00000000-0005-0000-0000-000015540000}"/>
    <cellStyle name="Normal 71 2 4 2 4" xfId="13115" xr:uid="{00000000-0005-0000-0000-00003B330000}"/>
    <cellStyle name="Normal 71 2 4 2 4 3" xfId="28213" xr:uid="{00000000-0005-0000-0000-0000356E0000}"/>
    <cellStyle name="Normal 71 2 4 2 5" xfId="8094" xr:uid="{00000000-0005-0000-0000-00009E1F0000}"/>
    <cellStyle name="Normal 71 2 4 2 5 3" xfId="23196" xr:uid="{00000000-0005-0000-0000-00009C5A0000}"/>
    <cellStyle name="Normal 71 2 4 2 7" xfId="18183" xr:uid="{00000000-0005-0000-0000-000007470000}"/>
    <cellStyle name="Normal 71 2 4 3" xfId="3876" xr:uid="{00000000-0005-0000-0000-0000240F0000}"/>
    <cellStyle name="Normal 71 2 4 3 2" xfId="13950" xr:uid="{00000000-0005-0000-0000-00007E360000}"/>
    <cellStyle name="Normal 71 2 4 3 2 3" xfId="29048" xr:uid="{00000000-0005-0000-0000-000078710000}"/>
    <cellStyle name="Normal 71 2 4 3 3" xfId="8930" xr:uid="{00000000-0005-0000-0000-0000E2220000}"/>
    <cellStyle name="Normal 71 2 4 3 3 3" xfId="24031" xr:uid="{00000000-0005-0000-0000-0000DF5D0000}"/>
    <cellStyle name="Normal 71 2 4 3 5" xfId="19018" xr:uid="{00000000-0005-0000-0000-00004A4A0000}"/>
    <cellStyle name="Normal 71 2 4 4" xfId="5569" xr:uid="{00000000-0005-0000-0000-0000C1150000}"/>
    <cellStyle name="Normal 71 2 4 4 2" xfId="15621" xr:uid="{00000000-0005-0000-0000-0000053D0000}"/>
    <cellStyle name="Normal 71 2 4 4 2 3" xfId="30719" xr:uid="{00000000-0005-0000-0000-0000FF770000}"/>
    <cellStyle name="Normal 71 2 4 4 3" xfId="10601" xr:uid="{00000000-0005-0000-0000-000069290000}"/>
    <cellStyle name="Normal 71 2 4 4 3 3" xfId="25702" xr:uid="{00000000-0005-0000-0000-000066640000}"/>
    <cellStyle name="Normal 71 2 4 4 5" xfId="20689" xr:uid="{00000000-0005-0000-0000-0000D1500000}"/>
    <cellStyle name="Normal 71 2 4 5" xfId="12279" xr:uid="{00000000-0005-0000-0000-0000F72F0000}"/>
    <cellStyle name="Normal 71 2 4 5 3" xfId="27377" xr:uid="{00000000-0005-0000-0000-0000F16A0000}"/>
    <cellStyle name="Normal 71 2 4 6" xfId="7258" xr:uid="{00000000-0005-0000-0000-00005A1C0000}"/>
    <cellStyle name="Normal 71 2 4 6 3" xfId="22360" xr:uid="{00000000-0005-0000-0000-000058570000}"/>
    <cellStyle name="Normal 71 2 4 8" xfId="17347" xr:uid="{00000000-0005-0000-0000-0000C3430000}"/>
    <cellStyle name="Normal 71 2 5" xfId="2605" xr:uid="{00000000-0005-0000-0000-00002D0A0000}"/>
    <cellStyle name="Normal 71 2 5 2" xfId="4295" xr:uid="{00000000-0005-0000-0000-0000C7100000}"/>
    <cellStyle name="Normal 71 2 5 2 2" xfId="14368" xr:uid="{00000000-0005-0000-0000-000020380000}"/>
    <cellStyle name="Normal 71 2 5 2 2 3" xfId="29466" xr:uid="{00000000-0005-0000-0000-00001A730000}"/>
    <cellStyle name="Normal 71 2 5 2 3" xfId="9348" xr:uid="{00000000-0005-0000-0000-000084240000}"/>
    <cellStyle name="Normal 71 2 5 2 3 3" xfId="24449" xr:uid="{00000000-0005-0000-0000-0000815F0000}"/>
    <cellStyle name="Normal 71 2 5 2 5" xfId="19436" xr:uid="{00000000-0005-0000-0000-0000EC4B0000}"/>
    <cellStyle name="Normal 71 2 5 3" xfId="5987" xr:uid="{00000000-0005-0000-0000-000063170000}"/>
    <cellStyle name="Normal 71 2 5 3 2" xfId="16039" xr:uid="{00000000-0005-0000-0000-0000A73E0000}"/>
    <cellStyle name="Normal 71 2 5 3 3" xfId="11019" xr:uid="{00000000-0005-0000-0000-00000B2B0000}"/>
    <cellStyle name="Normal 71 2 5 3 3 3" xfId="26120" xr:uid="{00000000-0005-0000-0000-000008660000}"/>
    <cellStyle name="Normal 71 2 5 3 5" xfId="21107" xr:uid="{00000000-0005-0000-0000-000073520000}"/>
    <cellStyle name="Normal 71 2 5 4" xfId="12697" xr:uid="{00000000-0005-0000-0000-000099310000}"/>
    <cellStyle name="Normal 71 2 5 4 3" xfId="27795" xr:uid="{00000000-0005-0000-0000-0000936C0000}"/>
    <cellStyle name="Normal 71 2 5 5" xfId="7676" xr:uid="{00000000-0005-0000-0000-0000FC1D0000}"/>
    <cellStyle name="Normal 71 2 5 5 3" xfId="22778" xr:uid="{00000000-0005-0000-0000-0000FA580000}"/>
    <cellStyle name="Normal 71 2 5 7" xfId="17765" xr:uid="{00000000-0005-0000-0000-000065450000}"/>
    <cellStyle name="Normal 71 2 6" xfId="3458" xr:uid="{00000000-0005-0000-0000-0000820D0000}"/>
    <cellStyle name="Normal 71 2 6 2" xfId="13532" xr:uid="{00000000-0005-0000-0000-0000DC340000}"/>
    <cellStyle name="Normal 71 2 6 2 3" xfId="28630" xr:uid="{00000000-0005-0000-0000-0000D66F0000}"/>
    <cellStyle name="Normal 71 2 6 3" xfId="8512" xr:uid="{00000000-0005-0000-0000-000040210000}"/>
    <cellStyle name="Normal 71 2 6 3 3" xfId="23613" xr:uid="{00000000-0005-0000-0000-00003D5C0000}"/>
    <cellStyle name="Normal 71 2 6 5" xfId="18600" xr:uid="{00000000-0005-0000-0000-0000A8480000}"/>
    <cellStyle name="Normal 71 2 7" xfId="5151" xr:uid="{00000000-0005-0000-0000-00001F140000}"/>
    <cellStyle name="Normal 71 2 7 2" xfId="15203" xr:uid="{00000000-0005-0000-0000-0000633B0000}"/>
    <cellStyle name="Normal 71 2 7 2 3" xfId="30301" xr:uid="{00000000-0005-0000-0000-00005D760000}"/>
    <cellStyle name="Normal 71 2 7 3" xfId="10183" xr:uid="{00000000-0005-0000-0000-0000C7270000}"/>
    <cellStyle name="Normal 71 2 7 3 3" xfId="25284" xr:uid="{00000000-0005-0000-0000-0000C4620000}"/>
    <cellStyle name="Normal 71 2 7 5" xfId="20271" xr:uid="{00000000-0005-0000-0000-00002F4F0000}"/>
    <cellStyle name="Normal 71 2 8" xfId="11861" xr:uid="{00000000-0005-0000-0000-0000552E0000}"/>
    <cellStyle name="Normal 71 2 8 3" xfId="26959" xr:uid="{00000000-0005-0000-0000-00004F690000}"/>
    <cellStyle name="Normal 71 2 9" xfId="6840" xr:uid="{00000000-0005-0000-0000-0000B81A0000}"/>
    <cellStyle name="Normal 71 2 9 3" xfId="21942" xr:uid="{00000000-0005-0000-0000-0000B6550000}"/>
    <cellStyle name="Normal 71 3" xfId="1804" xr:uid="{00000000-0005-0000-0000-00000C070000}"/>
    <cellStyle name="Normal 71 3 10" xfId="16981" xr:uid="{00000000-0005-0000-0000-000055420000}"/>
    <cellStyle name="Normal 71 3 2" xfId="2023" xr:uid="{00000000-0005-0000-0000-0000E7070000}"/>
    <cellStyle name="Normal 71 3 2 2" xfId="2444" xr:uid="{00000000-0005-0000-0000-00008C090000}"/>
    <cellStyle name="Normal 71 3 2 2 2" xfId="3283" xr:uid="{00000000-0005-0000-0000-0000D30C0000}"/>
    <cellStyle name="Normal 71 3 2 2 2 2" xfId="4973" xr:uid="{00000000-0005-0000-0000-00006D130000}"/>
    <cellStyle name="Normal 71 3 2 2 2 2 2" xfId="15046" xr:uid="{00000000-0005-0000-0000-0000C63A0000}"/>
    <cellStyle name="Normal 71 3 2 2 2 2 2 3" xfId="30144" xr:uid="{00000000-0005-0000-0000-0000C0750000}"/>
    <cellStyle name="Normal 71 3 2 2 2 2 3" xfId="10026" xr:uid="{00000000-0005-0000-0000-00002A270000}"/>
    <cellStyle name="Normal 71 3 2 2 2 2 3 3" xfId="25127" xr:uid="{00000000-0005-0000-0000-000027620000}"/>
    <cellStyle name="Normal 71 3 2 2 2 2 5" xfId="20114" xr:uid="{00000000-0005-0000-0000-0000924E0000}"/>
    <cellStyle name="Normal 71 3 2 2 2 3" xfId="6665" xr:uid="{00000000-0005-0000-0000-0000091A0000}"/>
    <cellStyle name="Normal 71 3 2 2 2 3 2" xfId="16717" xr:uid="{00000000-0005-0000-0000-00004D410000}"/>
    <cellStyle name="Normal 71 3 2 2 2 3 3" xfId="11697" xr:uid="{00000000-0005-0000-0000-0000B12D0000}"/>
    <cellStyle name="Normal 71 3 2 2 2 3 3 3" xfId="26798" xr:uid="{00000000-0005-0000-0000-0000AE680000}"/>
    <cellStyle name="Normal 71 3 2 2 2 3 5" xfId="21785" xr:uid="{00000000-0005-0000-0000-000019550000}"/>
    <cellStyle name="Normal 71 3 2 2 2 4" xfId="13375" xr:uid="{00000000-0005-0000-0000-00003F340000}"/>
    <cellStyle name="Normal 71 3 2 2 2 4 3" xfId="28473" xr:uid="{00000000-0005-0000-0000-0000396F0000}"/>
    <cellStyle name="Normal 71 3 2 2 2 5" xfId="8354" xr:uid="{00000000-0005-0000-0000-0000A2200000}"/>
    <cellStyle name="Normal 71 3 2 2 2 5 3" xfId="23456" xr:uid="{00000000-0005-0000-0000-0000A05B0000}"/>
    <cellStyle name="Normal 71 3 2 2 2 7" xfId="18443" xr:uid="{00000000-0005-0000-0000-00000B480000}"/>
    <cellStyle name="Normal 71 3 2 2 3" xfId="4136" xr:uid="{00000000-0005-0000-0000-000028100000}"/>
    <cellStyle name="Normal 71 3 2 2 3 2" xfId="14210" xr:uid="{00000000-0005-0000-0000-000082370000}"/>
    <cellStyle name="Normal 71 3 2 2 3 2 3" xfId="29308" xr:uid="{00000000-0005-0000-0000-00007C720000}"/>
    <cellStyle name="Normal 71 3 2 2 3 3" xfId="9190" xr:uid="{00000000-0005-0000-0000-0000E6230000}"/>
    <cellStyle name="Normal 71 3 2 2 3 3 3" xfId="24291" xr:uid="{00000000-0005-0000-0000-0000E35E0000}"/>
    <cellStyle name="Normal 71 3 2 2 3 5" xfId="19278" xr:uid="{00000000-0005-0000-0000-00004E4B0000}"/>
    <cellStyle name="Normal 71 3 2 2 4" xfId="5829" xr:uid="{00000000-0005-0000-0000-0000C5160000}"/>
    <cellStyle name="Normal 71 3 2 2 4 2" xfId="15881" xr:uid="{00000000-0005-0000-0000-0000093E0000}"/>
    <cellStyle name="Normal 71 3 2 2 4 3" xfId="10861" xr:uid="{00000000-0005-0000-0000-00006D2A0000}"/>
    <cellStyle name="Normal 71 3 2 2 4 3 3" xfId="25962" xr:uid="{00000000-0005-0000-0000-00006A650000}"/>
    <cellStyle name="Normal 71 3 2 2 4 5" xfId="20949" xr:uid="{00000000-0005-0000-0000-0000D5510000}"/>
    <cellStyle name="Normal 71 3 2 2 5" xfId="12539" xr:uid="{00000000-0005-0000-0000-0000FB300000}"/>
    <cellStyle name="Normal 71 3 2 2 5 3" xfId="27637" xr:uid="{00000000-0005-0000-0000-0000F56B0000}"/>
    <cellStyle name="Normal 71 3 2 2 6" xfId="7518" xr:uid="{00000000-0005-0000-0000-00005E1D0000}"/>
    <cellStyle name="Normal 71 3 2 2 6 3" xfId="22620" xr:uid="{00000000-0005-0000-0000-00005C580000}"/>
    <cellStyle name="Normal 71 3 2 2 8" xfId="17607" xr:uid="{00000000-0005-0000-0000-0000C7440000}"/>
    <cellStyle name="Normal 71 3 2 3" xfId="2865" xr:uid="{00000000-0005-0000-0000-0000310B0000}"/>
    <cellStyle name="Normal 71 3 2 3 2" xfId="4555" xr:uid="{00000000-0005-0000-0000-0000CB110000}"/>
    <cellStyle name="Normal 71 3 2 3 2 2" xfId="14628" xr:uid="{00000000-0005-0000-0000-000024390000}"/>
    <cellStyle name="Normal 71 3 2 3 2 2 3" xfId="29726" xr:uid="{00000000-0005-0000-0000-00001E740000}"/>
    <cellStyle name="Normal 71 3 2 3 2 3" xfId="9608" xr:uid="{00000000-0005-0000-0000-000088250000}"/>
    <cellStyle name="Normal 71 3 2 3 2 3 3" xfId="24709" xr:uid="{00000000-0005-0000-0000-000085600000}"/>
    <cellStyle name="Normal 71 3 2 3 2 5" xfId="19696" xr:uid="{00000000-0005-0000-0000-0000F04C0000}"/>
    <cellStyle name="Normal 71 3 2 3 3" xfId="6247" xr:uid="{00000000-0005-0000-0000-000067180000}"/>
    <cellStyle name="Normal 71 3 2 3 3 2" xfId="16299" xr:uid="{00000000-0005-0000-0000-0000AB3F0000}"/>
    <cellStyle name="Normal 71 3 2 3 3 3" xfId="11279" xr:uid="{00000000-0005-0000-0000-00000F2C0000}"/>
    <cellStyle name="Normal 71 3 2 3 3 3 3" xfId="26380" xr:uid="{00000000-0005-0000-0000-00000C670000}"/>
    <cellStyle name="Normal 71 3 2 3 3 5" xfId="21367" xr:uid="{00000000-0005-0000-0000-000077530000}"/>
    <cellStyle name="Normal 71 3 2 3 4" xfId="12957" xr:uid="{00000000-0005-0000-0000-00009D320000}"/>
    <cellStyle name="Normal 71 3 2 3 4 3" xfId="28055" xr:uid="{00000000-0005-0000-0000-0000976D0000}"/>
    <cellStyle name="Normal 71 3 2 3 5" xfId="7936" xr:uid="{00000000-0005-0000-0000-0000001F0000}"/>
    <cellStyle name="Normal 71 3 2 3 5 3" xfId="23038" xr:uid="{00000000-0005-0000-0000-0000FE590000}"/>
    <cellStyle name="Normal 71 3 2 3 7" xfId="18025" xr:uid="{00000000-0005-0000-0000-000069460000}"/>
    <cellStyle name="Normal 71 3 2 4" xfId="3718" xr:uid="{00000000-0005-0000-0000-0000860E0000}"/>
    <cellStyle name="Normal 71 3 2 4 2" xfId="13792" xr:uid="{00000000-0005-0000-0000-0000E0350000}"/>
    <cellStyle name="Normal 71 3 2 4 2 3" xfId="28890" xr:uid="{00000000-0005-0000-0000-0000DA700000}"/>
    <cellStyle name="Normal 71 3 2 4 3" xfId="8772" xr:uid="{00000000-0005-0000-0000-000044220000}"/>
    <cellStyle name="Normal 71 3 2 4 3 3" xfId="23873" xr:uid="{00000000-0005-0000-0000-0000415D0000}"/>
    <cellStyle name="Normal 71 3 2 4 5" xfId="18860" xr:uid="{00000000-0005-0000-0000-0000AC490000}"/>
    <cellStyle name="Normal 71 3 2 5" xfId="5411" xr:uid="{00000000-0005-0000-0000-000023150000}"/>
    <cellStyle name="Normal 71 3 2 5 2" xfId="15463" xr:uid="{00000000-0005-0000-0000-0000673C0000}"/>
    <cellStyle name="Normal 71 3 2 5 2 3" xfId="30561" xr:uid="{00000000-0005-0000-0000-000061770000}"/>
    <cellStyle name="Normal 71 3 2 5 3" xfId="10443" xr:uid="{00000000-0005-0000-0000-0000CB280000}"/>
    <cellStyle name="Normal 71 3 2 5 3 3" xfId="25544" xr:uid="{00000000-0005-0000-0000-0000C8630000}"/>
    <cellStyle name="Normal 71 3 2 5 5" xfId="20531" xr:uid="{00000000-0005-0000-0000-000033500000}"/>
    <cellStyle name="Normal 71 3 2 6" xfId="12121" xr:uid="{00000000-0005-0000-0000-0000592F0000}"/>
    <cellStyle name="Normal 71 3 2 6 3" xfId="27219" xr:uid="{00000000-0005-0000-0000-0000536A0000}"/>
    <cellStyle name="Normal 71 3 2 7" xfId="7100" xr:uid="{00000000-0005-0000-0000-0000BC1B0000}"/>
    <cellStyle name="Normal 71 3 2 7 3" xfId="22202" xr:uid="{00000000-0005-0000-0000-0000BA560000}"/>
    <cellStyle name="Normal 71 3 2 9" xfId="17189" xr:uid="{00000000-0005-0000-0000-000025430000}"/>
    <cellStyle name="Normal 71 3 3" xfId="2236" xr:uid="{00000000-0005-0000-0000-0000BC080000}"/>
    <cellStyle name="Normal 71 3 3 2" xfId="3075" xr:uid="{00000000-0005-0000-0000-0000030C0000}"/>
    <cellStyle name="Normal 71 3 3 2 2" xfId="4765" xr:uid="{00000000-0005-0000-0000-00009D120000}"/>
    <cellStyle name="Normal 71 3 3 2 2 2" xfId="14838" xr:uid="{00000000-0005-0000-0000-0000F6390000}"/>
    <cellStyle name="Normal 71 3 3 2 2 2 3" xfId="29936" xr:uid="{00000000-0005-0000-0000-0000F0740000}"/>
    <cellStyle name="Normal 71 3 3 2 2 3" xfId="9818" xr:uid="{00000000-0005-0000-0000-00005A260000}"/>
    <cellStyle name="Normal 71 3 3 2 2 3 3" xfId="24919" xr:uid="{00000000-0005-0000-0000-000057610000}"/>
    <cellStyle name="Normal 71 3 3 2 2 5" xfId="19906" xr:uid="{00000000-0005-0000-0000-0000C24D0000}"/>
    <cellStyle name="Normal 71 3 3 2 3" xfId="6457" xr:uid="{00000000-0005-0000-0000-000039190000}"/>
    <cellStyle name="Normal 71 3 3 2 3 2" xfId="16509" xr:uid="{00000000-0005-0000-0000-00007D400000}"/>
    <cellStyle name="Normal 71 3 3 2 3 3" xfId="11489" xr:uid="{00000000-0005-0000-0000-0000E12C0000}"/>
    <cellStyle name="Normal 71 3 3 2 3 3 3" xfId="26590" xr:uid="{00000000-0005-0000-0000-0000DE670000}"/>
    <cellStyle name="Normal 71 3 3 2 3 5" xfId="21577" xr:uid="{00000000-0005-0000-0000-000049540000}"/>
    <cellStyle name="Normal 71 3 3 2 4" xfId="13167" xr:uid="{00000000-0005-0000-0000-00006F330000}"/>
    <cellStyle name="Normal 71 3 3 2 4 3" xfId="28265" xr:uid="{00000000-0005-0000-0000-0000696E0000}"/>
    <cellStyle name="Normal 71 3 3 2 5" xfId="8146" xr:uid="{00000000-0005-0000-0000-0000D21F0000}"/>
    <cellStyle name="Normal 71 3 3 2 5 3" xfId="23248" xr:uid="{00000000-0005-0000-0000-0000D05A0000}"/>
    <cellStyle name="Normal 71 3 3 2 7" xfId="18235" xr:uid="{00000000-0005-0000-0000-00003B470000}"/>
    <cellStyle name="Normal 71 3 3 3" xfId="3928" xr:uid="{00000000-0005-0000-0000-0000580F0000}"/>
    <cellStyle name="Normal 71 3 3 3 2" xfId="14002" xr:uid="{00000000-0005-0000-0000-0000B2360000}"/>
    <cellStyle name="Normal 71 3 3 3 2 3" xfId="29100" xr:uid="{00000000-0005-0000-0000-0000AC710000}"/>
    <cellStyle name="Normal 71 3 3 3 3" xfId="8982" xr:uid="{00000000-0005-0000-0000-000016230000}"/>
    <cellStyle name="Normal 71 3 3 3 3 3" xfId="24083" xr:uid="{00000000-0005-0000-0000-0000135E0000}"/>
    <cellStyle name="Normal 71 3 3 3 5" xfId="19070" xr:uid="{00000000-0005-0000-0000-00007E4A0000}"/>
    <cellStyle name="Normal 71 3 3 4" xfId="5621" xr:uid="{00000000-0005-0000-0000-0000F5150000}"/>
    <cellStyle name="Normal 71 3 3 4 2" xfId="15673" xr:uid="{00000000-0005-0000-0000-0000393D0000}"/>
    <cellStyle name="Normal 71 3 3 4 2 3" xfId="30771" xr:uid="{00000000-0005-0000-0000-000033780000}"/>
    <cellStyle name="Normal 71 3 3 4 3" xfId="10653" xr:uid="{00000000-0005-0000-0000-00009D290000}"/>
    <cellStyle name="Normal 71 3 3 4 3 3" xfId="25754" xr:uid="{00000000-0005-0000-0000-00009A640000}"/>
    <cellStyle name="Normal 71 3 3 4 5" xfId="20741" xr:uid="{00000000-0005-0000-0000-000005510000}"/>
    <cellStyle name="Normal 71 3 3 5" xfId="12331" xr:uid="{00000000-0005-0000-0000-00002B300000}"/>
    <cellStyle name="Normal 71 3 3 5 3" xfId="27429" xr:uid="{00000000-0005-0000-0000-0000256B0000}"/>
    <cellStyle name="Normal 71 3 3 6" xfId="7310" xr:uid="{00000000-0005-0000-0000-00008E1C0000}"/>
    <cellStyle name="Normal 71 3 3 6 3" xfId="22412" xr:uid="{00000000-0005-0000-0000-00008C570000}"/>
    <cellStyle name="Normal 71 3 3 8" xfId="17399" xr:uid="{00000000-0005-0000-0000-0000F7430000}"/>
    <cellStyle name="Normal 71 3 4" xfId="2657" xr:uid="{00000000-0005-0000-0000-0000610A0000}"/>
    <cellStyle name="Normal 71 3 4 2" xfId="4347" xr:uid="{00000000-0005-0000-0000-0000FB100000}"/>
    <cellStyle name="Normal 71 3 4 2 2" xfId="14420" xr:uid="{00000000-0005-0000-0000-000054380000}"/>
    <cellStyle name="Normal 71 3 4 2 2 3" xfId="29518" xr:uid="{00000000-0005-0000-0000-00004E730000}"/>
    <cellStyle name="Normal 71 3 4 2 3" xfId="9400" xr:uid="{00000000-0005-0000-0000-0000B8240000}"/>
    <cellStyle name="Normal 71 3 4 2 3 3" xfId="24501" xr:uid="{00000000-0005-0000-0000-0000B55F0000}"/>
    <cellStyle name="Normal 71 3 4 2 5" xfId="19488" xr:uid="{00000000-0005-0000-0000-0000204C0000}"/>
    <cellStyle name="Normal 71 3 4 3" xfId="6039" xr:uid="{00000000-0005-0000-0000-000097170000}"/>
    <cellStyle name="Normal 71 3 4 3 2" xfId="16091" xr:uid="{00000000-0005-0000-0000-0000DB3E0000}"/>
    <cellStyle name="Normal 71 3 4 3 3" xfId="11071" xr:uid="{00000000-0005-0000-0000-00003F2B0000}"/>
    <cellStyle name="Normal 71 3 4 3 3 3" xfId="26172" xr:uid="{00000000-0005-0000-0000-00003C660000}"/>
    <cellStyle name="Normal 71 3 4 3 5" xfId="21159" xr:uid="{00000000-0005-0000-0000-0000A7520000}"/>
    <cellStyle name="Normal 71 3 4 4" xfId="12749" xr:uid="{00000000-0005-0000-0000-0000CD310000}"/>
    <cellStyle name="Normal 71 3 4 4 3" xfId="27847" xr:uid="{00000000-0005-0000-0000-0000C76C0000}"/>
    <cellStyle name="Normal 71 3 4 5" xfId="7728" xr:uid="{00000000-0005-0000-0000-0000301E0000}"/>
    <cellStyle name="Normal 71 3 4 5 3" xfId="22830" xr:uid="{00000000-0005-0000-0000-00002E590000}"/>
    <cellStyle name="Normal 71 3 4 7" xfId="17817" xr:uid="{00000000-0005-0000-0000-000099450000}"/>
    <cellStyle name="Normal 71 3 5" xfId="3510" xr:uid="{00000000-0005-0000-0000-0000B60D0000}"/>
    <cellStyle name="Normal 71 3 5 2" xfId="13584" xr:uid="{00000000-0005-0000-0000-000010350000}"/>
    <cellStyle name="Normal 71 3 5 2 3" xfId="28682" xr:uid="{00000000-0005-0000-0000-00000A700000}"/>
    <cellStyle name="Normal 71 3 5 3" xfId="8564" xr:uid="{00000000-0005-0000-0000-000074210000}"/>
    <cellStyle name="Normal 71 3 5 3 3" xfId="23665" xr:uid="{00000000-0005-0000-0000-0000715C0000}"/>
    <cellStyle name="Normal 71 3 5 5" xfId="18652" xr:uid="{00000000-0005-0000-0000-0000DC480000}"/>
    <cellStyle name="Normal 71 3 6" xfId="5203" xr:uid="{00000000-0005-0000-0000-000053140000}"/>
    <cellStyle name="Normal 71 3 6 2" xfId="15255" xr:uid="{00000000-0005-0000-0000-0000973B0000}"/>
    <cellStyle name="Normal 71 3 6 2 3" xfId="30353" xr:uid="{00000000-0005-0000-0000-000091760000}"/>
    <cellStyle name="Normal 71 3 6 3" xfId="10235" xr:uid="{00000000-0005-0000-0000-0000FB270000}"/>
    <cellStyle name="Normal 71 3 6 3 3" xfId="25336" xr:uid="{00000000-0005-0000-0000-0000F8620000}"/>
    <cellStyle name="Normal 71 3 6 5" xfId="20323" xr:uid="{00000000-0005-0000-0000-0000634F0000}"/>
    <cellStyle name="Normal 71 3 7" xfId="11913" xr:uid="{00000000-0005-0000-0000-0000892E0000}"/>
    <cellStyle name="Normal 71 3 7 3" xfId="27011" xr:uid="{00000000-0005-0000-0000-000083690000}"/>
    <cellStyle name="Normal 71 3 8" xfId="6892" xr:uid="{00000000-0005-0000-0000-0000EC1A0000}"/>
    <cellStyle name="Normal 71 3 8 3" xfId="21994" xr:uid="{00000000-0005-0000-0000-0000EA550000}"/>
    <cellStyle name="Normal 71 4" xfId="1917" xr:uid="{00000000-0005-0000-0000-00007D070000}"/>
    <cellStyle name="Normal 71 4 2" xfId="2340" xr:uid="{00000000-0005-0000-0000-000024090000}"/>
    <cellStyle name="Normal 71 4 2 2" xfId="3179" xr:uid="{00000000-0005-0000-0000-00006B0C0000}"/>
    <cellStyle name="Normal 71 4 2 2 2" xfId="4869" xr:uid="{00000000-0005-0000-0000-000005130000}"/>
    <cellStyle name="Normal 71 4 2 2 2 2" xfId="14942" xr:uid="{00000000-0005-0000-0000-00005E3A0000}"/>
    <cellStyle name="Normal 71 4 2 2 2 2 3" xfId="30040" xr:uid="{00000000-0005-0000-0000-000058750000}"/>
    <cellStyle name="Normal 71 4 2 2 2 3" xfId="9922" xr:uid="{00000000-0005-0000-0000-0000C2260000}"/>
    <cellStyle name="Normal 71 4 2 2 2 3 3" xfId="25023" xr:uid="{00000000-0005-0000-0000-0000BF610000}"/>
    <cellStyle name="Normal 71 4 2 2 2 5" xfId="20010" xr:uid="{00000000-0005-0000-0000-00002A4E0000}"/>
    <cellStyle name="Normal 71 4 2 2 3" xfId="6561" xr:uid="{00000000-0005-0000-0000-0000A1190000}"/>
    <cellStyle name="Normal 71 4 2 2 3 2" xfId="16613" xr:uid="{00000000-0005-0000-0000-0000E5400000}"/>
    <cellStyle name="Normal 71 4 2 2 3 3" xfId="11593" xr:uid="{00000000-0005-0000-0000-0000492D0000}"/>
    <cellStyle name="Normal 71 4 2 2 3 3 3" xfId="26694" xr:uid="{00000000-0005-0000-0000-000046680000}"/>
    <cellStyle name="Normal 71 4 2 2 3 5" xfId="21681" xr:uid="{00000000-0005-0000-0000-0000B1540000}"/>
    <cellStyle name="Normal 71 4 2 2 4" xfId="13271" xr:uid="{00000000-0005-0000-0000-0000D7330000}"/>
    <cellStyle name="Normal 71 4 2 2 4 3" xfId="28369" xr:uid="{00000000-0005-0000-0000-0000D16E0000}"/>
    <cellStyle name="Normal 71 4 2 2 5" xfId="8250" xr:uid="{00000000-0005-0000-0000-00003A200000}"/>
    <cellStyle name="Normal 71 4 2 2 5 3" xfId="23352" xr:uid="{00000000-0005-0000-0000-0000385B0000}"/>
    <cellStyle name="Normal 71 4 2 2 7" xfId="18339" xr:uid="{00000000-0005-0000-0000-0000A3470000}"/>
    <cellStyle name="Normal 71 4 2 3" xfId="4032" xr:uid="{00000000-0005-0000-0000-0000C00F0000}"/>
    <cellStyle name="Normal 71 4 2 3 2" xfId="14106" xr:uid="{00000000-0005-0000-0000-00001A370000}"/>
    <cellStyle name="Normal 71 4 2 3 2 3" xfId="29204" xr:uid="{00000000-0005-0000-0000-000014720000}"/>
    <cellStyle name="Normal 71 4 2 3 3" xfId="9086" xr:uid="{00000000-0005-0000-0000-00007E230000}"/>
    <cellStyle name="Normal 71 4 2 3 3 3" xfId="24187" xr:uid="{00000000-0005-0000-0000-00007B5E0000}"/>
    <cellStyle name="Normal 71 4 2 3 5" xfId="19174" xr:uid="{00000000-0005-0000-0000-0000E64A0000}"/>
    <cellStyle name="Normal 71 4 2 4" xfId="5725" xr:uid="{00000000-0005-0000-0000-00005D160000}"/>
    <cellStyle name="Normal 71 4 2 4 2" xfId="15777" xr:uid="{00000000-0005-0000-0000-0000A13D0000}"/>
    <cellStyle name="Normal 71 4 2 4 2 3" xfId="30875" xr:uid="{00000000-0005-0000-0000-00009B780000}"/>
    <cellStyle name="Normal 71 4 2 4 3" xfId="10757" xr:uid="{00000000-0005-0000-0000-0000052A0000}"/>
    <cellStyle name="Normal 71 4 2 4 3 3" xfId="25858" xr:uid="{00000000-0005-0000-0000-000002650000}"/>
    <cellStyle name="Normal 71 4 2 4 5" xfId="20845" xr:uid="{00000000-0005-0000-0000-00006D510000}"/>
    <cellStyle name="Normal 71 4 2 5" xfId="12435" xr:uid="{00000000-0005-0000-0000-000093300000}"/>
    <cellStyle name="Normal 71 4 2 5 3" xfId="27533" xr:uid="{00000000-0005-0000-0000-00008D6B0000}"/>
    <cellStyle name="Normal 71 4 2 6" xfId="7414" xr:uid="{00000000-0005-0000-0000-0000F61C0000}"/>
    <cellStyle name="Normal 71 4 2 6 3" xfId="22516" xr:uid="{00000000-0005-0000-0000-0000F4570000}"/>
    <cellStyle name="Normal 71 4 2 8" xfId="17503" xr:uid="{00000000-0005-0000-0000-00005F440000}"/>
    <cellStyle name="Normal 71 4 3" xfId="2761" xr:uid="{00000000-0005-0000-0000-0000C90A0000}"/>
    <cellStyle name="Normal 71 4 3 2" xfId="4451" xr:uid="{00000000-0005-0000-0000-000063110000}"/>
    <cellStyle name="Normal 71 4 3 2 2" xfId="14524" xr:uid="{00000000-0005-0000-0000-0000BC380000}"/>
    <cellStyle name="Normal 71 4 3 2 2 3" xfId="29622" xr:uid="{00000000-0005-0000-0000-0000B6730000}"/>
    <cellStyle name="Normal 71 4 3 2 3" xfId="9504" xr:uid="{00000000-0005-0000-0000-000020250000}"/>
    <cellStyle name="Normal 71 4 3 2 3 3" xfId="24605" xr:uid="{00000000-0005-0000-0000-00001D600000}"/>
    <cellStyle name="Normal 71 4 3 2 5" xfId="19592" xr:uid="{00000000-0005-0000-0000-0000884C0000}"/>
    <cellStyle name="Normal 71 4 3 3" xfId="6143" xr:uid="{00000000-0005-0000-0000-0000FF170000}"/>
    <cellStyle name="Normal 71 4 3 3 2" xfId="16195" xr:uid="{00000000-0005-0000-0000-0000433F0000}"/>
    <cellStyle name="Normal 71 4 3 3 3" xfId="11175" xr:uid="{00000000-0005-0000-0000-0000A72B0000}"/>
    <cellStyle name="Normal 71 4 3 3 3 3" xfId="26276" xr:uid="{00000000-0005-0000-0000-0000A4660000}"/>
    <cellStyle name="Normal 71 4 3 3 5" xfId="21263" xr:uid="{00000000-0005-0000-0000-00000F530000}"/>
    <cellStyle name="Normal 71 4 3 4" xfId="12853" xr:uid="{00000000-0005-0000-0000-000035320000}"/>
    <cellStyle name="Normal 71 4 3 4 3" xfId="27951" xr:uid="{00000000-0005-0000-0000-00002F6D0000}"/>
    <cellStyle name="Normal 71 4 3 5" xfId="7832" xr:uid="{00000000-0005-0000-0000-0000981E0000}"/>
    <cellStyle name="Normal 71 4 3 5 3" xfId="22934" xr:uid="{00000000-0005-0000-0000-000096590000}"/>
    <cellStyle name="Normal 71 4 3 7" xfId="17921" xr:uid="{00000000-0005-0000-0000-000001460000}"/>
    <cellStyle name="Normal 71 4 4" xfId="3614" xr:uid="{00000000-0005-0000-0000-00001E0E0000}"/>
    <cellStyle name="Normal 71 4 4 2" xfId="13688" xr:uid="{00000000-0005-0000-0000-000078350000}"/>
    <cellStyle name="Normal 71 4 4 2 3" xfId="28786" xr:uid="{00000000-0005-0000-0000-000072700000}"/>
    <cellStyle name="Normal 71 4 4 3" xfId="8668" xr:uid="{00000000-0005-0000-0000-0000DC210000}"/>
    <cellStyle name="Normal 71 4 4 3 3" xfId="23769" xr:uid="{00000000-0005-0000-0000-0000D95C0000}"/>
    <cellStyle name="Normal 71 4 4 5" xfId="18756" xr:uid="{00000000-0005-0000-0000-000044490000}"/>
    <cellStyle name="Normal 71 4 5" xfId="5307" xr:uid="{00000000-0005-0000-0000-0000BB140000}"/>
    <cellStyle name="Normal 71 4 5 2" xfId="15359" xr:uid="{00000000-0005-0000-0000-0000FF3B0000}"/>
    <cellStyle name="Normal 71 4 5 2 3" xfId="30457" xr:uid="{00000000-0005-0000-0000-0000F9760000}"/>
    <cellStyle name="Normal 71 4 5 3" xfId="10339" xr:uid="{00000000-0005-0000-0000-000063280000}"/>
    <cellStyle name="Normal 71 4 5 3 3" xfId="25440" xr:uid="{00000000-0005-0000-0000-000060630000}"/>
    <cellStyle name="Normal 71 4 5 5" xfId="20427" xr:uid="{00000000-0005-0000-0000-0000CB4F0000}"/>
    <cellStyle name="Normal 71 4 6" xfId="12017" xr:uid="{00000000-0005-0000-0000-0000F12E0000}"/>
    <cellStyle name="Normal 71 4 6 3" xfId="27115" xr:uid="{00000000-0005-0000-0000-0000EB690000}"/>
    <cellStyle name="Normal 71 4 7" xfId="6996" xr:uid="{00000000-0005-0000-0000-0000541B0000}"/>
    <cellStyle name="Normal 71 4 7 3" xfId="22098" xr:uid="{00000000-0005-0000-0000-000052560000}"/>
    <cellStyle name="Normal 71 4 9" xfId="17085" xr:uid="{00000000-0005-0000-0000-0000BD420000}"/>
    <cellStyle name="Normal 71 5" xfId="2130" xr:uid="{00000000-0005-0000-0000-000052080000}"/>
    <cellStyle name="Normal 71 5 2" xfId="2971" xr:uid="{00000000-0005-0000-0000-00009B0B0000}"/>
    <cellStyle name="Normal 71 5 2 2" xfId="4661" xr:uid="{00000000-0005-0000-0000-000035120000}"/>
    <cellStyle name="Normal 71 5 2 2 2" xfId="14734" xr:uid="{00000000-0005-0000-0000-00008E390000}"/>
    <cellStyle name="Normal 71 5 2 2 2 3" xfId="29832" xr:uid="{00000000-0005-0000-0000-000088740000}"/>
    <cellStyle name="Normal 71 5 2 2 3" xfId="9714" xr:uid="{00000000-0005-0000-0000-0000F2250000}"/>
    <cellStyle name="Normal 71 5 2 2 3 3" xfId="24815" xr:uid="{00000000-0005-0000-0000-0000EF600000}"/>
    <cellStyle name="Normal 71 5 2 2 5" xfId="19802" xr:uid="{00000000-0005-0000-0000-00005A4D0000}"/>
    <cellStyle name="Normal 71 5 2 3" xfId="6353" xr:uid="{00000000-0005-0000-0000-0000D1180000}"/>
    <cellStyle name="Normal 71 5 2 3 2" xfId="16405" xr:uid="{00000000-0005-0000-0000-000015400000}"/>
    <cellStyle name="Normal 71 5 2 3 3" xfId="11385" xr:uid="{00000000-0005-0000-0000-0000792C0000}"/>
    <cellStyle name="Normal 71 5 2 3 3 3" xfId="26486" xr:uid="{00000000-0005-0000-0000-000076670000}"/>
    <cellStyle name="Normal 71 5 2 3 5" xfId="21473" xr:uid="{00000000-0005-0000-0000-0000E1530000}"/>
    <cellStyle name="Normal 71 5 2 4" xfId="13063" xr:uid="{00000000-0005-0000-0000-000007330000}"/>
    <cellStyle name="Normal 71 5 2 4 3" xfId="28161" xr:uid="{00000000-0005-0000-0000-0000016E0000}"/>
    <cellStyle name="Normal 71 5 2 5" xfId="8042" xr:uid="{00000000-0005-0000-0000-00006A1F0000}"/>
    <cellStyle name="Normal 71 5 2 5 3" xfId="23144" xr:uid="{00000000-0005-0000-0000-0000685A0000}"/>
    <cellStyle name="Normal 71 5 2 7" xfId="18131" xr:uid="{00000000-0005-0000-0000-0000D3460000}"/>
    <cellStyle name="Normal 71 5 3" xfId="3824" xr:uid="{00000000-0005-0000-0000-0000F00E0000}"/>
    <cellStyle name="Normal 71 5 3 2" xfId="13898" xr:uid="{00000000-0005-0000-0000-00004A360000}"/>
    <cellStyle name="Normal 71 5 3 2 3" xfId="28996" xr:uid="{00000000-0005-0000-0000-000044710000}"/>
    <cellStyle name="Normal 71 5 3 3" xfId="8878" xr:uid="{00000000-0005-0000-0000-0000AE220000}"/>
    <cellStyle name="Normal 71 5 3 3 3" xfId="23979" xr:uid="{00000000-0005-0000-0000-0000AB5D0000}"/>
    <cellStyle name="Normal 71 5 3 5" xfId="18966" xr:uid="{00000000-0005-0000-0000-0000164A0000}"/>
    <cellStyle name="Normal 71 5 4" xfId="5517" xr:uid="{00000000-0005-0000-0000-00008D150000}"/>
    <cellStyle name="Normal 71 5 4 2" xfId="15569" xr:uid="{00000000-0005-0000-0000-0000D13C0000}"/>
    <cellStyle name="Normal 71 5 4 2 3" xfId="30667" xr:uid="{00000000-0005-0000-0000-0000CB770000}"/>
    <cellStyle name="Normal 71 5 4 3" xfId="10549" xr:uid="{00000000-0005-0000-0000-000035290000}"/>
    <cellStyle name="Normal 71 5 4 3 3" xfId="25650" xr:uid="{00000000-0005-0000-0000-000032640000}"/>
    <cellStyle name="Normal 71 5 4 5" xfId="20637" xr:uid="{00000000-0005-0000-0000-00009D500000}"/>
    <cellStyle name="Normal 71 5 5" xfId="12227" xr:uid="{00000000-0005-0000-0000-0000C32F0000}"/>
    <cellStyle name="Normal 71 5 5 3" xfId="27325" xr:uid="{00000000-0005-0000-0000-0000BD6A0000}"/>
    <cellStyle name="Normal 71 5 6" xfId="7206" xr:uid="{00000000-0005-0000-0000-0000261C0000}"/>
    <cellStyle name="Normal 71 5 6 3" xfId="22308" xr:uid="{00000000-0005-0000-0000-000024570000}"/>
    <cellStyle name="Normal 71 5 8" xfId="17295" xr:uid="{00000000-0005-0000-0000-00008F430000}"/>
    <cellStyle name="Normal 71 6" xfId="2551" xr:uid="{00000000-0005-0000-0000-0000F7090000}"/>
    <cellStyle name="Normal 71 6 2" xfId="4243" xr:uid="{00000000-0005-0000-0000-000093100000}"/>
    <cellStyle name="Normal 71 6 2 2" xfId="14316" xr:uid="{00000000-0005-0000-0000-0000EC370000}"/>
    <cellStyle name="Normal 71 6 2 2 3" xfId="29414" xr:uid="{00000000-0005-0000-0000-0000E6720000}"/>
    <cellStyle name="Normal 71 6 2 3" xfId="9296" xr:uid="{00000000-0005-0000-0000-000050240000}"/>
    <cellStyle name="Normal 71 6 2 3 3" xfId="24397" xr:uid="{00000000-0005-0000-0000-00004D5F0000}"/>
    <cellStyle name="Normal 71 6 2 5" xfId="19384" xr:uid="{00000000-0005-0000-0000-0000B84B0000}"/>
    <cellStyle name="Normal 71 6 3" xfId="5935" xr:uid="{00000000-0005-0000-0000-00002F170000}"/>
    <cellStyle name="Normal 71 6 3 2" xfId="15987" xr:uid="{00000000-0005-0000-0000-0000733E0000}"/>
    <cellStyle name="Normal 71 6 3 3" xfId="10967" xr:uid="{00000000-0005-0000-0000-0000D72A0000}"/>
    <cellStyle name="Normal 71 6 3 3 3" xfId="26068" xr:uid="{00000000-0005-0000-0000-0000D4650000}"/>
    <cellStyle name="Normal 71 6 3 5" xfId="21055" xr:uid="{00000000-0005-0000-0000-00003F520000}"/>
    <cellStyle name="Normal 71 6 4" xfId="12645" xr:uid="{00000000-0005-0000-0000-000065310000}"/>
    <cellStyle name="Normal 71 6 4 3" xfId="27743" xr:uid="{00000000-0005-0000-0000-00005F6C0000}"/>
    <cellStyle name="Normal 71 6 5" xfId="7624" xr:uid="{00000000-0005-0000-0000-0000C81D0000}"/>
    <cellStyle name="Normal 71 6 5 3" xfId="22726" xr:uid="{00000000-0005-0000-0000-0000C6580000}"/>
    <cellStyle name="Normal 71 6 7" xfId="17713" xr:uid="{00000000-0005-0000-0000-000031450000}"/>
    <cellStyle name="Normal 71 7" xfId="3403" xr:uid="{00000000-0005-0000-0000-00004B0D0000}"/>
    <cellStyle name="Normal 71 7 2" xfId="13480" xr:uid="{00000000-0005-0000-0000-0000A8340000}"/>
    <cellStyle name="Normal 71 7 2 3" xfId="28578" xr:uid="{00000000-0005-0000-0000-0000A26F0000}"/>
    <cellStyle name="Normal 71 7 3" xfId="8460" xr:uid="{00000000-0005-0000-0000-00000C210000}"/>
    <cellStyle name="Normal 71 7 3 3" xfId="23561" xr:uid="{00000000-0005-0000-0000-0000095C0000}"/>
    <cellStyle name="Normal 71 7 5" xfId="18548" xr:uid="{00000000-0005-0000-0000-000074480000}"/>
    <cellStyle name="Normal 71 8" xfId="5097" xr:uid="{00000000-0005-0000-0000-0000E9130000}"/>
    <cellStyle name="Normal 71 8 2" xfId="15151" xr:uid="{00000000-0005-0000-0000-00002F3B0000}"/>
    <cellStyle name="Normal 71 8 2 3" xfId="30249" xr:uid="{00000000-0005-0000-0000-000029760000}"/>
    <cellStyle name="Normal 71 8 3" xfId="10131" xr:uid="{00000000-0005-0000-0000-000093270000}"/>
    <cellStyle name="Normal 71 8 3 3" xfId="25232" xr:uid="{00000000-0005-0000-0000-000090620000}"/>
    <cellStyle name="Normal 71 8 5" xfId="20219" xr:uid="{00000000-0005-0000-0000-0000FB4E0000}"/>
    <cellStyle name="Normal 71 9" xfId="11807" xr:uid="{00000000-0005-0000-0000-00001F2E0000}"/>
    <cellStyle name="Normal 71 9 3" xfId="26907" xr:uid="{00000000-0005-0000-0000-00001B690000}"/>
    <cellStyle name="Normal 72" xfId="1490" xr:uid="{00000000-0005-0000-0000-0000D2050000}"/>
    <cellStyle name="Normal 72 10" xfId="6787" xr:uid="{00000000-0005-0000-0000-0000831A0000}"/>
    <cellStyle name="Normal 72 10 3" xfId="21891" xr:uid="{00000000-0005-0000-0000-000083550000}"/>
    <cellStyle name="Normal 72 12" xfId="16876" xr:uid="{00000000-0005-0000-0000-0000EC410000}"/>
    <cellStyle name="Normal 72 2" xfId="1751" xr:uid="{00000000-0005-0000-0000-0000D7060000}"/>
    <cellStyle name="Normal 72 2 11" xfId="16930" xr:uid="{00000000-0005-0000-0000-000022420000}"/>
    <cellStyle name="Normal 72 2 2" xfId="1859" xr:uid="{00000000-0005-0000-0000-000043070000}"/>
    <cellStyle name="Normal 72 2 2 10" xfId="17034" xr:uid="{00000000-0005-0000-0000-00008A420000}"/>
    <cellStyle name="Normal 72 2 2 2" xfId="2076" xr:uid="{00000000-0005-0000-0000-00001C080000}"/>
    <cellStyle name="Normal 72 2 2 2 2" xfId="2497" xr:uid="{00000000-0005-0000-0000-0000C1090000}"/>
    <cellStyle name="Normal 72 2 2 2 2 2" xfId="3336" xr:uid="{00000000-0005-0000-0000-0000080D0000}"/>
    <cellStyle name="Normal 72 2 2 2 2 2 2" xfId="5026" xr:uid="{00000000-0005-0000-0000-0000A2130000}"/>
    <cellStyle name="Normal 72 2 2 2 2 2 2 2" xfId="15099" xr:uid="{00000000-0005-0000-0000-0000FB3A0000}"/>
    <cellStyle name="Normal 72 2 2 2 2 2 2 2 3" xfId="30197" xr:uid="{00000000-0005-0000-0000-0000F5750000}"/>
    <cellStyle name="Normal 72 2 2 2 2 2 2 3" xfId="10079" xr:uid="{00000000-0005-0000-0000-00005F270000}"/>
    <cellStyle name="Normal 72 2 2 2 2 2 2 3 3" xfId="25180" xr:uid="{00000000-0005-0000-0000-00005C620000}"/>
    <cellStyle name="Normal 72 2 2 2 2 2 2 5" xfId="20167" xr:uid="{00000000-0005-0000-0000-0000C74E0000}"/>
    <cellStyle name="Normal 72 2 2 2 2 2 3" xfId="6718" xr:uid="{00000000-0005-0000-0000-00003E1A0000}"/>
    <cellStyle name="Normal 72 2 2 2 2 2 3 2" xfId="16770" xr:uid="{00000000-0005-0000-0000-000082410000}"/>
    <cellStyle name="Normal 72 2 2 2 2 2 3 3" xfId="11750" xr:uid="{00000000-0005-0000-0000-0000E62D0000}"/>
    <cellStyle name="Normal 72 2 2 2 2 2 3 3 3" xfId="26851" xr:uid="{00000000-0005-0000-0000-0000E3680000}"/>
    <cellStyle name="Normal 72 2 2 2 2 2 3 5" xfId="21838" xr:uid="{00000000-0005-0000-0000-00004E550000}"/>
    <cellStyle name="Normal 72 2 2 2 2 2 4" xfId="13428" xr:uid="{00000000-0005-0000-0000-000074340000}"/>
    <cellStyle name="Normal 72 2 2 2 2 2 4 3" xfId="28526" xr:uid="{00000000-0005-0000-0000-00006E6F0000}"/>
    <cellStyle name="Normal 72 2 2 2 2 2 5" xfId="8407" xr:uid="{00000000-0005-0000-0000-0000D7200000}"/>
    <cellStyle name="Normal 72 2 2 2 2 2 5 3" xfId="23509" xr:uid="{00000000-0005-0000-0000-0000D55B0000}"/>
    <cellStyle name="Normal 72 2 2 2 2 2 7" xfId="18496" xr:uid="{00000000-0005-0000-0000-000040480000}"/>
    <cellStyle name="Normal 72 2 2 2 2 3" xfId="4189" xr:uid="{00000000-0005-0000-0000-00005D100000}"/>
    <cellStyle name="Normal 72 2 2 2 2 3 2" xfId="14263" xr:uid="{00000000-0005-0000-0000-0000B7370000}"/>
    <cellStyle name="Normal 72 2 2 2 2 3 2 3" xfId="29361" xr:uid="{00000000-0005-0000-0000-0000B1720000}"/>
    <cellStyle name="Normal 72 2 2 2 2 3 3" xfId="9243" xr:uid="{00000000-0005-0000-0000-00001B240000}"/>
    <cellStyle name="Normal 72 2 2 2 2 3 3 3" xfId="24344" xr:uid="{00000000-0005-0000-0000-0000185F0000}"/>
    <cellStyle name="Normal 72 2 2 2 2 3 5" xfId="19331" xr:uid="{00000000-0005-0000-0000-0000834B0000}"/>
    <cellStyle name="Normal 72 2 2 2 2 4" xfId="5882" xr:uid="{00000000-0005-0000-0000-0000FA160000}"/>
    <cellStyle name="Normal 72 2 2 2 2 4 2" xfId="15934" xr:uid="{00000000-0005-0000-0000-00003E3E0000}"/>
    <cellStyle name="Normal 72 2 2 2 2 4 3" xfId="10914" xr:uid="{00000000-0005-0000-0000-0000A22A0000}"/>
    <cellStyle name="Normal 72 2 2 2 2 4 3 3" xfId="26015" xr:uid="{00000000-0005-0000-0000-00009F650000}"/>
    <cellStyle name="Normal 72 2 2 2 2 4 5" xfId="21002" xr:uid="{00000000-0005-0000-0000-00000A520000}"/>
    <cellStyle name="Normal 72 2 2 2 2 5" xfId="12592" xr:uid="{00000000-0005-0000-0000-000030310000}"/>
    <cellStyle name="Normal 72 2 2 2 2 5 3" xfId="27690" xr:uid="{00000000-0005-0000-0000-00002A6C0000}"/>
    <cellStyle name="Normal 72 2 2 2 2 6" xfId="7571" xr:uid="{00000000-0005-0000-0000-0000931D0000}"/>
    <cellStyle name="Normal 72 2 2 2 2 6 3" xfId="22673" xr:uid="{00000000-0005-0000-0000-000091580000}"/>
    <cellStyle name="Normal 72 2 2 2 2 8" xfId="17660" xr:uid="{00000000-0005-0000-0000-0000FC440000}"/>
    <cellStyle name="Normal 72 2 2 2 3" xfId="2918" xr:uid="{00000000-0005-0000-0000-0000660B0000}"/>
    <cellStyle name="Normal 72 2 2 2 3 2" xfId="4608" xr:uid="{00000000-0005-0000-0000-000000120000}"/>
    <cellStyle name="Normal 72 2 2 2 3 2 2" xfId="14681" xr:uid="{00000000-0005-0000-0000-000059390000}"/>
    <cellStyle name="Normal 72 2 2 2 3 2 2 3" xfId="29779" xr:uid="{00000000-0005-0000-0000-000053740000}"/>
    <cellStyle name="Normal 72 2 2 2 3 2 3" xfId="9661" xr:uid="{00000000-0005-0000-0000-0000BD250000}"/>
    <cellStyle name="Normal 72 2 2 2 3 2 3 3" xfId="24762" xr:uid="{00000000-0005-0000-0000-0000BA600000}"/>
    <cellStyle name="Normal 72 2 2 2 3 2 5" xfId="19749" xr:uid="{00000000-0005-0000-0000-0000254D0000}"/>
    <cellStyle name="Normal 72 2 2 2 3 3" xfId="6300" xr:uid="{00000000-0005-0000-0000-00009C180000}"/>
    <cellStyle name="Normal 72 2 2 2 3 3 2" xfId="16352" xr:uid="{00000000-0005-0000-0000-0000E03F0000}"/>
    <cellStyle name="Normal 72 2 2 2 3 3 3" xfId="11332" xr:uid="{00000000-0005-0000-0000-0000442C0000}"/>
    <cellStyle name="Normal 72 2 2 2 3 3 3 3" xfId="26433" xr:uid="{00000000-0005-0000-0000-000041670000}"/>
    <cellStyle name="Normal 72 2 2 2 3 3 5" xfId="21420" xr:uid="{00000000-0005-0000-0000-0000AC530000}"/>
    <cellStyle name="Normal 72 2 2 2 3 4" xfId="13010" xr:uid="{00000000-0005-0000-0000-0000D2320000}"/>
    <cellStyle name="Normal 72 2 2 2 3 4 3" xfId="28108" xr:uid="{00000000-0005-0000-0000-0000CC6D0000}"/>
    <cellStyle name="Normal 72 2 2 2 3 5" xfId="7989" xr:uid="{00000000-0005-0000-0000-0000351F0000}"/>
    <cellStyle name="Normal 72 2 2 2 3 5 3" xfId="23091" xr:uid="{00000000-0005-0000-0000-0000335A0000}"/>
    <cellStyle name="Normal 72 2 2 2 3 7" xfId="18078" xr:uid="{00000000-0005-0000-0000-00009E460000}"/>
    <cellStyle name="Normal 72 2 2 2 4" xfId="3771" xr:uid="{00000000-0005-0000-0000-0000BB0E0000}"/>
    <cellStyle name="Normal 72 2 2 2 4 2" xfId="13845" xr:uid="{00000000-0005-0000-0000-000015360000}"/>
    <cellStyle name="Normal 72 2 2 2 4 2 3" xfId="28943" xr:uid="{00000000-0005-0000-0000-00000F710000}"/>
    <cellStyle name="Normal 72 2 2 2 4 3" xfId="8825" xr:uid="{00000000-0005-0000-0000-000079220000}"/>
    <cellStyle name="Normal 72 2 2 2 4 3 3" xfId="23926" xr:uid="{00000000-0005-0000-0000-0000765D0000}"/>
    <cellStyle name="Normal 72 2 2 2 4 5" xfId="18913" xr:uid="{00000000-0005-0000-0000-0000E1490000}"/>
    <cellStyle name="Normal 72 2 2 2 5" xfId="5464" xr:uid="{00000000-0005-0000-0000-000058150000}"/>
    <cellStyle name="Normal 72 2 2 2 5 2" xfId="15516" xr:uid="{00000000-0005-0000-0000-00009C3C0000}"/>
    <cellStyle name="Normal 72 2 2 2 5 2 3" xfId="30614" xr:uid="{00000000-0005-0000-0000-000096770000}"/>
    <cellStyle name="Normal 72 2 2 2 5 3" xfId="10496" xr:uid="{00000000-0005-0000-0000-000000290000}"/>
    <cellStyle name="Normal 72 2 2 2 5 3 3" xfId="25597" xr:uid="{00000000-0005-0000-0000-0000FD630000}"/>
    <cellStyle name="Normal 72 2 2 2 5 5" xfId="20584" xr:uid="{00000000-0005-0000-0000-000068500000}"/>
    <cellStyle name="Normal 72 2 2 2 6" xfId="12174" xr:uid="{00000000-0005-0000-0000-00008E2F0000}"/>
    <cellStyle name="Normal 72 2 2 2 6 3" xfId="27272" xr:uid="{00000000-0005-0000-0000-0000886A0000}"/>
    <cellStyle name="Normal 72 2 2 2 7" xfId="7153" xr:uid="{00000000-0005-0000-0000-0000F11B0000}"/>
    <cellStyle name="Normal 72 2 2 2 7 3" xfId="22255" xr:uid="{00000000-0005-0000-0000-0000EF560000}"/>
    <cellStyle name="Normal 72 2 2 2 9" xfId="17242" xr:uid="{00000000-0005-0000-0000-00005A430000}"/>
    <cellStyle name="Normal 72 2 2 3" xfId="2289" xr:uid="{00000000-0005-0000-0000-0000F1080000}"/>
    <cellStyle name="Normal 72 2 2 3 2" xfId="3128" xr:uid="{00000000-0005-0000-0000-0000380C0000}"/>
    <cellStyle name="Normal 72 2 2 3 2 2" xfId="4818" xr:uid="{00000000-0005-0000-0000-0000D2120000}"/>
    <cellStyle name="Normal 72 2 2 3 2 2 2" xfId="14891" xr:uid="{00000000-0005-0000-0000-00002B3A0000}"/>
    <cellStyle name="Normal 72 2 2 3 2 2 2 3" xfId="29989" xr:uid="{00000000-0005-0000-0000-000025750000}"/>
    <cellStyle name="Normal 72 2 2 3 2 2 3" xfId="9871" xr:uid="{00000000-0005-0000-0000-00008F260000}"/>
    <cellStyle name="Normal 72 2 2 3 2 2 3 3" xfId="24972" xr:uid="{00000000-0005-0000-0000-00008C610000}"/>
    <cellStyle name="Normal 72 2 2 3 2 2 5" xfId="19959" xr:uid="{00000000-0005-0000-0000-0000F74D0000}"/>
    <cellStyle name="Normal 72 2 2 3 2 3" xfId="6510" xr:uid="{00000000-0005-0000-0000-00006E190000}"/>
    <cellStyle name="Normal 72 2 2 3 2 3 2" xfId="16562" xr:uid="{00000000-0005-0000-0000-0000B2400000}"/>
    <cellStyle name="Normal 72 2 2 3 2 3 3" xfId="11542" xr:uid="{00000000-0005-0000-0000-0000162D0000}"/>
    <cellStyle name="Normal 72 2 2 3 2 3 3 3" xfId="26643" xr:uid="{00000000-0005-0000-0000-000013680000}"/>
    <cellStyle name="Normal 72 2 2 3 2 3 5" xfId="21630" xr:uid="{00000000-0005-0000-0000-00007E540000}"/>
    <cellStyle name="Normal 72 2 2 3 2 4" xfId="13220" xr:uid="{00000000-0005-0000-0000-0000A4330000}"/>
    <cellStyle name="Normal 72 2 2 3 2 4 3" xfId="28318" xr:uid="{00000000-0005-0000-0000-00009E6E0000}"/>
    <cellStyle name="Normal 72 2 2 3 2 5" xfId="8199" xr:uid="{00000000-0005-0000-0000-000007200000}"/>
    <cellStyle name="Normal 72 2 2 3 2 5 3" xfId="23301" xr:uid="{00000000-0005-0000-0000-0000055B0000}"/>
    <cellStyle name="Normal 72 2 2 3 2 7" xfId="18288" xr:uid="{00000000-0005-0000-0000-000070470000}"/>
    <cellStyle name="Normal 72 2 2 3 3" xfId="3981" xr:uid="{00000000-0005-0000-0000-00008D0F0000}"/>
    <cellStyle name="Normal 72 2 2 3 3 2" xfId="14055" xr:uid="{00000000-0005-0000-0000-0000E7360000}"/>
    <cellStyle name="Normal 72 2 2 3 3 2 3" xfId="29153" xr:uid="{00000000-0005-0000-0000-0000E1710000}"/>
    <cellStyle name="Normal 72 2 2 3 3 3" xfId="9035" xr:uid="{00000000-0005-0000-0000-00004B230000}"/>
    <cellStyle name="Normal 72 2 2 3 3 3 3" xfId="24136" xr:uid="{00000000-0005-0000-0000-0000485E0000}"/>
    <cellStyle name="Normal 72 2 2 3 3 5" xfId="19123" xr:uid="{00000000-0005-0000-0000-0000B34A0000}"/>
    <cellStyle name="Normal 72 2 2 3 4" xfId="5674" xr:uid="{00000000-0005-0000-0000-00002A160000}"/>
    <cellStyle name="Normal 72 2 2 3 4 2" xfId="15726" xr:uid="{00000000-0005-0000-0000-00006E3D0000}"/>
    <cellStyle name="Normal 72 2 2 3 4 2 3" xfId="30824" xr:uid="{00000000-0005-0000-0000-000068780000}"/>
    <cellStyle name="Normal 72 2 2 3 4 3" xfId="10706" xr:uid="{00000000-0005-0000-0000-0000D2290000}"/>
    <cellStyle name="Normal 72 2 2 3 4 3 3" xfId="25807" xr:uid="{00000000-0005-0000-0000-0000CF640000}"/>
    <cellStyle name="Normal 72 2 2 3 4 5" xfId="20794" xr:uid="{00000000-0005-0000-0000-00003A510000}"/>
    <cellStyle name="Normal 72 2 2 3 5" xfId="12384" xr:uid="{00000000-0005-0000-0000-000060300000}"/>
    <cellStyle name="Normal 72 2 2 3 5 3" xfId="27482" xr:uid="{00000000-0005-0000-0000-00005A6B0000}"/>
    <cellStyle name="Normal 72 2 2 3 6" xfId="7363" xr:uid="{00000000-0005-0000-0000-0000C31C0000}"/>
    <cellStyle name="Normal 72 2 2 3 6 3" xfId="22465" xr:uid="{00000000-0005-0000-0000-0000C1570000}"/>
    <cellStyle name="Normal 72 2 2 3 8" xfId="17452" xr:uid="{00000000-0005-0000-0000-00002C440000}"/>
    <cellStyle name="Normal 72 2 2 4" xfId="2710" xr:uid="{00000000-0005-0000-0000-0000960A0000}"/>
    <cellStyle name="Normal 72 2 2 4 2" xfId="4400" xr:uid="{00000000-0005-0000-0000-000030110000}"/>
    <cellStyle name="Normal 72 2 2 4 2 2" xfId="14473" xr:uid="{00000000-0005-0000-0000-000089380000}"/>
    <cellStyle name="Normal 72 2 2 4 2 2 3" xfId="29571" xr:uid="{00000000-0005-0000-0000-000083730000}"/>
    <cellStyle name="Normal 72 2 2 4 2 3" xfId="9453" xr:uid="{00000000-0005-0000-0000-0000ED240000}"/>
    <cellStyle name="Normal 72 2 2 4 2 3 3" xfId="24554" xr:uid="{00000000-0005-0000-0000-0000EA5F0000}"/>
    <cellStyle name="Normal 72 2 2 4 2 5" xfId="19541" xr:uid="{00000000-0005-0000-0000-0000554C0000}"/>
    <cellStyle name="Normal 72 2 2 4 3" xfId="6092" xr:uid="{00000000-0005-0000-0000-0000CC170000}"/>
    <cellStyle name="Normal 72 2 2 4 3 2" xfId="16144" xr:uid="{00000000-0005-0000-0000-0000103F0000}"/>
    <cellStyle name="Normal 72 2 2 4 3 3" xfId="11124" xr:uid="{00000000-0005-0000-0000-0000742B0000}"/>
    <cellStyle name="Normal 72 2 2 4 3 3 3" xfId="26225" xr:uid="{00000000-0005-0000-0000-000071660000}"/>
    <cellStyle name="Normal 72 2 2 4 3 5" xfId="21212" xr:uid="{00000000-0005-0000-0000-0000DC520000}"/>
    <cellStyle name="Normal 72 2 2 4 4" xfId="12802" xr:uid="{00000000-0005-0000-0000-000002320000}"/>
    <cellStyle name="Normal 72 2 2 4 4 3" xfId="27900" xr:uid="{00000000-0005-0000-0000-0000FC6C0000}"/>
    <cellStyle name="Normal 72 2 2 4 5" xfId="7781" xr:uid="{00000000-0005-0000-0000-0000651E0000}"/>
    <cellStyle name="Normal 72 2 2 4 5 3" xfId="22883" xr:uid="{00000000-0005-0000-0000-000063590000}"/>
    <cellStyle name="Normal 72 2 2 4 7" xfId="17870" xr:uid="{00000000-0005-0000-0000-0000CE450000}"/>
    <cellStyle name="Normal 72 2 2 5" xfId="3563" xr:uid="{00000000-0005-0000-0000-0000EB0D0000}"/>
    <cellStyle name="Normal 72 2 2 5 2" xfId="13637" xr:uid="{00000000-0005-0000-0000-000045350000}"/>
    <cellStyle name="Normal 72 2 2 5 2 3" xfId="28735" xr:uid="{00000000-0005-0000-0000-00003F700000}"/>
    <cellStyle name="Normal 72 2 2 5 3" xfId="8617" xr:uid="{00000000-0005-0000-0000-0000A9210000}"/>
    <cellStyle name="Normal 72 2 2 5 3 3" xfId="23718" xr:uid="{00000000-0005-0000-0000-0000A65C0000}"/>
    <cellStyle name="Normal 72 2 2 5 5" xfId="18705" xr:uid="{00000000-0005-0000-0000-000011490000}"/>
    <cellStyle name="Normal 72 2 2 6" xfId="5256" xr:uid="{00000000-0005-0000-0000-000088140000}"/>
    <cellStyle name="Normal 72 2 2 6 2" xfId="15308" xr:uid="{00000000-0005-0000-0000-0000CC3B0000}"/>
    <cellStyle name="Normal 72 2 2 6 2 3" xfId="30406" xr:uid="{00000000-0005-0000-0000-0000C6760000}"/>
    <cellStyle name="Normal 72 2 2 6 3" xfId="10288" xr:uid="{00000000-0005-0000-0000-000030280000}"/>
    <cellStyle name="Normal 72 2 2 6 3 3" xfId="25389" xr:uid="{00000000-0005-0000-0000-00002D630000}"/>
    <cellStyle name="Normal 72 2 2 6 5" xfId="20376" xr:uid="{00000000-0005-0000-0000-0000984F0000}"/>
    <cellStyle name="Normal 72 2 2 7" xfId="11966" xr:uid="{00000000-0005-0000-0000-0000BE2E0000}"/>
    <cellStyle name="Normal 72 2 2 7 3" xfId="27064" xr:uid="{00000000-0005-0000-0000-0000B8690000}"/>
    <cellStyle name="Normal 72 2 2 8" xfId="6945" xr:uid="{00000000-0005-0000-0000-0000211B0000}"/>
    <cellStyle name="Normal 72 2 2 8 3" xfId="22047" xr:uid="{00000000-0005-0000-0000-00001F560000}"/>
    <cellStyle name="Normal 72 2 3" xfId="1972" xr:uid="{00000000-0005-0000-0000-0000B4070000}"/>
    <cellStyle name="Normal 72 2 3 2" xfId="2393" xr:uid="{00000000-0005-0000-0000-000059090000}"/>
    <cellStyle name="Normal 72 2 3 2 2" xfId="3232" xr:uid="{00000000-0005-0000-0000-0000A00C0000}"/>
    <cellStyle name="Normal 72 2 3 2 2 2" xfId="4922" xr:uid="{00000000-0005-0000-0000-00003A130000}"/>
    <cellStyle name="Normal 72 2 3 2 2 2 2" xfId="14995" xr:uid="{00000000-0005-0000-0000-0000933A0000}"/>
    <cellStyle name="Normal 72 2 3 2 2 2 2 3" xfId="30093" xr:uid="{00000000-0005-0000-0000-00008D750000}"/>
    <cellStyle name="Normal 72 2 3 2 2 2 3" xfId="9975" xr:uid="{00000000-0005-0000-0000-0000F7260000}"/>
    <cellStyle name="Normal 72 2 3 2 2 2 3 3" xfId="25076" xr:uid="{00000000-0005-0000-0000-0000F4610000}"/>
    <cellStyle name="Normal 72 2 3 2 2 2 5" xfId="20063" xr:uid="{00000000-0005-0000-0000-00005F4E0000}"/>
    <cellStyle name="Normal 72 2 3 2 2 3" xfId="6614" xr:uid="{00000000-0005-0000-0000-0000D6190000}"/>
    <cellStyle name="Normal 72 2 3 2 2 3 2" xfId="16666" xr:uid="{00000000-0005-0000-0000-00001A410000}"/>
    <cellStyle name="Normal 72 2 3 2 2 3 3" xfId="11646" xr:uid="{00000000-0005-0000-0000-00007E2D0000}"/>
    <cellStyle name="Normal 72 2 3 2 2 3 3 3" xfId="26747" xr:uid="{00000000-0005-0000-0000-00007B680000}"/>
    <cellStyle name="Normal 72 2 3 2 2 3 5" xfId="21734" xr:uid="{00000000-0005-0000-0000-0000E6540000}"/>
    <cellStyle name="Normal 72 2 3 2 2 4" xfId="13324" xr:uid="{00000000-0005-0000-0000-00000C340000}"/>
    <cellStyle name="Normal 72 2 3 2 2 4 3" xfId="28422" xr:uid="{00000000-0005-0000-0000-0000066F0000}"/>
    <cellStyle name="Normal 72 2 3 2 2 5" xfId="8303" xr:uid="{00000000-0005-0000-0000-00006F200000}"/>
    <cellStyle name="Normal 72 2 3 2 2 5 3" xfId="23405" xr:uid="{00000000-0005-0000-0000-00006D5B0000}"/>
    <cellStyle name="Normal 72 2 3 2 2 7" xfId="18392" xr:uid="{00000000-0005-0000-0000-0000D8470000}"/>
    <cellStyle name="Normal 72 2 3 2 3" xfId="4085" xr:uid="{00000000-0005-0000-0000-0000F50F0000}"/>
    <cellStyle name="Normal 72 2 3 2 3 2" xfId="14159" xr:uid="{00000000-0005-0000-0000-00004F370000}"/>
    <cellStyle name="Normal 72 2 3 2 3 2 3" xfId="29257" xr:uid="{00000000-0005-0000-0000-000049720000}"/>
    <cellStyle name="Normal 72 2 3 2 3 3" xfId="9139" xr:uid="{00000000-0005-0000-0000-0000B3230000}"/>
    <cellStyle name="Normal 72 2 3 2 3 3 3" xfId="24240" xr:uid="{00000000-0005-0000-0000-0000B05E0000}"/>
    <cellStyle name="Normal 72 2 3 2 3 5" xfId="19227" xr:uid="{00000000-0005-0000-0000-00001B4B0000}"/>
    <cellStyle name="Normal 72 2 3 2 4" xfId="5778" xr:uid="{00000000-0005-0000-0000-000092160000}"/>
    <cellStyle name="Normal 72 2 3 2 4 2" xfId="15830" xr:uid="{00000000-0005-0000-0000-0000D63D0000}"/>
    <cellStyle name="Normal 72 2 3 2 4 2 3" xfId="30928" xr:uid="{00000000-0005-0000-0000-0000D0780000}"/>
    <cellStyle name="Normal 72 2 3 2 4 3" xfId="10810" xr:uid="{00000000-0005-0000-0000-00003A2A0000}"/>
    <cellStyle name="Normal 72 2 3 2 4 3 3" xfId="25911" xr:uid="{00000000-0005-0000-0000-000037650000}"/>
    <cellStyle name="Normal 72 2 3 2 4 5" xfId="20898" xr:uid="{00000000-0005-0000-0000-0000A2510000}"/>
    <cellStyle name="Normal 72 2 3 2 5" xfId="12488" xr:uid="{00000000-0005-0000-0000-0000C8300000}"/>
    <cellStyle name="Normal 72 2 3 2 5 3" xfId="27586" xr:uid="{00000000-0005-0000-0000-0000C26B0000}"/>
    <cellStyle name="Normal 72 2 3 2 6" xfId="7467" xr:uid="{00000000-0005-0000-0000-00002B1D0000}"/>
    <cellStyle name="Normal 72 2 3 2 6 3" xfId="22569" xr:uid="{00000000-0005-0000-0000-000029580000}"/>
    <cellStyle name="Normal 72 2 3 2 8" xfId="17556" xr:uid="{00000000-0005-0000-0000-000094440000}"/>
    <cellStyle name="Normal 72 2 3 3" xfId="2814" xr:uid="{00000000-0005-0000-0000-0000FE0A0000}"/>
    <cellStyle name="Normal 72 2 3 3 2" xfId="4504" xr:uid="{00000000-0005-0000-0000-000098110000}"/>
    <cellStyle name="Normal 72 2 3 3 2 2" xfId="14577" xr:uid="{00000000-0005-0000-0000-0000F1380000}"/>
    <cellStyle name="Normal 72 2 3 3 2 2 3" xfId="29675" xr:uid="{00000000-0005-0000-0000-0000EB730000}"/>
    <cellStyle name="Normal 72 2 3 3 2 3" xfId="9557" xr:uid="{00000000-0005-0000-0000-000055250000}"/>
    <cellStyle name="Normal 72 2 3 3 2 3 3" xfId="24658" xr:uid="{00000000-0005-0000-0000-000052600000}"/>
    <cellStyle name="Normal 72 2 3 3 2 5" xfId="19645" xr:uid="{00000000-0005-0000-0000-0000BD4C0000}"/>
    <cellStyle name="Normal 72 2 3 3 3" xfId="6196" xr:uid="{00000000-0005-0000-0000-000034180000}"/>
    <cellStyle name="Normal 72 2 3 3 3 2" xfId="16248" xr:uid="{00000000-0005-0000-0000-0000783F0000}"/>
    <cellStyle name="Normal 72 2 3 3 3 3" xfId="11228" xr:uid="{00000000-0005-0000-0000-0000DC2B0000}"/>
    <cellStyle name="Normal 72 2 3 3 3 3 3" xfId="26329" xr:uid="{00000000-0005-0000-0000-0000D9660000}"/>
    <cellStyle name="Normal 72 2 3 3 3 5" xfId="21316" xr:uid="{00000000-0005-0000-0000-000044530000}"/>
    <cellStyle name="Normal 72 2 3 3 4" xfId="12906" xr:uid="{00000000-0005-0000-0000-00006A320000}"/>
    <cellStyle name="Normal 72 2 3 3 4 3" xfId="28004" xr:uid="{00000000-0005-0000-0000-0000646D0000}"/>
    <cellStyle name="Normal 72 2 3 3 5" xfId="7885" xr:uid="{00000000-0005-0000-0000-0000CD1E0000}"/>
    <cellStyle name="Normal 72 2 3 3 5 3" xfId="22987" xr:uid="{00000000-0005-0000-0000-0000CB590000}"/>
    <cellStyle name="Normal 72 2 3 3 7" xfId="17974" xr:uid="{00000000-0005-0000-0000-000036460000}"/>
    <cellStyle name="Normal 72 2 3 4" xfId="3667" xr:uid="{00000000-0005-0000-0000-0000530E0000}"/>
    <cellStyle name="Normal 72 2 3 4 2" xfId="13741" xr:uid="{00000000-0005-0000-0000-0000AD350000}"/>
    <cellStyle name="Normal 72 2 3 4 2 3" xfId="28839" xr:uid="{00000000-0005-0000-0000-0000A7700000}"/>
    <cellStyle name="Normal 72 2 3 4 3" xfId="8721" xr:uid="{00000000-0005-0000-0000-000011220000}"/>
    <cellStyle name="Normal 72 2 3 4 3 3" xfId="23822" xr:uid="{00000000-0005-0000-0000-00000E5D0000}"/>
    <cellStyle name="Normal 72 2 3 4 5" xfId="18809" xr:uid="{00000000-0005-0000-0000-000079490000}"/>
    <cellStyle name="Normal 72 2 3 5" xfId="5360" xr:uid="{00000000-0005-0000-0000-0000F0140000}"/>
    <cellStyle name="Normal 72 2 3 5 2" xfId="15412" xr:uid="{00000000-0005-0000-0000-0000343C0000}"/>
    <cellStyle name="Normal 72 2 3 5 2 3" xfId="30510" xr:uid="{00000000-0005-0000-0000-00002E770000}"/>
    <cellStyle name="Normal 72 2 3 5 3" xfId="10392" xr:uid="{00000000-0005-0000-0000-000098280000}"/>
    <cellStyle name="Normal 72 2 3 5 3 3" xfId="25493" xr:uid="{00000000-0005-0000-0000-000095630000}"/>
    <cellStyle name="Normal 72 2 3 5 5" xfId="20480" xr:uid="{00000000-0005-0000-0000-000000500000}"/>
    <cellStyle name="Normal 72 2 3 6" xfId="12070" xr:uid="{00000000-0005-0000-0000-0000262F0000}"/>
    <cellStyle name="Normal 72 2 3 6 3" xfId="27168" xr:uid="{00000000-0005-0000-0000-0000206A0000}"/>
    <cellStyle name="Normal 72 2 3 7" xfId="7049" xr:uid="{00000000-0005-0000-0000-0000891B0000}"/>
    <cellStyle name="Normal 72 2 3 7 3" xfId="22151" xr:uid="{00000000-0005-0000-0000-000087560000}"/>
    <cellStyle name="Normal 72 2 3 9" xfId="17138" xr:uid="{00000000-0005-0000-0000-0000F2420000}"/>
    <cellStyle name="Normal 72 2 4" xfId="2185" xr:uid="{00000000-0005-0000-0000-000089080000}"/>
    <cellStyle name="Normal 72 2 4 2" xfId="3024" xr:uid="{00000000-0005-0000-0000-0000D00B0000}"/>
    <cellStyle name="Normal 72 2 4 2 2" xfId="4714" xr:uid="{00000000-0005-0000-0000-00006A120000}"/>
    <cellStyle name="Normal 72 2 4 2 2 2" xfId="14787" xr:uid="{00000000-0005-0000-0000-0000C3390000}"/>
    <cellStyle name="Normal 72 2 4 2 2 2 3" xfId="29885" xr:uid="{00000000-0005-0000-0000-0000BD740000}"/>
    <cellStyle name="Normal 72 2 4 2 2 3" xfId="9767" xr:uid="{00000000-0005-0000-0000-000027260000}"/>
    <cellStyle name="Normal 72 2 4 2 2 3 3" xfId="24868" xr:uid="{00000000-0005-0000-0000-000024610000}"/>
    <cellStyle name="Normal 72 2 4 2 2 5" xfId="19855" xr:uid="{00000000-0005-0000-0000-00008F4D0000}"/>
    <cellStyle name="Normal 72 2 4 2 3" xfId="6406" xr:uid="{00000000-0005-0000-0000-000006190000}"/>
    <cellStyle name="Normal 72 2 4 2 3 2" xfId="16458" xr:uid="{00000000-0005-0000-0000-00004A400000}"/>
    <cellStyle name="Normal 72 2 4 2 3 3" xfId="11438" xr:uid="{00000000-0005-0000-0000-0000AE2C0000}"/>
    <cellStyle name="Normal 72 2 4 2 3 3 3" xfId="26539" xr:uid="{00000000-0005-0000-0000-0000AB670000}"/>
    <cellStyle name="Normal 72 2 4 2 3 5" xfId="21526" xr:uid="{00000000-0005-0000-0000-000016540000}"/>
    <cellStyle name="Normal 72 2 4 2 4" xfId="13116" xr:uid="{00000000-0005-0000-0000-00003C330000}"/>
    <cellStyle name="Normal 72 2 4 2 4 3" xfId="28214" xr:uid="{00000000-0005-0000-0000-0000366E0000}"/>
    <cellStyle name="Normal 72 2 4 2 5" xfId="8095" xr:uid="{00000000-0005-0000-0000-00009F1F0000}"/>
    <cellStyle name="Normal 72 2 4 2 5 3" xfId="23197" xr:uid="{00000000-0005-0000-0000-00009D5A0000}"/>
    <cellStyle name="Normal 72 2 4 2 7" xfId="18184" xr:uid="{00000000-0005-0000-0000-000008470000}"/>
    <cellStyle name="Normal 72 2 4 3" xfId="3877" xr:uid="{00000000-0005-0000-0000-0000250F0000}"/>
    <cellStyle name="Normal 72 2 4 3 2" xfId="13951" xr:uid="{00000000-0005-0000-0000-00007F360000}"/>
    <cellStyle name="Normal 72 2 4 3 2 3" xfId="29049" xr:uid="{00000000-0005-0000-0000-000079710000}"/>
    <cellStyle name="Normal 72 2 4 3 3" xfId="8931" xr:uid="{00000000-0005-0000-0000-0000E3220000}"/>
    <cellStyle name="Normal 72 2 4 3 3 3" xfId="24032" xr:uid="{00000000-0005-0000-0000-0000E05D0000}"/>
    <cellStyle name="Normal 72 2 4 3 5" xfId="19019" xr:uid="{00000000-0005-0000-0000-00004B4A0000}"/>
    <cellStyle name="Normal 72 2 4 4" xfId="5570" xr:uid="{00000000-0005-0000-0000-0000C2150000}"/>
    <cellStyle name="Normal 72 2 4 4 2" xfId="15622" xr:uid="{00000000-0005-0000-0000-0000063D0000}"/>
    <cellStyle name="Normal 72 2 4 4 2 3" xfId="30720" xr:uid="{00000000-0005-0000-0000-000000780000}"/>
    <cellStyle name="Normal 72 2 4 4 3" xfId="10602" xr:uid="{00000000-0005-0000-0000-00006A290000}"/>
    <cellStyle name="Normal 72 2 4 4 3 3" xfId="25703" xr:uid="{00000000-0005-0000-0000-000067640000}"/>
    <cellStyle name="Normal 72 2 4 4 5" xfId="20690" xr:uid="{00000000-0005-0000-0000-0000D2500000}"/>
    <cellStyle name="Normal 72 2 4 5" xfId="12280" xr:uid="{00000000-0005-0000-0000-0000F82F0000}"/>
    <cellStyle name="Normal 72 2 4 5 3" xfId="27378" xr:uid="{00000000-0005-0000-0000-0000F26A0000}"/>
    <cellStyle name="Normal 72 2 4 6" xfId="7259" xr:uid="{00000000-0005-0000-0000-00005B1C0000}"/>
    <cellStyle name="Normal 72 2 4 6 3" xfId="22361" xr:uid="{00000000-0005-0000-0000-000059570000}"/>
    <cellStyle name="Normal 72 2 4 8" xfId="17348" xr:uid="{00000000-0005-0000-0000-0000C4430000}"/>
    <cellStyle name="Normal 72 2 5" xfId="2606" xr:uid="{00000000-0005-0000-0000-00002E0A0000}"/>
    <cellStyle name="Normal 72 2 5 2" xfId="4296" xr:uid="{00000000-0005-0000-0000-0000C8100000}"/>
    <cellStyle name="Normal 72 2 5 2 2" xfId="14369" xr:uid="{00000000-0005-0000-0000-000021380000}"/>
    <cellStyle name="Normal 72 2 5 2 2 3" xfId="29467" xr:uid="{00000000-0005-0000-0000-00001B730000}"/>
    <cellStyle name="Normal 72 2 5 2 3" xfId="9349" xr:uid="{00000000-0005-0000-0000-000085240000}"/>
    <cellStyle name="Normal 72 2 5 2 3 3" xfId="24450" xr:uid="{00000000-0005-0000-0000-0000825F0000}"/>
    <cellStyle name="Normal 72 2 5 2 5" xfId="19437" xr:uid="{00000000-0005-0000-0000-0000ED4B0000}"/>
    <cellStyle name="Normal 72 2 5 3" xfId="5988" xr:uid="{00000000-0005-0000-0000-000064170000}"/>
    <cellStyle name="Normal 72 2 5 3 2" xfId="16040" xr:uid="{00000000-0005-0000-0000-0000A83E0000}"/>
    <cellStyle name="Normal 72 2 5 3 3" xfId="11020" xr:uid="{00000000-0005-0000-0000-00000C2B0000}"/>
    <cellStyle name="Normal 72 2 5 3 3 3" xfId="26121" xr:uid="{00000000-0005-0000-0000-000009660000}"/>
    <cellStyle name="Normal 72 2 5 3 5" xfId="21108" xr:uid="{00000000-0005-0000-0000-000074520000}"/>
    <cellStyle name="Normal 72 2 5 4" xfId="12698" xr:uid="{00000000-0005-0000-0000-00009A310000}"/>
    <cellStyle name="Normal 72 2 5 4 3" xfId="27796" xr:uid="{00000000-0005-0000-0000-0000946C0000}"/>
    <cellStyle name="Normal 72 2 5 5" xfId="7677" xr:uid="{00000000-0005-0000-0000-0000FD1D0000}"/>
    <cellStyle name="Normal 72 2 5 5 3" xfId="22779" xr:uid="{00000000-0005-0000-0000-0000FB580000}"/>
    <cellStyle name="Normal 72 2 5 7" xfId="17766" xr:uid="{00000000-0005-0000-0000-000066450000}"/>
    <cellStyle name="Normal 72 2 6" xfId="3459" xr:uid="{00000000-0005-0000-0000-0000830D0000}"/>
    <cellStyle name="Normal 72 2 6 2" xfId="13533" xr:uid="{00000000-0005-0000-0000-0000DD340000}"/>
    <cellStyle name="Normal 72 2 6 2 3" xfId="28631" xr:uid="{00000000-0005-0000-0000-0000D76F0000}"/>
    <cellStyle name="Normal 72 2 6 3" xfId="8513" xr:uid="{00000000-0005-0000-0000-000041210000}"/>
    <cellStyle name="Normal 72 2 6 3 3" xfId="23614" xr:uid="{00000000-0005-0000-0000-00003E5C0000}"/>
    <cellStyle name="Normal 72 2 6 5" xfId="18601" xr:uid="{00000000-0005-0000-0000-0000A9480000}"/>
    <cellStyle name="Normal 72 2 7" xfId="5152" xr:uid="{00000000-0005-0000-0000-000020140000}"/>
    <cellStyle name="Normal 72 2 7 2" xfId="15204" xr:uid="{00000000-0005-0000-0000-0000643B0000}"/>
    <cellStyle name="Normal 72 2 7 2 3" xfId="30302" xr:uid="{00000000-0005-0000-0000-00005E760000}"/>
    <cellStyle name="Normal 72 2 7 3" xfId="10184" xr:uid="{00000000-0005-0000-0000-0000C8270000}"/>
    <cellStyle name="Normal 72 2 7 3 3" xfId="25285" xr:uid="{00000000-0005-0000-0000-0000C5620000}"/>
    <cellStyle name="Normal 72 2 7 5" xfId="20272" xr:uid="{00000000-0005-0000-0000-0000304F0000}"/>
    <cellStyle name="Normal 72 2 8" xfId="11862" xr:uid="{00000000-0005-0000-0000-0000562E0000}"/>
    <cellStyle name="Normal 72 2 8 3" xfId="26960" xr:uid="{00000000-0005-0000-0000-000050690000}"/>
    <cellStyle name="Normal 72 2 9" xfId="6841" xr:uid="{00000000-0005-0000-0000-0000B91A0000}"/>
    <cellStyle name="Normal 72 2 9 3" xfId="21943" xr:uid="{00000000-0005-0000-0000-0000B7550000}"/>
    <cellStyle name="Normal 72 3" xfId="1805" xr:uid="{00000000-0005-0000-0000-00000D070000}"/>
    <cellStyle name="Normal 72 3 10" xfId="16982" xr:uid="{00000000-0005-0000-0000-000056420000}"/>
    <cellStyle name="Normal 72 3 2" xfId="2024" xr:uid="{00000000-0005-0000-0000-0000E8070000}"/>
    <cellStyle name="Normal 72 3 2 2" xfId="2445" xr:uid="{00000000-0005-0000-0000-00008D090000}"/>
    <cellStyle name="Normal 72 3 2 2 2" xfId="3284" xr:uid="{00000000-0005-0000-0000-0000D40C0000}"/>
    <cellStyle name="Normal 72 3 2 2 2 2" xfId="4974" xr:uid="{00000000-0005-0000-0000-00006E130000}"/>
    <cellStyle name="Normal 72 3 2 2 2 2 2" xfId="15047" xr:uid="{00000000-0005-0000-0000-0000C73A0000}"/>
    <cellStyle name="Normal 72 3 2 2 2 2 2 3" xfId="30145" xr:uid="{00000000-0005-0000-0000-0000C1750000}"/>
    <cellStyle name="Normal 72 3 2 2 2 2 3" xfId="10027" xr:uid="{00000000-0005-0000-0000-00002B270000}"/>
    <cellStyle name="Normal 72 3 2 2 2 2 3 3" xfId="25128" xr:uid="{00000000-0005-0000-0000-000028620000}"/>
    <cellStyle name="Normal 72 3 2 2 2 2 5" xfId="20115" xr:uid="{00000000-0005-0000-0000-0000934E0000}"/>
    <cellStyle name="Normal 72 3 2 2 2 3" xfId="6666" xr:uid="{00000000-0005-0000-0000-00000A1A0000}"/>
    <cellStyle name="Normal 72 3 2 2 2 3 2" xfId="16718" xr:uid="{00000000-0005-0000-0000-00004E410000}"/>
    <cellStyle name="Normal 72 3 2 2 2 3 3" xfId="11698" xr:uid="{00000000-0005-0000-0000-0000B22D0000}"/>
    <cellStyle name="Normal 72 3 2 2 2 3 3 3" xfId="26799" xr:uid="{00000000-0005-0000-0000-0000AF680000}"/>
    <cellStyle name="Normal 72 3 2 2 2 3 5" xfId="21786" xr:uid="{00000000-0005-0000-0000-00001A550000}"/>
    <cellStyle name="Normal 72 3 2 2 2 4" xfId="13376" xr:uid="{00000000-0005-0000-0000-000040340000}"/>
    <cellStyle name="Normal 72 3 2 2 2 4 3" xfId="28474" xr:uid="{00000000-0005-0000-0000-00003A6F0000}"/>
    <cellStyle name="Normal 72 3 2 2 2 5" xfId="8355" xr:uid="{00000000-0005-0000-0000-0000A3200000}"/>
    <cellStyle name="Normal 72 3 2 2 2 5 3" xfId="23457" xr:uid="{00000000-0005-0000-0000-0000A15B0000}"/>
    <cellStyle name="Normal 72 3 2 2 2 7" xfId="18444" xr:uid="{00000000-0005-0000-0000-00000C480000}"/>
    <cellStyle name="Normal 72 3 2 2 3" xfId="4137" xr:uid="{00000000-0005-0000-0000-000029100000}"/>
    <cellStyle name="Normal 72 3 2 2 3 2" xfId="14211" xr:uid="{00000000-0005-0000-0000-000083370000}"/>
    <cellStyle name="Normal 72 3 2 2 3 2 3" xfId="29309" xr:uid="{00000000-0005-0000-0000-00007D720000}"/>
    <cellStyle name="Normal 72 3 2 2 3 3" xfId="9191" xr:uid="{00000000-0005-0000-0000-0000E7230000}"/>
    <cellStyle name="Normal 72 3 2 2 3 3 3" xfId="24292" xr:uid="{00000000-0005-0000-0000-0000E45E0000}"/>
    <cellStyle name="Normal 72 3 2 2 3 5" xfId="19279" xr:uid="{00000000-0005-0000-0000-00004F4B0000}"/>
    <cellStyle name="Normal 72 3 2 2 4" xfId="5830" xr:uid="{00000000-0005-0000-0000-0000C6160000}"/>
    <cellStyle name="Normal 72 3 2 2 4 2" xfId="15882" xr:uid="{00000000-0005-0000-0000-00000A3E0000}"/>
    <cellStyle name="Normal 72 3 2 2 4 3" xfId="10862" xr:uid="{00000000-0005-0000-0000-00006E2A0000}"/>
    <cellStyle name="Normal 72 3 2 2 4 3 3" xfId="25963" xr:uid="{00000000-0005-0000-0000-00006B650000}"/>
    <cellStyle name="Normal 72 3 2 2 4 5" xfId="20950" xr:uid="{00000000-0005-0000-0000-0000D6510000}"/>
    <cellStyle name="Normal 72 3 2 2 5" xfId="12540" xr:uid="{00000000-0005-0000-0000-0000FC300000}"/>
    <cellStyle name="Normal 72 3 2 2 5 3" xfId="27638" xr:uid="{00000000-0005-0000-0000-0000F66B0000}"/>
    <cellStyle name="Normal 72 3 2 2 6" xfId="7519" xr:uid="{00000000-0005-0000-0000-00005F1D0000}"/>
    <cellStyle name="Normal 72 3 2 2 6 3" xfId="22621" xr:uid="{00000000-0005-0000-0000-00005D580000}"/>
    <cellStyle name="Normal 72 3 2 2 8" xfId="17608" xr:uid="{00000000-0005-0000-0000-0000C8440000}"/>
    <cellStyle name="Normal 72 3 2 3" xfId="2866" xr:uid="{00000000-0005-0000-0000-0000320B0000}"/>
    <cellStyle name="Normal 72 3 2 3 2" xfId="4556" xr:uid="{00000000-0005-0000-0000-0000CC110000}"/>
    <cellStyle name="Normal 72 3 2 3 2 2" xfId="14629" xr:uid="{00000000-0005-0000-0000-000025390000}"/>
    <cellStyle name="Normal 72 3 2 3 2 2 3" xfId="29727" xr:uid="{00000000-0005-0000-0000-00001F740000}"/>
    <cellStyle name="Normal 72 3 2 3 2 3" xfId="9609" xr:uid="{00000000-0005-0000-0000-000089250000}"/>
    <cellStyle name="Normal 72 3 2 3 2 3 3" xfId="24710" xr:uid="{00000000-0005-0000-0000-000086600000}"/>
    <cellStyle name="Normal 72 3 2 3 2 5" xfId="19697" xr:uid="{00000000-0005-0000-0000-0000F14C0000}"/>
    <cellStyle name="Normal 72 3 2 3 3" xfId="6248" xr:uid="{00000000-0005-0000-0000-000068180000}"/>
    <cellStyle name="Normal 72 3 2 3 3 2" xfId="16300" xr:uid="{00000000-0005-0000-0000-0000AC3F0000}"/>
    <cellStyle name="Normal 72 3 2 3 3 3" xfId="11280" xr:uid="{00000000-0005-0000-0000-0000102C0000}"/>
    <cellStyle name="Normal 72 3 2 3 3 3 3" xfId="26381" xr:uid="{00000000-0005-0000-0000-00000D670000}"/>
    <cellStyle name="Normal 72 3 2 3 3 5" xfId="21368" xr:uid="{00000000-0005-0000-0000-000078530000}"/>
    <cellStyle name="Normal 72 3 2 3 4" xfId="12958" xr:uid="{00000000-0005-0000-0000-00009E320000}"/>
    <cellStyle name="Normal 72 3 2 3 4 3" xfId="28056" xr:uid="{00000000-0005-0000-0000-0000986D0000}"/>
    <cellStyle name="Normal 72 3 2 3 5" xfId="7937" xr:uid="{00000000-0005-0000-0000-0000011F0000}"/>
    <cellStyle name="Normal 72 3 2 3 5 3" xfId="23039" xr:uid="{00000000-0005-0000-0000-0000FF590000}"/>
    <cellStyle name="Normal 72 3 2 3 7" xfId="18026" xr:uid="{00000000-0005-0000-0000-00006A460000}"/>
    <cellStyle name="Normal 72 3 2 4" xfId="3719" xr:uid="{00000000-0005-0000-0000-0000870E0000}"/>
    <cellStyle name="Normal 72 3 2 4 2" xfId="13793" xr:uid="{00000000-0005-0000-0000-0000E1350000}"/>
    <cellStyle name="Normal 72 3 2 4 2 3" xfId="28891" xr:uid="{00000000-0005-0000-0000-0000DB700000}"/>
    <cellStyle name="Normal 72 3 2 4 3" xfId="8773" xr:uid="{00000000-0005-0000-0000-000045220000}"/>
    <cellStyle name="Normal 72 3 2 4 3 3" xfId="23874" xr:uid="{00000000-0005-0000-0000-0000425D0000}"/>
    <cellStyle name="Normal 72 3 2 4 5" xfId="18861" xr:uid="{00000000-0005-0000-0000-0000AD490000}"/>
    <cellStyle name="Normal 72 3 2 5" xfId="5412" xr:uid="{00000000-0005-0000-0000-000024150000}"/>
    <cellStyle name="Normal 72 3 2 5 2" xfId="15464" xr:uid="{00000000-0005-0000-0000-0000683C0000}"/>
    <cellStyle name="Normal 72 3 2 5 2 3" xfId="30562" xr:uid="{00000000-0005-0000-0000-000062770000}"/>
    <cellStyle name="Normal 72 3 2 5 3" xfId="10444" xr:uid="{00000000-0005-0000-0000-0000CC280000}"/>
    <cellStyle name="Normal 72 3 2 5 3 3" xfId="25545" xr:uid="{00000000-0005-0000-0000-0000C9630000}"/>
    <cellStyle name="Normal 72 3 2 5 5" xfId="20532" xr:uid="{00000000-0005-0000-0000-000034500000}"/>
    <cellStyle name="Normal 72 3 2 6" xfId="12122" xr:uid="{00000000-0005-0000-0000-00005A2F0000}"/>
    <cellStyle name="Normal 72 3 2 6 3" xfId="27220" xr:uid="{00000000-0005-0000-0000-0000546A0000}"/>
    <cellStyle name="Normal 72 3 2 7" xfId="7101" xr:uid="{00000000-0005-0000-0000-0000BD1B0000}"/>
    <cellStyle name="Normal 72 3 2 7 3" xfId="22203" xr:uid="{00000000-0005-0000-0000-0000BB560000}"/>
    <cellStyle name="Normal 72 3 2 9" xfId="17190" xr:uid="{00000000-0005-0000-0000-000026430000}"/>
    <cellStyle name="Normal 72 3 3" xfId="2237" xr:uid="{00000000-0005-0000-0000-0000BD080000}"/>
    <cellStyle name="Normal 72 3 3 2" xfId="3076" xr:uid="{00000000-0005-0000-0000-0000040C0000}"/>
    <cellStyle name="Normal 72 3 3 2 2" xfId="4766" xr:uid="{00000000-0005-0000-0000-00009E120000}"/>
    <cellStyle name="Normal 72 3 3 2 2 2" xfId="14839" xr:uid="{00000000-0005-0000-0000-0000F7390000}"/>
    <cellStyle name="Normal 72 3 3 2 2 2 3" xfId="29937" xr:uid="{00000000-0005-0000-0000-0000F1740000}"/>
    <cellStyle name="Normal 72 3 3 2 2 3" xfId="9819" xr:uid="{00000000-0005-0000-0000-00005B260000}"/>
    <cellStyle name="Normal 72 3 3 2 2 3 3" xfId="24920" xr:uid="{00000000-0005-0000-0000-000058610000}"/>
    <cellStyle name="Normal 72 3 3 2 2 5" xfId="19907" xr:uid="{00000000-0005-0000-0000-0000C34D0000}"/>
    <cellStyle name="Normal 72 3 3 2 3" xfId="6458" xr:uid="{00000000-0005-0000-0000-00003A190000}"/>
    <cellStyle name="Normal 72 3 3 2 3 2" xfId="16510" xr:uid="{00000000-0005-0000-0000-00007E400000}"/>
    <cellStyle name="Normal 72 3 3 2 3 3" xfId="11490" xr:uid="{00000000-0005-0000-0000-0000E22C0000}"/>
    <cellStyle name="Normal 72 3 3 2 3 3 3" xfId="26591" xr:uid="{00000000-0005-0000-0000-0000DF670000}"/>
    <cellStyle name="Normal 72 3 3 2 3 5" xfId="21578" xr:uid="{00000000-0005-0000-0000-00004A540000}"/>
    <cellStyle name="Normal 72 3 3 2 4" xfId="13168" xr:uid="{00000000-0005-0000-0000-000070330000}"/>
    <cellStyle name="Normal 72 3 3 2 4 3" xfId="28266" xr:uid="{00000000-0005-0000-0000-00006A6E0000}"/>
    <cellStyle name="Normal 72 3 3 2 5" xfId="8147" xr:uid="{00000000-0005-0000-0000-0000D31F0000}"/>
    <cellStyle name="Normal 72 3 3 2 5 3" xfId="23249" xr:uid="{00000000-0005-0000-0000-0000D15A0000}"/>
    <cellStyle name="Normal 72 3 3 2 7" xfId="18236" xr:uid="{00000000-0005-0000-0000-00003C470000}"/>
    <cellStyle name="Normal 72 3 3 3" xfId="3929" xr:uid="{00000000-0005-0000-0000-0000590F0000}"/>
    <cellStyle name="Normal 72 3 3 3 2" xfId="14003" xr:uid="{00000000-0005-0000-0000-0000B3360000}"/>
    <cellStyle name="Normal 72 3 3 3 2 3" xfId="29101" xr:uid="{00000000-0005-0000-0000-0000AD710000}"/>
    <cellStyle name="Normal 72 3 3 3 3" xfId="8983" xr:uid="{00000000-0005-0000-0000-000017230000}"/>
    <cellStyle name="Normal 72 3 3 3 3 3" xfId="24084" xr:uid="{00000000-0005-0000-0000-0000145E0000}"/>
    <cellStyle name="Normal 72 3 3 3 5" xfId="19071" xr:uid="{00000000-0005-0000-0000-00007F4A0000}"/>
    <cellStyle name="Normal 72 3 3 4" xfId="5622" xr:uid="{00000000-0005-0000-0000-0000F6150000}"/>
    <cellStyle name="Normal 72 3 3 4 2" xfId="15674" xr:uid="{00000000-0005-0000-0000-00003A3D0000}"/>
    <cellStyle name="Normal 72 3 3 4 2 3" xfId="30772" xr:uid="{00000000-0005-0000-0000-000034780000}"/>
    <cellStyle name="Normal 72 3 3 4 3" xfId="10654" xr:uid="{00000000-0005-0000-0000-00009E290000}"/>
    <cellStyle name="Normal 72 3 3 4 3 3" xfId="25755" xr:uid="{00000000-0005-0000-0000-00009B640000}"/>
    <cellStyle name="Normal 72 3 3 4 5" xfId="20742" xr:uid="{00000000-0005-0000-0000-000006510000}"/>
    <cellStyle name="Normal 72 3 3 5" xfId="12332" xr:uid="{00000000-0005-0000-0000-00002C300000}"/>
    <cellStyle name="Normal 72 3 3 5 3" xfId="27430" xr:uid="{00000000-0005-0000-0000-0000266B0000}"/>
    <cellStyle name="Normal 72 3 3 6" xfId="7311" xr:uid="{00000000-0005-0000-0000-00008F1C0000}"/>
    <cellStyle name="Normal 72 3 3 6 3" xfId="22413" xr:uid="{00000000-0005-0000-0000-00008D570000}"/>
    <cellStyle name="Normal 72 3 3 8" xfId="17400" xr:uid="{00000000-0005-0000-0000-0000F8430000}"/>
    <cellStyle name="Normal 72 3 4" xfId="2658" xr:uid="{00000000-0005-0000-0000-0000620A0000}"/>
    <cellStyle name="Normal 72 3 4 2" xfId="4348" xr:uid="{00000000-0005-0000-0000-0000FC100000}"/>
    <cellStyle name="Normal 72 3 4 2 2" xfId="14421" xr:uid="{00000000-0005-0000-0000-000055380000}"/>
    <cellStyle name="Normal 72 3 4 2 2 3" xfId="29519" xr:uid="{00000000-0005-0000-0000-00004F730000}"/>
    <cellStyle name="Normal 72 3 4 2 3" xfId="9401" xr:uid="{00000000-0005-0000-0000-0000B9240000}"/>
    <cellStyle name="Normal 72 3 4 2 3 3" xfId="24502" xr:uid="{00000000-0005-0000-0000-0000B65F0000}"/>
    <cellStyle name="Normal 72 3 4 2 5" xfId="19489" xr:uid="{00000000-0005-0000-0000-0000214C0000}"/>
    <cellStyle name="Normal 72 3 4 3" xfId="6040" xr:uid="{00000000-0005-0000-0000-000098170000}"/>
    <cellStyle name="Normal 72 3 4 3 2" xfId="16092" xr:uid="{00000000-0005-0000-0000-0000DC3E0000}"/>
    <cellStyle name="Normal 72 3 4 3 3" xfId="11072" xr:uid="{00000000-0005-0000-0000-0000402B0000}"/>
    <cellStyle name="Normal 72 3 4 3 3 3" xfId="26173" xr:uid="{00000000-0005-0000-0000-00003D660000}"/>
    <cellStyle name="Normal 72 3 4 3 5" xfId="21160" xr:uid="{00000000-0005-0000-0000-0000A8520000}"/>
    <cellStyle name="Normal 72 3 4 4" xfId="12750" xr:uid="{00000000-0005-0000-0000-0000CE310000}"/>
    <cellStyle name="Normal 72 3 4 4 3" xfId="27848" xr:uid="{00000000-0005-0000-0000-0000C86C0000}"/>
    <cellStyle name="Normal 72 3 4 5" xfId="7729" xr:uid="{00000000-0005-0000-0000-0000311E0000}"/>
    <cellStyle name="Normal 72 3 4 5 3" xfId="22831" xr:uid="{00000000-0005-0000-0000-00002F590000}"/>
    <cellStyle name="Normal 72 3 4 7" xfId="17818" xr:uid="{00000000-0005-0000-0000-00009A450000}"/>
    <cellStyle name="Normal 72 3 5" xfId="3511" xr:uid="{00000000-0005-0000-0000-0000B70D0000}"/>
    <cellStyle name="Normal 72 3 5 2" xfId="13585" xr:uid="{00000000-0005-0000-0000-000011350000}"/>
    <cellStyle name="Normal 72 3 5 2 3" xfId="28683" xr:uid="{00000000-0005-0000-0000-00000B700000}"/>
    <cellStyle name="Normal 72 3 5 3" xfId="8565" xr:uid="{00000000-0005-0000-0000-000075210000}"/>
    <cellStyle name="Normal 72 3 5 3 3" xfId="23666" xr:uid="{00000000-0005-0000-0000-0000725C0000}"/>
    <cellStyle name="Normal 72 3 5 5" xfId="18653" xr:uid="{00000000-0005-0000-0000-0000DD480000}"/>
    <cellStyle name="Normal 72 3 6" xfId="5204" xr:uid="{00000000-0005-0000-0000-000054140000}"/>
    <cellStyle name="Normal 72 3 6 2" xfId="15256" xr:uid="{00000000-0005-0000-0000-0000983B0000}"/>
    <cellStyle name="Normal 72 3 6 2 3" xfId="30354" xr:uid="{00000000-0005-0000-0000-000092760000}"/>
    <cellStyle name="Normal 72 3 6 3" xfId="10236" xr:uid="{00000000-0005-0000-0000-0000FC270000}"/>
    <cellStyle name="Normal 72 3 6 3 3" xfId="25337" xr:uid="{00000000-0005-0000-0000-0000F9620000}"/>
    <cellStyle name="Normal 72 3 6 5" xfId="20324" xr:uid="{00000000-0005-0000-0000-0000644F0000}"/>
    <cellStyle name="Normal 72 3 7" xfId="11914" xr:uid="{00000000-0005-0000-0000-00008A2E0000}"/>
    <cellStyle name="Normal 72 3 7 3" xfId="27012" xr:uid="{00000000-0005-0000-0000-000084690000}"/>
    <cellStyle name="Normal 72 3 8" xfId="6893" xr:uid="{00000000-0005-0000-0000-0000ED1A0000}"/>
    <cellStyle name="Normal 72 3 8 3" xfId="21995" xr:uid="{00000000-0005-0000-0000-0000EB550000}"/>
    <cellStyle name="Normal 72 4" xfId="1918" xr:uid="{00000000-0005-0000-0000-00007E070000}"/>
    <cellStyle name="Normal 72 4 2" xfId="2341" xr:uid="{00000000-0005-0000-0000-000025090000}"/>
    <cellStyle name="Normal 72 4 2 2" xfId="3180" xr:uid="{00000000-0005-0000-0000-00006C0C0000}"/>
    <cellStyle name="Normal 72 4 2 2 2" xfId="4870" xr:uid="{00000000-0005-0000-0000-000006130000}"/>
    <cellStyle name="Normal 72 4 2 2 2 2" xfId="14943" xr:uid="{00000000-0005-0000-0000-00005F3A0000}"/>
    <cellStyle name="Normal 72 4 2 2 2 2 3" xfId="30041" xr:uid="{00000000-0005-0000-0000-000059750000}"/>
    <cellStyle name="Normal 72 4 2 2 2 3" xfId="9923" xr:uid="{00000000-0005-0000-0000-0000C3260000}"/>
    <cellStyle name="Normal 72 4 2 2 2 3 3" xfId="25024" xr:uid="{00000000-0005-0000-0000-0000C0610000}"/>
    <cellStyle name="Normal 72 4 2 2 2 5" xfId="20011" xr:uid="{00000000-0005-0000-0000-00002B4E0000}"/>
    <cellStyle name="Normal 72 4 2 2 3" xfId="6562" xr:uid="{00000000-0005-0000-0000-0000A2190000}"/>
    <cellStyle name="Normal 72 4 2 2 3 2" xfId="16614" xr:uid="{00000000-0005-0000-0000-0000E6400000}"/>
    <cellStyle name="Normal 72 4 2 2 3 3" xfId="11594" xr:uid="{00000000-0005-0000-0000-00004A2D0000}"/>
    <cellStyle name="Normal 72 4 2 2 3 3 3" xfId="26695" xr:uid="{00000000-0005-0000-0000-000047680000}"/>
    <cellStyle name="Normal 72 4 2 2 3 5" xfId="21682" xr:uid="{00000000-0005-0000-0000-0000B2540000}"/>
    <cellStyle name="Normal 72 4 2 2 4" xfId="13272" xr:uid="{00000000-0005-0000-0000-0000D8330000}"/>
    <cellStyle name="Normal 72 4 2 2 4 3" xfId="28370" xr:uid="{00000000-0005-0000-0000-0000D26E0000}"/>
    <cellStyle name="Normal 72 4 2 2 5" xfId="8251" xr:uid="{00000000-0005-0000-0000-00003B200000}"/>
    <cellStyle name="Normal 72 4 2 2 5 3" xfId="23353" xr:uid="{00000000-0005-0000-0000-0000395B0000}"/>
    <cellStyle name="Normal 72 4 2 2 7" xfId="18340" xr:uid="{00000000-0005-0000-0000-0000A4470000}"/>
    <cellStyle name="Normal 72 4 2 3" xfId="4033" xr:uid="{00000000-0005-0000-0000-0000C10F0000}"/>
    <cellStyle name="Normal 72 4 2 3 2" xfId="14107" xr:uid="{00000000-0005-0000-0000-00001B370000}"/>
    <cellStyle name="Normal 72 4 2 3 2 3" xfId="29205" xr:uid="{00000000-0005-0000-0000-000015720000}"/>
    <cellStyle name="Normal 72 4 2 3 3" xfId="9087" xr:uid="{00000000-0005-0000-0000-00007F230000}"/>
    <cellStyle name="Normal 72 4 2 3 3 3" xfId="24188" xr:uid="{00000000-0005-0000-0000-00007C5E0000}"/>
    <cellStyle name="Normal 72 4 2 3 5" xfId="19175" xr:uid="{00000000-0005-0000-0000-0000E74A0000}"/>
    <cellStyle name="Normal 72 4 2 4" xfId="5726" xr:uid="{00000000-0005-0000-0000-00005E160000}"/>
    <cellStyle name="Normal 72 4 2 4 2" xfId="15778" xr:uid="{00000000-0005-0000-0000-0000A23D0000}"/>
    <cellStyle name="Normal 72 4 2 4 2 3" xfId="30876" xr:uid="{00000000-0005-0000-0000-00009C780000}"/>
    <cellStyle name="Normal 72 4 2 4 3" xfId="10758" xr:uid="{00000000-0005-0000-0000-0000062A0000}"/>
    <cellStyle name="Normal 72 4 2 4 3 3" xfId="25859" xr:uid="{00000000-0005-0000-0000-000003650000}"/>
    <cellStyle name="Normal 72 4 2 4 5" xfId="20846" xr:uid="{00000000-0005-0000-0000-00006E510000}"/>
    <cellStyle name="Normal 72 4 2 5" xfId="12436" xr:uid="{00000000-0005-0000-0000-000094300000}"/>
    <cellStyle name="Normal 72 4 2 5 3" xfId="27534" xr:uid="{00000000-0005-0000-0000-00008E6B0000}"/>
    <cellStyle name="Normal 72 4 2 6" xfId="7415" xr:uid="{00000000-0005-0000-0000-0000F71C0000}"/>
    <cellStyle name="Normal 72 4 2 6 3" xfId="22517" xr:uid="{00000000-0005-0000-0000-0000F5570000}"/>
    <cellStyle name="Normal 72 4 2 8" xfId="17504" xr:uid="{00000000-0005-0000-0000-000060440000}"/>
    <cellStyle name="Normal 72 4 3" xfId="2762" xr:uid="{00000000-0005-0000-0000-0000CA0A0000}"/>
    <cellStyle name="Normal 72 4 3 2" xfId="4452" xr:uid="{00000000-0005-0000-0000-000064110000}"/>
    <cellStyle name="Normal 72 4 3 2 2" xfId="14525" xr:uid="{00000000-0005-0000-0000-0000BD380000}"/>
    <cellStyle name="Normal 72 4 3 2 2 3" xfId="29623" xr:uid="{00000000-0005-0000-0000-0000B7730000}"/>
    <cellStyle name="Normal 72 4 3 2 3" xfId="9505" xr:uid="{00000000-0005-0000-0000-000021250000}"/>
    <cellStyle name="Normal 72 4 3 2 3 3" xfId="24606" xr:uid="{00000000-0005-0000-0000-00001E600000}"/>
    <cellStyle name="Normal 72 4 3 2 5" xfId="19593" xr:uid="{00000000-0005-0000-0000-0000894C0000}"/>
    <cellStyle name="Normal 72 4 3 3" xfId="6144" xr:uid="{00000000-0005-0000-0000-000000180000}"/>
    <cellStyle name="Normal 72 4 3 3 2" xfId="16196" xr:uid="{00000000-0005-0000-0000-0000443F0000}"/>
    <cellStyle name="Normal 72 4 3 3 3" xfId="11176" xr:uid="{00000000-0005-0000-0000-0000A82B0000}"/>
    <cellStyle name="Normal 72 4 3 3 3 3" xfId="26277" xr:uid="{00000000-0005-0000-0000-0000A5660000}"/>
    <cellStyle name="Normal 72 4 3 3 5" xfId="21264" xr:uid="{00000000-0005-0000-0000-000010530000}"/>
    <cellStyle name="Normal 72 4 3 4" xfId="12854" xr:uid="{00000000-0005-0000-0000-000036320000}"/>
    <cellStyle name="Normal 72 4 3 4 3" xfId="27952" xr:uid="{00000000-0005-0000-0000-0000306D0000}"/>
    <cellStyle name="Normal 72 4 3 5" xfId="7833" xr:uid="{00000000-0005-0000-0000-0000991E0000}"/>
    <cellStyle name="Normal 72 4 3 5 3" xfId="22935" xr:uid="{00000000-0005-0000-0000-000097590000}"/>
    <cellStyle name="Normal 72 4 3 7" xfId="17922" xr:uid="{00000000-0005-0000-0000-000002460000}"/>
    <cellStyle name="Normal 72 4 4" xfId="3615" xr:uid="{00000000-0005-0000-0000-00001F0E0000}"/>
    <cellStyle name="Normal 72 4 4 2" xfId="13689" xr:uid="{00000000-0005-0000-0000-000079350000}"/>
    <cellStyle name="Normal 72 4 4 2 3" xfId="28787" xr:uid="{00000000-0005-0000-0000-000073700000}"/>
    <cellStyle name="Normal 72 4 4 3" xfId="8669" xr:uid="{00000000-0005-0000-0000-0000DD210000}"/>
    <cellStyle name="Normal 72 4 4 3 3" xfId="23770" xr:uid="{00000000-0005-0000-0000-0000DA5C0000}"/>
    <cellStyle name="Normal 72 4 4 5" xfId="18757" xr:uid="{00000000-0005-0000-0000-000045490000}"/>
    <cellStyle name="Normal 72 4 5" xfId="5308" xr:uid="{00000000-0005-0000-0000-0000BC140000}"/>
    <cellStyle name="Normal 72 4 5 2" xfId="15360" xr:uid="{00000000-0005-0000-0000-0000003C0000}"/>
    <cellStyle name="Normal 72 4 5 2 3" xfId="30458" xr:uid="{00000000-0005-0000-0000-0000FA760000}"/>
    <cellStyle name="Normal 72 4 5 3" xfId="10340" xr:uid="{00000000-0005-0000-0000-000064280000}"/>
    <cellStyle name="Normal 72 4 5 3 3" xfId="25441" xr:uid="{00000000-0005-0000-0000-000061630000}"/>
    <cellStyle name="Normal 72 4 5 5" xfId="20428" xr:uid="{00000000-0005-0000-0000-0000CC4F0000}"/>
    <cellStyle name="Normal 72 4 6" xfId="12018" xr:uid="{00000000-0005-0000-0000-0000F22E0000}"/>
    <cellStyle name="Normal 72 4 6 3" xfId="27116" xr:uid="{00000000-0005-0000-0000-0000EC690000}"/>
    <cellStyle name="Normal 72 4 7" xfId="6997" xr:uid="{00000000-0005-0000-0000-0000551B0000}"/>
    <cellStyle name="Normal 72 4 7 3" xfId="22099" xr:uid="{00000000-0005-0000-0000-000053560000}"/>
    <cellStyle name="Normal 72 4 9" xfId="17086" xr:uid="{00000000-0005-0000-0000-0000BE420000}"/>
    <cellStyle name="Normal 72 5" xfId="2131" xr:uid="{00000000-0005-0000-0000-000053080000}"/>
    <cellStyle name="Normal 72 5 2" xfId="2972" xr:uid="{00000000-0005-0000-0000-00009C0B0000}"/>
    <cellStyle name="Normal 72 5 2 2" xfId="4662" xr:uid="{00000000-0005-0000-0000-000036120000}"/>
    <cellStyle name="Normal 72 5 2 2 2" xfId="14735" xr:uid="{00000000-0005-0000-0000-00008F390000}"/>
    <cellStyle name="Normal 72 5 2 2 2 3" xfId="29833" xr:uid="{00000000-0005-0000-0000-000089740000}"/>
    <cellStyle name="Normal 72 5 2 2 3" xfId="9715" xr:uid="{00000000-0005-0000-0000-0000F3250000}"/>
    <cellStyle name="Normal 72 5 2 2 3 3" xfId="24816" xr:uid="{00000000-0005-0000-0000-0000F0600000}"/>
    <cellStyle name="Normal 72 5 2 2 5" xfId="19803" xr:uid="{00000000-0005-0000-0000-00005B4D0000}"/>
    <cellStyle name="Normal 72 5 2 3" xfId="6354" xr:uid="{00000000-0005-0000-0000-0000D2180000}"/>
    <cellStyle name="Normal 72 5 2 3 2" xfId="16406" xr:uid="{00000000-0005-0000-0000-000016400000}"/>
    <cellStyle name="Normal 72 5 2 3 3" xfId="11386" xr:uid="{00000000-0005-0000-0000-00007A2C0000}"/>
    <cellStyle name="Normal 72 5 2 3 3 3" xfId="26487" xr:uid="{00000000-0005-0000-0000-000077670000}"/>
    <cellStyle name="Normal 72 5 2 3 5" xfId="21474" xr:uid="{00000000-0005-0000-0000-0000E2530000}"/>
    <cellStyle name="Normal 72 5 2 4" xfId="13064" xr:uid="{00000000-0005-0000-0000-000008330000}"/>
    <cellStyle name="Normal 72 5 2 4 3" xfId="28162" xr:uid="{00000000-0005-0000-0000-0000026E0000}"/>
    <cellStyle name="Normal 72 5 2 5" xfId="8043" xr:uid="{00000000-0005-0000-0000-00006B1F0000}"/>
    <cellStyle name="Normal 72 5 2 5 3" xfId="23145" xr:uid="{00000000-0005-0000-0000-0000695A0000}"/>
    <cellStyle name="Normal 72 5 2 7" xfId="18132" xr:uid="{00000000-0005-0000-0000-0000D4460000}"/>
    <cellStyle name="Normal 72 5 3" xfId="3825" xr:uid="{00000000-0005-0000-0000-0000F10E0000}"/>
    <cellStyle name="Normal 72 5 3 2" xfId="13899" xr:uid="{00000000-0005-0000-0000-00004B360000}"/>
    <cellStyle name="Normal 72 5 3 2 3" xfId="28997" xr:uid="{00000000-0005-0000-0000-000045710000}"/>
    <cellStyle name="Normal 72 5 3 3" xfId="8879" xr:uid="{00000000-0005-0000-0000-0000AF220000}"/>
    <cellStyle name="Normal 72 5 3 3 3" xfId="23980" xr:uid="{00000000-0005-0000-0000-0000AC5D0000}"/>
    <cellStyle name="Normal 72 5 3 5" xfId="18967" xr:uid="{00000000-0005-0000-0000-0000174A0000}"/>
    <cellStyle name="Normal 72 5 4" xfId="5518" xr:uid="{00000000-0005-0000-0000-00008E150000}"/>
    <cellStyle name="Normal 72 5 4 2" xfId="15570" xr:uid="{00000000-0005-0000-0000-0000D23C0000}"/>
    <cellStyle name="Normal 72 5 4 2 3" xfId="30668" xr:uid="{00000000-0005-0000-0000-0000CC770000}"/>
    <cellStyle name="Normal 72 5 4 3" xfId="10550" xr:uid="{00000000-0005-0000-0000-000036290000}"/>
    <cellStyle name="Normal 72 5 4 3 3" xfId="25651" xr:uid="{00000000-0005-0000-0000-000033640000}"/>
    <cellStyle name="Normal 72 5 4 5" xfId="20638" xr:uid="{00000000-0005-0000-0000-00009E500000}"/>
    <cellStyle name="Normal 72 5 5" xfId="12228" xr:uid="{00000000-0005-0000-0000-0000C42F0000}"/>
    <cellStyle name="Normal 72 5 5 3" xfId="27326" xr:uid="{00000000-0005-0000-0000-0000BE6A0000}"/>
    <cellStyle name="Normal 72 5 6" xfId="7207" xr:uid="{00000000-0005-0000-0000-0000271C0000}"/>
    <cellStyle name="Normal 72 5 6 3" xfId="22309" xr:uid="{00000000-0005-0000-0000-000025570000}"/>
    <cellStyle name="Normal 72 5 8" xfId="17296" xr:uid="{00000000-0005-0000-0000-000090430000}"/>
    <cellStyle name="Normal 72 6" xfId="2552" xr:uid="{00000000-0005-0000-0000-0000F8090000}"/>
    <cellStyle name="Normal 72 6 2" xfId="4244" xr:uid="{00000000-0005-0000-0000-000094100000}"/>
    <cellStyle name="Normal 72 6 2 2" xfId="14317" xr:uid="{00000000-0005-0000-0000-0000ED370000}"/>
    <cellStyle name="Normal 72 6 2 2 3" xfId="29415" xr:uid="{00000000-0005-0000-0000-0000E7720000}"/>
    <cellStyle name="Normal 72 6 2 3" xfId="9297" xr:uid="{00000000-0005-0000-0000-000051240000}"/>
    <cellStyle name="Normal 72 6 2 3 3" xfId="24398" xr:uid="{00000000-0005-0000-0000-00004E5F0000}"/>
    <cellStyle name="Normal 72 6 2 5" xfId="19385" xr:uid="{00000000-0005-0000-0000-0000B94B0000}"/>
    <cellStyle name="Normal 72 6 3" xfId="5936" xr:uid="{00000000-0005-0000-0000-000030170000}"/>
    <cellStyle name="Normal 72 6 3 2" xfId="15988" xr:uid="{00000000-0005-0000-0000-0000743E0000}"/>
    <cellStyle name="Normal 72 6 3 3" xfId="10968" xr:uid="{00000000-0005-0000-0000-0000D82A0000}"/>
    <cellStyle name="Normal 72 6 3 3 3" xfId="26069" xr:uid="{00000000-0005-0000-0000-0000D5650000}"/>
    <cellStyle name="Normal 72 6 3 5" xfId="21056" xr:uid="{00000000-0005-0000-0000-000040520000}"/>
    <cellStyle name="Normal 72 6 4" xfId="12646" xr:uid="{00000000-0005-0000-0000-000066310000}"/>
    <cellStyle name="Normal 72 6 4 3" xfId="27744" xr:uid="{00000000-0005-0000-0000-0000606C0000}"/>
    <cellStyle name="Normal 72 6 5" xfId="7625" xr:uid="{00000000-0005-0000-0000-0000C91D0000}"/>
    <cellStyle name="Normal 72 6 5 3" xfId="22727" xr:uid="{00000000-0005-0000-0000-0000C7580000}"/>
    <cellStyle name="Normal 72 6 7" xfId="17714" xr:uid="{00000000-0005-0000-0000-000032450000}"/>
    <cellStyle name="Normal 72 7" xfId="3404" xr:uid="{00000000-0005-0000-0000-00004C0D0000}"/>
    <cellStyle name="Normal 72 7 2" xfId="13481" xr:uid="{00000000-0005-0000-0000-0000A9340000}"/>
    <cellStyle name="Normal 72 7 2 3" xfId="28579" xr:uid="{00000000-0005-0000-0000-0000A36F0000}"/>
    <cellStyle name="Normal 72 7 3" xfId="8461" xr:uid="{00000000-0005-0000-0000-00000D210000}"/>
    <cellStyle name="Normal 72 7 3 3" xfId="23562" xr:uid="{00000000-0005-0000-0000-00000A5C0000}"/>
    <cellStyle name="Normal 72 7 5" xfId="18549" xr:uid="{00000000-0005-0000-0000-000075480000}"/>
    <cellStyle name="Normal 72 8" xfId="5098" xr:uid="{00000000-0005-0000-0000-0000EA130000}"/>
    <cellStyle name="Normal 72 8 2" xfId="15152" xr:uid="{00000000-0005-0000-0000-0000303B0000}"/>
    <cellStyle name="Normal 72 8 2 3" xfId="30250" xr:uid="{00000000-0005-0000-0000-00002A760000}"/>
    <cellStyle name="Normal 72 8 3" xfId="10132" xr:uid="{00000000-0005-0000-0000-000094270000}"/>
    <cellStyle name="Normal 72 8 3 3" xfId="25233" xr:uid="{00000000-0005-0000-0000-000091620000}"/>
    <cellStyle name="Normal 72 8 5" xfId="20220" xr:uid="{00000000-0005-0000-0000-0000FC4E0000}"/>
    <cellStyle name="Normal 72 9" xfId="11808" xr:uid="{00000000-0005-0000-0000-0000202E0000}"/>
    <cellStyle name="Normal 72 9 3" xfId="26908" xr:uid="{00000000-0005-0000-0000-00001C690000}"/>
    <cellStyle name="Normal 73" xfId="1491" xr:uid="{00000000-0005-0000-0000-0000D3050000}"/>
    <cellStyle name="Normal 73 10" xfId="6788" xr:uid="{00000000-0005-0000-0000-0000841A0000}"/>
    <cellStyle name="Normal 73 10 3" xfId="21892" xr:uid="{00000000-0005-0000-0000-000084550000}"/>
    <cellStyle name="Normal 73 12" xfId="16877" xr:uid="{00000000-0005-0000-0000-0000ED410000}"/>
    <cellStyle name="Normal 73 2" xfId="1752" xr:uid="{00000000-0005-0000-0000-0000D8060000}"/>
    <cellStyle name="Normal 73 2 11" xfId="16931" xr:uid="{00000000-0005-0000-0000-000023420000}"/>
    <cellStyle name="Normal 73 2 2" xfId="1860" xr:uid="{00000000-0005-0000-0000-000044070000}"/>
    <cellStyle name="Normal 73 2 2 10" xfId="17035" xr:uid="{00000000-0005-0000-0000-00008B420000}"/>
    <cellStyle name="Normal 73 2 2 2" xfId="2077" xr:uid="{00000000-0005-0000-0000-00001D080000}"/>
    <cellStyle name="Normal 73 2 2 2 2" xfId="2498" xr:uid="{00000000-0005-0000-0000-0000C2090000}"/>
    <cellStyle name="Normal 73 2 2 2 2 2" xfId="3337" xr:uid="{00000000-0005-0000-0000-0000090D0000}"/>
    <cellStyle name="Normal 73 2 2 2 2 2 2" xfId="5027" xr:uid="{00000000-0005-0000-0000-0000A3130000}"/>
    <cellStyle name="Normal 73 2 2 2 2 2 2 2" xfId="15100" xr:uid="{00000000-0005-0000-0000-0000FC3A0000}"/>
    <cellStyle name="Normal 73 2 2 2 2 2 2 2 3" xfId="30198" xr:uid="{00000000-0005-0000-0000-0000F6750000}"/>
    <cellStyle name="Normal 73 2 2 2 2 2 2 3" xfId="10080" xr:uid="{00000000-0005-0000-0000-000060270000}"/>
    <cellStyle name="Normal 73 2 2 2 2 2 2 3 3" xfId="25181" xr:uid="{00000000-0005-0000-0000-00005D620000}"/>
    <cellStyle name="Normal 73 2 2 2 2 2 2 5" xfId="20168" xr:uid="{00000000-0005-0000-0000-0000C84E0000}"/>
    <cellStyle name="Normal 73 2 2 2 2 2 3" xfId="6719" xr:uid="{00000000-0005-0000-0000-00003F1A0000}"/>
    <cellStyle name="Normal 73 2 2 2 2 2 3 2" xfId="16771" xr:uid="{00000000-0005-0000-0000-000083410000}"/>
    <cellStyle name="Normal 73 2 2 2 2 2 3 3" xfId="11751" xr:uid="{00000000-0005-0000-0000-0000E72D0000}"/>
    <cellStyle name="Normal 73 2 2 2 2 2 3 3 3" xfId="26852" xr:uid="{00000000-0005-0000-0000-0000E4680000}"/>
    <cellStyle name="Normal 73 2 2 2 2 2 3 5" xfId="21839" xr:uid="{00000000-0005-0000-0000-00004F550000}"/>
    <cellStyle name="Normal 73 2 2 2 2 2 4" xfId="13429" xr:uid="{00000000-0005-0000-0000-000075340000}"/>
    <cellStyle name="Normal 73 2 2 2 2 2 4 3" xfId="28527" xr:uid="{00000000-0005-0000-0000-00006F6F0000}"/>
    <cellStyle name="Normal 73 2 2 2 2 2 5" xfId="8408" xr:uid="{00000000-0005-0000-0000-0000D8200000}"/>
    <cellStyle name="Normal 73 2 2 2 2 2 5 3" xfId="23510" xr:uid="{00000000-0005-0000-0000-0000D65B0000}"/>
    <cellStyle name="Normal 73 2 2 2 2 2 7" xfId="18497" xr:uid="{00000000-0005-0000-0000-000041480000}"/>
    <cellStyle name="Normal 73 2 2 2 2 3" xfId="4190" xr:uid="{00000000-0005-0000-0000-00005E100000}"/>
    <cellStyle name="Normal 73 2 2 2 2 3 2" xfId="14264" xr:uid="{00000000-0005-0000-0000-0000B8370000}"/>
    <cellStyle name="Normal 73 2 2 2 2 3 2 3" xfId="29362" xr:uid="{00000000-0005-0000-0000-0000B2720000}"/>
    <cellStyle name="Normal 73 2 2 2 2 3 3" xfId="9244" xr:uid="{00000000-0005-0000-0000-00001C240000}"/>
    <cellStyle name="Normal 73 2 2 2 2 3 3 3" xfId="24345" xr:uid="{00000000-0005-0000-0000-0000195F0000}"/>
    <cellStyle name="Normal 73 2 2 2 2 3 5" xfId="19332" xr:uid="{00000000-0005-0000-0000-0000844B0000}"/>
    <cellStyle name="Normal 73 2 2 2 2 4" xfId="5883" xr:uid="{00000000-0005-0000-0000-0000FB160000}"/>
    <cellStyle name="Normal 73 2 2 2 2 4 2" xfId="15935" xr:uid="{00000000-0005-0000-0000-00003F3E0000}"/>
    <cellStyle name="Normal 73 2 2 2 2 4 3" xfId="10915" xr:uid="{00000000-0005-0000-0000-0000A32A0000}"/>
    <cellStyle name="Normal 73 2 2 2 2 4 3 3" xfId="26016" xr:uid="{00000000-0005-0000-0000-0000A0650000}"/>
    <cellStyle name="Normal 73 2 2 2 2 4 5" xfId="21003" xr:uid="{00000000-0005-0000-0000-00000B520000}"/>
    <cellStyle name="Normal 73 2 2 2 2 5" xfId="12593" xr:uid="{00000000-0005-0000-0000-000031310000}"/>
    <cellStyle name="Normal 73 2 2 2 2 5 3" xfId="27691" xr:uid="{00000000-0005-0000-0000-00002B6C0000}"/>
    <cellStyle name="Normal 73 2 2 2 2 6" xfId="7572" xr:uid="{00000000-0005-0000-0000-0000941D0000}"/>
    <cellStyle name="Normal 73 2 2 2 2 6 3" xfId="22674" xr:uid="{00000000-0005-0000-0000-000092580000}"/>
    <cellStyle name="Normal 73 2 2 2 2 8" xfId="17661" xr:uid="{00000000-0005-0000-0000-0000FD440000}"/>
    <cellStyle name="Normal 73 2 2 2 3" xfId="2919" xr:uid="{00000000-0005-0000-0000-0000670B0000}"/>
    <cellStyle name="Normal 73 2 2 2 3 2" xfId="4609" xr:uid="{00000000-0005-0000-0000-000001120000}"/>
    <cellStyle name="Normal 73 2 2 2 3 2 2" xfId="14682" xr:uid="{00000000-0005-0000-0000-00005A390000}"/>
    <cellStyle name="Normal 73 2 2 2 3 2 2 3" xfId="29780" xr:uid="{00000000-0005-0000-0000-000054740000}"/>
    <cellStyle name="Normal 73 2 2 2 3 2 3" xfId="9662" xr:uid="{00000000-0005-0000-0000-0000BE250000}"/>
    <cellStyle name="Normal 73 2 2 2 3 2 3 3" xfId="24763" xr:uid="{00000000-0005-0000-0000-0000BB600000}"/>
    <cellStyle name="Normal 73 2 2 2 3 2 5" xfId="19750" xr:uid="{00000000-0005-0000-0000-0000264D0000}"/>
    <cellStyle name="Normal 73 2 2 2 3 3" xfId="6301" xr:uid="{00000000-0005-0000-0000-00009D180000}"/>
    <cellStyle name="Normal 73 2 2 2 3 3 2" xfId="16353" xr:uid="{00000000-0005-0000-0000-0000E13F0000}"/>
    <cellStyle name="Normal 73 2 2 2 3 3 3" xfId="11333" xr:uid="{00000000-0005-0000-0000-0000452C0000}"/>
    <cellStyle name="Normal 73 2 2 2 3 3 3 3" xfId="26434" xr:uid="{00000000-0005-0000-0000-000042670000}"/>
    <cellStyle name="Normal 73 2 2 2 3 3 5" xfId="21421" xr:uid="{00000000-0005-0000-0000-0000AD530000}"/>
    <cellStyle name="Normal 73 2 2 2 3 4" xfId="13011" xr:uid="{00000000-0005-0000-0000-0000D3320000}"/>
    <cellStyle name="Normal 73 2 2 2 3 4 3" xfId="28109" xr:uid="{00000000-0005-0000-0000-0000CD6D0000}"/>
    <cellStyle name="Normal 73 2 2 2 3 5" xfId="7990" xr:uid="{00000000-0005-0000-0000-0000361F0000}"/>
    <cellStyle name="Normal 73 2 2 2 3 5 3" xfId="23092" xr:uid="{00000000-0005-0000-0000-0000345A0000}"/>
    <cellStyle name="Normal 73 2 2 2 3 7" xfId="18079" xr:uid="{00000000-0005-0000-0000-00009F460000}"/>
    <cellStyle name="Normal 73 2 2 2 4" xfId="3772" xr:uid="{00000000-0005-0000-0000-0000BC0E0000}"/>
    <cellStyle name="Normal 73 2 2 2 4 2" xfId="13846" xr:uid="{00000000-0005-0000-0000-000016360000}"/>
    <cellStyle name="Normal 73 2 2 2 4 2 3" xfId="28944" xr:uid="{00000000-0005-0000-0000-000010710000}"/>
    <cellStyle name="Normal 73 2 2 2 4 3" xfId="8826" xr:uid="{00000000-0005-0000-0000-00007A220000}"/>
    <cellStyle name="Normal 73 2 2 2 4 3 3" xfId="23927" xr:uid="{00000000-0005-0000-0000-0000775D0000}"/>
    <cellStyle name="Normal 73 2 2 2 4 5" xfId="18914" xr:uid="{00000000-0005-0000-0000-0000E2490000}"/>
    <cellStyle name="Normal 73 2 2 2 5" xfId="5465" xr:uid="{00000000-0005-0000-0000-000059150000}"/>
    <cellStyle name="Normal 73 2 2 2 5 2" xfId="15517" xr:uid="{00000000-0005-0000-0000-00009D3C0000}"/>
    <cellStyle name="Normal 73 2 2 2 5 2 3" xfId="30615" xr:uid="{00000000-0005-0000-0000-000097770000}"/>
    <cellStyle name="Normal 73 2 2 2 5 3" xfId="10497" xr:uid="{00000000-0005-0000-0000-000001290000}"/>
    <cellStyle name="Normal 73 2 2 2 5 3 3" xfId="25598" xr:uid="{00000000-0005-0000-0000-0000FE630000}"/>
    <cellStyle name="Normal 73 2 2 2 5 5" xfId="20585" xr:uid="{00000000-0005-0000-0000-000069500000}"/>
    <cellStyle name="Normal 73 2 2 2 6" xfId="12175" xr:uid="{00000000-0005-0000-0000-00008F2F0000}"/>
    <cellStyle name="Normal 73 2 2 2 6 3" xfId="27273" xr:uid="{00000000-0005-0000-0000-0000896A0000}"/>
    <cellStyle name="Normal 73 2 2 2 7" xfId="7154" xr:uid="{00000000-0005-0000-0000-0000F21B0000}"/>
    <cellStyle name="Normal 73 2 2 2 7 3" xfId="22256" xr:uid="{00000000-0005-0000-0000-0000F0560000}"/>
    <cellStyle name="Normal 73 2 2 2 9" xfId="17243" xr:uid="{00000000-0005-0000-0000-00005B430000}"/>
    <cellStyle name="Normal 73 2 2 3" xfId="2290" xr:uid="{00000000-0005-0000-0000-0000F2080000}"/>
    <cellStyle name="Normal 73 2 2 3 2" xfId="3129" xr:uid="{00000000-0005-0000-0000-0000390C0000}"/>
    <cellStyle name="Normal 73 2 2 3 2 2" xfId="4819" xr:uid="{00000000-0005-0000-0000-0000D3120000}"/>
    <cellStyle name="Normal 73 2 2 3 2 2 2" xfId="14892" xr:uid="{00000000-0005-0000-0000-00002C3A0000}"/>
    <cellStyle name="Normal 73 2 2 3 2 2 2 3" xfId="29990" xr:uid="{00000000-0005-0000-0000-000026750000}"/>
    <cellStyle name="Normal 73 2 2 3 2 2 3" xfId="9872" xr:uid="{00000000-0005-0000-0000-000090260000}"/>
    <cellStyle name="Normal 73 2 2 3 2 2 3 3" xfId="24973" xr:uid="{00000000-0005-0000-0000-00008D610000}"/>
    <cellStyle name="Normal 73 2 2 3 2 2 5" xfId="19960" xr:uid="{00000000-0005-0000-0000-0000F84D0000}"/>
    <cellStyle name="Normal 73 2 2 3 2 3" xfId="6511" xr:uid="{00000000-0005-0000-0000-00006F190000}"/>
    <cellStyle name="Normal 73 2 2 3 2 3 2" xfId="16563" xr:uid="{00000000-0005-0000-0000-0000B3400000}"/>
    <cellStyle name="Normal 73 2 2 3 2 3 3" xfId="11543" xr:uid="{00000000-0005-0000-0000-0000172D0000}"/>
    <cellStyle name="Normal 73 2 2 3 2 3 3 3" xfId="26644" xr:uid="{00000000-0005-0000-0000-000014680000}"/>
    <cellStyle name="Normal 73 2 2 3 2 3 5" xfId="21631" xr:uid="{00000000-0005-0000-0000-00007F540000}"/>
    <cellStyle name="Normal 73 2 2 3 2 4" xfId="13221" xr:uid="{00000000-0005-0000-0000-0000A5330000}"/>
    <cellStyle name="Normal 73 2 2 3 2 4 3" xfId="28319" xr:uid="{00000000-0005-0000-0000-00009F6E0000}"/>
    <cellStyle name="Normal 73 2 2 3 2 5" xfId="8200" xr:uid="{00000000-0005-0000-0000-000008200000}"/>
    <cellStyle name="Normal 73 2 2 3 2 5 3" xfId="23302" xr:uid="{00000000-0005-0000-0000-0000065B0000}"/>
    <cellStyle name="Normal 73 2 2 3 2 7" xfId="18289" xr:uid="{00000000-0005-0000-0000-000071470000}"/>
    <cellStyle name="Normal 73 2 2 3 3" xfId="3982" xr:uid="{00000000-0005-0000-0000-00008E0F0000}"/>
    <cellStyle name="Normal 73 2 2 3 3 2" xfId="14056" xr:uid="{00000000-0005-0000-0000-0000E8360000}"/>
    <cellStyle name="Normal 73 2 2 3 3 2 3" xfId="29154" xr:uid="{00000000-0005-0000-0000-0000E2710000}"/>
    <cellStyle name="Normal 73 2 2 3 3 3" xfId="9036" xr:uid="{00000000-0005-0000-0000-00004C230000}"/>
    <cellStyle name="Normal 73 2 2 3 3 3 3" xfId="24137" xr:uid="{00000000-0005-0000-0000-0000495E0000}"/>
    <cellStyle name="Normal 73 2 2 3 3 5" xfId="19124" xr:uid="{00000000-0005-0000-0000-0000B44A0000}"/>
    <cellStyle name="Normal 73 2 2 3 4" xfId="5675" xr:uid="{00000000-0005-0000-0000-00002B160000}"/>
    <cellStyle name="Normal 73 2 2 3 4 2" xfId="15727" xr:uid="{00000000-0005-0000-0000-00006F3D0000}"/>
    <cellStyle name="Normal 73 2 2 3 4 2 3" xfId="30825" xr:uid="{00000000-0005-0000-0000-000069780000}"/>
    <cellStyle name="Normal 73 2 2 3 4 3" xfId="10707" xr:uid="{00000000-0005-0000-0000-0000D3290000}"/>
    <cellStyle name="Normal 73 2 2 3 4 3 3" xfId="25808" xr:uid="{00000000-0005-0000-0000-0000D0640000}"/>
    <cellStyle name="Normal 73 2 2 3 4 5" xfId="20795" xr:uid="{00000000-0005-0000-0000-00003B510000}"/>
    <cellStyle name="Normal 73 2 2 3 5" xfId="12385" xr:uid="{00000000-0005-0000-0000-000061300000}"/>
    <cellStyle name="Normal 73 2 2 3 5 3" xfId="27483" xr:uid="{00000000-0005-0000-0000-00005B6B0000}"/>
    <cellStyle name="Normal 73 2 2 3 6" xfId="7364" xr:uid="{00000000-0005-0000-0000-0000C41C0000}"/>
    <cellStyle name="Normal 73 2 2 3 6 3" xfId="22466" xr:uid="{00000000-0005-0000-0000-0000C2570000}"/>
    <cellStyle name="Normal 73 2 2 3 8" xfId="17453" xr:uid="{00000000-0005-0000-0000-00002D440000}"/>
    <cellStyle name="Normal 73 2 2 4" xfId="2711" xr:uid="{00000000-0005-0000-0000-0000970A0000}"/>
    <cellStyle name="Normal 73 2 2 4 2" xfId="4401" xr:uid="{00000000-0005-0000-0000-000031110000}"/>
    <cellStyle name="Normal 73 2 2 4 2 2" xfId="14474" xr:uid="{00000000-0005-0000-0000-00008A380000}"/>
    <cellStyle name="Normal 73 2 2 4 2 2 3" xfId="29572" xr:uid="{00000000-0005-0000-0000-000084730000}"/>
    <cellStyle name="Normal 73 2 2 4 2 3" xfId="9454" xr:uid="{00000000-0005-0000-0000-0000EE240000}"/>
    <cellStyle name="Normal 73 2 2 4 2 3 3" xfId="24555" xr:uid="{00000000-0005-0000-0000-0000EB5F0000}"/>
    <cellStyle name="Normal 73 2 2 4 2 5" xfId="19542" xr:uid="{00000000-0005-0000-0000-0000564C0000}"/>
    <cellStyle name="Normal 73 2 2 4 3" xfId="6093" xr:uid="{00000000-0005-0000-0000-0000CD170000}"/>
    <cellStyle name="Normal 73 2 2 4 3 2" xfId="16145" xr:uid="{00000000-0005-0000-0000-0000113F0000}"/>
    <cellStyle name="Normal 73 2 2 4 3 3" xfId="11125" xr:uid="{00000000-0005-0000-0000-0000752B0000}"/>
    <cellStyle name="Normal 73 2 2 4 3 3 3" xfId="26226" xr:uid="{00000000-0005-0000-0000-000072660000}"/>
    <cellStyle name="Normal 73 2 2 4 3 5" xfId="21213" xr:uid="{00000000-0005-0000-0000-0000DD520000}"/>
    <cellStyle name="Normal 73 2 2 4 4" xfId="12803" xr:uid="{00000000-0005-0000-0000-000003320000}"/>
    <cellStyle name="Normal 73 2 2 4 4 3" xfId="27901" xr:uid="{00000000-0005-0000-0000-0000FD6C0000}"/>
    <cellStyle name="Normal 73 2 2 4 5" xfId="7782" xr:uid="{00000000-0005-0000-0000-0000661E0000}"/>
    <cellStyle name="Normal 73 2 2 4 5 3" xfId="22884" xr:uid="{00000000-0005-0000-0000-000064590000}"/>
    <cellStyle name="Normal 73 2 2 4 7" xfId="17871" xr:uid="{00000000-0005-0000-0000-0000CF450000}"/>
    <cellStyle name="Normal 73 2 2 5" xfId="3564" xr:uid="{00000000-0005-0000-0000-0000EC0D0000}"/>
    <cellStyle name="Normal 73 2 2 5 2" xfId="13638" xr:uid="{00000000-0005-0000-0000-000046350000}"/>
    <cellStyle name="Normal 73 2 2 5 2 3" xfId="28736" xr:uid="{00000000-0005-0000-0000-000040700000}"/>
    <cellStyle name="Normal 73 2 2 5 3" xfId="8618" xr:uid="{00000000-0005-0000-0000-0000AA210000}"/>
    <cellStyle name="Normal 73 2 2 5 3 3" xfId="23719" xr:uid="{00000000-0005-0000-0000-0000A75C0000}"/>
    <cellStyle name="Normal 73 2 2 5 5" xfId="18706" xr:uid="{00000000-0005-0000-0000-000012490000}"/>
    <cellStyle name="Normal 73 2 2 6" xfId="5257" xr:uid="{00000000-0005-0000-0000-000089140000}"/>
    <cellStyle name="Normal 73 2 2 6 2" xfId="15309" xr:uid="{00000000-0005-0000-0000-0000CD3B0000}"/>
    <cellStyle name="Normal 73 2 2 6 2 3" xfId="30407" xr:uid="{00000000-0005-0000-0000-0000C7760000}"/>
    <cellStyle name="Normal 73 2 2 6 3" xfId="10289" xr:uid="{00000000-0005-0000-0000-000031280000}"/>
    <cellStyle name="Normal 73 2 2 6 3 3" xfId="25390" xr:uid="{00000000-0005-0000-0000-00002E630000}"/>
    <cellStyle name="Normal 73 2 2 6 5" xfId="20377" xr:uid="{00000000-0005-0000-0000-0000994F0000}"/>
    <cellStyle name="Normal 73 2 2 7" xfId="11967" xr:uid="{00000000-0005-0000-0000-0000BF2E0000}"/>
    <cellStyle name="Normal 73 2 2 7 3" xfId="27065" xr:uid="{00000000-0005-0000-0000-0000B9690000}"/>
    <cellStyle name="Normal 73 2 2 8" xfId="6946" xr:uid="{00000000-0005-0000-0000-0000221B0000}"/>
    <cellStyle name="Normal 73 2 2 8 3" xfId="22048" xr:uid="{00000000-0005-0000-0000-000020560000}"/>
    <cellStyle name="Normal 73 2 3" xfId="1973" xr:uid="{00000000-0005-0000-0000-0000B5070000}"/>
    <cellStyle name="Normal 73 2 3 2" xfId="2394" xr:uid="{00000000-0005-0000-0000-00005A090000}"/>
    <cellStyle name="Normal 73 2 3 2 2" xfId="3233" xr:uid="{00000000-0005-0000-0000-0000A10C0000}"/>
    <cellStyle name="Normal 73 2 3 2 2 2" xfId="4923" xr:uid="{00000000-0005-0000-0000-00003B130000}"/>
    <cellStyle name="Normal 73 2 3 2 2 2 2" xfId="14996" xr:uid="{00000000-0005-0000-0000-0000943A0000}"/>
    <cellStyle name="Normal 73 2 3 2 2 2 2 3" xfId="30094" xr:uid="{00000000-0005-0000-0000-00008E750000}"/>
    <cellStyle name="Normal 73 2 3 2 2 2 3" xfId="9976" xr:uid="{00000000-0005-0000-0000-0000F8260000}"/>
    <cellStyle name="Normal 73 2 3 2 2 2 3 3" xfId="25077" xr:uid="{00000000-0005-0000-0000-0000F5610000}"/>
    <cellStyle name="Normal 73 2 3 2 2 2 5" xfId="20064" xr:uid="{00000000-0005-0000-0000-0000604E0000}"/>
    <cellStyle name="Normal 73 2 3 2 2 3" xfId="6615" xr:uid="{00000000-0005-0000-0000-0000D7190000}"/>
    <cellStyle name="Normal 73 2 3 2 2 3 2" xfId="16667" xr:uid="{00000000-0005-0000-0000-00001B410000}"/>
    <cellStyle name="Normal 73 2 3 2 2 3 3" xfId="11647" xr:uid="{00000000-0005-0000-0000-00007F2D0000}"/>
    <cellStyle name="Normal 73 2 3 2 2 3 3 3" xfId="26748" xr:uid="{00000000-0005-0000-0000-00007C680000}"/>
    <cellStyle name="Normal 73 2 3 2 2 3 5" xfId="21735" xr:uid="{00000000-0005-0000-0000-0000E7540000}"/>
    <cellStyle name="Normal 73 2 3 2 2 4" xfId="13325" xr:uid="{00000000-0005-0000-0000-00000D340000}"/>
    <cellStyle name="Normal 73 2 3 2 2 4 3" xfId="28423" xr:uid="{00000000-0005-0000-0000-0000076F0000}"/>
    <cellStyle name="Normal 73 2 3 2 2 5" xfId="8304" xr:uid="{00000000-0005-0000-0000-000070200000}"/>
    <cellStyle name="Normal 73 2 3 2 2 5 3" xfId="23406" xr:uid="{00000000-0005-0000-0000-00006E5B0000}"/>
    <cellStyle name="Normal 73 2 3 2 2 7" xfId="18393" xr:uid="{00000000-0005-0000-0000-0000D9470000}"/>
    <cellStyle name="Normal 73 2 3 2 3" xfId="4086" xr:uid="{00000000-0005-0000-0000-0000F60F0000}"/>
    <cellStyle name="Normal 73 2 3 2 3 2" xfId="14160" xr:uid="{00000000-0005-0000-0000-000050370000}"/>
    <cellStyle name="Normal 73 2 3 2 3 2 3" xfId="29258" xr:uid="{00000000-0005-0000-0000-00004A720000}"/>
    <cellStyle name="Normal 73 2 3 2 3 3" xfId="9140" xr:uid="{00000000-0005-0000-0000-0000B4230000}"/>
    <cellStyle name="Normal 73 2 3 2 3 3 3" xfId="24241" xr:uid="{00000000-0005-0000-0000-0000B15E0000}"/>
    <cellStyle name="Normal 73 2 3 2 3 5" xfId="19228" xr:uid="{00000000-0005-0000-0000-00001C4B0000}"/>
    <cellStyle name="Normal 73 2 3 2 4" xfId="5779" xr:uid="{00000000-0005-0000-0000-000093160000}"/>
    <cellStyle name="Normal 73 2 3 2 4 2" xfId="15831" xr:uid="{00000000-0005-0000-0000-0000D73D0000}"/>
    <cellStyle name="Normal 73 2 3 2 4 2 3" xfId="30929" xr:uid="{00000000-0005-0000-0000-0000D1780000}"/>
    <cellStyle name="Normal 73 2 3 2 4 3" xfId="10811" xr:uid="{00000000-0005-0000-0000-00003B2A0000}"/>
    <cellStyle name="Normal 73 2 3 2 4 3 3" xfId="25912" xr:uid="{00000000-0005-0000-0000-000038650000}"/>
    <cellStyle name="Normal 73 2 3 2 4 5" xfId="20899" xr:uid="{00000000-0005-0000-0000-0000A3510000}"/>
    <cellStyle name="Normal 73 2 3 2 5" xfId="12489" xr:uid="{00000000-0005-0000-0000-0000C9300000}"/>
    <cellStyle name="Normal 73 2 3 2 5 3" xfId="27587" xr:uid="{00000000-0005-0000-0000-0000C36B0000}"/>
    <cellStyle name="Normal 73 2 3 2 6" xfId="7468" xr:uid="{00000000-0005-0000-0000-00002C1D0000}"/>
    <cellStyle name="Normal 73 2 3 2 6 3" xfId="22570" xr:uid="{00000000-0005-0000-0000-00002A580000}"/>
    <cellStyle name="Normal 73 2 3 2 8" xfId="17557" xr:uid="{00000000-0005-0000-0000-000095440000}"/>
    <cellStyle name="Normal 73 2 3 3" xfId="2815" xr:uid="{00000000-0005-0000-0000-0000FF0A0000}"/>
    <cellStyle name="Normal 73 2 3 3 2" xfId="4505" xr:uid="{00000000-0005-0000-0000-000099110000}"/>
    <cellStyle name="Normal 73 2 3 3 2 2" xfId="14578" xr:uid="{00000000-0005-0000-0000-0000F2380000}"/>
    <cellStyle name="Normal 73 2 3 3 2 2 3" xfId="29676" xr:uid="{00000000-0005-0000-0000-0000EC730000}"/>
    <cellStyle name="Normal 73 2 3 3 2 3" xfId="9558" xr:uid="{00000000-0005-0000-0000-000056250000}"/>
    <cellStyle name="Normal 73 2 3 3 2 3 3" xfId="24659" xr:uid="{00000000-0005-0000-0000-000053600000}"/>
    <cellStyle name="Normal 73 2 3 3 2 5" xfId="19646" xr:uid="{00000000-0005-0000-0000-0000BE4C0000}"/>
    <cellStyle name="Normal 73 2 3 3 3" xfId="6197" xr:uid="{00000000-0005-0000-0000-000035180000}"/>
    <cellStyle name="Normal 73 2 3 3 3 2" xfId="16249" xr:uid="{00000000-0005-0000-0000-0000793F0000}"/>
    <cellStyle name="Normal 73 2 3 3 3 3" xfId="11229" xr:uid="{00000000-0005-0000-0000-0000DD2B0000}"/>
    <cellStyle name="Normal 73 2 3 3 3 3 3" xfId="26330" xr:uid="{00000000-0005-0000-0000-0000DA660000}"/>
    <cellStyle name="Normal 73 2 3 3 3 5" xfId="21317" xr:uid="{00000000-0005-0000-0000-000045530000}"/>
    <cellStyle name="Normal 73 2 3 3 4" xfId="12907" xr:uid="{00000000-0005-0000-0000-00006B320000}"/>
    <cellStyle name="Normal 73 2 3 3 4 3" xfId="28005" xr:uid="{00000000-0005-0000-0000-0000656D0000}"/>
    <cellStyle name="Normal 73 2 3 3 5" xfId="7886" xr:uid="{00000000-0005-0000-0000-0000CE1E0000}"/>
    <cellStyle name="Normal 73 2 3 3 5 3" xfId="22988" xr:uid="{00000000-0005-0000-0000-0000CC590000}"/>
    <cellStyle name="Normal 73 2 3 3 7" xfId="17975" xr:uid="{00000000-0005-0000-0000-000037460000}"/>
    <cellStyle name="Normal 73 2 3 4" xfId="3668" xr:uid="{00000000-0005-0000-0000-0000540E0000}"/>
    <cellStyle name="Normal 73 2 3 4 2" xfId="13742" xr:uid="{00000000-0005-0000-0000-0000AE350000}"/>
    <cellStyle name="Normal 73 2 3 4 2 3" xfId="28840" xr:uid="{00000000-0005-0000-0000-0000A8700000}"/>
    <cellStyle name="Normal 73 2 3 4 3" xfId="8722" xr:uid="{00000000-0005-0000-0000-000012220000}"/>
    <cellStyle name="Normal 73 2 3 4 3 3" xfId="23823" xr:uid="{00000000-0005-0000-0000-00000F5D0000}"/>
    <cellStyle name="Normal 73 2 3 4 5" xfId="18810" xr:uid="{00000000-0005-0000-0000-00007A490000}"/>
    <cellStyle name="Normal 73 2 3 5" xfId="5361" xr:uid="{00000000-0005-0000-0000-0000F1140000}"/>
    <cellStyle name="Normal 73 2 3 5 2" xfId="15413" xr:uid="{00000000-0005-0000-0000-0000353C0000}"/>
    <cellStyle name="Normal 73 2 3 5 2 3" xfId="30511" xr:uid="{00000000-0005-0000-0000-00002F770000}"/>
    <cellStyle name="Normal 73 2 3 5 3" xfId="10393" xr:uid="{00000000-0005-0000-0000-000099280000}"/>
    <cellStyle name="Normal 73 2 3 5 3 3" xfId="25494" xr:uid="{00000000-0005-0000-0000-000096630000}"/>
    <cellStyle name="Normal 73 2 3 5 5" xfId="20481" xr:uid="{00000000-0005-0000-0000-000001500000}"/>
    <cellStyle name="Normal 73 2 3 6" xfId="12071" xr:uid="{00000000-0005-0000-0000-0000272F0000}"/>
    <cellStyle name="Normal 73 2 3 6 3" xfId="27169" xr:uid="{00000000-0005-0000-0000-0000216A0000}"/>
    <cellStyle name="Normal 73 2 3 7" xfId="7050" xr:uid="{00000000-0005-0000-0000-00008A1B0000}"/>
    <cellStyle name="Normal 73 2 3 7 3" xfId="22152" xr:uid="{00000000-0005-0000-0000-000088560000}"/>
    <cellStyle name="Normal 73 2 3 9" xfId="17139" xr:uid="{00000000-0005-0000-0000-0000F3420000}"/>
    <cellStyle name="Normal 73 2 4" xfId="2186" xr:uid="{00000000-0005-0000-0000-00008A080000}"/>
    <cellStyle name="Normal 73 2 4 2" xfId="3025" xr:uid="{00000000-0005-0000-0000-0000D10B0000}"/>
    <cellStyle name="Normal 73 2 4 2 2" xfId="4715" xr:uid="{00000000-0005-0000-0000-00006B120000}"/>
    <cellStyle name="Normal 73 2 4 2 2 2" xfId="14788" xr:uid="{00000000-0005-0000-0000-0000C4390000}"/>
    <cellStyle name="Normal 73 2 4 2 2 2 3" xfId="29886" xr:uid="{00000000-0005-0000-0000-0000BE740000}"/>
    <cellStyle name="Normal 73 2 4 2 2 3" xfId="9768" xr:uid="{00000000-0005-0000-0000-000028260000}"/>
    <cellStyle name="Normal 73 2 4 2 2 3 3" xfId="24869" xr:uid="{00000000-0005-0000-0000-000025610000}"/>
    <cellStyle name="Normal 73 2 4 2 2 5" xfId="19856" xr:uid="{00000000-0005-0000-0000-0000904D0000}"/>
    <cellStyle name="Normal 73 2 4 2 3" xfId="6407" xr:uid="{00000000-0005-0000-0000-000007190000}"/>
    <cellStyle name="Normal 73 2 4 2 3 2" xfId="16459" xr:uid="{00000000-0005-0000-0000-00004B400000}"/>
    <cellStyle name="Normal 73 2 4 2 3 3" xfId="11439" xr:uid="{00000000-0005-0000-0000-0000AF2C0000}"/>
    <cellStyle name="Normal 73 2 4 2 3 3 3" xfId="26540" xr:uid="{00000000-0005-0000-0000-0000AC670000}"/>
    <cellStyle name="Normal 73 2 4 2 3 5" xfId="21527" xr:uid="{00000000-0005-0000-0000-000017540000}"/>
    <cellStyle name="Normal 73 2 4 2 4" xfId="13117" xr:uid="{00000000-0005-0000-0000-00003D330000}"/>
    <cellStyle name="Normal 73 2 4 2 4 3" xfId="28215" xr:uid="{00000000-0005-0000-0000-0000376E0000}"/>
    <cellStyle name="Normal 73 2 4 2 5" xfId="8096" xr:uid="{00000000-0005-0000-0000-0000A01F0000}"/>
    <cellStyle name="Normal 73 2 4 2 5 3" xfId="23198" xr:uid="{00000000-0005-0000-0000-00009E5A0000}"/>
    <cellStyle name="Normal 73 2 4 2 7" xfId="18185" xr:uid="{00000000-0005-0000-0000-000009470000}"/>
    <cellStyle name="Normal 73 2 4 3" xfId="3878" xr:uid="{00000000-0005-0000-0000-0000260F0000}"/>
    <cellStyle name="Normal 73 2 4 3 2" xfId="13952" xr:uid="{00000000-0005-0000-0000-000080360000}"/>
    <cellStyle name="Normal 73 2 4 3 2 3" xfId="29050" xr:uid="{00000000-0005-0000-0000-00007A710000}"/>
    <cellStyle name="Normal 73 2 4 3 3" xfId="8932" xr:uid="{00000000-0005-0000-0000-0000E4220000}"/>
    <cellStyle name="Normal 73 2 4 3 3 3" xfId="24033" xr:uid="{00000000-0005-0000-0000-0000E15D0000}"/>
    <cellStyle name="Normal 73 2 4 3 5" xfId="19020" xr:uid="{00000000-0005-0000-0000-00004C4A0000}"/>
    <cellStyle name="Normal 73 2 4 4" xfId="5571" xr:uid="{00000000-0005-0000-0000-0000C3150000}"/>
    <cellStyle name="Normal 73 2 4 4 2" xfId="15623" xr:uid="{00000000-0005-0000-0000-0000073D0000}"/>
    <cellStyle name="Normal 73 2 4 4 2 3" xfId="30721" xr:uid="{00000000-0005-0000-0000-000001780000}"/>
    <cellStyle name="Normal 73 2 4 4 3" xfId="10603" xr:uid="{00000000-0005-0000-0000-00006B290000}"/>
    <cellStyle name="Normal 73 2 4 4 3 3" xfId="25704" xr:uid="{00000000-0005-0000-0000-000068640000}"/>
    <cellStyle name="Normal 73 2 4 4 5" xfId="20691" xr:uid="{00000000-0005-0000-0000-0000D3500000}"/>
    <cellStyle name="Normal 73 2 4 5" xfId="12281" xr:uid="{00000000-0005-0000-0000-0000F92F0000}"/>
    <cellStyle name="Normal 73 2 4 5 3" xfId="27379" xr:uid="{00000000-0005-0000-0000-0000F36A0000}"/>
    <cellStyle name="Normal 73 2 4 6" xfId="7260" xr:uid="{00000000-0005-0000-0000-00005C1C0000}"/>
    <cellStyle name="Normal 73 2 4 6 3" xfId="22362" xr:uid="{00000000-0005-0000-0000-00005A570000}"/>
    <cellStyle name="Normal 73 2 4 8" xfId="17349" xr:uid="{00000000-0005-0000-0000-0000C5430000}"/>
    <cellStyle name="Normal 73 2 5" xfId="2607" xr:uid="{00000000-0005-0000-0000-00002F0A0000}"/>
    <cellStyle name="Normal 73 2 5 2" xfId="4297" xr:uid="{00000000-0005-0000-0000-0000C9100000}"/>
    <cellStyle name="Normal 73 2 5 2 2" xfId="14370" xr:uid="{00000000-0005-0000-0000-000022380000}"/>
    <cellStyle name="Normal 73 2 5 2 2 3" xfId="29468" xr:uid="{00000000-0005-0000-0000-00001C730000}"/>
    <cellStyle name="Normal 73 2 5 2 3" xfId="9350" xr:uid="{00000000-0005-0000-0000-000086240000}"/>
    <cellStyle name="Normal 73 2 5 2 3 3" xfId="24451" xr:uid="{00000000-0005-0000-0000-0000835F0000}"/>
    <cellStyle name="Normal 73 2 5 2 5" xfId="19438" xr:uid="{00000000-0005-0000-0000-0000EE4B0000}"/>
    <cellStyle name="Normal 73 2 5 3" xfId="5989" xr:uid="{00000000-0005-0000-0000-000065170000}"/>
    <cellStyle name="Normal 73 2 5 3 2" xfId="16041" xr:uid="{00000000-0005-0000-0000-0000A93E0000}"/>
    <cellStyle name="Normal 73 2 5 3 3" xfId="11021" xr:uid="{00000000-0005-0000-0000-00000D2B0000}"/>
    <cellStyle name="Normal 73 2 5 3 3 3" xfId="26122" xr:uid="{00000000-0005-0000-0000-00000A660000}"/>
    <cellStyle name="Normal 73 2 5 3 5" xfId="21109" xr:uid="{00000000-0005-0000-0000-000075520000}"/>
    <cellStyle name="Normal 73 2 5 4" xfId="12699" xr:uid="{00000000-0005-0000-0000-00009B310000}"/>
    <cellStyle name="Normal 73 2 5 4 3" xfId="27797" xr:uid="{00000000-0005-0000-0000-0000956C0000}"/>
    <cellStyle name="Normal 73 2 5 5" xfId="7678" xr:uid="{00000000-0005-0000-0000-0000FE1D0000}"/>
    <cellStyle name="Normal 73 2 5 5 3" xfId="22780" xr:uid="{00000000-0005-0000-0000-0000FC580000}"/>
    <cellStyle name="Normal 73 2 5 7" xfId="17767" xr:uid="{00000000-0005-0000-0000-000067450000}"/>
    <cellStyle name="Normal 73 2 6" xfId="3460" xr:uid="{00000000-0005-0000-0000-0000840D0000}"/>
    <cellStyle name="Normal 73 2 6 2" xfId="13534" xr:uid="{00000000-0005-0000-0000-0000DE340000}"/>
    <cellStyle name="Normal 73 2 6 2 3" xfId="28632" xr:uid="{00000000-0005-0000-0000-0000D86F0000}"/>
    <cellStyle name="Normal 73 2 6 3" xfId="8514" xr:uid="{00000000-0005-0000-0000-000042210000}"/>
    <cellStyle name="Normal 73 2 6 3 3" xfId="23615" xr:uid="{00000000-0005-0000-0000-00003F5C0000}"/>
    <cellStyle name="Normal 73 2 6 5" xfId="18602" xr:uid="{00000000-0005-0000-0000-0000AA480000}"/>
    <cellStyle name="Normal 73 2 7" xfId="5153" xr:uid="{00000000-0005-0000-0000-000021140000}"/>
    <cellStyle name="Normal 73 2 7 2" xfId="15205" xr:uid="{00000000-0005-0000-0000-0000653B0000}"/>
    <cellStyle name="Normal 73 2 7 2 3" xfId="30303" xr:uid="{00000000-0005-0000-0000-00005F760000}"/>
    <cellStyle name="Normal 73 2 7 3" xfId="10185" xr:uid="{00000000-0005-0000-0000-0000C9270000}"/>
    <cellStyle name="Normal 73 2 7 3 3" xfId="25286" xr:uid="{00000000-0005-0000-0000-0000C6620000}"/>
    <cellStyle name="Normal 73 2 7 5" xfId="20273" xr:uid="{00000000-0005-0000-0000-0000314F0000}"/>
    <cellStyle name="Normal 73 2 8" xfId="11863" xr:uid="{00000000-0005-0000-0000-0000572E0000}"/>
    <cellStyle name="Normal 73 2 8 3" xfId="26961" xr:uid="{00000000-0005-0000-0000-000051690000}"/>
    <cellStyle name="Normal 73 2 9" xfId="6842" xr:uid="{00000000-0005-0000-0000-0000BA1A0000}"/>
    <cellStyle name="Normal 73 2 9 3" xfId="21944" xr:uid="{00000000-0005-0000-0000-0000B8550000}"/>
    <cellStyle name="Normal 73 3" xfId="1806" xr:uid="{00000000-0005-0000-0000-00000E070000}"/>
    <cellStyle name="Normal 73 3 10" xfId="16983" xr:uid="{00000000-0005-0000-0000-000057420000}"/>
    <cellStyle name="Normal 73 3 2" xfId="2025" xr:uid="{00000000-0005-0000-0000-0000E9070000}"/>
    <cellStyle name="Normal 73 3 2 2" xfId="2446" xr:uid="{00000000-0005-0000-0000-00008E090000}"/>
    <cellStyle name="Normal 73 3 2 2 2" xfId="3285" xr:uid="{00000000-0005-0000-0000-0000D50C0000}"/>
    <cellStyle name="Normal 73 3 2 2 2 2" xfId="4975" xr:uid="{00000000-0005-0000-0000-00006F130000}"/>
    <cellStyle name="Normal 73 3 2 2 2 2 2" xfId="15048" xr:uid="{00000000-0005-0000-0000-0000C83A0000}"/>
    <cellStyle name="Normal 73 3 2 2 2 2 2 3" xfId="30146" xr:uid="{00000000-0005-0000-0000-0000C2750000}"/>
    <cellStyle name="Normal 73 3 2 2 2 2 3" xfId="10028" xr:uid="{00000000-0005-0000-0000-00002C270000}"/>
    <cellStyle name="Normal 73 3 2 2 2 2 3 3" xfId="25129" xr:uid="{00000000-0005-0000-0000-000029620000}"/>
    <cellStyle name="Normal 73 3 2 2 2 2 5" xfId="20116" xr:uid="{00000000-0005-0000-0000-0000944E0000}"/>
    <cellStyle name="Normal 73 3 2 2 2 3" xfId="6667" xr:uid="{00000000-0005-0000-0000-00000B1A0000}"/>
    <cellStyle name="Normal 73 3 2 2 2 3 2" xfId="16719" xr:uid="{00000000-0005-0000-0000-00004F410000}"/>
    <cellStyle name="Normal 73 3 2 2 2 3 3" xfId="11699" xr:uid="{00000000-0005-0000-0000-0000B32D0000}"/>
    <cellStyle name="Normal 73 3 2 2 2 3 3 3" xfId="26800" xr:uid="{00000000-0005-0000-0000-0000B0680000}"/>
    <cellStyle name="Normal 73 3 2 2 2 3 5" xfId="21787" xr:uid="{00000000-0005-0000-0000-00001B550000}"/>
    <cellStyle name="Normal 73 3 2 2 2 4" xfId="13377" xr:uid="{00000000-0005-0000-0000-000041340000}"/>
    <cellStyle name="Normal 73 3 2 2 2 4 3" xfId="28475" xr:uid="{00000000-0005-0000-0000-00003B6F0000}"/>
    <cellStyle name="Normal 73 3 2 2 2 5" xfId="8356" xr:uid="{00000000-0005-0000-0000-0000A4200000}"/>
    <cellStyle name="Normal 73 3 2 2 2 5 3" xfId="23458" xr:uid="{00000000-0005-0000-0000-0000A25B0000}"/>
    <cellStyle name="Normal 73 3 2 2 2 7" xfId="18445" xr:uid="{00000000-0005-0000-0000-00000D480000}"/>
    <cellStyle name="Normal 73 3 2 2 3" xfId="4138" xr:uid="{00000000-0005-0000-0000-00002A100000}"/>
    <cellStyle name="Normal 73 3 2 2 3 2" xfId="14212" xr:uid="{00000000-0005-0000-0000-000084370000}"/>
    <cellStyle name="Normal 73 3 2 2 3 2 3" xfId="29310" xr:uid="{00000000-0005-0000-0000-00007E720000}"/>
    <cellStyle name="Normal 73 3 2 2 3 3" xfId="9192" xr:uid="{00000000-0005-0000-0000-0000E8230000}"/>
    <cellStyle name="Normal 73 3 2 2 3 3 3" xfId="24293" xr:uid="{00000000-0005-0000-0000-0000E55E0000}"/>
    <cellStyle name="Normal 73 3 2 2 3 5" xfId="19280" xr:uid="{00000000-0005-0000-0000-0000504B0000}"/>
    <cellStyle name="Normal 73 3 2 2 4" xfId="5831" xr:uid="{00000000-0005-0000-0000-0000C7160000}"/>
    <cellStyle name="Normal 73 3 2 2 4 2" xfId="15883" xr:uid="{00000000-0005-0000-0000-00000B3E0000}"/>
    <cellStyle name="Normal 73 3 2 2 4 3" xfId="10863" xr:uid="{00000000-0005-0000-0000-00006F2A0000}"/>
    <cellStyle name="Normal 73 3 2 2 4 3 3" xfId="25964" xr:uid="{00000000-0005-0000-0000-00006C650000}"/>
    <cellStyle name="Normal 73 3 2 2 4 5" xfId="20951" xr:uid="{00000000-0005-0000-0000-0000D7510000}"/>
    <cellStyle name="Normal 73 3 2 2 5" xfId="12541" xr:uid="{00000000-0005-0000-0000-0000FD300000}"/>
    <cellStyle name="Normal 73 3 2 2 5 3" xfId="27639" xr:uid="{00000000-0005-0000-0000-0000F76B0000}"/>
    <cellStyle name="Normal 73 3 2 2 6" xfId="7520" xr:uid="{00000000-0005-0000-0000-0000601D0000}"/>
    <cellStyle name="Normal 73 3 2 2 6 3" xfId="22622" xr:uid="{00000000-0005-0000-0000-00005E580000}"/>
    <cellStyle name="Normal 73 3 2 2 8" xfId="17609" xr:uid="{00000000-0005-0000-0000-0000C9440000}"/>
    <cellStyle name="Normal 73 3 2 3" xfId="2867" xr:uid="{00000000-0005-0000-0000-0000330B0000}"/>
    <cellStyle name="Normal 73 3 2 3 2" xfId="4557" xr:uid="{00000000-0005-0000-0000-0000CD110000}"/>
    <cellStyle name="Normal 73 3 2 3 2 2" xfId="14630" xr:uid="{00000000-0005-0000-0000-000026390000}"/>
    <cellStyle name="Normal 73 3 2 3 2 2 3" xfId="29728" xr:uid="{00000000-0005-0000-0000-000020740000}"/>
    <cellStyle name="Normal 73 3 2 3 2 3" xfId="9610" xr:uid="{00000000-0005-0000-0000-00008A250000}"/>
    <cellStyle name="Normal 73 3 2 3 2 3 3" xfId="24711" xr:uid="{00000000-0005-0000-0000-000087600000}"/>
    <cellStyle name="Normal 73 3 2 3 2 5" xfId="19698" xr:uid="{00000000-0005-0000-0000-0000F24C0000}"/>
    <cellStyle name="Normal 73 3 2 3 3" xfId="6249" xr:uid="{00000000-0005-0000-0000-000069180000}"/>
    <cellStyle name="Normal 73 3 2 3 3 2" xfId="16301" xr:uid="{00000000-0005-0000-0000-0000AD3F0000}"/>
    <cellStyle name="Normal 73 3 2 3 3 3" xfId="11281" xr:uid="{00000000-0005-0000-0000-0000112C0000}"/>
    <cellStyle name="Normal 73 3 2 3 3 3 3" xfId="26382" xr:uid="{00000000-0005-0000-0000-00000E670000}"/>
    <cellStyle name="Normal 73 3 2 3 3 5" xfId="21369" xr:uid="{00000000-0005-0000-0000-000079530000}"/>
    <cellStyle name="Normal 73 3 2 3 4" xfId="12959" xr:uid="{00000000-0005-0000-0000-00009F320000}"/>
    <cellStyle name="Normal 73 3 2 3 4 3" xfId="28057" xr:uid="{00000000-0005-0000-0000-0000996D0000}"/>
    <cellStyle name="Normal 73 3 2 3 5" xfId="7938" xr:uid="{00000000-0005-0000-0000-0000021F0000}"/>
    <cellStyle name="Normal 73 3 2 3 5 3" xfId="23040" xr:uid="{00000000-0005-0000-0000-0000005A0000}"/>
    <cellStyle name="Normal 73 3 2 3 7" xfId="18027" xr:uid="{00000000-0005-0000-0000-00006B460000}"/>
    <cellStyle name="Normal 73 3 2 4" xfId="3720" xr:uid="{00000000-0005-0000-0000-0000880E0000}"/>
    <cellStyle name="Normal 73 3 2 4 2" xfId="13794" xr:uid="{00000000-0005-0000-0000-0000E2350000}"/>
    <cellStyle name="Normal 73 3 2 4 2 3" xfId="28892" xr:uid="{00000000-0005-0000-0000-0000DC700000}"/>
    <cellStyle name="Normal 73 3 2 4 3" xfId="8774" xr:uid="{00000000-0005-0000-0000-000046220000}"/>
    <cellStyle name="Normal 73 3 2 4 3 3" xfId="23875" xr:uid="{00000000-0005-0000-0000-0000435D0000}"/>
    <cellStyle name="Normal 73 3 2 4 5" xfId="18862" xr:uid="{00000000-0005-0000-0000-0000AE490000}"/>
    <cellStyle name="Normal 73 3 2 5" xfId="5413" xr:uid="{00000000-0005-0000-0000-000025150000}"/>
    <cellStyle name="Normal 73 3 2 5 2" xfId="15465" xr:uid="{00000000-0005-0000-0000-0000693C0000}"/>
    <cellStyle name="Normal 73 3 2 5 2 3" xfId="30563" xr:uid="{00000000-0005-0000-0000-000063770000}"/>
    <cellStyle name="Normal 73 3 2 5 3" xfId="10445" xr:uid="{00000000-0005-0000-0000-0000CD280000}"/>
    <cellStyle name="Normal 73 3 2 5 3 3" xfId="25546" xr:uid="{00000000-0005-0000-0000-0000CA630000}"/>
    <cellStyle name="Normal 73 3 2 5 5" xfId="20533" xr:uid="{00000000-0005-0000-0000-000035500000}"/>
    <cellStyle name="Normal 73 3 2 6" xfId="12123" xr:uid="{00000000-0005-0000-0000-00005B2F0000}"/>
    <cellStyle name="Normal 73 3 2 6 3" xfId="27221" xr:uid="{00000000-0005-0000-0000-0000556A0000}"/>
    <cellStyle name="Normal 73 3 2 7" xfId="7102" xr:uid="{00000000-0005-0000-0000-0000BE1B0000}"/>
    <cellStyle name="Normal 73 3 2 7 3" xfId="22204" xr:uid="{00000000-0005-0000-0000-0000BC560000}"/>
    <cellStyle name="Normal 73 3 2 9" xfId="17191" xr:uid="{00000000-0005-0000-0000-000027430000}"/>
    <cellStyle name="Normal 73 3 3" xfId="2238" xr:uid="{00000000-0005-0000-0000-0000BE080000}"/>
    <cellStyle name="Normal 73 3 3 2" xfId="3077" xr:uid="{00000000-0005-0000-0000-0000050C0000}"/>
    <cellStyle name="Normal 73 3 3 2 2" xfId="4767" xr:uid="{00000000-0005-0000-0000-00009F120000}"/>
    <cellStyle name="Normal 73 3 3 2 2 2" xfId="14840" xr:uid="{00000000-0005-0000-0000-0000F8390000}"/>
    <cellStyle name="Normal 73 3 3 2 2 2 3" xfId="29938" xr:uid="{00000000-0005-0000-0000-0000F2740000}"/>
    <cellStyle name="Normal 73 3 3 2 2 3" xfId="9820" xr:uid="{00000000-0005-0000-0000-00005C260000}"/>
    <cellStyle name="Normal 73 3 3 2 2 3 3" xfId="24921" xr:uid="{00000000-0005-0000-0000-000059610000}"/>
    <cellStyle name="Normal 73 3 3 2 2 5" xfId="19908" xr:uid="{00000000-0005-0000-0000-0000C44D0000}"/>
    <cellStyle name="Normal 73 3 3 2 3" xfId="6459" xr:uid="{00000000-0005-0000-0000-00003B190000}"/>
    <cellStyle name="Normal 73 3 3 2 3 2" xfId="16511" xr:uid="{00000000-0005-0000-0000-00007F400000}"/>
    <cellStyle name="Normal 73 3 3 2 3 3" xfId="11491" xr:uid="{00000000-0005-0000-0000-0000E32C0000}"/>
    <cellStyle name="Normal 73 3 3 2 3 3 3" xfId="26592" xr:uid="{00000000-0005-0000-0000-0000E0670000}"/>
    <cellStyle name="Normal 73 3 3 2 3 5" xfId="21579" xr:uid="{00000000-0005-0000-0000-00004B540000}"/>
    <cellStyle name="Normal 73 3 3 2 4" xfId="13169" xr:uid="{00000000-0005-0000-0000-000071330000}"/>
    <cellStyle name="Normal 73 3 3 2 4 3" xfId="28267" xr:uid="{00000000-0005-0000-0000-00006B6E0000}"/>
    <cellStyle name="Normal 73 3 3 2 5" xfId="8148" xr:uid="{00000000-0005-0000-0000-0000D41F0000}"/>
    <cellStyle name="Normal 73 3 3 2 5 3" xfId="23250" xr:uid="{00000000-0005-0000-0000-0000D25A0000}"/>
    <cellStyle name="Normal 73 3 3 2 7" xfId="18237" xr:uid="{00000000-0005-0000-0000-00003D470000}"/>
    <cellStyle name="Normal 73 3 3 3" xfId="3930" xr:uid="{00000000-0005-0000-0000-00005A0F0000}"/>
    <cellStyle name="Normal 73 3 3 3 2" xfId="14004" xr:uid="{00000000-0005-0000-0000-0000B4360000}"/>
    <cellStyle name="Normal 73 3 3 3 2 3" xfId="29102" xr:uid="{00000000-0005-0000-0000-0000AE710000}"/>
    <cellStyle name="Normal 73 3 3 3 3" xfId="8984" xr:uid="{00000000-0005-0000-0000-000018230000}"/>
    <cellStyle name="Normal 73 3 3 3 3 3" xfId="24085" xr:uid="{00000000-0005-0000-0000-0000155E0000}"/>
    <cellStyle name="Normal 73 3 3 3 5" xfId="19072" xr:uid="{00000000-0005-0000-0000-0000804A0000}"/>
    <cellStyle name="Normal 73 3 3 4" xfId="5623" xr:uid="{00000000-0005-0000-0000-0000F7150000}"/>
    <cellStyle name="Normal 73 3 3 4 2" xfId="15675" xr:uid="{00000000-0005-0000-0000-00003B3D0000}"/>
    <cellStyle name="Normal 73 3 3 4 2 3" xfId="30773" xr:uid="{00000000-0005-0000-0000-000035780000}"/>
    <cellStyle name="Normal 73 3 3 4 3" xfId="10655" xr:uid="{00000000-0005-0000-0000-00009F290000}"/>
    <cellStyle name="Normal 73 3 3 4 3 3" xfId="25756" xr:uid="{00000000-0005-0000-0000-00009C640000}"/>
    <cellStyle name="Normal 73 3 3 4 5" xfId="20743" xr:uid="{00000000-0005-0000-0000-000007510000}"/>
    <cellStyle name="Normal 73 3 3 5" xfId="12333" xr:uid="{00000000-0005-0000-0000-00002D300000}"/>
    <cellStyle name="Normal 73 3 3 5 3" xfId="27431" xr:uid="{00000000-0005-0000-0000-0000276B0000}"/>
    <cellStyle name="Normal 73 3 3 6" xfId="7312" xr:uid="{00000000-0005-0000-0000-0000901C0000}"/>
    <cellStyle name="Normal 73 3 3 6 3" xfId="22414" xr:uid="{00000000-0005-0000-0000-00008E570000}"/>
    <cellStyle name="Normal 73 3 3 8" xfId="17401" xr:uid="{00000000-0005-0000-0000-0000F9430000}"/>
    <cellStyle name="Normal 73 3 4" xfId="2659" xr:uid="{00000000-0005-0000-0000-0000630A0000}"/>
    <cellStyle name="Normal 73 3 4 2" xfId="4349" xr:uid="{00000000-0005-0000-0000-0000FD100000}"/>
    <cellStyle name="Normal 73 3 4 2 2" xfId="14422" xr:uid="{00000000-0005-0000-0000-000056380000}"/>
    <cellStyle name="Normal 73 3 4 2 2 3" xfId="29520" xr:uid="{00000000-0005-0000-0000-000050730000}"/>
    <cellStyle name="Normal 73 3 4 2 3" xfId="9402" xr:uid="{00000000-0005-0000-0000-0000BA240000}"/>
    <cellStyle name="Normal 73 3 4 2 3 3" xfId="24503" xr:uid="{00000000-0005-0000-0000-0000B75F0000}"/>
    <cellStyle name="Normal 73 3 4 2 5" xfId="19490" xr:uid="{00000000-0005-0000-0000-0000224C0000}"/>
    <cellStyle name="Normal 73 3 4 3" xfId="6041" xr:uid="{00000000-0005-0000-0000-000099170000}"/>
    <cellStyle name="Normal 73 3 4 3 2" xfId="16093" xr:uid="{00000000-0005-0000-0000-0000DD3E0000}"/>
    <cellStyle name="Normal 73 3 4 3 3" xfId="11073" xr:uid="{00000000-0005-0000-0000-0000412B0000}"/>
    <cellStyle name="Normal 73 3 4 3 3 3" xfId="26174" xr:uid="{00000000-0005-0000-0000-00003E660000}"/>
    <cellStyle name="Normal 73 3 4 3 5" xfId="21161" xr:uid="{00000000-0005-0000-0000-0000A9520000}"/>
    <cellStyle name="Normal 73 3 4 4" xfId="12751" xr:uid="{00000000-0005-0000-0000-0000CF310000}"/>
    <cellStyle name="Normal 73 3 4 4 3" xfId="27849" xr:uid="{00000000-0005-0000-0000-0000C96C0000}"/>
    <cellStyle name="Normal 73 3 4 5" xfId="7730" xr:uid="{00000000-0005-0000-0000-0000321E0000}"/>
    <cellStyle name="Normal 73 3 4 5 3" xfId="22832" xr:uid="{00000000-0005-0000-0000-000030590000}"/>
    <cellStyle name="Normal 73 3 4 7" xfId="17819" xr:uid="{00000000-0005-0000-0000-00009B450000}"/>
    <cellStyle name="Normal 73 3 5" xfId="3512" xr:uid="{00000000-0005-0000-0000-0000B80D0000}"/>
    <cellStyle name="Normal 73 3 5 2" xfId="13586" xr:uid="{00000000-0005-0000-0000-000012350000}"/>
    <cellStyle name="Normal 73 3 5 2 3" xfId="28684" xr:uid="{00000000-0005-0000-0000-00000C700000}"/>
    <cellStyle name="Normal 73 3 5 3" xfId="8566" xr:uid="{00000000-0005-0000-0000-000076210000}"/>
    <cellStyle name="Normal 73 3 5 3 3" xfId="23667" xr:uid="{00000000-0005-0000-0000-0000735C0000}"/>
    <cellStyle name="Normal 73 3 5 5" xfId="18654" xr:uid="{00000000-0005-0000-0000-0000DE480000}"/>
    <cellStyle name="Normal 73 3 6" xfId="5205" xr:uid="{00000000-0005-0000-0000-000055140000}"/>
    <cellStyle name="Normal 73 3 6 2" xfId="15257" xr:uid="{00000000-0005-0000-0000-0000993B0000}"/>
    <cellStyle name="Normal 73 3 6 2 3" xfId="30355" xr:uid="{00000000-0005-0000-0000-000093760000}"/>
    <cellStyle name="Normal 73 3 6 3" xfId="10237" xr:uid="{00000000-0005-0000-0000-0000FD270000}"/>
    <cellStyle name="Normal 73 3 6 3 3" xfId="25338" xr:uid="{00000000-0005-0000-0000-0000FA620000}"/>
    <cellStyle name="Normal 73 3 6 5" xfId="20325" xr:uid="{00000000-0005-0000-0000-0000654F0000}"/>
    <cellStyle name="Normal 73 3 7" xfId="11915" xr:uid="{00000000-0005-0000-0000-00008B2E0000}"/>
    <cellStyle name="Normal 73 3 7 3" xfId="27013" xr:uid="{00000000-0005-0000-0000-000085690000}"/>
    <cellStyle name="Normal 73 3 8" xfId="6894" xr:uid="{00000000-0005-0000-0000-0000EE1A0000}"/>
    <cellStyle name="Normal 73 3 8 3" xfId="21996" xr:uid="{00000000-0005-0000-0000-0000EC550000}"/>
    <cellStyle name="Normal 73 4" xfId="1919" xr:uid="{00000000-0005-0000-0000-00007F070000}"/>
    <cellStyle name="Normal 73 4 2" xfId="2342" xr:uid="{00000000-0005-0000-0000-000026090000}"/>
    <cellStyle name="Normal 73 4 2 2" xfId="3181" xr:uid="{00000000-0005-0000-0000-00006D0C0000}"/>
    <cellStyle name="Normal 73 4 2 2 2" xfId="4871" xr:uid="{00000000-0005-0000-0000-000007130000}"/>
    <cellStyle name="Normal 73 4 2 2 2 2" xfId="14944" xr:uid="{00000000-0005-0000-0000-0000603A0000}"/>
    <cellStyle name="Normal 73 4 2 2 2 2 3" xfId="30042" xr:uid="{00000000-0005-0000-0000-00005A750000}"/>
    <cellStyle name="Normal 73 4 2 2 2 3" xfId="9924" xr:uid="{00000000-0005-0000-0000-0000C4260000}"/>
    <cellStyle name="Normal 73 4 2 2 2 3 3" xfId="25025" xr:uid="{00000000-0005-0000-0000-0000C1610000}"/>
    <cellStyle name="Normal 73 4 2 2 2 5" xfId="20012" xr:uid="{00000000-0005-0000-0000-00002C4E0000}"/>
    <cellStyle name="Normal 73 4 2 2 3" xfId="6563" xr:uid="{00000000-0005-0000-0000-0000A3190000}"/>
    <cellStyle name="Normal 73 4 2 2 3 2" xfId="16615" xr:uid="{00000000-0005-0000-0000-0000E7400000}"/>
    <cellStyle name="Normal 73 4 2 2 3 3" xfId="11595" xr:uid="{00000000-0005-0000-0000-00004B2D0000}"/>
    <cellStyle name="Normal 73 4 2 2 3 3 3" xfId="26696" xr:uid="{00000000-0005-0000-0000-000048680000}"/>
    <cellStyle name="Normal 73 4 2 2 3 5" xfId="21683" xr:uid="{00000000-0005-0000-0000-0000B3540000}"/>
    <cellStyle name="Normal 73 4 2 2 4" xfId="13273" xr:uid="{00000000-0005-0000-0000-0000D9330000}"/>
    <cellStyle name="Normal 73 4 2 2 4 3" xfId="28371" xr:uid="{00000000-0005-0000-0000-0000D36E0000}"/>
    <cellStyle name="Normal 73 4 2 2 5" xfId="8252" xr:uid="{00000000-0005-0000-0000-00003C200000}"/>
    <cellStyle name="Normal 73 4 2 2 5 3" xfId="23354" xr:uid="{00000000-0005-0000-0000-00003A5B0000}"/>
    <cellStyle name="Normal 73 4 2 2 7" xfId="18341" xr:uid="{00000000-0005-0000-0000-0000A5470000}"/>
    <cellStyle name="Normal 73 4 2 3" xfId="4034" xr:uid="{00000000-0005-0000-0000-0000C20F0000}"/>
    <cellStyle name="Normal 73 4 2 3 2" xfId="14108" xr:uid="{00000000-0005-0000-0000-00001C370000}"/>
    <cellStyle name="Normal 73 4 2 3 2 3" xfId="29206" xr:uid="{00000000-0005-0000-0000-000016720000}"/>
    <cellStyle name="Normal 73 4 2 3 3" xfId="9088" xr:uid="{00000000-0005-0000-0000-000080230000}"/>
    <cellStyle name="Normal 73 4 2 3 3 3" xfId="24189" xr:uid="{00000000-0005-0000-0000-00007D5E0000}"/>
    <cellStyle name="Normal 73 4 2 3 5" xfId="19176" xr:uid="{00000000-0005-0000-0000-0000E84A0000}"/>
    <cellStyle name="Normal 73 4 2 4" xfId="5727" xr:uid="{00000000-0005-0000-0000-00005F160000}"/>
    <cellStyle name="Normal 73 4 2 4 2" xfId="15779" xr:uid="{00000000-0005-0000-0000-0000A33D0000}"/>
    <cellStyle name="Normal 73 4 2 4 2 3" xfId="30877" xr:uid="{00000000-0005-0000-0000-00009D780000}"/>
    <cellStyle name="Normal 73 4 2 4 3" xfId="10759" xr:uid="{00000000-0005-0000-0000-0000072A0000}"/>
    <cellStyle name="Normal 73 4 2 4 3 3" xfId="25860" xr:uid="{00000000-0005-0000-0000-000004650000}"/>
    <cellStyle name="Normal 73 4 2 4 5" xfId="20847" xr:uid="{00000000-0005-0000-0000-00006F510000}"/>
    <cellStyle name="Normal 73 4 2 5" xfId="12437" xr:uid="{00000000-0005-0000-0000-000095300000}"/>
    <cellStyle name="Normal 73 4 2 5 3" xfId="27535" xr:uid="{00000000-0005-0000-0000-00008F6B0000}"/>
    <cellStyle name="Normal 73 4 2 6" xfId="7416" xr:uid="{00000000-0005-0000-0000-0000F81C0000}"/>
    <cellStyle name="Normal 73 4 2 6 3" xfId="22518" xr:uid="{00000000-0005-0000-0000-0000F6570000}"/>
    <cellStyle name="Normal 73 4 2 8" xfId="17505" xr:uid="{00000000-0005-0000-0000-000061440000}"/>
    <cellStyle name="Normal 73 4 3" xfId="2763" xr:uid="{00000000-0005-0000-0000-0000CB0A0000}"/>
    <cellStyle name="Normal 73 4 3 2" xfId="4453" xr:uid="{00000000-0005-0000-0000-000065110000}"/>
    <cellStyle name="Normal 73 4 3 2 2" xfId="14526" xr:uid="{00000000-0005-0000-0000-0000BE380000}"/>
    <cellStyle name="Normal 73 4 3 2 2 3" xfId="29624" xr:uid="{00000000-0005-0000-0000-0000B8730000}"/>
    <cellStyle name="Normal 73 4 3 2 3" xfId="9506" xr:uid="{00000000-0005-0000-0000-000022250000}"/>
    <cellStyle name="Normal 73 4 3 2 3 3" xfId="24607" xr:uid="{00000000-0005-0000-0000-00001F600000}"/>
    <cellStyle name="Normal 73 4 3 2 5" xfId="19594" xr:uid="{00000000-0005-0000-0000-00008A4C0000}"/>
    <cellStyle name="Normal 73 4 3 3" xfId="6145" xr:uid="{00000000-0005-0000-0000-000001180000}"/>
    <cellStyle name="Normal 73 4 3 3 2" xfId="16197" xr:uid="{00000000-0005-0000-0000-0000453F0000}"/>
    <cellStyle name="Normal 73 4 3 3 3" xfId="11177" xr:uid="{00000000-0005-0000-0000-0000A92B0000}"/>
    <cellStyle name="Normal 73 4 3 3 3 3" xfId="26278" xr:uid="{00000000-0005-0000-0000-0000A6660000}"/>
    <cellStyle name="Normal 73 4 3 3 5" xfId="21265" xr:uid="{00000000-0005-0000-0000-000011530000}"/>
    <cellStyle name="Normal 73 4 3 4" xfId="12855" xr:uid="{00000000-0005-0000-0000-000037320000}"/>
    <cellStyle name="Normal 73 4 3 4 3" xfId="27953" xr:uid="{00000000-0005-0000-0000-0000316D0000}"/>
    <cellStyle name="Normal 73 4 3 5" xfId="7834" xr:uid="{00000000-0005-0000-0000-00009A1E0000}"/>
    <cellStyle name="Normal 73 4 3 5 3" xfId="22936" xr:uid="{00000000-0005-0000-0000-000098590000}"/>
    <cellStyle name="Normal 73 4 3 7" xfId="17923" xr:uid="{00000000-0005-0000-0000-000003460000}"/>
    <cellStyle name="Normal 73 4 4" xfId="3616" xr:uid="{00000000-0005-0000-0000-0000200E0000}"/>
    <cellStyle name="Normal 73 4 4 2" xfId="13690" xr:uid="{00000000-0005-0000-0000-00007A350000}"/>
    <cellStyle name="Normal 73 4 4 2 3" xfId="28788" xr:uid="{00000000-0005-0000-0000-000074700000}"/>
    <cellStyle name="Normal 73 4 4 3" xfId="8670" xr:uid="{00000000-0005-0000-0000-0000DE210000}"/>
    <cellStyle name="Normal 73 4 4 3 3" xfId="23771" xr:uid="{00000000-0005-0000-0000-0000DB5C0000}"/>
    <cellStyle name="Normal 73 4 4 5" xfId="18758" xr:uid="{00000000-0005-0000-0000-000046490000}"/>
    <cellStyle name="Normal 73 4 5" xfId="5309" xr:uid="{00000000-0005-0000-0000-0000BD140000}"/>
    <cellStyle name="Normal 73 4 5 2" xfId="15361" xr:uid="{00000000-0005-0000-0000-0000013C0000}"/>
    <cellStyle name="Normal 73 4 5 2 3" xfId="30459" xr:uid="{00000000-0005-0000-0000-0000FB760000}"/>
    <cellStyle name="Normal 73 4 5 3" xfId="10341" xr:uid="{00000000-0005-0000-0000-000065280000}"/>
    <cellStyle name="Normal 73 4 5 3 3" xfId="25442" xr:uid="{00000000-0005-0000-0000-000062630000}"/>
    <cellStyle name="Normal 73 4 5 5" xfId="20429" xr:uid="{00000000-0005-0000-0000-0000CD4F0000}"/>
    <cellStyle name="Normal 73 4 6" xfId="12019" xr:uid="{00000000-0005-0000-0000-0000F32E0000}"/>
    <cellStyle name="Normal 73 4 6 3" xfId="27117" xr:uid="{00000000-0005-0000-0000-0000ED690000}"/>
    <cellStyle name="Normal 73 4 7" xfId="6998" xr:uid="{00000000-0005-0000-0000-0000561B0000}"/>
    <cellStyle name="Normal 73 4 7 3" xfId="22100" xr:uid="{00000000-0005-0000-0000-000054560000}"/>
    <cellStyle name="Normal 73 4 9" xfId="17087" xr:uid="{00000000-0005-0000-0000-0000BF420000}"/>
    <cellStyle name="Normal 73 5" xfId="2132" xr:uid="{00000000-0005-0000-0000-000054080000}"/>
    <cellStyle name="Normal 73 5 2" xfId="2973" xr:uid="{00000000-0005-0000-0000-00009D0B0000}"/>
    <cellStyle name="Normal 73 5 2 2" xfId="4663" xr:uid="{00000000-0005-0000-0000-000037120000}"/>
    <cellStyle name="Normal 73 5 2 2 2" xfId="14736" xr:uid="{00000000-0005-0000-0000-000090390000}"/>
    <cellStyle name="Normal 73 5 2 2 2 3" xfId="29834" xr:uid="{00000000-0005-0000-0000-00008A740000}"/>
    <cellStyle name="Normal 73 5 2 2 3" xfId="9716" xr:uid="{00000000-0005-0000-0000-0000F4250000}"/>
    <cellStyle name="Normal 73 5 2 2 3 3" xfId="24817" xr:uid="{00000000-0005-0000-0000-0000F1600000}"/>
    <cellStyle name="Normal 73 5 2 2 5" xfId="19804" xr:uid="{00000000-0005-0000-0000-00005C4D0000}"/>
    <cellStyle name="Normal 73 5 2 3" xfId="6355" xr:uid="{00000000-0005-0000-0000-0000D3180000}"/>
    <cellStyle name="Normal 73 5 2 3 2" xfId="16407" xr:uid="{00000000-0005-0000-0000-000017400000}"/>
    <cellStyle name="Normal 73 5 2 3 3" xfId="11387" xr:uid="{00000000-0005-0000-0000-00007B2C0000}"/>
    <cellStyle name="Normal 73 5 2 3 3 3" xfId="26488" xr:uid="{00000000-0005-0000-0000-000078670000}"/>
    <cellStyle name="Normal 73 5 2 3 5" xfId="21475" xr:uid="{00000000-0005-0000-0000-0000E3530000}"/>
    <cellStyle name="Normal 73 5 2 4" xfId="13065" xr:uid="{00000000-0005-0000-0000-000009330000}"/>
    <cellStyle name="Normal 73 5 2 4 3" xfId="28163" xr:uid="{00000000-0005-0000-0000-0000036E0000}"/>
    <cellStyle name="Normal 73 5 2 5" xfId="8044" xr:uid="{00000000-0005-0000-0000-00006C1F0000}"/>
    <cellStyle name="Normal 73 5 2 5 3" xfId="23146" xr:uid="{00000000-0005-0000-0000-00006A5A0000}"/>
    <cellStyle name="Normal 73 5 2 7" xfId="18133" xr:uid="{00000000-0005-0000-0000-0000D5460000}"/>
    <cellStyle name="Normal 73 5 3" xfId="3826" xr:uid="{00000000-0005-0000-0000-0000F20E0000}"/>
    <cellStyle name="Normal 73 5 3 2" xfId="13900" xr:uid="{00000000-0005-0000-0000-00004C360000}"/>
    <cellStyle name="Normal 73 5 3 2 3" xfId="28998" xr:uid="{00000000-0005-0000-0000-000046710000}"/>
    <cellStyle name="Normal 73 5 3 3" xfId="8880" xr:uid="{00000000-0005-0000-0000-0000B0220000}"/>
    <cellStyle name="Normal 73 5 3 3 3" xfId="23981" xr:uid="{00000000-0005-0000-0000-0000AD5D0000}"/>
    <cellStyle name="Normal 73 5 3 5" xfId="18968" xr:uid="{00000000-0005-0000-0000-0000184A0000}"/>
    <cellStyle name="Normal 73 5 4" xfId="5519" xr:uid="{00000000-0005-0000-0000-00008F150000}"/>
    <cellStyle name="Normal 73 5 4 2" xfId="15571" xr:uid="{00000000-0005-0000-0000-0000D33C0000}"/>
    <cellStyle name="Normal 73 5 4 2 3" xfId="30669" xr:uid="{00000000-0005-0000-0000-0000CD770000}"/>
    <cellStyle name="Normal 73 5 4 3" xfId="10551" xr:uid="{00000000-0005-0000-0000-000037290000}"/>
    <cellStyle name="Normal 73 5 4 3 3" xfId="25652" xr:uid="{00000000-0005-0000-0000-000034640000}"/>
    <cellStyle name="Normal 73 5 4 5" xfId="20639" xr:uid="{00000000-0005-0000-0000-00009F500000}"/>
    <cellStyle name="Normal 73 5 5" xfId="12229" xr:uid="{00000000-0005-0000-0000-0000C52F0000}"/>
    <cellStyle name="Normal 73 5 5 3" xfId="27327" xr:uid="{00000000-0005-0000-0000-0000BF6A0000}"/>
    <cellStyle name="Normal 73 5 6" xfId="7208" xr:uid="{00000000-0005-0000-0000-0000281C0000}"/>
    <cellStyle name="Normal 73 5 6 3" xfId="22310" xr:uid="{00000000-0005-0000-0000-000026570000}"/>
    <cellStyle name="Normal 73 5 8" xfId="17297" xr:uid="{00000000-0005-0000-0000-000091430000}"/>
    <cellStyle name="Normal 73 6" xfId="2553" xr:uid="{00000000-0005-0000-0000-0000F9090000}"/>
    <cellStyle name="Normal 73 6 2" xfId="4245" xr:uid="{00000000-0005-0000-0000-000095100000}"/>
    <cellStyle name="Normal 73 6 2 2" xfId="14318" xr:uid="{00000000-0005-0000-0000-0000EE370000}"/>
    <cellStyle name="Normal 73 6 2 2 3" xfId="29416" xr:uid="{00000000-0005-0000-0000-0000E8720000}"/>
    <cellStyle name="Normal 73 6 2 3" xfId="9298" xr:uid="{00000000-0005-0000-0000-000052240000}"/>
    <cellStyle name="Normal 73 6 2 3 3" xfId="24399" xr:uid="{00000000-0005-0000-0000-00004F5F0000}"/>
    <cellStyle name="Normal 73 6 2 5" xfId="19386" xr:uid="{00000000-0005-0000-0000-0000BA4B0000}"/>
    <cellStyle name="Normal 73 6 3" xfId="5937" xr:uid="{00000000-0005-0000-0000-000031170000}"/>
    <cellStyle name="Normal 73 6 3 2" xfId="15989" xr:uid="{00000000-0005-0000-0000-0000753E0000}"/>
    <cellStyle name="Normal 73 6 3 3" xfId="10969" xr:uid="{00000000-0005-0000-0000-0000D92A0000}"/>
    <cellStyle name="Normal 73 6 3 3 3" xfId="26070" xr:uid="{00000000-0005-0000-0000-0000D6650000}"/>
    <cellStyle name="Normal 73 6 3 5" xfId="21057" xr:uid="{00000000-0005-0000-0000-000041520000}"/>
    <cellStyle name="Normal 73 6 4" xfId="12647" xr:uid="{00000000-0005-0000-0000-000067310000}"/>
    <cellStyle name="Normal 73 6 4 3" xfId="27745" xr:uid="{00000000-0005-0000-0000-0000616C0000}"/>
    <cellStyle name="Normal 73 6 5" xfId="7626" xr:uid="{00000000-0005-0000-0000-0000CA1D0000}"/>
    <cellStyle name="Normal 73 6 5 3" xfId="22728" xr:uid="{00000000-0005-0000-0000-0000C8580000}"/>
    <cellStyle name="Normal 73 6 7" xfId="17715" xr:uid="{00000000-0005-0000-0000-000033450000}"/>
    <cellStyle name="Normal 73 7" xfId="3405" xr:uid="{00000000-0005-0000-0000-00004D0D0000}"/>
    <cellStyle name="Normal 73 7 2" xfId="13482" xr:uid="{00000000-0005-0000-0000-0000AA340000}"/>
    <cellStyle name="Normal 73 7 2 3" xfId="28580" xr:uid="{00000000-0005-0000-0000-0000A46F0000}"/>
    <cellStyle name="Normal 73 7 3" xfId="8462" xr:uid="{00000000-0005-0000-0000-00000E210000}"/>
    <cellStyle name="Normal 73 7 3 3" xfId="23563" xr:uid="{00000000-0005-0000-0000-00000B5C0000}"/>
    <cellStyle name="Normal 73 7 5" xfId="18550" xr:uid="{00000000-0005-0000-0000-000076480000}"/>
    <cellStyle name="Normal 73 8" xfId="5099" xr:uid="{00000000-0005-0000-0000-0000EB130000}"/>
    <cellStyle name="Normal 73 8 2" xfId="15153" xr:uid="{00000000-0005-0000-0000-0000313B0000}"/>
    <cellStyle name="Normal 73 8 2 3" xfId="30251" xr:uid="{00000000-0005-0000-0000-00002B760000}"/>
    <cellStyle name="Normal 73 8 3" xfId="10133" xr:uid="{00000000-0005-0000-0000-000095270000}"/>
    <cellStyle name="Normal 73 8 3 3" xfId="25234" xr:uid="{00000000-0005-0000-0000-000092620000}"/>
    <cellStyle name="Normal 73 8 5" xfId="20221" xr:uid="{00000000-0005-0000-0000-0000FD4E0000}"/>
    <cellStyle name="Normal 73 9" xfId="11809" xr:uid="{00000000-0005-0000-0000-0000212E0000}"/>
    <cellStyle name="Normal 73 9 3" xfId="26909" xr:uid="{00000000-0005-0000-0000-00001D690000}"/>
    <cellStyle name="Normal 74" xfId="1492" xr:uid="{00000000-0005-0000-0000-0000D4050000}"/>
    <cellStyle name="Normal 74 10" xfId="6789" xr:uid="{00000000-0005-0000-0000-0000851A0000}"/>
    <cellStyle name="Normal 74 10 3" xfId="21893" xr:uid="{00000000-0005-0000-0000-000085550000}"/>
    <cellStyle name="Normal 74 12" xfId="16878" xr:uid="{00000000-0005-0000-0000-0000EE410000}"/>
    <cellStyle name="Normal 74 2" xfId="1753" xr:uid="{00000000-0005-0000-0000-0000D9060000}"/>
    <cellStyle name="Normal 74 2 11" xfId="16932" xr:uid="{00000000-0005-0000-0000-000024420000}"/>
    <cellStyle name="Normal 74 2 2" xfId="1861" xr:uid="{00000000-0005-0000-0000-000045070000}"/>
    <cellStyle name="Normal 74 2 2 10" xfId="17036" xr:uid="{00000000-0005-0000-0000-00008C420000}"/>
    <cellStyle name="Normal 74 2 2 2" xfId="2078" xr:uid="{00000000-0005-0000-0000-00001E080000}"/>
    <cellStyle name="Normal 74 2 2 2 2" xfId="2499" xr:uid="{00000000-0005-0000-0000-0000C3090000}"/>
    <cellStyle name="Normal 74 2 2 2 2 2" xfId="3338" xr:uid="{00000000-0005-0000-0000-00000A0D0000}"/>
    <cellStyle name="Normal 74 2 2 2 2 2 2" xfId="5028" xr:uid="{00000000-0005-0000-0000-0000A4130000}"/>
    <cellStyle name="Normal 74 2 2 2 2 2 2 2" xfId="15101" xr:uid="{00000000-0005-0000-0000-0000FD3A0000}"/>
    <cellStyle name="Normal 74 2 2 2 2 2 2 2 3" xfId="30199" xr:uid="{00000000-0005-0000-0000-0000F7750000}"/>
    <cellStyle name="Normal 74 2 2 2 2 2 2 3" xfId="10081" xr:uid="{00000000-0005-0000-0000-000061270000}"/>
    <cellStyle name="Normal 74 2 2 2 2 2 2 3 3" xfId="25182" xr:uid="{00000000-0005-0000-0000-00005E620000}"/>
    <cellStyle name="Normal 74 2 2 2 2 2 2 5" xfId="20169" xr:uid="{00000000-0005-0000-0000-0000C94E0000}"/>
    <cellStyle name="Normal 74 2 2 2 2 2 3" xfId="6720" xr:uid="{00000000-0005-0000-0000-0000401A0000}"/>
    <cellStyle name="Normal 74 2 2 2 2 2 3 2" xfId="16772" xr:uid="{00000000-0005-0000-0000-000084410000}"/>
    <cellStyle name="Normal 74 2 2 2 2 2 3 3" xfId="11752" xr:uid="{00000000-0005-0000-0000-0000E82D0000}"/>
    <cellStyle name="Normal 74 2 2 2 2 2 3 3 3" xfId="26853" xr:uid="{00000000-0005-0000-0000-0000E5680000}"/>
    <cellStyle name="Normal 74 2 2 2 2 2 3 5" xfId="21840" xr:uid="{00000000-0005-0000-0000-000050550000}"/>
    <cellStyle name="Normal 74 2 2 2 2 2 4" xfId="13430" xr:uid="{00000000-0005-0000-0000-000076340000}"/>
    <cellStyle name="Normal 74 2 2 2 2 2 4 3" xfId="28528" xr:uid="{00000000-0005-0000-0000-0000706F0000}"/>
    <cellStyle name="Normal 74 2 2 2 2 2 5" xfId="8409" xr:uid="{00000000-0005-0000-0000-0000D9200000}"/>
    <cellStyle name="Normal 74 2 2 2 2 2 5 3" xfId="23511" xr:uid="{00000000-0005-0000-0000-0000D75B0000}"/>
    <cellStyle name="Normal 74 2 2 2 2 2 7" xfId="18498" xr:uid="{00000000-0005-0000-0000-000042480000}"/>
    <cellStyle name="Normal 74 2 2 2 2 3" xfId="4191" xr:uid="{00000000-0005-0000-0000-00005F100000}"/>
    <cellStyle name="Normal 74 2 2 2 2 3 2" xfId="14265" xr:uid="{00000000-0005-0000-0000-0000B9370000}"/>
    <cellStyle name="Normal 74 2 2 2 2 3 2 3" xfId="29363" xr:uid="{00000000-0005-0000-0000-0000B3720000}"/>
    <cellStyle name="Normal 74 2 2 2 2 3 3" xfId="9245" xr:uid="{00000000-0005-0000-0000-00001D240000}"/>
    <cellStyle name="Normal 74 2 2 2 2 3 3 3" xfId="24346" xr:uid="{00000000-0005-0000-0000-00001A5F0000}"/>
    <cellStyle name="Normal 74 2 2 2 2 3 5" xfId="19333" xr:uid="{00000000-0005-0000-0000-0000854B0000}"/>
    <cellStyle name="Normal 74 2 2 2 2 4" xfId="5884" xr:uid="{00000000-0005-0000-0000-0000FC160000}"/>
    <cellStyle name="Normal 74 2 2 2 2 4 2" xfId="15936" xr:uid="{00000000-0005-0000-0000-0000403E0000}"/>
    <cellStyle name="Normal 74 2 2 2 2 4 3" xfId="10916" xr:uid="{00000000-0005-0000-0000-0000A42A0000}"/>
    <cellStyle name="Normal 74 2 2 2 2 4 3 3" xfId="26017" xr:uid="{00000000-0005-0000-0000-0000A1650000}"/>
    <cellStyle name="Normal 74 2 2 2 2 4 5" xfId="21004" xr:uid="{00000000-0005-0000-0000-00000C520000}"/>
    <cellStyle name="Normal 74 2 2 2 2 5" xfId="12594" xr:uid="{00000000-0005-0000-0000-000032310000}"/>
    <cellStyle name="Normal 74 2 2 2 2 5 3" xfId="27692" xr:uid="{00000000-0005-0000-0000-00002C6C0000}"/>
    <cellStyle name="Normal 74 2 2 2 2 6" xfId="7573" xr:uid="{00000000-0005-0000-0000-0000951D0000}"/>
    <cellStyle name="Normal 74 2 2 2 2 6 3" xfId="22675" xr:uid="{00000000-0005-0000-0000-000093580000}"/>
    <cellStyle name="Normal 74 2 2 2 2 8" xfId="17662" xr:uid="{00000000-0005-0000-0000-0000FE440000}"/>
    <cellStyle name="Normal 74 2 2 2 3" xfId="2920" xr:uid="{00000000-0005-0000-0000-0000680B0000}"/>
    <cellStyle name="Normal 74 2 2 2 3 2" xfId="4610" xr:uid="{00000000-0005-0000-0000-000002120000}"/>
    <cellStyle name="Normal 74 2 2 2 3 2 2" xfId="14683" xr:uid="{00000000-0005-0000-0000-00005B390000}"/>
    <cellStyle name="Normal 74 2 2 2 3 2 2 3" xfId="29781" xr:uid="{00000000-0005-0000-0000-000055740000}"/>
    <cellStyle name="Normal 74 2 2 2 3 2 3" xfId="9663" xr:uid="{00000000-0005-0000-0000-0000BF250000}"/>
    <cellStyle name="Normal 74 2 2 2 3 2 3 3" xfId="24764" xr:uid="{00000000-0005-0000-0000-0000BC600000}"/>
    <cellStyle name="Normal 74 2 2 2 3 2 5" xfId="19751" xr:uid="{00000000-0005-0000-0000-0000274D0000}"/>
    <cellStyle name="Normal 74 2 2 2 3 3" xfId="6302" xr:uid="{00000000-0005-0000-0000-00009E180000}"/>
    <cellStyle name="Normal 74 2 2 2 3 3 2" xfId="16354" xr:uid="{00000000-0005-0000-0000-0000E23F0000}"/>
    <cellStyle name="Normal 74 2 2 2 3 3 3" xfId="11334" xr:uid="{00000000-0005-0000-0000-0000462C0000}"/>
    <cellStyle name="Normal 74 2 2 2 3 3 3 3" xfId="26435" xr:uid="{00000000-0005-0000-0000-000043670000}"/>
    <cellStyle name="Normal 74 2 2 2 3 3 5" xfId="21422" xr:uid="{00000000-0005-0000-0000-0000AE530000}"/>
    <cellStyle name="Normal 74 2 2 2 3 4" xfId="13012" xr:uid="{00000000-0005-0000-0000-0000D4320000}"/>
    <cellStyle name="Normal 74 2 2 2 3 4 3" xfId="28110" xr:uid="{00000000-0005-0000-0000-0000CE6D0000}"/>
    <cellStyle name="Normal 74 2 2 2 3 5" xfId="7991" xr:uid="{00000000-0005-0000-0000-0000371F0000}"/>
    <cellStyle name="Normal 74 2 2 2 3 5 3" xfId="23093" xr:uid="{00000000-0005-0000-0000-0000355A0000}"/>
    <cellStyle name="Normal 74 2 2 2 3 7" xfId="18080" xr:uid="{00000000-0005-0000-0000-0000A0460000}"/>
    <cellStyle name="Normal 74 2 2 2 4" xfId="3773" xr:uid="{00000000-0005-0000-0000-0000BD0E0000}"/>
    <cellStyle name="Normal 74 2 2 2 4 2" xfId="13847" xr:uid="{00000000-0005-0000-0000-000017360000}"/>
    <cellStyle name="Normal 74 2 2 2 4 2 3" xfId="28945" xr:uid="{00000000-0005-0000-0000-000011710000}"/>
    <cellStyle name="Normal 74 2 2 2 4 3" xfId="8827" xr:uid="{00000000-0005-0000-0000-00007B220000}"/>
    <cellStyle name="Normal 74 2 2 2 4 3 3" xfId="23928" xr:uid="{00000000-0005-0000-0000-0000785D0000}"/>
    <cellStyle name="Normal 74 2 2 2 4 5" xfId="18915" xr:uid="{00000000-0005-0000-0000-0000E3490000}"/>
    <cellStyle name="Normal 74 2 2 2 5" xfId="5466" xr:uid="{00000000-0005-0000-0000-00005A150000}"/>
    <cellStyle name="Normal 74 2 2 2 5 2" xfId="15518" xr:uid="{00000000-0005-0000-0000-00009E3C0000}"/>
    <cellStyle name="Normal 74 2 2 2 5 2 3" xfId="30616" xr:uid="{00000000-0005-0000-0000-000098770000}"/>
    <cellStyle name="Normal 74 2 2 2 5 3" xfId="10498" xr:uid="{00000000-0005-0000-0000-000002290000}"/>
    <cellStyle name="Normal 74 2 2 2 5 3 3" xfId="25599" xr:uid="{00000000-0005-0000-0000-0000FF630000}"/>
    <cellStyle name="Normal 74 2 2 2 5 5" xfId="20586" xr:uid="{00000000-0005-0000-0000-00006A500000}"/>
    <cellStyle name="Normal 74 2 2 2 6" xfId="12176" xr:uid="{00000000-0005-0000-0000-0000902F0000}"/>
    <cellStyle name="Normal 74 2 2 2 6 3" xfId="27274" xr:uid="{00000000-0005-0000-0000-00008A6A0000}"/>
    <cellStyle name="Normal 74 2 2 2 7" xfId="7155" xr:uid="{00000000-0005-0000-0000-0000F31B0000}"/>
    <cellStyle name="Normal 74 2 2 2 7 3" xfId="22257" xr:uid="{00000000-0005-0000-0000-0000F1560000}"/>
    <cellStyle name="Normal 74 2 2 2 9" xfId="17244" xr:uid="{00000000-0005-0000-0000-00005C430000}"/>
    <cellStyle name="Normal 74 2 2 3" xfId="2291" xr:uid="{00000000-0005-0000-0000-0000F3080000}"/>
    <cellStyle name="Normal 74 2 2 3 2" xfId="3130" xr:uid="{00000000-0005-0000-0000-00003A0C0000}"/>
    <cellStyle name="Normal 74 2 2 3 2 2" xfId="4820" xr:uid="{00000000-0005-0000-0000-0000D4120000}"/>
    <cellStyle name="Normal 74 2 2 3 2 2 2" xfId="14893" xr:uid="{00000000-0005-0000-0000-00002D3A0000}"/>
    <cellStyle name="Normal 74 2 2 3 2 2 2 3" xfId="29991" xr:uid="{00000000-0005-0000-0000-000027750000}"/>
    <cellStyle name="Normal 74 2 2 3 2 2 3" xfId="9873" xr:uid="{00000000-0005-0000-0000-000091260000}"/>
    <cellStyle name="Normal 74 2 2 3 2 2 3 3" xfId="24974" xr:uid="{00000000-0005-0000-0000-00008E610000}"/>
    <cellStyle name="Normal 74 2 2 3 2 2 5" xfId="19961" xr:uid="{00000000-0005-0000-0000-0000F94D0000}"/>
    <cellStyle name="Normal 74 2 2 3 2 3" xfId="6512" xr:uid="{00000000-0005-0000-0000-000070190000}"/>
    <cellStyle name="Normal 74 2 2 3 2 3 2" xfId="16564" xr:uid="{00000000-0005-0000-0000-0000B4400000}"/>
    <cellStyle name="Normal 74 2 2 3 2 3 3" xfId="11544" xr:uid="{00000000-0005-0000-0000-0000182D0000}"/>
    <cellStyle name="Normal 74 2 2 3 2 3 3 3" xfId="26645" xr:uid="{00000000-0005-0000-0000-000015680000}"/>
    <cellStyle name="Normal 74 2 2 3 2 3 5" xfId="21632" xr:uid="{00000000-0005-0000-0000-000080540000}"/>
    <cellStyle name="Normal 74 2 2 3 2 4" xfId="13222" xr:uid="{00000000-0005-0000-0000-0000A6330000}"/>
    <cellStyle name="Normal 74 2 2 3 2 4 3" xfId="28320" xr:uid="{00000000-0005-0000-0000-0000A06E0000}"/>
    <cellStyle name="Normal 74 2 2 3 2 5" xfId="8201" xr:uid="{00000000-0005-0000-0000-000009200000}"/>
    <cellStyle name="Normal 74 2 2 3 2 5 3" xfId="23303" xr:uid="{00000000-0005-0000-0000-0000075B0000}"/>
    <cellStyle name="Normal 74 2 2 3 2 7" xfId="18290" xr:uid="{00000000-0005-0000-0000-000072470000}"/>
    <cellStyle name="Normal 74 2 2 3 3" xfId="3983" xr:uid="{00000000-0005-0000-0000-00008F0F0000}"/>
    <cellStyle name="Normal 74 2 2 3 3 2" xfId="14057" xr:uid="{00000000-0005-0000-0000-0000E9360000}"/>
    <cellStyle name="Normal 74 2 2 3 3 2 3" xfId="29155" xr:uid="{00000000-0005-0000-0000-0000E3710000}"/>
    <cellStyle name="Normal 74 2 2 3 3 3" xfId="9037" xr:uid="{00000000-0005-0000-0000-00004D230000}"/>
    <cellStyle name="Normal 74 2 2 3 3 3 3" xfId="24138" xr:uid="{00000000-0005-0000-0000-00004A5E0000}"/>
    <cellStyle name="Normal 74 2 2 3 3 5" xfId="19125" xr:uid="{00000000-0005-0000-0000-0000B54A0000}"/>
    <cellStyle name="Normal 74 2 2 3 4" xfId="5676" xr:uid="{00000000-0005-0000-0000-00002C160000}"/>
    <cellStyle name="Normal 74 2 2 3 4 2" xfId="15728" xr:uid="{00000000-0005-0000-0000-0000703D0000}"/>
    <cellStyle name="Normal 74 2 2 3 4 2 3" xfId="30826" xr:uid="{00000000-0005-0000-0000-00006A780000}"/>
    <cellStyle name="Normal 74 2 2 3 4 3" xfId="10708" xr:uid="{00000000-0005-0000-0000-0000D4290000}"/>
    <cellStyle name="Normal 74 2 2 3 4 3 3" xfId="25809" xr:uid="{00000000-0005-0000-0000-0000D1640000}"/>
    <cellStyle name="Normal 74 2 2 3 4 5" xfId="20796" xr:uid="{00000000-0005-0000-0000-00003C510000}"/>
    <cellStyle name="Normal 74 2 2 3 5" xfId="12386" xr:uid="{00000000-0005-0000-0000-000062300000}"/>
    <cellStyle name="Normal 74 2 2 3 5 3" xfId="27484" xr:uid="{00000000-0005-0000-0000-00005C6B0000}"/>
    <cellStyle name="Normal 74 2 2 3 6" xfId="7365" xr:uid="{00000000-0005-0000-0000-0000C51C0000}"/>
    <cellStyle name="Normal 74 2 2 3 6 3" xfId="22467" xr:uid="{00000000-0005-0000-0000-0000C3570000}"/>
    <cellStyle name="Normal 74 2 2 3 8" xfId="17454" xr:uid="{00000000-0005-0000-0000-00002E440000}"/>
    <cellStyle name="Normal 74 2 2 4" xfId="2712" xr:uid="{00000000-0005-0000-0000-0000980A0000}"/>
    <cellStyle name="Normal 74 2 2 4 2" xfId="4402" xr:uid="{00000000-0005-0000-0000-000032110000}"/>
    <cellStyle name="Normal 74 2 2 4 2 2" xfId="14475" xr:uid="{00000000-0005-0000-0000-00008B380000}"/>
    <cellStyle name="Normal 74 2 2 4 2 2 3" xfId="29573" xr:uid="{00000000-0005-0000-0000-000085730000}"/>
    <cellStyle name="Normal 74 2 2 4 2 3" xfId="9455" xr:uid="{00000000-0005-0000-0000-0000EF240000}"/>
    <cellStyle name="Normal 74 2 2 4 2 3 3" xfId="24556" xr:uid="{00000000-0005-0000-0000-0000EC5F0000}"/>
    <cellStyle name="Normal 74 2 2 4 2 5" xfId="19543" xr:uid="{00000000-0005-0000-0000-0000574C0000}"/>
    <cellStyle name="Normal 74 2 2 4 3" xfId="6094" xr:uid="{00000000-0005-0000-0000-0000CE170000}"/>
    <cellStyle name="Normal 74 2 2 4 3 2" xfId="16146" xr:uid="{00000000-0005-0000-0000-0000123F0000}"/>
    <cellStyle name="Normal 74 2 2 4 3 3" xfId="11126" xr:uid="{00000000-0005-0000-0000-0000762B0000}"/>
    <cellStyle name="Normal 74 2 2 4 3 3 3" xfId="26227" xr:uid="{00000000-0005-0000-0000-000073660000}"/>
    <cellStyle name="Normal 74 2 2 4 3 5" xfId="21214" xr:uid="{00000000-0005-0000-0000-0000DE520000}"/>
    <cellStyle name="Normal 74 2 2 4 4" xfId="12804" xr:uid="{00000000-0005-0000-0000-000004320000}"/>
    <cellStyle name="Normal 74 2 2 4 4 3" xfId="27902" xr:uid="{00000000-0005-0000-0000-0000FE6C0000}"/>
    <cellStyle name="Normal 74 2 2 4 5" xfId="7783" xr:uid="{00000000-0005-0000-0000-0000671E0000}"/>
    <cellStyle name="Normal 74 2 2 4 5 3" xfId="22885" xr:uid="{00000000-0005-0000-0000-000065590000}"/>
    <cellStyle name="Normal 74 2 2 4 7" xfId="17872" xr:uid="{00000000-0005-0000-0000-0000D0450000}"/>
    <cellStyle name="Normal 74 2 2 5" xfId="3565" xr:uid="{00000000-0005-0000-0000-0000ED0D0000}"/>
    <cellStyle name="Normal 74 2 2 5 2" xfId="13639" xr:uid="{00000000-0005-0000-0000-000047350000}"/>
    <cellStyle name="Normal 74 2 2 5 2 3" xfId="28737" xr:uid="{00000000-0005-0000-0000-000041700000}"/>
    <cellStyle name="Normal 74 2 2 5 3" xfId="8619" xr:uid="{00000000-0005-0000-0000-0000AB210000}"/>
    <cellStyle name="Normal 74 2 2 5 3 3" xfId="23720" xr:uid="{00000000-0005-0000-0000-0000A85C0000}"/>
    <cellStyle name="Normal 74 2 2 5 5" xfId="18707" xr:uid="{00000000-0005-0000-0000-000013490000}"/>
    <cellStyle name="Normal 74 2 2 6" xfId="5258" xr:uid="{00000000-0005-0000-0000-00008A140000}"/>
    <cellStyle name="Normal 74 2 2 6 2" xfId="15310" xr:uid="{00000000-0005-0000-0000-0000CE3B0000}"/>
    <cellStyle name="Normal 74 2 2 6 2 3" xfId="30408" xr:uid="{00000000-0005-0000-0000-0000C8760000}"/>
    <cellStyle name="Normal 74 2 2 6 3" xfId="10290" xr:uid="{00000000-0005-0000-0000-000032280000}"/>
    <cellStyle name="Normal 74 2 2 6 3 3" xfId="25391" xr:uid="{00000000-0005-0000-0000-00002F630000}"/>
    <cellStyle name="Normal 74 2 2 6 5" xfId="20378" xr:uid="{00000000-0005-0000-0000-00009A4F0000}"/>
    <cellStyle name="Normal 74 2 2 7" xfId="11968" xr:uid="{00000000-0005-0000-0000-0000C02E0000}"/>
    <cellStyle name="Normal 74 2 2 7 3" xfId="27066" xr:uid="{00000000-0005-0000-0000-0000BA690000}"/>
    <cellStyle name="Normal 74 2 2 8" xfId="6947" xr:uid="{00000000-0005-0000-0000-0000231B0000}"/>
    <cellStyle name="Normal 74 2 2 8 3" xfId="22049" xr:uid="{00000000-0005-0000-0000-000021560000}"/>
    <cellStyle name="Normal 74 2 3" xfId="1974" xr:uid="{00000000-0005-0000-0000-0000B6070000}"/>
    <cellStyle name="Normal 74 2 3 2" xfId="2395" xr:uid="{00000000-0005-0000-0000-00005B090000}"/>
    <cellStyle name="Normal 74 2 3 2 2" xfId="3234" xr:uid="{00000000-0005-0000-0000-0000A20C0000}"/>
    <cellStyle name="Normal 74 2 3 2 2 2" xfId="4924" xr:uid="{00000000-0005-0000-0000-00003C130000}"/>
    <cellStyle name="Normal 74 2 3 2 2 2 2" xfId="14997" xr:uid="{00000000-0005-0000-0000-0000953A0000}"/>
    <cellStyle name="Normal 74 2 3 2 2 2 2 3" xfId="30095" xr:uid="{00000000-0005-0000-0000-00008F750000}"/>
    <cellStyle name="Normal 74 2 3 2 2 2 3" xfId="9977" xr:uid="{00000000-0005-0000-0000-0000F9260000}"/>
    <cellStyle name="Normal 74 2 3 2 2 2 3 3" xfId="25078" xr:uid="{00000000-0005-0000-0000-0000F6610000}"/>
    <cellStyle name="Normal 74 2 3 2 2 2 5" xfId="20065" xr:uid="{00000000-0005-0000-0000-0000614E0000}"/>
    <cellStyle name="Normal 74 2 3 2 2 3" xfId="6616" xr:uid="{00000000-0005-0000-0000-0000D8190000}"/>
    <cellStyle name="Normal 74 2 3 2 2 3 2" xfId="16668" xr:uid="{00000000-0005-0000-0000-00001C410000}"/>
    <cellStyle name="Normal 74 2 3 2 2 3 3" xfId="11648" xr:uid="{00000000-0005-0000-0000-0000802D0000}"/>
    <cellStyle name="Normal 74 2 3 2 2 3 3 3" xfId="26749" xr:uid="{00000000-0005-0000-0000-00007D680000}"/>
    <cellStyle name="Normal 74 2 3 2 2 3 5" xfId="21736" xr:uid="{00000000-0005-0000-0000-0000E8540000}"/>
    <cellStyle name="Normal 74 2 3 2 2 4" xfId="13326" xr:uid="{00000000-0005-0000-0000-00000E340000}"/>
    <cellStyle name="Normal 74 2 3 2 2 4 3" xfId="28424" xr:uid="{00000000-0005-0000-0000-0000086F0000}"/>
    <cellStyle name="Normal 74 2 3 2 2 5" xfId="8305" xr:uid="{00000000-0005-0000-0000-000071200000}"/>
    <cellStyle name="Normal 74 2 3 2 2 5 3" xfId="23407" xr:uid="{00000000-0005-0000-0000-00006F5B0000}"/>
    <cellStyle name="Normal 74 2 3 2 2 7" xfId="18394" xr:uid="{00000000-0005-0000-0000-0000DA470000}"/>
    <cellStyle name="Normal 74 2 3 2 3" xfId="4087" xr:uid="{00000000-0005-0000-0000-0000F70F0000}"/>
    <cellStyle name="Normal 74 2 3 2 3 2" xfId="14161" xr:uid="{00000000-0005-0000-0000-000051370000}"/>
    <cellStyle name="Normal 74 2 3 2 3 2 3" xfId="29259" xr:uid="{00000000-0005-0000-0000-00004B720000}"/>
    <cellStyle name="Normal 74 2 3 2 3 3" xfId="9141" xr:uid="{00000000-0005-0000-0000-0000B5230000}"/>
    <cellStyle name="Normal 74 2 3 2 3 3 3" xfId="24242" xr:uid="{00000000-0005-0000-0000-0000B25E0000}"/>
    <cellStyle name="Normal 74 2 3 2 3 5" xfId="19229" xr:uid="{00000000-0005-0000-0000-00001D4B0000}"/>
    <cellStyle name="Normal 74 2 3 2 4" xfId="5780" xr:uid="{00000000-0005-0000-0000-000094160000}"/>
    <cellStyle name="Normal 74 2 3 2 4 2" xfId="15832" xr:uid="{00000000-0005-0000-0000-0000D83D0000}"/>
    <cellStyle name="Normal 74 2 3 2 4 2 3" xfId="30930" xr:uid="{00000000-0005-0000-0000-0000D2780000}"/>
    <cellStyle name="Normal 74 2 3 2 4 3" xfId="10812" xr:uid="{00000000-0005-0000-0000-00003C2A0000}"/>
    <cellStyle name="Normal 74 2 3 2 4 3 3" xfId="25913" xr:uid="{00000000-0005-0000-0000-000039650000}"/>
    <cellStyle name="Normal 74 2 3 2 4 5" xfId="20900" xr:uid="{00000000-0005-0000-0000-0000A4510000}"/>
    <cellStyle name="Normal 74 2 3 2 5" xfId="12490" xr:uid="{00000000-0005-0000-0000-0000CA300000}"/>
    <cellStyle name="Normal 74 2 3 2 5 3" xfId="27588" xr:uid="{00000000-0005-0000-0000-0000C46B0000}"/>
    <cellStyle name="Normal 74 2 3 2 6" xfId="7469" xr:uid="{00000000-0005-0000-0000-00002D1D0000}"/>
    <cellStyle name="Normal 74 2 3 2 6 3" xfId="22571" xr:uid="{00000000-0005-0000-0000-00002B580000}"/>
    <cellStyle name="Normal 74 2 3 2 8" xfId="17558" xr:uid="{00000000-0005-0000-0000-000096440000}"/>
    <cellStyle name="Normal 74 2 3 3" xfId="2816" xr:uid="{00000000-0005-0000-0000-0000000B0000}"/>
    <cellStyle name="Normal 74 2 3 3 2" xfId="4506" xr:uid="{00000000-0005-0000-0000-00009A110000}"/>
    <cellStyle name="Normal 74 2 3 3 2 2" xfId="14579" xr:uid="{00000000-0005-0000-0000-0000F3380000}"/>
    <cellStyle name="Normal 74 2 3 3 2 2 3" xfId="29677" xr:uid="{00000000-0005-0000-0000-0000ED730000}"/>
    <cellStyle name="Normal 74 2 3 3 2 3" xfId="9559" xr:uid="{00000000-0005-0000-0000-000057250000}"/>
    <cellStyle name="Normal 74 2 3 3 2 3 3" xfId="24660" xr:uid="{00000000-0005-0000-0000-000054600000}"/>
    <cellStyle name="Normal 74 2 3 3 2 5" xfId="19647" xr:uid="{00000000-0005-0000-0000-0000BF4C0000}"/>
    <cellStyle name="Normal 74 2 3 3 3" xfId="6198" xr:uid="{00000000-0005-0000-0000-000036180000}"/>
    <cellStyle name="Normal 74 2 3 3 3 2" xfId="16250" xr:uid="{00000000-0005-0000-0000-00007A3F0000}"/>
    <cellStyle name="Normal 74 2 3 3 3 3" xfId="11230" xr:uid="{00000000-0005-0000-0000-0000DE2B0000}"/>
    <cellStyle name="Normal 74 2 3 3 3 3 3" xfId="26331" xr:uid="{00000000-0005-0000-0000-0000DB660000}"/>
    <cellStyle name="Normal 74 2 3 3 3 5" xfId="21318" xr:uid="{00000000-0005-0000-0000-000046530000}"/>
    <cellStyle name="Normal 74 2 3 3 4" xfId="12908" xr:uid="{00000000-0005-0000-0000-00006C320000}"/>
    <cellStyle name="Normal 74 2 3 3 4 3" xfId="28006" xr:uid="{00000000-0005-0000-0000-0000666D0000}"/>
    <cellStyle name="Normal 74 2 3 3 5" xfId="7887" xr:uid="{00000000-0005-0000-0000-0000CF1E0000}"/>
    <cellStyle name="Normal 74 2 3 3 5 3" xfId="22989" xr:uid="{00000000-0005-0000-0000-0000CD590000}"/>
    <cellStyle name="Normal 74 2 3 3 7" xfId="17976" xr:uid="{00000000-0005-0000-0000-000038460000}"/>
    <cellStyle name="Normal 74 2 3 4" xfId="3669" xr:uid="{00000000-0005-0000-0000-0000550E0000}"/>
    <cellStyle name="Normal 74 2 3 4 2" xfId="13743" xr:uid="{00000000-0005-0000-0000-0000AF350000}"/>
    <cellStyle name="Normal 74 2 3 4 2 3" xfId="28841" xr:uid="{00000000-0005-0000-0000-0000A9700000}"/>
    <cellStyle name="Normal 74 2 3 4 3" xfId="8723" xr:uid="{00000000-0005-0000-0000-000013220000}"/>
    <cellStyle name="Normal 74 2 3 4 3 3" xfId="23824" xr:uid="{00000000-0005-0000-0000-0000105D0000}"/>
    <cellStyle name="Normal 74 2 3 4 5" xfId="18811" xr:uid="{00000000-0005-0000-0000-00007B490000}"/>
    <cellStyle name="Normal 74 2 3 5" xfId="5362" xr:uid="{00000000-0005-0000-0000-0000F2140000}"/>
    <cellStyle name="Normal 74 2 3 5 2" xfId="15414" xr:uid="{00000000-0005-0000-0000-0000363C0000}"/>
    <cellStyle name="Normal 74 2 3 5 2 3" xfId="30512" xr:uid="{00000000-0005-0000-0000-000030770000}"/>
    <cellStyle name="Normal 74 2 3 5 3" xfId="10394" xr:uid="{00000000-0005-0000-0000-00009A280000}"/>
    <cellStyle name="Normal 74 2 3 5 3 3" xfId="25495" xr:uid="{00000000-0005-0000-0000-000097630000}"/>
    <cellStyle name="Normal 74 2 3 5 5" xfId="20482" xr:uid="{00000000-0005-0000-0000-000002500000}"/>
    <cellStyle name="Normal 74 2 3 6" xfId="12072" xr:uid="{00000000-0005-0000-0000-0000282F0000}"/>
    <cellStyle name="Normal 74 2 3 6 3" xfId="27170" xr:uid="{00000000-0005-0000-0000-0000226A0000}"/>
    <cellStyle name="Normal 74 2 3 7" xfId="7051" xr:uid="{00000000-0005-0000-0000-00008B1B0000}"/>
    <cellStyle name="Normal 74 2 3 7 3" xfId="22153" xr:uid="{00000000-0005-0000-0000-000089560000}"/>
    <cellStyle name="Normal 74 2 3 9" xfId="17140" xr:uid="{00000000-0005-0000-0000-0000F4420000}"/>
    <cellStyle name="Normal 74 2 4" xfId="2187" xr:uid="{00000000-0005-0000-0000-00008B080000}"/>
    <cellStyle name="Normal 74 2 4 2" xfId="3026" xr:uid="{00000000-0005-0000-0000-0000D20B0000}"/>
    <cellStyle name="Normal 74 2 4 2 2" xfId="4716" xr:uid="{00000000-0005-0000-0000-00006C120000}"/>
    <cellStyle name="Normal 74 2 4 2 2 2" xfId="14789" xr:uid="{00000000-0005-0000-0000-0000C5390000}"/>
    <cellStyle name="Normal 74 2 4 2 2 2 3" xfId="29887" xr:uid="{00000000-0005-0000-0000-0000BF740000}"/>
    <cellStyle name="Normal 74 2 4 2 2 3" xfId="9769" xr:uid="{00000000-0005-0000-0000-000029260000}"/>
    <cellStyle name="Normal 74 2 4 2 2 3 3" xfId="24870" xr:uid="{00000000-0005-0000-0000-000026610000}"/>
    <cellStyle name="Normal 74 2 4 2 2 5" xfId="19857" xr:uid="{00000000-0005-0000-0000-0000914D0000}"/>
    <cellStyle name="Normal 74 2 4 2 3" xfId="6408" xr:uid="{00000000-0005-0000-0000-000008190000}"/>
    <cellStyle name="Normal 74 2 4 2 3 2" xfId="16460" xr:uid="{00000000-0005-0000-0000-00004C400000}"/>
    <cellStyle name="Normal 74 2 4 2 3 3" xfId="11440" xr:uid="{00000000-0005-0000-0000-0000B02C0000}"/>
    <cellStyle name="Normal 74 2 4 2 3 3 3" xfId="26541" xr:uid="{00000000-0005-0000-0000-0000AD670000}"/>
    <cellStyle name="Normal 74 2 4 2 3 5" xfId="21528" xr:uid="{00000000-0005-0000-0000-000018540000}"/>
    <cellStyle name="Normal 74 2 4 2 4" xfId="13118" xr:uid="{00000000-0005-0000-0000-00003E330000}"/>
    <cellStyle name="Normal 74 2 4 2 4 3" xfId="28216" xr:uid="{00000000-0005-0000-0000-0000386E0000}"/>
    <cellStyle name="Normal 74 2 4 2 5" xfId="8097" xr:uid="{00000000-0005-0000-0000-0000A11F0000}"/>
    <cellStyle name="Normal 74 2 4 2 5 3" xfId="23199" xr:uid="{00000000-0005-0000-0000-00009F5A0000}"/>
    <cellStyle name="Normal 74 2 4 2 7" xfId="18186" xr:uid="{00000000-0005-0000-0000-00000A470000}"/>
    <cellStyle name="Normal 74 2 4 3" xfId="3879" xr:uid="{00000000-0005-0000-0000-0000270F0000}"/>
    <cellStyle name="Normal 74 2 4 3 2" xfId="13953" xr:uid="{00000000-0005-0000-0000-000081360000}"/>
    <cellStyle name="Normal 74 2 4 3 2 3" xfId="29051" xr:uid="{00000000-0005-0000-0000-00007B710000}"/>
    <cellStyle name="Normal 74 2 4 3 3" xfId="8933" xr:uid="{00000000-0005-0000-0000-0000E5220000}"/>
    <cellStyle name="Normal 74 2 4 3 3 3" xfId="24034" xr:uid="{00000000-0005-0000-0000-0000E25D0000}"/>
    <cellStyle name="Normal 74 2 4 3 5" xfId="19021" xr:uid="{00000000-0005-0000-0000-00004D4A0000}"/>
    <cellStyle name="Normal 74 2 4 4" xfId="5572" xr:uid="{00000000-0005-0000-0000-0000C4150000}"/>
    <cellStyle name="Normal 74 2 4 4 2" xfId="15624" xr:uid="{00000000-0005-0000-0000-0000083D0000}"/>
    <cellStyle name="Normal 74 2 4 4 2 3" xfId="30722" xr:uid="{00000000-0005-0000-0000-000002780000}"/>
    <cellStyle name="Normal 74 2 4 4 3" xfId="10604" xr:uid="{00000000-0005-0000-0000-00006C290000}"/>
    <cellStyle name="Normal 74 2 4 4 3 3" xfId="25705" xr:uid="{00000000-0005-0000-0000-000069640000}"/>
    <cellStyle name="Normal 74 2 4 4 5" xfId="20692" xr:uid="{00000000-0005-0000-0000-0000D4500000}"/>
    <cellStyle name="Normal 74 2 4 5" xfId="12282" xr:uid="{00000000-0005-0000-0000-0000FA2F0000}"/>
    <cellStyle name="Normal 74 2 4 5 3" xfId="27380" xr:uid="{00000000-0005-0000-0000-0000F46A0000}"/>
    <cellStyle name="Normal 74 2 4 6" xfId="7261" xr:uid="{00000000-0005-0000-0000-00005D1C0000}"/>
    <cellStyle name="Normal 74 2 4 6 3" xfId="22363" xr:uid="{00000000-0005-0000-0000-00005B570000}"/>
    <cellStyle name="Normal 74 2 4 8" xfId="17350" xr:uid="{00000000-0005-0000-0000-0000C6430000}"/>
    <cellStyle name="Normal 74 2 5" xfId="2608" xr:uid="{00000000-0005-0000-0000-0000300A0000}"/>
    <cellStyle name="Normal 74 2 5 2" xfId="4298" xr:uid="{00000000-0005-0000-0000-0000CA100000}"/>
    <cellStyle name="Normal 74 2 5 2 2" xfId="14371" xr:uid="{00000000-0005-0000-0000-000023380000}"/>
    <cellStyle name="Normal 74 2 5 2 2 3" xfId="29469" xr:uid="{00000000-0005-0000-0000-00001D730000}"/>
    <cellStyle name="Normal 74 2 5 2 3" xfId="9351" xr:uid="{00000000-0005-0000-0000-000087240000}"/>
    <cellStyle name="Normal 74 2 5 2 3 3" xfId="24452" xr:uid="{00000000-0005-0000-0000-0000845F0000}"/>
    <cellStyle name="Normal 74 2 5 2 5" xfId="19439" xr:uid="{00000000-0005-0000-0000-0000EF4B0000}"/>
    <cellStyle name="Normal 74 2 5 3" xfId="5990" xr:uid="{00000000-0005-0000-0000-000066170000}"/>
    <cellStyle name="Normal 74 2 5 3 2" xfId="16042" xr:uid="{00000000-0005-0000-0000-0000AA3E0000}"/>
    <cellStyle name="Normal 74 2 5 3 3" xfId="11022" xr:uid="{00000000-0005-0000-0000-00000E2B0000}"/>
    <cellStyle name="Normal 74 2 5 3 3 3" xfId="26123" xr:uid="{00000000-0005-0000-0000-00000B660000}"/>
    <cellStyle name="Normal 74 2 5 3 5" xfId="21110" xr:uid="{00000000-0005-0000-0000-000076520000}"/>
    <cellStyle name="Normal 74 2 5 4" xfId="12700" xr:uid="{00000000-0005-0000-0000-00009C310000}"/>
    <cellStyle name="Normal 74 2 5 4 3" xfId="27798" xr:uid="{00000000-0005-0000-0000-0000966C0000}"/>
    <cellStyle name="Normal 74 2 5 5" xfId="7679" xr:uid="{00000000-0005-0000-0000-0000FF1D0000}"/>
    <cellStyle name="Normal 74 2 5 5 3" xfId="22781" xr:uid="{00000000-0005-0000-0000-0000FD580000}"/>
    <cellStyle name="Normal 74 2 5 7" xfId="17768" xr:uid="{00000000-0005-0000-0000-000068450000}"/>
    <cellStyle name="Normal 74 2 6" xfId="3461" xr:uid="{00000000-0005-0000-0000-0000850D0000}"/>
    <cellStyle name="Normal 74 2 6 2" xfId="13535" xr:uid="{00000000-0005-0000-0000-0000DF340000}"/>
    <cellStyle name="Normal 74 2 6 2 3" xfId="28633" xr:uid="{00000000-0005-0000-0000-0000D96F0000}"/>
    <cellStyle name="Normal 74 2 6 3" xfId="8515" xr:uid="{00000000-0005-0000-0000-000043210000}"/>
    <cellStyle name="Normal 74 2 6 3 3" xfId="23616" xr:uid="{00000000-0005-0000-0000-0000405C0000}"/>
    <cellStyle name="Normal 74 2 6 5" xfId="18603" xr:uid="{00000000-0005-0000-0000-0000AB480000}"/>
    <cellStyle name="Normal 74 2 7" xfId="5154" xr:uid="{00000000-0005-0000-0000-000022140000}"/>
    <cellStyle name="Normal 74 2 7 2" xfId="15206" xr:uid="{00000000-0005-0000-0000-0000663B0000}"/>
    <cellStyle name="Normal 74 2 7 2 3" xfId="30304" xr:uid="{00000000-0005-0000-0000-000060760000}"/>
    <cellStyle name="Normal 74 2 7 3" xfId="10186" xr:uid="{00000000-0005-0000-0000-0000CA270000}"/>
    <cellStyle name="Normal 74 2 7 3 3" xfId="25287" xr:uid="{00000000-0005-0000-0000-0000C7620000}"/>
    <cellStyle name="Normal 74 2 7 5" xfId="20274" xr:uid="{00000000-0005-0000-0000-0000324F0000}"/>
    <cellStyle name="Normal 74 2 8" xfId="11864" xr:uid="{00000000-0005-0000-0000-0000582E0000}"/>
    <cellStyle name="Normal 74 2 8 3" xfId="26962" xr:uid="{00000000-0005-0000-0000-000052690000}"/>
    <cellStyle name="Normal 74 2 9" xfId="6843" xr:uid="{00000000-0005-0000-0000-0000BB1A0000}"/>
    <cellStyle name="Normal 74 2 9 3" xfId="21945" xr:uid="{00000000-0005-0000-0000-0000B9550000}"/>
    <cellStyle name="Normal 74 3" xfId="1807" xr:uid="{00000000-0005-0000-0000-00000F070000}"/>
    <cellStyle name="Normal 74 3 10" xfId="16984" xr:uid="{00000000-0005-0000-0000-000058420000}"/>
    <cellStyle name="Normal 74 3 2" xfId="2026" xr:uid="{00000000-0005-0000-0000-0000EA070000}"/>
    <cellStyle name="Normal 74 3 2 2" xfId="2447" xr:uid="{00000000-0005-0000-0000-00008F090000}"/>
    <cellStyle name="Normal 74 3 2 2 2" xfId="3286" xr:uid="{00000000-0005-0000-0000-0000D60C0000}"/>
    <cellStyle name="Normal 74 3 2 2 2 2" xfId="4976" xr:uid="{00000000-0005-0000-0000-000070130000}"/>
    <cellStyle name="Normal 74 3 2 2 2 2 2" xfId="15049" xr:uid="{00000000-0005-0000-0000-0000C93A0000}"/>
    <cellStyle name="Normal 74 3 2 2 2 2 2 3" xfId="30147" xr:uid="{00000000-0005-0000-0000-0000C3750000}"/>
    <cellStyle name="Normal 74 3 2 2 2 2 3" xfId="10029" xr:uid="{00000000-0005-0000-0000-00002D270000}"/>
    <cellStyle name="Normal 74 3 2 2 2 2 3 3" xfId="25130" xr:uid="{00000000-0005-0000-0000-00002A620000}"/>
    <cellStyle name="Normal 74 3 2 2 2 2 5" xfId="20117" xr:uid="{00000000-0005-0000-0000-0000954E0000}"/>
    <cellStyle name="Normal 74 3 2 2 2 3" xfId="6668" xr:uid="{00000000-0005-0000-0000-00000C1A0000}"/>
    <cellStyle name="Normal 74 3 2 2 2 3 2" xfId="16720" xr:uid="{00000000-0005-0000-0000-000050410000}"/>
    <cellStyle name="Normal 74 3 2 2 2 3 3" xfId="11700" xr:uid="{00000000-0005-0000-0000-0000B42D0000}"/>
    <cellStyle name="Normal 74 3 2 2 2 3 3 3" xfId="26801" xr:uid="{00000000-0005-0000-0000-0000B1680000}"/>
    <cellStyle name="Normal 74 3 2 2 2 3 5" xfId="21788" xr:uid="{00000000-0005-0000-0000-00001C550000}"/>
    <cellStyle name="Normal 74 3 2 2 2 4" xfId="13378" xr:uid="{00000000-0005-0000-0000-000042340000}"/>
    <cellStyle name="Normal 74 3 2 2 2 4 3" xfId="28476" xr:uid="{00000000-0005-0000-0000-00003C6F0000}"/>
    <cellStyle name="Normal 74 3 2 2 2 5" xfId="8357" xr:uid="{00000000-0005-0000-0000-0000A5200000}"/>
    <cellStyle name="Normal 74 3 2 2 2 5 3" xfId="23459" xr:uid="{00000000-0005-0000-0000-0000A35B0000}"/>
    <cellStyle name="Normal 74 3 2 2 2 7" xfId="18446" xr:uid="{00000000-0005-0000-0000-00000E480000}"/>
    <cellStyle name="Normal 74 3 2 2 3" xfId="4139" xr:uid="{00000000-0005-0000-0000-00002B100000}"/>
    <cellStyle name="Normal 74 3 2 2 3 2" xfId="14213" xr:uid="{00000000-0005-0000-0000-000085370000}"/>
    <cellStyle name="Normal 74 3 2 2 3 2 3" xfId="29311" xr:uid="{00000000-0005-0000-0000-00007F720000}"/>
    <cellStyle name="Normal 74 3 2 2 3 3" xfId="9193" xr:uid="{00000000-0005-0000-0000-0000E9230000}"/>
    <cellStyle name="Normal 74 3 2 2 3 3 3" xfId="24294" xr:uid="{00000000-0005-0000-0000-0000E65E0000}"/>
    <cellStyle name="Normal 74 3 2 2 3 5" xfId="19281" xr:uid="{00000000-0005-0000-0000-0000514B0000}"/>
    <cellStyle name="Normal 74 3 2 2 4" xfId="5832" xr:uid="{00000000-0005-0000-0000-0000C8160000}"/>
    <cellStyle name="Normal 74 3 2 2 4 2" xfId="15884" xr:uid="{00000000-0005-0000-0000-00000C3E0000}"/>
    <cellStyle name="Normal 74 3 2 2 4 3" xfId="10864" xr:uid="{00000000-0005-0000-0000-0000702A0000}"/>
    <cellStyle name="Normal 74 3 2 2 4 3 3" xfId="25965" xr:uid="{00000000-0005-0000-0000-00006D650000}"/>
    <cellStyle name="Normal 74 3 2 2 4 5" xfId="20952" xr:uid="{00000000-0005-0000-0000-0000D8510000}"/>
    <cellStyle name="Normal 74 3 2 2 5" xfId="12542" xr:uid="{00000000-0005-0000-0000-0000FE300000}"/>
    <cellStyle name="Normal 74 3 2 2 5 3" xfId="27640" xr:uid="{00000000-0005-0000-0000-0000F86B0000}"/>
    <cellStyle name="Normal 74 3 2 2 6" xfId="7521" xr:uid="{00000000-0005-0000-0000-0000611D0000}"/>
    <cellStyle name="Normal 74 3 2 2 6 3" xfId="22623" xr:uid="{00000000-0005-0000-0000-00005F580000}"/>
    <cellStyle name="Normal 74 3 2 2 8" xfId="17610" xr:uid="{00000000-0005-0000-0000-0000CA440000}"/>
    <cellStyle name="Normal 74 3 2 3" xfId="2868" xr:uid="{00000000-0005-0000-0000-0000340B0000}"/>
    <cellStyle name="Normal 74 3 2 3 2" xfId="4558" xr:uid="{00000000-0005-0000-0000-0000CE110000}"/>
    <cellStyle name="Normal 74 3 2 3 2 2" xfId="14631" xr:uid="{00000000-0005-0000-0000-000027390000}"/>
    <cellStyle name="Normal 74 3 2 3 2 2 3" xfId="29729" xr:uid="{00000000-0005-0000-0000-000021740000}"/>
    <cellStyle name="Normal 74 3 2 3 2 3" xfId="9611" xr:uid="{00000000-0005-0000-0000-00008B250000}"/>
    <cellStyle name="Normal 74 3 2 3 2 3 3" xfId="24712" xr:uid="{00000000-0005-0000-0000-000088600000}"/>
    <cellStyle name="Normal 74 3 2 3 2 5" xfId="19699" xr:uid="{00000000-0005-0000-0000-0000F34C0000}"/>
    <cellStyle name="Normal 74 3 2 3 3" xfId="6250" xr:uid="{00000000-0005-0000-0000-00006A180000}"/>
    <cellStyle name="Normal 74 3 2 3 3 2" xfId="16302" xr:uid="{00000000-0005-0000-0000-0000AE3F0000}"/>
    <cellStyle name="Normal 74 3 2 3 3 3" xfId="11282" xr:uid="{00000000-0005-0000-0000-0000122C0000}"/>
    <cellStyle name="Normal 74 3 2 3 3 3 3" xfId="26383" xr:uid="{00000000-0005-0000-0000-00000F670000}"/>
    <cellStyle name="Normal 74 3 2 3 3 5" xfId="21370" xr:uid="{00000000-0005-0000-0000-00007A530000}"/>
    <cellStyle name="Normal 74 3 2 3 4" xfId="12960" xr:uid="{00000000-0005-0000-0000-0000A0320000}"/>
    <cellStyle name="Normal 74 3 2 3 4 3" xfId="28058" xr:uid="{00000000-0005-0000-0000-00009A6D0000}"/>
    <cellStyle name="Normal 74 3 2 3 5" xfId="7939" xr:uid="{00000000-0005-0000-0000-0000031F0000}"/>
    <cellStyle name="Normal 74 3 2 3 5 3" xfId="23041" xr:uid="{00000000-0005-0000-0000-0000015A0000}"/>
    <cellStyle name="Normal 74 3 2 3 7" xfId="18028" xr:uid="{00000000-0005-0000-0000-00006C460000}"/>
    <cellStyle name="Normal 74 3 2 4" xfId="3721" xr:uid="{00000000-0005-0000-0000-0000890E0000}"/>
    <cellStyle name="Normal 74 3 2 4 2" xfId="13795" xr:uid="{00000000-0005-0000-0000-0000E3350000}"/>
    <cellStyle name="Normal 74 3 2 4 2 3" xfId="28893" xr:uid="{00000000-0005-0000-0000-0000DD700000}"/>
    <cellStyle name="Normal 74 3 2 4 3" xfId="8775" xr:uid="{00000000-0005-0000-0000-000047220000}"/>
    <cellStyle name="Normal 74 3 2 4 3 3" xfId="23876" xr:uid="{00000000-0005-0000-0000-0000445D0000}"/>
    <cellStyle name="Normal 74 3 2 4 5" xfId="18863" xr:uid="{00000000-0005-0000-0000-0000AF490000}"/>
    <cellStyle name="Normal 74 3 2 5" xfId="5414" xr:uid="{00000000-0005-0000-0000-000026150000}"/>
    <cellStyle name="Normal 74 3 2 5 2" xfId="15466" xr:uid="{00000000-0005-0000-0000-00006A3C0000}"/>
    <cellStyle name="Normal 74 3 2 5 2 3" xfId="30564" xr:uid="{00000000-0005-0000-0000-000064770000}"/>
    <cellStyle name="Normal 74 3 2 5 3" xfId="10446" xr:uid="{00000000-0005-0000-0000-0000CE280000}"/>
    <cellStyle name="Normal 74 3 2 5 3 3" xfId="25547" xr:uid="{00000000-0005-0000-0000-0000CB630000}"/>
    <cellStyle name="Normal 74 3 2 5 5" xfId="20534" xr:uid="{00000000-0005-0000-0000-000036500000}"/>
    <cellStyle name="Normal 74 3 2 6" xfId="12124" xr:uid="{00000000-0005-0000-0000-00005C2F0000}"/>
    <cellStyle name="Normal 74 3 2 6 3" xfId="27222" xr:uid="{00000000-0005-0000-0000-0000566A0000}"/>
    <cellStyle name="Normal 74 3 2 7" xfId="7103" xr:uid="{00000000-0005-0000-0000-0000BF1B0000}"/>
    <cellStyle name="Normal 74 3 2 7 3" xfId="22205" xr:uid="{00000000-0005-0000-0000-0000BD560000}"/>
    <cellStyle name="Normal 74 3 2 9" xfId="17192" xr:uid="{00000000-0005-0000-0000-000028430000}"/>
    <cellStyle name="Normal 74 3 3" xfId="2239" xr:uid="{00000000-0005-0000-0000-0000BF080000}"/>
    <cellStyle name="Normal 74 3 3 2" xfId="3078" xr:uid="{00000000-0005-0000-0000-0000060C0000}"/>
    <cellStyle name="Normal 74 3 3 2 2" xfId="4768" xr:uid="{00000000-0005-0000-0000-0000A0120000}"/>
    <cellStyle name="Normal 74 3 3 2 2 2" xfId="14841" xr:uid="{00000000-0005-0000-0000-0000F9390000}"/>
    <cellStyle name="Normal 74 3 3 2 2 2 3" xfId="29939" xr:uid="{00000000-0005-0000-0000-0000F3740000}"/>
    <cellStyle name="Normal 74 3 3 2 2 3" xfId="9821" xr:uid="{00000000-0005-0000-0000-00005D260000}"/>
    <cellStyle name="Normal 74 3 3 2 2 3 3" xfId="24922" xr:uid="{00000000-0005-0000-0000-00005A610000}"/>
    <cellStyle name="Normal 74 3 3 2 2 5" xfId="19909" xr:uid="{00000000-0005-0000-0000-0000C54D0000}"/>
    <cellStyle name="Normal 74 3 3 2 3" xfId="6460" xr:uid="{00000000-0005-0000-0000-00003C190000}"/>
    <cellStyle name="Normal 74 3 3 2 3 2" xfId="16512" xr:uid="{00000000-0005-0000-0000-000080400000}"/>
    <cellStyle name="Normal 74 3 3 2 3 3" xfId="11492" xr:uid="{00000000-0005-0000-0000-0000E42C0000}"/>
    <cellStyle name="Normal 74 3 3 2 3 3 3" xfId="26593" xr:uid="{00000000-0005-0000-0000-0000E1670000}"/>
    <cellStyle name="Normal 74 3 3 2 3 5" xfId="21580" xr:uid="{00000000-0005-0000-0000-00004C540000}"/>
    <cellStyle name="Normal 74 3 3 2 4" xfId="13170" xr:uid="{00000000-0005-0000-0000-000072330000}"/>
    <cellStyle name="Normal 74 3 3 2 4 3" xfId="28268" xr:uid="{00000000-0005-0000-0000-00006C6E0000}"/>
    <cellStyle name="Normal 74 3 3 2 5" xfId="8149" xr:uid="{00000000-0005-0000-0000-0000D51F0000}"/>
    <cellStyle name="Normal 74 3 3 2 5 3" xfId="23251" xr:uid="{00000000-0005-0000-0000-0000D35A0000}"/>
    <cellStyle name="Normal 74 3 3 2 7" xfId="18238" xr:uid="{00000000-0005-0000-0000-00003E470000}"/>
    <cellStyle name="Normal 74 3 3 3" xfId="3931" xr:uid="{00000000-0005-0000-0000-00005B0F0000}"/>
    <cellStyle name="Normal 74 3 3 3 2" xfId="14005" xr:uid="{00000000-0005-0000-0000-0000B5360000}"/>
    <cellStyle name="Normal 74 3 3 3 2 3" xfId="29103" xr:uid="{00000000-0005-0000-0000-0000AF710000}"/>
    <cellStyle name="Normal 74 3 3 3 3" xfId="8985" xr:uid="{00000000-0005-0000-0000-000019230000}"/>
    <cellStyle name="Normal 74 3 3 3 3 3" xfId="24086" xr:uid="{00000000-0005-0000-0000-0000165E0000}"/>
    <cellStyle name="Normal 74 3 3 3 5" xfId="19073" xr:uid="{00000000-0005-0000-0000-0000814A0000}"/>
    <cellStyle name="Normal 74 3 3 4" xfId="5624" xr:uid="{00000000-0005-0000-0000-0000F8150000}"/>
    <cellStyle name="Normal 74 3 3 4 2" xfId="15676" xr:uid="{00000000-0005-0000-0000-00003C3D0000}"/>
    <cellStyle name="Normal 74 3 3 4 2 3" xfId="30774" xr:uid="{00000000-0005-0000-0000-000036780000}"/>
    <cellStyle name="Normal 74 3 3 4 3" xfId="10656" xr:uid="{00000000-0005-0000-0000-0000A0290000}"/>
    <cellStyle name="Normal 74 3 3 4 3 3" xfId="25757" xr:uid="{00000000-0005-0000-0000-00009D640000}"/>
    <cellStyle name="Normal 74 3 3 4 5" xfId="20744" xr:uid="{00000000-0005-0000-0000-000008510000}"/>
    <cellStyle name="Normal 74 3 3 5" xfId="12334" xr:uid="{00000000-0005-0000-0000-00002E300000}"/>
    <cellStyle name="Normal 74 3 3 5 3" xfId="27432" xr:uid="{00000000-0005-0000-0000-0000286B0000}"/>
    <cellStyle name="Normal 74 3 3 6" xfId="7313" xr:uid="{00000000-0005-0000-0000-0000911C0000}"/>
    <cellStyle name="Normal 74 3 3 6 3" xfId="22415" xr:uid="{00000000-0005-0000-0000-00008F570000}"/>
    <cellStyle name="Normal 74 3 3 8" xfId="17402" xr:uid="{00000000-0005-0000-0000-0000FA430000}"/>
    <cellStyle name="Normal 74 3 4" xfId="2660" xr:uid="{00000000-0005-0000-0000-0000640A0000}"/>
    <cellStyle name="Normal 74 3 4 2" xfId="4350" xr:uid="{00000000-0005-0000-0000-0000FE100000}"/>
    <cellStyle name="Normal 74 3 4 2 2" xfId="14423" xr:uid="{00000000-0005-0000-0000-000057380000}"/>
    <cellStyle name="Normal 74 3 4 2 2 3" xfId="29521" xr:uid="{00000000-0005-0000-0000-000051730000}"/>
    <cellStyle name="Normal 74 3 4 2 3" xfId="9403" xr:uid="{00000000-0005-0000-0000-0000BB240000}"/>
    <cellStyle name="Normal 74 3 4 2 3 3" xfId="24504" xr:uid="{00000000-0005-0000-0000-0000B85F0000}"/>
    <cellStyle name="Normal 74 3 4 2 5" xfId="19491" xr:uid="{00000000-0005-0000-0000-0000234C0000}"/>
    <cellStyle name="Normal 74 3 4 3" xfId="6042" xr:uid="{00000000-0005-0000-0000-00009A170000}"/>
    <cellStyle name="Normal 74 3 4 3 2" xfId="16094" xr:uid="{00000000-0005-0000-0000-0000DE3E0000}"/>
    <cellStyle name="Normal 74 3 4 3 3" xfId="11074" xr:uid="{00000000-0005-0000-0000-0000422B0000}"/>
    <cellStyle name="Normal 74 3 4 3 3 3" xfId="26175" xr:uid="{00000000-0005-0000-0000-00003F660000}"/>
    <cellStyle name="Normal 74 3 4 3 5" xfId="21162" xr:uid="{00000000-0005-0000-0000-0000AA520000}"/>
    <cellStyle name="Normal 74 3 4 4" xfId="12752" xr:uid="{00000000-0005-0000-0000-0000D0310000}"/>
    <cellStyle name="Normal 74 3 4 4 3" xfId="27850" xr:uid="{00000000-0005-0000-0000-0000CA6C0000}"/>
    <cellStyle name="Normal 74 3 4 5" xfId="7731" xr:uid="{00000000-0005-0000-0000-0000331E0000}"/>
    <cellStyle name="Normal 74 3 4 5 3" xfId="22833" xr:uid="{00000000-0005-0000-0000-000031590000}"/>
    <cellStyle name="Normal 74 3 4 7" xfId="17820" xr:uid="{00000000-0005-0000-0000-00009C450000}"/>
    <cellStyle name="Normal 74 3 5" xfId="3513" xr:uid="{00000000-0005-0000-0000-0000B90D0000}"/>
    <cellStyle name="Normal 74 3 5 2" xfId="13587" xr:uid="{00000000-0005-0000-0000-000013350000}"/>
    <cellStyle name="Normal 74 3 5 2 3" xfId="28685" xr:uid="{00000000-0005-0000-0000-00000D700000}"/>
    <cellStyle name="Normal 74 3 5 3" xfId="8567" xr:uid="{00000000-0005-0000-0000-000077210000}"/>
    <cellStyle name="Normal 74 3 5 3 3" xfId="23668" xr:uid="{00000000-0005-0000-0000-0000745C0000}"/>
    <cellStyle name="Normal 74 3 5 5" xfId="18655" xr:uid="{00000000-0005-0000-0000-0000DF480000}"/>
    <cellStyle name="Normal 74 3 6" xfId="5206" xr:uid="{00000000-0005-0000-0000-000056140000}"/>
    <cellStyle name="Normal 74 3 6 2" xfId="15258" xr:uid="{00000000-0005-0000-0000-00009A3B0000}"/>
    <cellStyle name="Normal 74 3 6 2 3" xfId="30356" xr:uid="{00000000-0005-0000-0000-000094760000}"/>
    <cellStyle name="Normal 74 3 6 3" xfId="10238" xr:uid="{00000000-0005-0000-0000-0000FE270000}"/>
    <cellStyle name="Normal 74 3 6 3 3" xfId="25339" xr:uid="{00000000-0005-0000-0000-0000FB620000}"/>
    <cellStyle name="Normal 74 3 6 5" xfId="20326" xr:uid="{00000000-0005-0000-0000-0000664F0000}"/>
    <cellStyle name="Normal 74 3 7" xfId="11916" xr:uid="{00000000-0005-0000-0000-00008C2E0000}"/>
    <cellStyle name="Normal 74 3 7 3" xfId="27014" xr:uid="{00000000-0005-0000-0000-000086690000}"/>
    <cellStyle name="Normal 74 3 8" xfId="6895" xr:uid="{00000000-0005-0000-0000-0000EF1A0000}"/>
    <cellStyle name="Normal 74 3 8 3" xfId="21997" xr:uid="{00000000-0005-0000-0000-0000ED550000}"/>
    <cellStyle name="Normal 74 4" xfId="1920" xr:uid="{00000000-0005-0000-0000-000080070000}"/>
    <cellStyle name="Normal 74 4 2" xfId="2343" xr:uid="{00000000-0005-0000-0000-000027090000}"/>
    <cellStyle name="Normal 74 4 2 2" xfId="3182" xr:uid="{00000000-0005-0000-0000-00006E0C0000}"/>
    <cellStyle name="Normal 74 4 2 2 2" xfId="4872" xr:uid="{00000000-0005-0000-0000-000008130000}"/>
    <cellStyle name="Normal 74 4 2 2 2 2" xfId="14945" xr:uid="{00000000-0005-0000-0000-0000613A0000}"/>
    <cellStyle name="Normal 74 4 2 2 2 2 3" xfId="30043" xr:uid="{00000000-0005-0000-0000-00005B750000}"/>
    <cellStyle name="Normal 74 4 2 2 2 3" xfId="9925" xr:uid="{00000000-0005-0000-0000-0000C5260000}"/>
    <cellStyle name="Normal 74 4 2 2 2 3 3" xfId="25026" xr:uid="{00000000-0005-0000-0000-0000C2610000}"/>
    <cellStyle name="Normal 74 4 2 2 2 5" xfId="20013" xr:uid="{00000000-0005-0000-0000-00002D4E0000}"/>
    <cellStyle name="Normal 74 4 2 2 3" xfId="6564" xr:uid="{00000000-0005-0000-0000-0000A4190000}"/>
    <cellStyle name="Normal 74 4 2 2 3 2" xfId="16616" xr:uid="{00000000-0005-0000-0000-0000E8400000}"/>
    <cellStyle name="Normal 74 4 2 2 3 3" xfId="11596" xr:uid="{00000000-0005-0000-0000-00004C2D0000}"/>
    <cellStyle name="Normal 74 4 2 2 3 3 3" xfId="26697" xr:uid="{00000000-0005-0000-0000-000049680000}"/>
    <cellStyle name="Normal 74 4 2 2 3 5" xfId="21684" xr:uid="{00000000-0005-0000-0000-0000B4540000}"/>
    <cellStyle name="Normal 74 4 2 2 4" xfId="13274" xr:uid="{00000000-0005-0000-0000-0000DA330000}"/>
    <cellStyle name="Normal 74 4 2 2 4 3" xfId="28372" xr:uid="{00000000-0005-0000-0000-0000D46E0000}"/>
    <cellStyle name="Normal 74 4 2 2 5" xfId="8253" xr:uid="{00000000-0005-0000-0000-00003D200000}"/>
    <cellStyle name="Normal 74 4 2 2 5 3" xfId="23355" xr:uid="{00000000-0005-0000-0000-00003B5B0000}"/>
    <cellStyle name="Normal 74 4 2 2 7" xfId="18342" xr:uid="{00000000-0005-0000-0000-0000A6470000}"/>
    <cellStyle name="Normal 74 4 2 3" xfId="4035" xr:uid="{00000000-0005-0000-0000-0000C30F0000}"/>
    <cellStyle name="Normal 74 4 2 3 2" xfId="14109" xr:uid="{00000000-0005-0000-0000-00001D370000}"/>
    <cellStyle name="Normal 74 4 2 3 2 3" xfId="29207" xr:uid="{00000000-0005-0000-0000-000017720000}"/>
    <cellStyle name="Normal 74 4 2 3 3" xfId="9089" xr:uid="{00000000-0005-0000-0000-000081230000}"/>
    <cellStyle name="Normal 74 4 2 3 3 3" xfId="24190" xr:uid="{00000000-0005-0000-0000-00007E5E0000}"/>
    <cellStyle name="Normal 74 4 2 3 5" xfId="19177" xr:uid="{00000000-0005-0000-0000-0000E94A0000}"/>
    <cellStyle name="Normal 74 4 2 4" xfId="5728" xr:uid="{00000000-0005-0000-0000-000060160000}"/>
    <cellStyle name="Normal 74 4 2 4 2" xfId="15780" xr:uid="{00000000-0005-0000-0000-0000A43D0000}"/>
    <cellStyle name="Normal 74 4 2 4 2 3" xfId="30878" xr:uid="{00000000-0005-0000-0000-00009E780000}"/>
    <cellStyle name="Normal 74 4 2 4 3" xfId="10760" xr:uid="{00000000-0005-0000-0000-0000082A0000}"/>
    <cellStyle name="Normal 74 4 2 4 3 3" xfId="25861" xr:uid="{00000000-0005-0000-0000-000005650000}"/>
    <cellStyle name="Normal 74 4 2 4 5" xfId="20848" xr:uid="{00000000-0005-0000-0000-000070510000}"/>
    <cellStyle name="Normal 74 4 2 5" xfId="12438" xr:uid="{00000000-0005-0000-0000-000096300000}"/>
    <cellStyle name="Normal 74 4 2 5 3" xfId="27536" xr:uid="{00000000-0005-0000-0000-0000906B0000}"/>
    <cellStyle name="Normal 74 4 2 6" xfId="7417" xr:uid="{00000000-0005-0000-0000-0000F91C0000}"/>
    <cellStyle name="Normal 74 4 2 6 3" xfId="22519" xr:uid="{00000000-0005-0000-0000-0000F7570000}"/>
    <cellStyle name="Normal 74 4 2 8" xfId="17506" xr:uid="{00000000-0005-0000-0000-000062440000}"/>
    <cellStyle name="Normal 74 4 3" xfId="2764" xr:uid="{00000000-0005-0000-0000-0000CC0A0000}"/>
    <cellStyle name="Normal 74 4 3 2" xfId="4454" xr:uid="{00000000-0005-0000-0000-000066110000}"/>
    <cellStyle name="Normal 74 4 3 2 2" xfId="14527" xr:uid="{00000000-0005-0000-0000-0000BF380000}"/>
    <cellStyle name="Normal 74 4 3 2 2 3" xfId="29625" xr:uid="{00000000-0005-0000-0000-0000B9730000}"/>
    <cellStyle name="Normal 74 4 3 2 3" xfId="9507" xr:uid="{00000000-0005-0000-0000-000023250000}"/>
    <cellStyle name="Normal 74 4 3 2 3 3" xfId="24608" xr:uid="{00000000-0005-0000-0000-000020600000}"/>
    <cellStyle name="Normal 74 4 3 2 5" xfId="19595" xr:uid="{00000000-0005-0000-0000-00008B4C0000}"/>
    <cellStyle name="Normal 74 4 3 3" xfId="6146" xr:uid="{00000000-0005-0000-0000-000002180000}"/>
    <cellStyle name="Normal 74 4 3 3 2" xfId="16198" xr:uid="{00000000-0005-0000-0000-0000463F0000}"/>
    <cellStyle name="Normal 74 4 3 3 3" xfId="11178" xr:uid="{00000000-0005-0000-0000-0000AA2B0000}"/>
    <cellStyle name="Normal 74 4 3 3 3 3" xfId="26279" xr:uid="{00000000-0005-0000-0000-0000A7660000}"/>
    <cellStyle name="Normal 74 4 3 3 5" xfId="21266" xr:uid="{00000000-0005-0000-0000-000012530000}"/>
    <cellStyle name="Normal 74 4 3 4" xfId="12856" xr:uid="{00000000-0005-0000-0000-000038320000}"/>
    <cellStyle name="Normal 74 4 3 4 3" xfId="27954" xr:uid="{00000000-0005-0000-0000-0000326D0000}"/>
    <cellStyle name="Normal 74 4 3 5" xfId="7835" xr:uid="{00000000-0005-0000-0000-00009B1E0000}"/>
    <cellStyle name="Normal 74 4 3 5 3" xfId="22937" xr:uid="{00000000-0005-0000-0000-000099590000}"/>
    <cellStyle name="Normal 74 4 3 7" xfId="17924" xr:uid="{00000000-0005-0000-0000-000004460000}"/>
    <cellStyle name="Normal 74 4 4" xfId="3617" xr:uid="{00000000-0005-0000-0000-0000210E0000}"/>
    <cellStyle name="Normal 74 4 4 2" xfId="13691" xr:uid="{00000000-0005-0000-0000-00007B350000}"/>
    <cellStyle name="Normal 74 4 4 2 3" xfId="28789" xr:uid="{00000000-0005-0000-0000-000075700000}"/>
    <cellStyle name="Normal 74 4 4 3" xfId="8671" xr:uid="{00000000-0005-0000-0000-0000DF210000}"/>
    <cellStyle name="Normal 74 4 4 3 3" xfId="23772" xr:uid="{00000000-0005-0000-0000-0000DC5C0000}"/>
    <cellStyle name="Normal 74 4 4 5" xfId="18759" xr:uid="{00000000-0005-0000-0000-000047490000}"/>
    <cellStyle name="Normal 74 4 5" xfId="5310" xr:uid="{00000000-0005-0000-0000-0000BE140000}"/>
    <cellStyle name="Normal 74 4 5 2" xfId="15362" xr:uid="{00000000-0005-0000-0000-0000023C0000}"/>
    <cellStyle name="Normal 74 4 5 2 3" xfId="30460" xr:uid="{00000000-0005-0000-0000-0000FC760000}"/>
    <cellStyle name="Normal 74 4 5 3" xfId="10342" xr:uid="{00000000-0005-0000-0000-000066280000}"/>
    <cellStyle name="Normal 74 4 5 3 3" xfId="25443" xr:uid="{00000000-0005-0000-0000-000063630000}"/>
    <cellStyle name="Normal 74 4 5 5" xfId="20430" xr:uid="{00000000-0005-0000-0000-0000CE4F0000}"/>
    <cellStyle name="Normal 74 4 6" xfId="12020" xr:uid="{00000000-0005-0000-0000-0000F42E0000}"/>
    <cellStyle name="Normal 74 4 6 3" xfId="27118" xr:uid="{00000000-0005-0000-0000-0000EE690000}"/>
    <cellStyle name="Normal 74 4 7" xfId="6999" xr:uid="{00000000-0005-0000-0000-0000571B0000}"/>
    <cellStyle name="Normal 74 4 7 3" xfId="22101" xr:uid="{00000000-0005-0000-0000-000055560000}"/>
    <cellStyle name="Normal 74 4 9" xfId="17088" xr:uid="{00000000-0005-0000-0000-0000C0420000}"/>
    <cellStyle name="Normal 74 5" xfId="2133" xr:uid="{00000000-0005-0000-0000-000055080000}"/>
    <cellStyle name="Normal 74 5 2" xfId="2974" xr:uid="{00000000-0005-0000-0000-00009E0B0000}"/>
    <cellStyle name="Normal 74 5 2 2" xfId="4664" xr:uid="{00000000-0005-0000-0000-000038120000}"/>
    <cellStyle name="Normal 74 5 2 2 2" xfId="14737" xr:uid="{00000000-0005-0000-0000-000091390000}"/>
    <cellStyle name="Normal 74 5 2 2 2 3" xfId="29835" xr:uid="{00000000-0005-0000-0000-00008B740000}"/>
    <cellStyle name="Normal 74 5 2 2 3" xfId="9717" xr:uid="{00000000-0005-0000-0000-0000F5250000}"/>
    <cellStyle name="Normal 74 5 2 2 3 3" xfId="24818" xr:uid="{00000000-0005-0000-0000-0000F2600000}"/>
    <cellStyle name="Normal 74 5 2 2 5" xfId="19805" xr:uid="{00000000-0005-0000-0000-00005D4D0000}"/>
    <cellStyle name="Normal 74 5 2 3" xfId="6356" xr:uid="{00000000-0005-0000-0000-0000D4180000}"/>
    <cellStyle name="Normal 74 5 2 3 2" xfId="16408" xr:uid="{00000000-0005-0000-0000-000018400000}"/>
    <cellStyle name="Normal 74 5 2 3 3" xfId="11388" xr:uid="{00000000-0005-0000-0000-00007C2C0000}"/>
    <cellStyle name="Normal 74 5 2 3 3 3" xfId="26489" xr:uid="{00000000-0005-0000-0000-000079670000}"/>
    <cellStyle name="Normal 74 5 2 3 5" xfId="21476" xr:uid="{00000000-0005-0000-0000-0000E4530000}"/>
    <cellStyle name="Normal 74 5 2 4" xfId="13066" xr:uid="{00000000-0005-0000-0000-00000A330000}"/>
    <cellStyle name="Normal 74 5 2 4 3" xfId="28164" xr:uid="{00000000-0005-0000-0000-0000046E0000}"/>
    <cellStyle name="Normal 74 5 2 5" xfId="8045" xr:uid="{00000000-0005-0000-0000-00006D1F0000}"/>
    <cellStyle name="Normal 74 5 2 5 3" xfId="23147" xr:uid="{00000000-0005-0000-0000-00006B5A0000}"/>
    <cellStyle name="Normal 74 5 2 7" xfId="18134" xr:uid="{00000000-0005-0000-0000-0000D6460000}"/>
    <cellStyle name="Normal 74 5 3" xfId="3827" xr:uid="{00000000-0005-0000-0000-0000F30E0000}"/>
    <cellStyle name="Normal 74 5 3 2" xfId="13901" xr:uid="{00000000-0005-0000-0000-00004D360000}"/>
    <cellStyle name="Normal 74 5 3 2 3" xfId="28999" xr:uid="{00000000-0005-0000-0000-000047710000}"/>
    <cellStyle name="Normal 74 5 3 3" xfId="8881" xr:uid="{00000000-0005-0000-0000-0000B1220000}"/>
    <cellStyle name="Normal 74 5 3 3 3" xfId="23982" xr:uid="{00000000-0005-0000-0000-0000AE5D0000}"/>
    <cellStyle name="Normal 74 5 3 5" xfId="18969" xr:uid="{00000000-0005-0000-0000-0000194A0000}"/>
    <cellStyle name="Normal 74 5 4" xfId="5520" xr:uid="{00000000-0005-0000-0000-000090150000}"/>
    <cellStyle name="Normal 74 5 4 2" xfId="15572" xr:uid="{00000000-0005-0000-0000-0000D43C0000}"/>
    <cellStyle name="Normal 74 5 4 2 3" xfId="30670" xr:uid="{00000000-0005-0000-0000-0000CE770000}"/>
    <cellStyle name="Normal 74 5 4 3" xfId="10552" xr:uid="{00000000-0005-0000-0000-000038290000}"/>
    <cellStyle name="Normal 74 5 4 3 3" xfId="25653" xr:uid="{00000000-0005-0000-0000-000035640000}"/>
    <cellStyle name="Normal 74 5 4 5" xfId="20640" xr:uid="{00000000-0005-0000-0000-0000A0500000}"/>
    <cellStyle name="Normal 74 5 5" xfId="12230" xr:uid="{00000000-0005-0000-0000-0000C62F0000}"/>
    <cellStyle name="Normal 74 5 5 3" xfId="27328" xr:uid="{00000000-0005-0000-0000-0000C06A0000}"/>
    <cellStyle name="Normal 74 5 6" xfId="7209" xr:uid="{00000000-0005-0000-0000-0000291C0000}"/>
    <cellStyle name="Normal 74 5 6 3" xfId="22311" xr:uid="{00000000-0005-0000-0000-000027570000}"/>
    <cellStyle name="Normal 74 5 8" xfId="17298" xr:uid="{00000000-0005-0000-0000-000092430000}"/>
    <cellStyle name="Normal 74 6" xfId="2554" xr:uid="{00000000-0005-0000-0000-0000FA090000}"/>
    <cellStyle name="Normal 74 6 2" xfId="4246" xr:uid="{00000000-0005-0000-0000-000096100000}"/>
    <cellStyle name="Normal 74 6 2 2" xfId="14319" xr:uid="{00000000-0005-0000-0000-0000EF370000}"/>
    <cellStyle name="Normal 74 6 2 2 3" xfId="29417" xr:uid="{00000000-0005-0000-0000-0000E9720000}"/>
    <cellStyle name="Normal 74 6 2 3" xfId="9299" xr:uid="{00000000-0005-0000-0000-000053240000}"/>
    <cellStyle name="Normal 74 6 2 3 3" xfId="24400" xr:uid="{00000000-0005-0000-0000-0000505F0000}"/>
    <cellStyle name="Normal 74 6 2 5" xfId="19387" xr:uid="{00000000-0005-0000-0000-0000BB4B0000}"/>
    <cellStyle name="Normal 74 6 3" xfId="5938" xr:uid="{00000000-0005-0000-0000-000032170000}"/>
    <cellStyle name="Normal 74 6 3 2" xfId="15990" xr:uid="{00000000-0005-0000-0000-0000763E0000}"/>
    <cellStyle name="Normal 74 6 3 3" xfId="10970" xr:uid="{00000000-0005-0000-0000-0000DA2A0000}"/>
    <cellStyle name="Normal 74 6 3 3 3" xfId="26071" xr:uid="{00000000-0005-0000-0000-0000D7650000}"/>
    <cellStyle name="Normal 74 6 3 5" xfId="21058" xr:uid="{00000000-0005-0000-0000-000042520000}"/>
    <cellStyle name="Normal 74 6 4" xfId="12648" xr:uid="{00000000-0005-0000-0000-000068310000}"/>
    <cellStyle name="Normal 74 6 4 3" xfId="27746" xr:uid="{00000000-0005-0000-0000-0000626C0000}"/>
    <cellStyle name="Normal 74 6 5" xfId="7627" xr:uid="{00000000-0005-0000-0000-0000CB1D0000}"/>
    <cellStyle name="Normal 74 6 5 3" xfId="22729" xr:uid="{00000000-0005-0000-0000-0000C9580000}"/>
    <cellStyle name="Normal 74 6 7" xfId="17716" xr:uid="{00000000-0005-0000-0000-000034450000}"/>
    <cellStyle name="Normal 74 7" xfId="3406" xr:uid="{00000000-0005-0000-0000-00004E0D0000}"/>
    <cellStyle name="Normal 74 7 2" xfId="13483" xr:uid="{00000000-0005-0000-0000-0000AB340000}"/>
    <cellStyle name="Normal 74 7 2 3" xfId="28581" xr:uid="{00000000-0005-0000-0000-0000A56F0000}"/>
    <cellStyle name="Normal 74 7 3" xfId="8463" xr:uid="{00000000-0005-0000-0000-00000F210000}"/>
    <cellStyle name="Normal 74 7 3 3" xfId="23564" xr:uid="{00000000-0005-0000-0000-00000C5C0000}"/>
    <cellStyle name="Normal 74 7 5" xfId="18551" xr:uid="{00000000-0005-0000-0000-000077480000}"/>
    <cellStyle name="Normal 74 8" xfId="5100" xr:uid="{00000000-0005-0000-0000-0000EC130000}"/>
    <cellStyle name="Normal 74 8 2" xfId="15154" xr:uid="{00000000-0005-0000-0000-0000323B0000}"/>
    <cellStyle name="Normal 74 8 2 3" xfId="30252" xr:uid="{00000000-0005-0000-0000-00002C760000}"/>
    <cellStyle name="Normal 74 8 3" xfId="10134" xr:uid="{00000000-0005-0000-0000-000096270000}"/>
    <cellStyle name="Normal 74 8 3 3" xfId="25235" xr:uid="{00000000-0005-0000-0000-000093620000}"/>
    <cellStyle name="Normal 74 8 5" xfId="20222" xr:uid="{00000000-0005-0000-0000-0000FE4E0000}"/>
    <cellStyle name="Normal 74 9" xfId="11810" xr:uid="{00000000-0005-0000-0000-0000222E0000}"/>
    <cellStyle name="Normal 74 9 3" xfId="26910" xr:uid="{00000000-0005-0000-0000-00001E690000}"/>
    <cellStyle name="Normal 75" xfId="1493" xr:uid="{00000000-0005-0000-0000-0000D5050000}"/>
    <cellStyle name="Normal 76" xfId="1494" xr:uid="{00000000-0005-0000-0000-0000D6050000}"/>
    <cellStyle name="Normal 76 10" xfId="6790" xr:uid="{00000000-0005-0000-0000-0000861A0000}"/>
    <cellStyle name="Normal 76 10 3" xfId="21894" xr:uid="{00000000-0005-0000-0000-000086550000}"/>
    <cellStyle name="Normal 76 12" xfId="16879" xr:uid="{00000000-0005-0000-0000-0000EF410000}"/>
    <cellStyle name="Normal 76 2" xfId="1754" xr:uid="{00000000-0005-0000-0000-0000DA060000}"/>
    <cellStyle name="Normal 76 2 11" xfId="16933" xr:uid="{00000000-0005-0000-0000-000025420000}"/>
    <cellStyle name="Normal 76 2 2" xfId="1862" xr:uid="{00000000-0005-0000-0000-000046070000}"/>
    <cellStyle name="Normal 76 2 2 10" xfId="17037" xr:uid="{00000000-0005-0000-0000-00008D420000}"/>
    <cellStyle name="Normal 76 2 2 2" xfId="2079" xr:uid="{00000000-0005-0000-0000-00001F080000}"/>
    <cellStyle name="Normal 76 2 2 2 2" xfId="2500" xr:uid="{00000000-0005-0000-0000-0000C4090000}"/>
    <cellStyle name="Normal 76 2 2 2 2 2" xfId="3339" xr:uid="{00000000-0005-0000-0000-00000B0D0000}"/>
    <cellStyle name="Normal 76 2 2 2 2 2 2" xfId="5029" xr:uid="{00000000-0005-0000-0000-0000A5130000}"/>
    <cellStyle name="Normal 76 2 2 2 2 2 2 2" xfId="15102" xr:uid="{00000000-0005-0000-0000-0000FE3A0000}"/>
    <cellStyle name="Normal 76 2 2 2 2 2 2 2 3" xfId="30200" xr:uid="{00000000-0005-0000-0000-0000F8750000}"/>
    <cellStyle name="Normal 76 2 2 2 2 2 2 3" xfId="10082" xr:uid="{00000000-0005-0000-0000-000062270000}"/>
    <cellStyle name="Normal 76 2 2 2 2 2 2 3 3" xfId="25183" xr:uid="{00000000-0005-0000-0000-00005F620000}"/>
    <cellStyle name="Normal 76 2 2 2 2 2 2 5" xfId="20170" xr:uid="{00000000-0005-0000-0000-0000CA4E0000}"/>
    <cellStyle name="Normal 76 2 2 2 2 2 3" xfId="6721" xr:uid="{00000000-0005-0000-0000-0000411A0000}"/>
    <cellStyle name="Normal 76 2 2 2 2 2 3 2" xfId="16773" xr:uid="{00000000-0005-0000-0000-000085410000}"/>
    <cellStyle name="Normal 76 2 2 2 2 2 3 3" xfId="11753" xr:uid="{00000000-0005-0000-0000-0000E92D0000}"/>
    <cellStyle name="Normal 76 2 2 2 2 2 3 3 3" xfId="26854" xr:uid="{00000000-0005-0000-0000-0000E6680000}"/>
    <cellStyle name="Normal 76 2 2 2 2 2 3 5" xfId="21841" xr:uid="{00000000-0005-0000-0000-000051550000}"/>
    <cellStyle name="Normal 76 2 2 2 2 2 4" xfId="13431" xr:uid="{00000000-0005-0000-0000-000077340000}"/>
    <cellStyle name="Normal 76 2 2 2 2 2 4 3" xfId="28529" xr:uid="{00000000-0005-0000-0000-0000716F0000}"/>
    <cellStyle name="Normal 76 2 2 2 2 2 5" xfId="8410" xr:uid="{00000000-0005-0000-0000-0000DA200000}"/>
    <cellStyle name="Normal 76 2 2 2 2 2 5 3" xfId="23512" xr:uid="{00000000-0005-0000-0000-0000D85B0000}"/>
    <cellStyle name="Normal 76 2 2 2 2 2 7" xfId="18499" xr:uid="{00000000-0005-0000-0000-000043480000}"/>
    <cellStyle name="Normal 76 2 2 2 2 3" xfId="4192" xr:uid="{00000000-0005-0000-0000-000060100000}"/>
    <cellStyle name="Normal 76 2 2 2 2 3 2" xfId="14266" xr:uid="{00000000-0005-0000-0000-0000BA370000}"/>
    <cellStyle name="Normal 76 2 2 2 2 3 2 3" xfId="29364" xr:uid="{00000000-0005-0000-0000-0000B4720000}"/>
    <cellStyle name="Normal 76 2 2 2 2 3 3" xfId="9246" xr:uid="{00000000-0005-0000-0000-00001E240000}"/>
    <cellStyle name="Normal 76 2 2 2 2 3 3 3" xfId="24347" xr:uid="{00000000-0005-0000-0000-00001B5F0000}"/>
    <cellStyle name="Normal 76 2 2 2 2 3 5" xfId="19334" xr:uid="{00000000-0005-0000-0000-0000864B0000}"/>
    <cellStyle name="Normal 76 2 2 2 2 4" xfId="5885" xr:uid="{00000000-0005-0000-0000-0000FD160000}"/>
    <cellStyle name="Normal 76 2 2 2 2 4 2" xfId="15937" xr:uid="{00000000-0005-0000-0000-0000413E0000}"/>
    <cellStyle name="Normal 76 2 2 2 2 4 3" xfId="10917" xr:uid="{00000000-0005-0000-0000-0000A52A0000}"/>
    <cellStyle name="Normal 76 2 2 2 2 4 3 3" xfId="26018" xr:uid="{00000000-0005-0000-0000-0000A2650000}"/>
    <cellStyle name="Normal 76 2 2 2 2 4 5" xfId="21005" xr:uid="{00000000-0005-0000-0000-00000D520000}"/>
    <cellStyle name="Normal 76 2 2 2 2 5" xfId="12595" xr:uid="{00000000-0005-0000-0000-000033310000}"/>
    <cellStyle name="Normal 76 2 2 2 2 5 3" xfId="27693" xr:uid="{00000000-0005-0000-0000-00002D6C0000}"/>
    <cellStyle name="Normal 76 2 2 2 2 6" xfId="7574" xr:uid="{00000000-0005-0000-0000-0000961D0000}"/>
    <cellStyle name="Normal 76 2 2 2 2 6 3" xfId="22676" xr:uid="{00000000-0005-0000-0000-000094580000}"/>
    <cellStyle name="Normal 76 2 2 2 2 8" xfId="17663" xr:uid="{00000000-0005-0000-0000-0000FF440000}"/>
    <cellStyle name="Normal 76 2 2 2 3" xfId="2921" xr:uid="{00000000-0005-0000-0000-0000690B0000}"/>
    <cellStyle name="Normal 76 2 2 2 3 2" xfId="4611" xr:uid="{00000000-0005-0000-0000-000003120000}"/>
    <cellStyle name="Normal 76 2 2 2 3 2 2" xfId="14684" xr:uid="{00000000-0005-0000-0000-00005C390000}"/>
    <cellStyle name="Normal 76 2 2 2 3 2 2 3" xfId="29782" xr:uid="{00000000-0005-0000-0000-000056740000}"/>
    <cellStyle name="Normal 76 2 2 2 3 2 3" xfId="9664" xr:uid="{00000000-0005-0000-0000-0000C0250000}"/>
    <cellStyle name="Normal 76 2 2 2 3 2 3 3" xfId="24765" xr:uid="{00000000-0005-0000-0000-0000BD600000}"/>
    <cellStyle name="Normal 76 2 2 2 3 2 5" xfId="19752" xr:uid="{00000000-0005-0000-0000-0000284D0000}"/>
    <cellStyle name="Normal 76 2 2 2 3 3" xfId="6303" xr:uid="{00000000-0005-0000-0000-00009F180000}"/>
    <cellStyle name="Normal 76 2 2 2 3 3 2" xfId="16355" xr:uid="{00000000-0005-0000-0000-0000E33F0000}"/>
    <cellStyle name="Normal 76 2 2 2 3 3 3" xfId="11335" xr:uid="{00000000-0005-0000-0000-0000472C0000}"/>
    <cellStyle name="Normal 76 2 2 2 3 3 3 3" xfId="26436" xr:uid="{00000000-0005-0000-0000-000044670000}"/>
    <cellStyle name="Normal 76 2 2 2 3 3 5" xfId="21423" xr:uid="{00000000-0005-0000-0000-0000AF530000}"/>
    <cellStyle name="Normal 76 2 2 2 3 4" xfId="13013" xr:uid="{00000000-0005-0000-0000-0000D5320000}"/>
    <cellStyle name="Normal 76 2 2 2 3 4 3" xfId="28111" xr:uid="{00000000-0005-0000-0000-0000CF6D0000}"/>
    <cellStyle name="Normal 76 2 2 2 3 5" xfId="7992" xr:uid="{00000000-0005-0000-0000-0000381F0000}"/>
    <cellStyle name="Normal 76 2 2 2 3 5 3" xfId="23094" xr:uid="{00000000-0005-0000-0000-0000365A0000}"/>
    <cellStyle name="Normal 76 2 2 2 3 7" xfId="18081" xr:uid="{00000000-0005-0000-0000-0000A1460000}"/>
    <cellStyle name="Normal 76 2 2 2 4" xfId="3774" xr:uid="{00000000-0005-0000-0000-0000BE0E0000}"/>
    <cellStyle name="Normal 76 2 2 2 4 2" xfId="13848" xr:uid="{00000000-0005-0000-0000-000018360000}"/>
    <cellStyle name="Normal 76 2 2 2 4 2 3" xfId="28946" xr:uid="{00000000-0005-0000-0000-000012710000}"/>
    <cellStyle name="Normal 76 2 2 2 4 3" xfId="8828" xr:uid="{00000000-0005-0000-0000-00007C220000}"/>
    <cellStyle name="Normal 76 2 2 2 4 3 3" xfId="23929" xr:uid="{00000000-0005-0000-0000-0000795D0000}"/>
    <cellStyle name="Normal 76 2 2 2 4 5" xfId="18916" xr:uid="{00000000-0005-0000-0000-0000E4490000}"/>
    <cellStyle name="Normal 76 2 2 2 5" xfId="5467" xr:uid="{00000000-0005-0000-0000-00005B150000}"/>
    <cellStyle name="Normal 76 2 2 2 5 2" xfId="15519" xr:uid="{00000000-0005-0000-0000-00009F3C0000}"/>
    <cellStyle name="Normal 76 2 2 2 5 2 3" xfId="30617" xr:uid="{00000000-0005-0000-0000-000099770000}"/>
    <cellStyle name="Normal 76 2 2 2 5 3" xfId="10499" xr:uid="{00000000-0005-0000-0000-000003290000}"/>
    <cellStyle name="Normal 76 2 2 2 5 3 3" xfId="25600" xr:uid="{00000000-0005-0000-0000-000000640000}"/>
    <cellStyle name="Normal 76 2 2 2 5 5" xfId="20587" xr:uid="{00000000-0005-0000-0000-00006B500000}"/>
    <cellStyle name="Normal 76 2 2 2 6" xfId="12177" xr:uid="{00000000-0005-0000-0000-0000912F0000}"/>
    <cellStyle name="Normal 76 2 2 2 6 3" xfId="27275" xr:uid="{00000000-0005-0000-0000-00008B6A0000}"/>
    <cellStyle name="Normal 76 2 2 2 7" xfId="7156" xr:uid="{00000000-0005-0000-0000-0000F41B0000}"/>
    <cellStyle name="Normal 76 2 2 2 7 3" xfId="22258" xr:uid="{00000000-0005-0000-0000-0000F2560000}"/>
    <cellStyle name="Normal 76 2 2 2 9" xfId="17245" xr:uid="{00000000-0005-0000-0000-00005D430000}"/>
    <cellStyle name="Normal 76 2 2 3" xfId="2292" xr:uid="{00000000-0005-0000-0000-0000F4080000}"/>
    <cellStyle name="Normal 76 2 2 3 2" xfId="3131" xr:uid="{00000000-0005-0000-0000-00003B0C0000}"/>
    <cellStyle name="Normal 76 2 2 3 2 2" xfId="4821" xr:uid="{00000000-0005-0000-0000-0000D5120000}"/>
    <cellStyle name="Normal 76 2 2 3 2 2 2" xfId="14894" xr:uid="{00000000-0005-0000-0000-00002E3A0000}"/>
    <cellStyle name="Normal 76 2 2 3 2 2 2 3" xfId="29992" xr:uid="{00000000-0005-0000-0000-000028750000}"/>
    <cellStyle name="Normal 76 2 2 3 2 2 3" xfId="9874" xr:uid="{00000000-0005-0000-0000-000092260000}"/>
    <cellStyle name="Normal 76 2 2 3 2 2 3 3" xfId="24975" xr:uid="{00000000-0005-0000-0000-00008F610000}"/>
    <cellStyle name="Normal 76 2 2 3 2 2 5" xfId="19962" xr:uid="{00000000-0005-0000-0000-0000FA4D0000}"/>
    <cellStyle name="Normal 76 2 2 3 2 3" xfId="6513" xr:uid="{00000000-0005-0000-0000-000071190000}"/>
    <cellStyle name="Normal 76 2 2 3 2 3 2" xfId="16565" xr:uid="{00000000-0005-0000-0000-0000B5400000}"/>
    <cellStyle name="Normal 76 2 2 3 2 3 3" xfId="11545" xr:uid="{00000000-0005-0000-0000-0000192D0000}"/>
    <cellStyle name="Normal 76 2 2 3 2 3 3 3" xfId="26646" xr:uid="{00000000-0005-0000-0000-000016680000}"/>
    <cellStyle name="Normal 76 2 2 3 2 3 5" xfId="21633" xr:uid="{00000000-0005-0000-0000-000081540000}"/>
    <cellStyle name="Normal 76 2 2 3 2 4" xfId="13223" xr:uid="{00000000-0005-0000-0000-0000A7330000}"/>
    <cellStyle name="Normal 76 2 2 3 2 4 3" xfId="28321" xr:uid="{00000000-0005-0000-0000-0000A16E0000}"/>
    <cellStyle name="Normal 76 2 2 3 2 5" xfId="8202" xr:uid="{00000000-0005-0000-0000-00000A200000}"/>
    <cellStyle name="Normal 76 2 2 3 2 5 3" xfId="23304" xr:uid="{00000000-0005-0000-0000-0000085B0000}"/>
    <cellStyle name="Normal 76 2 2 3 2 7" xfId="18291" xr:uid="{00000000-0005-0000-0000-000073470000}"/>
    <cellStyle name="Normal 76 2 2 3 3" xfId="3984" xr:uid="{00000000-0005-0000-0000-0000900F0000}"/>
    <cellStyle name="Normal 76 2 2 3 3 2" xfId="14058" xr:uid="{00000000-0005-0000-0000-0000EA360000}"/>
    <cellStyle name="Normal 76 2 2 3 3 2 3" xfId="29156" xr:uid="{00000000-0005-0000-0000-0000E4710000}"/>
    <cellStyle name="Normal 76 2 2 3 3 3" xfId="9038" xr:uid="{00000000-0005-0000-0000-00004E230000}"/>
    <cellStyle name="Normal 76 2 2 3 3 3 3" xfId="24139" xr:uid="{00000000-0005-0000-0000-00004B5E0000}"/>
    <cellStyle name="Normal 76 2 2 3 3 5" xfId="19126" xr:uid="{00000000-0005-0000-0000-0000B64A0000}"/>
    <cellStyle name="Normal 76 2 2 3 4" xfId="5677" xr:uid="{00000000-0005-0000-0000-00002D160000}"/>
    <cellStyle name="Normal 76 2 2 3 4 2" xfId="15729" xr:uid="{00000000-0005-0000-0000-0000713D0000}"/>
    <cellStyle name="Normal 76 2 2 3 4 2 3" xfId="30827" xr:uid="{00000000-0005-0000-0000-00006B780000}"/>
    <cellStyle name="Normal 76 2 2 3 4 3" xfId="10709" xr:uid="{00000000-0005-0000-0000-0000D5290000}"/>
    <cellStyle name="Normal 76 2 2 3 4 3 3" xfId="25810" xr:uid="{00000000-0005-0000-0000-0000D2640000}"/>
    <cellStyle name="Normal 76 2 2 3 4 5" xfId="20797" xr:uid="{00000000-0005-0000-0000-00003D510000}"/>
    <cellStyle name="Normal 76 2 2 3 5" xfId="12387" xr:uid="{00000000-0005-0000-0000-000063300000}"/>
    <cellStyle name="Normal 76 2 2 3 5 3" xfId="27485" xr:uid="{00000000-0005-0000-0000-00005D6B0000}"/>
    <cellStyle name="Normal 76 2 2 3 6" xfId="7366" xr:uid="{00000000-0005-0000-0000-0000C61C0000}"/>
    <cellStyle name="Normal 76 2 2 3 6 3" xfId="22468" xr:uid="{00000000-0005-0000-0000-0000C4570000}"/>
    <cellStyle name="Normal 76 2 2 3 8" xfId="17455" xr:uid="{00000000-0005-0000-0000-00002F440000}"/>
    <cellStyle name="Normal 76 2 2 4" xfId="2713" xr:uid="{00000000-0005-0000-0000-0000990A0000}"/>
    <cellStyle name="Normal 76 2 2 4 2" xfId="4403" xr:uid="{00000000-0005-0000-0000-000033110000}"/>
    <cellStyle name="Normal 76 2 2 4 2 2" xfId="14476" xr:uid="{00000000-0005-0000-0000-00008C380000}"/>
    <cellStyle name="Normal 76 2 2 4 2 2 3" xfId="29574" xr:uid="{00000000-0005-0000-0000-000086730000}"/>
    <cellStyle name="Normal 76 2 2 4 2 3" xfId="9456" xr:uid="{00000000-0005-0000-0000-0000F0240000}"/>
    <cellStyle name="Normal 76 2 2 4 2 3 3" xfId="24557" xr:uid="{00000000-0005-0000-0000-0000ED5F0000}"/>
    <cellStyle name="Normal 76 2 2 4 2 5" xfId="19544" xr:uid="{00000000-0005-0000-0000-0000584C0000}"/>
    <cellStyle name="Normal 76 2 2 4 3" xfId="6095" xr:uid="{00000000-0005-0000-0000-0000CF170000}"/>
    <cellStyle name="Normal 76 2 2 4 3 2" xfId="16147" xr:uid="{00000000-0005-0000-0000-0000133F0000}"/>
    <cellStyle name="Normal 76 2 2 4 3 3" xfId="11127" xr:uid="{00000000-0005-0000-0000-0000772B0000}"/>
    <cellStyle name="Normal 76 2 2 4 3 3 3" xfId="26228" xr:uid="{00000000-0005-0000-0000-000074660000}"/>
    <cellStyle name="Normal 76 2 2 4 3 5" xfId="21215" xr:uid="{00000000-0005-0000-0000-0000DF520000}"/>
    <cellStyle name="Normal 76 2 2 4 4" xfId="12805" xr:uid="{00000000-0005-0000-0000-000005320000}"/>
    <cellStyle name="Normal 76 2 2 4 4 3" xfId="27903" xr:uid="{00000000-0005-0000-0000-0000FF6C0000}"/>
    <cellStyle name="Normal 76 2 2 4 5" xfId="7784" xr:uid="{00000000-0005-0000-0000-0000681E0000}"/>
    <cellStyle name="Normal 76 2 2 4 5 3" xfId="22886" xr:uid="{00000000-0005-0000-0000-000066590000}"/>
    <cellStyle name="Normal 76 2 2 4 7" xfId="17873" xr:uid="{00000000-0005-0000-0000-0000D1450000}"/>
    <cellStyle name="Normal 76 2 2 5" xfId="3566" xr:uid="{00000000-0005-0000-0000-0000EE0D0000}"/>
    <cellStyle name="Normal 76 2 2 5 2" xfId="13640" xr:uid="{00000000-0005-0000-0000-000048350000}"/>
    <cellStyle name="Normal 76 2 2 5 2 3" xfId="28738" xr:uid="{00000000-0005-0000-0000-000042700000}"/>
    <cellStyle name="Normal 76 2 2 5 3" xfId="8620" xr:uid="{00000000-0005-0000-0000-0000AC210000}"/>
    <cellStyle name="Normal 76 2 2 5 3 3" xfId="23721" xr:uid="{00000000-0005-0000-0000-0000A95C0000}"/>
    <cellStyle name="Normal 76 2 2 5 5" xfId="18708" xr:uid="{00000000-0005-0000-0000-000014490000}"/>
    <cellStyle name="Normal 76 2 2 6" xfId="5259" xr:uid="{00000000-0005-0000-0000-00008B140000}"/>
    <cellStyle name="Normal 76 2 2 6 2" xfId="15311" xr:uid="{00000000-0005-0000-0000-0000CF3B0000}"/>
    <cellStyle name="Normal 76 2 2 6 2 3" xfId="30409" xr:uid="{00000000-0005-0000-0000-0000C9760000}"/>
    <cellStyle name="Normal 76 2 2 6 3" xfId="10291" xr:uid="{00000000-0005-0000-0000-000033280000}"/>
    <cellStyle name="Normal 76 2 2 6 3 3" xfId="25392" xr:uid="{00000000-0005-0000-0000-000030630000}"/>
    <cellStyle name="Normal 76 2 2 6 5" xfId="20379" xr:uid="{00000000-0005-0000-0000-00009B4F0000}"/>
    <cellStyle name="Normal 76 2 2 7" xfId="11969" xr:uid="{00000000-0005-0000-0000-0000C12E0000}"/>
    <cellStyle name="Normal 76 2 2 7 3" xfId="27067" xr:uid="{00000000-0005-0000-0000-0000BB690000}"/>
    <cellStyle name="Normal 76 2 2 8" xfId="6948" xr:uid="{00000000-0005-0000-0000-0000241B0000}"/>
    <cellStyle name="Normal 76 2 2 8 3" xfId="22050" xr:uid="{00000000-0005-0000-0000-000022560000}"/>
    <cellStyle name="Normal 76 2 3" xfId="1975" xr:uid="{00000000-0005-0000-0000-0000B7070000}"/>
    <cellStyle name="Normal 76 2 3 2" xfId="2396" xr:uid="{00000000-0005-0000-0000-00005C090000}"/>
    <cellStyle name="Normal 76 2 3 2 2" xfId="3235" xr:uid="{00000000-0005-0000-0000-0000A30C0000}"/>
    <cellStyle name="Normal 76 2 3 2 2 2" xfId="4925" xr:uid="{00000000-0005-0000-0000-00003D130000}"/>
    <cellStyle name="Normal 76 2 3 2 2 2 2" xfId="14998" xr:uid="{00000000-0005-0000-0000-0000963A0000}"/>
    <cellStyle name="Normal 76 2 3 2 2 2 2 3" xfId="30096" xr:uid="{00000000-0005-0000-0000-000090750000}"/>
    <cellStyle name="Normal 76 2 3 2 2 2 3" xfId="9978" xr:uid="{00000000-0005-0000-0000-0000FA260000}"/>
    <cellStyle name="Normal 76 2 3 2 2 2 3 3" xfId="25079" xr:uid="{00000000-0005-0000-0000-0000F7610000}"/>
    <cellStyle name="Normal 76 2 3 2 2 2 5" xfId="20066" xr:uid="{00000000-0005-0000-0000-0000624E0000}"/>
    <cellStyle name="Normal 76 2 3 2 2 3" xfId="6617" xr:uid="{00000000-0005-0000-0000-0000D9190000}"/>
    <cellStyle name="Normal 76 2 3 2 2 3 2" xfId="16669" xr:uid="{00000000-0005-0000-0000-00001D410000}"/>
    <cellStyle name="Normal 76 2 3 2 2 3 3" xfId="11649" xr:uid="{00000000-0005-0000-0000-0000812D0000}"/>
    <cellStyle name="Normal 76 2 3 2 2 3 3 3" xfId="26750" xr:uid="{00000000-0005-0000-0000-00007E680000}"/>
    <cellStyle name="Normal 76 2 3 2 2 3 5" xfId="21737" xr:uid="{00000000-0005-0000-0000-0000E9540000}"/>
    <cellStyle name="Normal 76 2 3 2 2 4" xfId="13327" xr:uid="{00000000-0005-0000-0000-00000F340000}"/>
    <cellStyle name="Normal 76 2 3 2 2 4 3" xfId="28425" xr:uid="{00000000-0005-0000-0000-0000096F0000}"/>
    <cellStyle name="Normal 76 2 3 2 2 5" xfId="8306" xr:uid="{00000000-0005-0000-0000-000072200000}"/>
    <cellStyle name="Normal 76 2 3 2 2 5 3" xfId="23408" xr:uid="{00000000-0005-0000-0000-0000705B0000}"/>
    <cellStyle name="Normal 76 2 3 2 2 7" xfId="18395" xr:uid="{00000000-0005-0000-0000-0000DB470000}"/>
    <cellStyle name="Normal 76 2 3 2 3" xfId="4088" xr:uid="{00000000-0005-0000-0000-0000F80F0000}"/>
    <cellStyle name="Normal 76 2 3 2 3 2" xfId="14162" xr:uid="{00000000-0005-0000-0000-000052370000}"/>
    <cellStyle name="Normal 76 2 3 2 3 2 3" xfId="29260" xr:uid="{00000000-0005-0000-0000-00004C720000}"/>
    <cellStyle name="Normal 76 2 3 2 3 3" xfId="9142" xr:uid="{00000000-0005-0000-0000-0000B6230000}"/>
    <cellStyle name="Normal 76 2 3 2 3 3 3" xfId="24243" xr:uid="{00000000-0005-0000-0000-0000B35E0000}"/>
    <cellStyle name="Normal 76 2 3 2 3 5" xfId="19230" xr:uid="{00000000-0005-0000-0000-00001E4B0000}"/>
    <cellStyle name="Normal 76 2 3 2 4" xfId="5781" xr:uid="{00000000-0005-0000-0000-000095160000}"/>
    <cellStyle name="Normal 76 2 3 2 4 2" xfId="15833" xr:uid="{00000000-0005-0000-0000-0000D93D0000}"/>
    <cellStyle name="Normal 76 2 3 2 4 2 3" xfId="30931" xr:uid="{00000000-0005-0000-0000-0000D3780000}"/>
    <cellStyle name="Normal 76 2 3 2 4 3" xfId="10813" xr:uid="{00000000-0005-0000-0000-00003D2A0000}"/>
    <cellStyle name="Normal 76 2 3 2 4 3 3" xfId="25914" xr:uid="{00000000-0005-0000-0000-00003A650000}"/>
    <cellStyle name="Normal 76 2 3 2 4 5" xfId="20901" xr:uid="{00000000-0005-0000-0000-0000A5510000}"/>
    <cellStyle name="Normal 76 2 3 2 5" xfId="12491" xr:uid="{00000000-0005-0000-0000-0000CB300000}"/>
    <cellStyle name="Normal 76 2 3 2 5 3" xfId="27589" xr:uid="{00000000-0005-0000-0000-0000C56B0000}"/>
    <cellStyle name="Normal 76 2 3 2 6" xfId="7470" xr:uid="{00000000-0005-0000-0000-00002E1D0000}"/>
    <cellStyle name="Normal 76 2 3 2 6 3" xfId="22572" xr:uid="{00000000-0005-0000-0000-00002C580000}"/>
    <cellStyle name="Normal 76 2 3 2 8" xfId="17559" xr:uid="{00000000-0005-0000-0000-000097440000}"/>
    <cellStyle name="Normal 76 2 3 3" xfId="2817" xr:uid="{00000000-0005-0000-0000-0000010B0000}"/>
    <cellStyle name="Normal 76 2 3 3 2" xfId="4507" xr:uid="{00000000-0005-0000-0000-00009B110000}"/>
    <cellStyle name="Normal 76 2 3 3 2 2" xfId="14580" xr:uid="{00000000-0005-0000-0000-0000F4380000}"/>
    <cellStyle name="Normal 76 2 3 3 2 2 3" xfId="29678" xr:uid="{00000000-0005-0000-0000-0000EE730000}"/>
    <cellStyle name="Normal 76 2 3 3 2 3" xfId="9560" xr:uid="{00000000-0005-0000-0000-000058250000}"/>
    <cellStyle name="Normal 76 2 3 3 2 3 3" xfId="24661" xr:uid="{00000000-0005-0000-0000-000055600000}"/>
    <cellStyle name="Normal 76 2 3 3 2 5" xfId="19648" xr:uid="{00000000-0005-0000-0000-0000C04C0000}"/>
    <cellStyle name="Normal 76 2 3 3 3" xfId="6199" xr:uid="{00000000-0005-0000-0000-000037180000}"/>
    <cellStyle name="Normal 76 2 3 3 3 2" xfId="16251" xr:uid="{00000000-0005-0000-0000-00007B3F0000}"/>
    <cellStyle name="Normal 76 2 3 3 3 3" xfId="11231" xr:uid="{00000000-0005-0000-0000-0000DF2B0000}"/>
    <cellStyle name="Normal 76 2 3 3 3 3 3" xfId="26332" xr:uid="{00000000-0005-0000-0000-0000DC660000}"/>
    <cellStyle name="Normal 76 2 3 3 3 5" xfId="21319" xr:uid="{00000000-0005-0000-0000-000047530000}"/>
    <cellStyle name="Normal 76 2 3 3 4" xfId="12909" xr:uid="{00000000-0005-0000-0000-00006D320000}"/>
    <cellStyle name="Normal 76 2 3 3 4 3" xfId="28007" xr:uid="{00000000-0005-0000-0000-0000676D0000}"/>
    <cellStyle name="Normal 76 2 3 3 5" xfId="7888" xr:uid="{00000000-0005-0000-0000-0000D01E0000}"/>
    <cellStyle name="Normal 76 2 3 3 5 3" xfId="22990" xr:uid="{00000000-0005-0000-0000-0000CE590000}"/>
    <cellStyle name="Normal 76 2 3 3 7" xfId="17977" xr:uid="{00000000-0005-0000-0000-000039460000}"/>
    <cellStyle name="Normal 76 2 3 4" xfId="3670" xr:uid="{00000000-0005-0000-0000-0000560E0000}"/>
    <cellStyle name="Normal 76 2 3 4 2" xfId="13744" xr:uid="{00000000-0005-0000-0000-0000B0350000}"/>
    <cellStyle name="Normal 76 2 3 4 2 3" xfId="28842" xr:uid="{00000000-0005-0000-0000-0000AA700000}"/>
    <cellStyle name="Normal 76 2 3 4 3" xfId="8724" xr:uid="{00000000-0005-0000-0000-000014220000}"/>
    <cellStyle name="Normal 76 2 3 4 3 3" xfId="23825" xr:uid="{00000000-0005-0000-0000-0000115D0000}"/>
    <cellStyle name="Normal 76 2 3 4 5" xfId="18812" xr:uid="{00000000-0005-0000-0000-00007C490000}"/>
    <cellStyle name="Normal 76 2 3 5" xfId="5363" xr:uid="{00000000-0005-0000-0000-0000F3140000}"/>
    <cellStyle name="Normal 76 2 3 5 2" xfId="15415" xr:uid="{00000000-0005-0000-0000-0000373C0000}"/>
    <cellStyle name="Normal 76 2 3 5 2 3" xfId="30513" xr:uid="{00000000-0005-0000-0000-000031770000}"/>
    <cellStyle name="Normal 76 2 3 5 3" xfId="10395" xr:uid="{00000000-0005-0000-0000-00009B280000}"/>
    <cellStyle name="Normal 76 2 3 5 3 3" xfId="25496" xr:uid="{00000000-0005-0000-0000-000098630000}"/>
    <cellStyle name="Normal 76 2 3 5 5" xfId="20483" xr:uid="{00000000-0005-0000-0000-000003500000}"/>
    <cellStyle name="Normal 76 2 3 6" xfId="12073" xr:uid="{00000000-0005-0000-0000-0000292F0000}"/>
    <cellStyle name="Normal 76 2 3 6 3" xfId="27171" xr:uid="{00000000-0005-0000-0000-0000236A0000}"/>
    <cellStyle name="Normal 76 2 3 7" xfId="7052" xr:uid="{00000000-0005-0000-0000-00008C1B0000}"/>
    <cellStyle name="Normal 76 2 3 7 3" xfId="22154" xr:uid="{00000000-0005-0000-0000-00008A560000}"/>
    <cellStyle name="Normal 76 2 3 9" xfId="17141" xr:uid="{00000000-0005-0000-0000-0000F5420000}"/>
    <cellStyle name="Normal 76 2 4" xfId="2188" xr:uid="{00000000-0005-0000-0000-00008C080000}"/>
    <cellStyle name="Normal 76 2 4 2" xfId="3027" xr:uid="{00000000-0005-0000-0000-0000D30B0000}"/>
    <cellStyle name="Normal 76 2 4 2 2" xfId="4717" xr:uid="{00000000-0005-0000-0000-00006D120000}"/>
    <cellStyle name="Normal 76 2 4 2 2 2" xfId="14790" xr:uid="{00000000-0005-0000-0000-0000C6390000}"/>
    <cellStyle name="Normal 76 2 4 2 2 2 3" xfId="29888" xr:uid="{00000000-0005-0000-0000-0000C0740000}"/>
    <cellStyle name="Normal 76 2 4 2 2 3" xfId="9770" xr:uid="{00000000-0005-0000-0000-00002A260000}"/>
    <cellStyle name="Normal 76 2 4 2 2 3 3" xfId="24871" xr:uid="{00000000-0005-0000-0000-000027610000}"/>
    <cellStyle name="Normal 76 2 4 2 2 5" xfId="19858" xr:uid="{00000000-0005-0000-0000-0000924D0000}"/>
    <cellStyle name="Normal 76 2 4 2 3" xfId="6409" xr:uid="{00000000-0005-0000-0000-000009190000}"/>
    <cellStyle name="Normal 76 2 4 2 3 2" xfId="16461" xr:uid="{00000000-0005-0000-0000-00004D400000}"/>
    <cellStyle name="Normal 76 2 4 2 3 3" xfId="11441" xr:uid="{00000000-0005-0000-0000-0000B12C0000}"/>
    <cellStyle name="Normal 76 2 4 2 3 3 3" xfId="26542" xr:uid="{00000000-0005-0000-0000-0000AE670000}"/>
    <cellStyle name="Normal 76 2 4 2 3 5" xfId="21529" xr:uid="{00000000-0005-0000-0000-000019540000}"/>
    <cellStyle name="Normal 76 2 4 2 4" xfId="13119" xr:uid="{00000000-0005-0000-0000-00003F330000}"/>
    <cellStyle name="Normal 76 2 4 2 4 3" xfId="28217" xr:uid="{00000000-0005-0000-0000-0000396E0000}"/>
    <cellStyle name="Normal 76 2 4 2 5" xfId="8098" xr:uid="{00000000-0005-0000-0000-0000A21F0000}"/>
    <cellStyle name="Normal 76 2 4 2 5 3" xfId="23200" xr:uid="{00000000-0005-0000-0000-0000A05A0000}"/>
    <cellStyle name="Normal 76 2 4 2 7" xfId="18187" xr:uid="{00000000-0005-0000-0000-00000B470000}"/>
    <cellStyle name="Normal 76 2 4 3" xfId="3880" xr:uid="{00000000-0005-0000-0000-0000280F0000}"/>
    <cellStyle name="Normal 76 2 4 3 2" xfId="13954" xr:uid="{00000000-0005-0000-0000-000082360000}"/>
    <cellStyle name="Normal 76 2 4 3 2 3" xfId="29052" xr:uid="{00000000-0005-0000-0000-00007C710000}"/>
    <cellStyle name="Normal 76 2 4 3 3" xfId="8934" xr:uid="{00000000-0005-0000-0000-0000E6220000}"/>
    <cellStyle name="Normal 76 2 4 3 3 3" xfId="24035" xr:uid="{00000000-0005-0000-0000-0000E35D0000}"/>
    <cellStyle name="Normal 76 2 4 3 5" xfId="19022" xr:uid="{00000000-0005-0000-0000-00004E4A0000}"/>
    <cellStyle name="Normal 76 2 4 4" xfId="5573" xr:uid="{00000000-0005-0000-0000-0000C5150000}"/>
    <cellStyle name="Normal 76 2 4 4 2" xfId="15625" xr:uid="{00000000-0005-0000-0000-0000093D0000}"/>
    <cellStyle name="Normal 76 2 4 4 2 3" xfId="30723" xr:uid="{00000000-0005-0000-0000-000003780000}"/>
    <cellStyle name="Normal 76 2 4 4 3" xfId="10605" xr:uid="{00000000-0005-0000-0000-00006D290000}"/>
    <cellStyle name="Normal 76 2 4 4 3 3" xfId="25706" xr:uid="{00000000-0005-0000-0000-00006A640000}"/>
    <cellStyle name="Normal 76 2 4 4 5" xfId="20693" xr:uid="{00000000-0005-0000-0000-0000D5500000}"/>
    <cellStyle name="Normal 76 2 4 5" xfId="12283" xr:uid="{00000000-0005-0000-0000-0000FB2F0000}"/>
    <cellStyle name="Normal 76 2 4 5 3" xfId="27381" xr:uid="{00000000-0005-0000-0000-0000F56A0000}"/>
    <cellStyle name="Normal 76 2 4 6" xfId="7262" xr:uid="{00000000-0005-0000-0000-00005E1C0000}"/>
    <cellStyle name="Normal 76 2 4 6 3" xfId="22364" xr:uid="{00000000-0005-0000-0000-00005C570000}"/>
    <cellStyle name="Normal 76 2 4 8" xfId="17351" xr:uid="{00000000-0005-0000-0000-0000C7430000}"/>
    <cellStyle name="Normal 76 2 5" xfId="2609" xr:uid="{00000000-0005-0000-0000-0000310A0000}"/>
    <cellStyle name="Normal 76 2 5 2" xfId="4299" xr:uid="{00000000-0005-0000-0000-0000CB100000}"/>
    <cellStyle name="Normal 76 2 5 2 2" xfId="14372" xr:uid="{00000000-0005-0000-0000-000024380000}"/>
    <cellStyle name="Normal 76 2 5 2 2 3" xfId="29470" xr:uid="{00000000-0005-0000-0000-00001E730000}"/>
    <cellStyle name="Normal 76 2 5 2 3" xfId="9352" xr:uid="{00000000-0005-0000-0000-000088240000}"/>
    <cellStyle name="Normal 76 2 5 2 3 3" xfId="24453" xr:uid="{00000000-0005-0000-0000-0000855F0000}"/>
    <cellStyle name="Normal 76 2 5 2 5" xfId="19440" xr:uid="{00000000-0005-0000-0000-0000F04B0000}"/>
    <cellStyle name="Normal 76 2 5 3" xfId="5991" xr:uid="{00000000-0005-0000-0000-000067170000}"/>
    <cellStyle name="Normal 76 2 5 3 2" xfId="16043" xr:uid="{00000000-0005-0000-0000-0000AB3E0000}"/>
    <cellStyle name="Normal 76 2 5 3 3" xfId="11023" xr:uid="{00000000-0005-0000-0000-00000F2B0000}"/>
    <cellStyle name="Normal 76 2 5 3 3 3" xfId="26124" xr:uid="{00000000-0005-0000-0000-00000C660000}"/>
    <cellStyle name="Normal 76 2 5 3 5" xfId="21111" xr:uid="{00000000-0005-0000-0000-000077520000}"/>
    <cellStyle name="Normal 76 2 5 4" xfId="12701" xr:uid="{00000000-0005-0000-0000-00009D310000}"/>
    <cellStyle name="Normal 76 2 5 4 3" xfId="27799" xr:uid="{00000000-0005-0000-0000-0000976C0000}"/>
    <cellStyle name="Normal 76 2 5 5" xfId="7680" xr:uid="{00000000-0005-0000-0000-0000001E0000}"/>
    <cellStyle name="Normal 76 2 5 5 3" xfId="22782" xr:uid="{00000000-0005-0000-0000-0000FE580000}"/>
    <cellStyle name="Normal 76 2 5 7" xfId="17769" xr:uid="{00000000-0005-0000-0000-000069450000}"/>
    <cellStyle name="Normal 76 2 6" xfId="3462" xr:uid="{00000000-0005-0000-0000-0000860D0000}"/>
    <cellStyle name="Normal 76 2 6 2" xfId="13536" xr:uid="{00000000-0005-0000-0000-0000E0340000}"/>
    <cellStyle name="Normal 76 2 6 2 3" xfId="28634" xr:uid="{00000000-0005-0000-0000-0000DA6F0000}"/>
    <cellStyle name="Normal 76 2 6 3" xfId="8516" xr:uid="{00000000-0005-0000-0000-000044210000}"/>
    <cellStyle name="Normal 76 2 6 3 3" xfId="23617" xr:uid="{00000000-0005-0000-0000-0000415C0000}"/>
    <cellStyle name="Normal 76 2 6 5" xfId="18604" xr:uid="{00000000-0005-0000-0000-0000AC480000}"/>
    <cellStyle name="Normal 76 2 7" xfId="5155" xr:uid="{00000000-0005-0000-0000-000023140000}"/>
    <cellStyle name="Normal 76 2 7 2" xfId="15207" xr:uid="{00000000-0005-0000-0000-0000673B0000}"/>
    <cellStyle name="Normal 76 2 7 2 3" xfId="30305" xr:uid="{00000000-0005-0000-0000-000061760000}"/>
    <cellStyle name="Normal 76 2 7 3" xfId="10187" xr:uid="{00000000-0005-0000-0000-0000CB270000}"/>
    <cellStyle name="Normal 76 2 7 3 3" xfId="25288" xr:uid="{00000000-0005-0000-0000-0000C8620000}"/>
    <cellStyle name="Normal 76 2 7 5" xfId="20275" xr:uid="{00000000-0005-0000-0000-0000334F0000}"/>
    <cellStyle name="Normal 76 2 8" xfId="11865" xr:uid="{00000000-0005-0000-0000-0000592E0000}"/>
    <cellStyle name="Normal 76 2 8 3" xfId="26963" xr:uid="{00000000-0005-0000-0000-000053690000}"/>
    <cellStyle name="Normal 76 2 9" xfId="6844" xr:uid="{00000000-0005-0000-0000-0000BC1A0000}"/>
    <cellStyle name="Normal 76 2 9 3" xfId="21946" xr:uid="{00000000-0005-0000-0000-0000BA550000}"/>
    <cellStyle name="Normal 76 3" xfId="1808" xr:uid="{00000000-0005-0000-0000-000010070000}"/>
    <cellStyle name="Normal 76 3 10" xfId="16985" xr:uid="{00000000-0005-0000-0000-000059420000}"/>
    <cellStyle name="Normal 76 3 2" xfId="2027" xr:uid="{00000000-0005-0000-0000-0000EB070000}"/>
    <cellStyle name="Normal 76 3 2 2" xfId="2448" xr:uid="{00000000-0005-0000-0000-000090090000}"/>
    <cellStyle name="Normal 76 3 2 2 2" xfId="3287" xr:uid="{00000000-0005-0000-0000-0000D70C0000}"/>
    <cellStyle name="Normal 76 3 2 2 2 2" xfId="4977" xr:uid="{00000000-0005-0000-0000-000071130000}"/>
    <cellStyle name="Normal 76 3 2 2 2 2 2" xfId="15050" xr:uid="{00000000-0005-0000-0000-0000CA3A0000}"/>
    <cellStyle name="Normal 76 3 2 2 2 2 2 3" xfId="30148" xr:uid="{00000000-0005-0000-0000-0000C4750000}"/>
    <cellStyle name="Normal 76 3 2 2 2 2 3" xfId="10030" xr:uid="{00000000-0005-0000-0000-00002E270000}"/>
    <cellStyle name="Normal 76 3 2 2 2 2 3 3" xfId="25131" xr:uid="{00000000-0005-0000-0000-00002B620000}"/>
    <cellStyle name="Normal 76 3 2 2 2 2 5" xfId="20118" xr:uid="{00000000-0005-0000-0000-0000964E0000}"/>
    <cellStyle name="Normal 76 3 2 2 2 3" xfId="6669" xr:uid="{00000000-0005-0000-0000-00000D1A0000}"/>
    <cellStyle name="Normal 76 3 2 2 2 3 2" xfId="16721" xr:uid="{00000000-0005-0000-0000-000051410000}"/>
    <cellStyle name="Normal 76 3 2 2 2 3 3" xfId="11701" xr:uid="{00000000-0005-0000-0000-0000B52D0000}"/>
    <cellStyle name="Normal 76 3 2 2 2 3 3 3" xfId="26802" xr:uid="{00000000-0005-0000-0000-0000B2680000}"/>
    <cellStyle name="Normal 76 3 2 2 2 3 5" xfId="21789" xr:uid="{00000000-0005-0000-0000-00001D550000}"/>
    <cellStyle name="Normal 76 3 2 2 2 4" xfId="13379" xr:uid="{00000000-0005-0000-0000-000043340000}"/>
    <cellStyle name="Normal 76 3 2 2 2 4 3" xfId="28477" xr:uid="{00000000-0005-0000-0000-00003D6F0000}"/>
    <cellStyle name="Normal 76 3 2 2 2 5" xfId="8358" xr:uid="{00000000-0005-0000-0000-0000A6200000}"/>
    <cellStyle name="Normal 76 3 2 2 2 5 3" xfId="23460" xr:uid="{00000000-0005-0000-0000-0000A45B0000}"/>
    <cellStyle name="Normal 76 3 2 2 2 7" xfId="18447" xr:uid="{00000000-0005-0000-0000-00000F480000}"/>
    <cellStyle name="Normal 76 3 2 2 3" xfId="4140" xr:uid="{00000000-0005-0000-0000-00002C100000}"/>
    <cellStyle name="Normal 76 3 2 2 3 2" xfId="14214" xr:uid="{00000000-0005-0000-0000-000086370000}"/>
    <cellStyle name="Normal 76 3 2 2 3 2 3" xfId="29312" xr:uid="{00000000-0005-0000-0000-000080720000}"/>
    <cellStyle name="Normal 76 3 2 2 3 3" xfId="9194" xr:uid="{00000000-0005-0000-0000-0000EA230000}"/>
    <cellStyle name="Normal 76 3 2 2 3 3 3" xfId="24295" xr:uid="{00000000-0005-0000-0000-0000E75E0000}"/>
    <cellStyle name="Normal 76 3 2 2 3 5" xfId="19282" xr:uid="{00000000-0005-0000-0000-0000524B0000}"/>
    <cellStyle name="Normal 76 3 2 2 4" xfId="5833" xr:uid="{00000000-0005-0000-0000-0000C9160000}"/>
    <cellStyle name="Normal 76 3 2 2 4 2" xfId="15885" xr:uid="{00000000-0005-0000-0000-00000D3E0000}"/>
    <cellStyle name="Normal 76 3 2 2 4 3" xfId="10865" xr:uid="{00000000-0005-0000-0000-0000712A0000}"/>
    <cellStyle name="Normal 76 3 2 2 4 3 3" xfId="25966" xr:uid="{00000000-0005-0000-0000-00006E650000}"/>
    <cellStyle name="Normal 76 3 2 2 4 5" xfId="20953" xr:uid="{00000000-0005-0000-0000-0000D9510000}"/>
    <cellStyle name="Normal 76 3 2 2 5" xfId="12543" xr:uid="{00000000-0005-0000-0000-0000FF300000}"/>
    <cellStyle name="Normal 76 3 2 2 5 3" xfId="27641" xr:uid="{00000000-0005-0000-0000-0000F96B0000}"/>
    <cellStyle name="Normal 76 3 2 2 6" xfId="7522" xr:uid="{00000000-0005-0000-0000-0000621D0000}"/>
    <cellStyle name="Normal 76 3 2 2 6 3" xfId="22624" xr:uid="{00000000-0005-0000-0000-000060580000}"/>
    <cellStyle name="Normal 76 3 2 2 8" xfId="17611" xr:uid="{00000000-0005-0000-0000-0000CB440000}"/>
    <cellStyle name="Normal 76 3 2 3" xfId="2869" xr:uid="{00000000-0005-0000-0000-0000350B0000}"/>
    <cellStyle name="Normal 76 3 2 3 2" xfId="4559" xr:uid="{00000000-0005-0000-0000-0000CF110000}"/>
    <cellStyle name="Normal 76 3 2 3 2 2" xfId="14632" xr:uid="{00000000-0005-0000-0000-000028390000}"/>
    <cellStyle name="Normal 76 3 2 3 2 2 3" xfId="29730" xr:uid="{00000000-0005-0000-0000-000022740000}"/>
    <cellStyle name="Normal 76 3 2 3 2 3" xfId="9612" xr:uid="{00000000-0005-0000-0000-00008C250000}"/>
    <cellStyle name="Normal 76 3 2 3 2 3 3" xfId="24713" xr:uid="{00000000-0005-0000-0000-000089600000}"/>
    <cellStyle name="Normal 76 3 2 3 2 5" xfId="19700" xr:uid="{00000000-0005-0000-0000-0000F44C0000}"/>
    <cellStyle name="Normal 76 3 2 3 3" xfId="6251" xr:uid="{00000000-0005-0000-0000-00006B180000}"/>
    <cellStyle name="Normal 76 3 2 3 3 2" xfId="16303" xr:uid="{00000000-0005-0000-0000-0000AF3F0000}"/>
    <cellStyle name="Normal 76 3 2 3 3 3" xfId="11283" xr:uid="{00000000-0005-0000-0000-0000132C0000}"/>
    <cellStyle name="Normal 76 3 2 3 3 3 3" xfId="26384" xr:uid="{00000000-0005-0000-0000-000010670000}"/>
    <cellStyle name="Normal 76 3 2 3 3 5" xfId="21371" xr:uid="{00000000-0005-0000-0000-00007B530000}"/>
    <cellStyle name="Normal 76 3 2 3 4" xfId="12961" xr:uid="{00000000-0005-0000-0000-0000A1320000}"/>
    <cellStyle name="Normal 76 3 2 3 4 3" xfId="28059" xr:uid="{00000000-0005-0000-0000-00009B6D0000}"/>
    <cellStyle name="Normal 76 3 2 3 5" xfId="7940" xr:uid="{00000000-0005-0000-0000-0000041F0000}"/>
    <cellStyle name="Normal 76 3 2 3 5 3" xfId="23042" xr:uid="{00000000-0005-0000-0000-0000025A0000}"/>
    <cellStyle name="Normal 76 3 2 3 7" xfId="18029" xr:uid="{00000000-0005-0000-0000-00006D460000}"/>
    <cellStyle name="Normal 76 3 2 4" xfId="3722" xr:uid="{00000000-0005-0000-0000-00008A0E0000}"/>
    <cellStyle name="Normal 76 3 2 4 2" xfId="13796" xr:uid="{00000000-0005-0000-0000-0000E4350000}"/>
    <cellStyle name="Normal 76 3 2 4 2 3" xfId="28894" xr:uid="{00000000-0005-0000-0000-0000DE700000}"/>
    <cellStyle name="Normal 76 3 2 4 3" xfId="8776" xr:uid="{00000000-0005-0000-0000-000048220000}"/>
    <cellStyle name="Normal 76 3 2 4 3 3" xfId="23877" xr:uid="{00000000-0005-0000-0000-0000455D0000}"/>
    <cellStyle name="Normal 76 3 2 4 5" xfId="18864" xr:uid="{00000000-0005-0000-0000-0000B0490000}"/>
    <cellStyle name="Normal 76 3 2 5" xfId="5415" xr:uid="{00000000-0005-0000-0000-000027150000}"/>
    <cellStyle name="Normal 76 3 2 5 2" xfId="15467" xr:uid="{00000000-0005-0000-0000-00006B3C0000}"/>
    <cellStyle name="Normal 76 3 2 5 2 3" xfId="30565" xr:uid="{00000000-0005-0000-0000-000065770000}"/>
    <cellStyle name="Normal 76 3 2 5 3" xfId="10447" xr:uid="{00000000-0005-0000-0000-0000CF280000}"/>
    <cellStyle name="Normal 76 3 2 5 3 3" xfId="25548" xr:uid="{00000000-0005-0000-0000-0000CC630000}"/>
    <cellStyle name="Normal 76 3 2 5 5" xfId="20535" xr:uid="{00000000-0005-0000-0000-000037500000}"/>
    <cellStyle name="Normal 76 3 2 6" xfId="12125" xr:uid="{00000000-0005-0000-0000-00005D2F0000}"/>
    <cellStyle name="Normal 76 3 2 6 3" xfId="27223" xr:uid="{00000000-0005-0000-0000-0000576A0000}"/>
    <cellStyle name="Normal 76 3 2 7" xfId="7104" xr:uid="{00000000-0005-0000-0000-0000C01B0000}"/>
    <cellStyle name="Normal 76 3 2 7 3" xfId="22206" xr:uid="{00000000-0005-0000-0000-0000BE560000}"/>
    <cellStyle name="Normal 76 3 2 9" xfId="17193" xr:uid="{00000000-0005-0000-0000-000029430000}"/>
    <cellStyle name="Normal 76 3 3" xfId="2240" xr:uid="{00000000-0005-0000-0000-0000C0080000}"/>
    <cellStyle name="Normal 76 3 3 2" xfId="3079" xr:uid="{00000000-0005-0000-0000-0000070C0000}"/>
    <cellStyle name="Normal 76 3 3 2 2" xfId="4769" xr:uid="{00000000-0005-0000-0000-0000A1120000}"/>
    <cellStyle name="Normal 76 3 3 2 2 2" xfId="14842" xr:uid="{00000000-0005-0000-0000-0000FA390000}"/>
    <cellStyle name="Normal 76 3 3 2 2 2 3" xfId="29940" xr:uid="{00000000-0005-0000-0000-0000F4740000}"/>
    <cellStyle name="Normal 76 3 3 2 2 3" xfId="9822" xr:uid="{00000000-0005-0000-0000-00005E260000}"/>
    <cellStyle name="Normal 76 3 3 2 2 3 3" xfId="24923" xr:uid="{00000000-0005-0000-0000-00005B610000}"/>
    <cellStyle name="Normal 76 3 3 2 2 5" xfId="19910" xr:uid="{00000000-0005-0000-0000-0000C64D0000}"/>
    <cellStyle name="Normal 76 3 3 2 3" xfId="6461" xr:uid="{00000000-0005-0000-0000-00003D190000}"/>
    <cellStyle name="Normal 76 3 3 2 3 2" xfId="16513" xr:uid="{00000000-0005-0000-0000-000081400000}"/>
    <cellStyle name="Normal 76 3 3 2 3 3" xfId="11493" xr:uid="{00000000-0005-0000-0000-0000E52C0000}"/>
    <cellStyle name="Normal 76 3 3 2 3 3 3" xfId="26594" xr:uid="{00000000-0005-0000-0000-0000E2670000}"/>
    <cellStyle name="Normal 76 3 3 2 3 5" xfId="21581" xr:uid="{00000000-0005-0000-0000-00004D540000}"/>
    <cellStyle name="Normal 76 3 3 2 4" xfId="13171" xr:uid="{00000000-0005-0000-0000-000073330000}"/>
    <cellStyle name="Normal 76 3 3 2 4 3" xfId="28269" xr:uid="{00000000-0005-0000-0000-00006D6E0000}"/>
    <cellStyle name="Normal 76 3 3 2 5" xfId="8150" xr:uid="{00000000-0005-0000-0000-0000D61F0000}"/>
    <cellStyle name="Normal 76 3 3 2 5 3" xfId="23252" xr:uid="{00000000-0005-0000-0000-0000D45A0000}"/>
    <cellStyle name="Normal 76 3 3 2 7" xfId="18239" xr:uid="{00000000-0005-0000-0000-00003F470000}"/>
    <cellStyle name="Normal 76 3 3 3" xfId="3932" xr:uid="{00000000-0005-0000-0000-00005C0F0000}"/>
    <cellStyle name="Normal 76 3 3 3 2" xfId="14006" xr:uid="{00000000-0005-0000-0000-0000B6360000}"/>
    <cellStyle name="Normal 76 3 3 3 2 3" xfId="29104" xr:uid="{00000000-0005-0000-0000-0000B0710000}"/>
    <cellStyle name="Normal 76 3 3 3 3" xfId="8986" xr:uid="{00000000-0005-0000-0000-00001A230000}"/>
    <cellStyle name="Normal 76 3 3 3 3 3" xfId="24087" xr:uid="{00000000-0005-0000-0000-0000175E0000}"/>
    <cellStyle name="Normal 76 3 3 3 5" xfId="19074" xr:uid="{00000000-0005-0000-0000-0000824A0000}"/>
    <cellStyle name="Normal 76 3 3 4" xfId="5625" xr:uid="{00000000-0005-0000-0000-0000F9150000}"/>
    <cellStyle name="Normal 76 3 3 4 2" xfId="15677" xr:uid="{00000000-0005-0000-0000-00003D3D0000}"/>
    <cellStyle name="Normal 76 3 3 4 2 3" xfId="30775" xr:uid="{00000000-0005-0000-0000-000037780000}"/>
    <cellStyle name="Normal 76 3 3 4 3" xfId="10657" xr:uid="{00000000-0005-0000-0000-0000A1290000}"/>
    <cellStyle name="Normal 76 3 3 4 3 3" xfId="25758" xr:uid="{00000000-0005-0000-0000-00009E640000}"/>
    <cellStyle name="Normal 76 3 3 4 5" xfId="20745" xr:uid="{00000000-0005-0000-0000-000009510000}"/>
    <cellStyle name="Normal 76 3 3 5" xfId="12335" xr:uid="{00000000-0005-0000-0000-00002F300000}"/>
    <cellStyle name="Normal 76 3 3 5 3" xfId="27433" xr:uid="{00000000-0005-0000-0000-0000296B0000}"/>
    <cellStyle name="Normal 76 3 3 6" xfId="7314" xr:uid="{00000000-0005-0000-0000-0000921C0000}"/>
    <cellStyle name="Normal 76 3 3 6 3" xfId="22416" xr:uid="{00000000-0005-0000-0000-000090570000}"/>
    <cellStyle name="Normal 76 3 3 8" xfId="17403" xr:uid="{00000000-0005-0000-0000-0000FB430000}"/>
    <cellStyle name="Normal 76 3 4" xfId="2661" xr:uid="{00000000-0005-0000-0000-0000650A0000}"/>
    <cellStyle name="Normal 76 3 4 2" xfId="4351" xr:uid="{00000000-0005-0000-0000-0000FF100000}"/>
    <cellStyle name="Normal 76 3 4 2 2" xfId="14424" xr:uid="{00000000-0005-0000-0000-000058380000}"/>
    <cellStyle name="Normal 76 3 4 2 2 3" xfId="29522" xr:uid="{00000000-0005-0000-0000-000052730000}"/>
    <cellStyle name="Normal 76 3 4 2 3" xfId="9404" xr:uid="{00000000-0005-0000-0000-0000BC240000}"/>
    <cellStyle name="Normal 76 3 4 2 3 3" xfId="24505" xr:uid="{00000000-0005-0000-0000-0000B95F0000}"/>
    <cellStyle name="Normal 76 3 4 2 5" xfId="19492" xr:uid="{00000000-0005-0000-0000-0000244C0000}"/>
    <cellStyle name="Normal 76 3 4 3" xfId="6043" xr:uid="{00000000-0005-0000-0000-00009B170000}"/>
    <cellStyle name="Normal 76 3 4 3 2" xfId="16095" xr:uid="{00000000-0005-0000-0000-0000DF3E0000}"/>
    <cellStyle name="Normal 76 3 4 3 3" xfId="11075" xr:uid="{00000000-0005-0000-0000-0000432B0000}"/>
    <cellStyle name="Normal 76 3 4 3 3 3" xfId="26176" xr:uid="{00000000-0005-0000-0000-000040660000}"/>
    <cellStyle name="Normal 76 3 4 3 5" xfId="21163" xr:uid="{00000000-0005-0000-0000-0000AB520000}"/>
    <cellStyle name="Normal 76 3 4 4" xfId="12753" xr:uid="{00000000-0005-0000-0000-0000D1310000}"/>
    <cellStyle name="Normal 76 3 4 4 3" xfId="27851" xr:uid="{00000000-0005-0000-0000-0000CB6C0000}"/>
    <cellStyle name="Normal 76 3 4 5" xfId="7732" xr:uid="{00000000-0005-0000-0000-0000341E0000}"/>
    <cellStyle name="Normal 76 3 4 5 3" xfId="22834" xr:uid="{00000000-0005-0000-0000-000032590000}"/>
    <cellStyle name="Normal 76 3 4 7" xfId="17821" xr:uid="{00000000-0005-0000-0000-00009D450000}"/>
    <cellStyle name="Normal 76 3 5" xfId="3514" xr:uid="{00000000-0005-0000-0000-0000BA0D0000}"/>
    <cellStyle name="Normal 76 3 5 2" xfId="13588" xr:uid="{00000000-0005-0000-0000-000014350000}"/>
    <cellStyle name="Normal 76 3 5 2 3" xfId="28686" xr:uid="{00000000-0005-0000-0000-00000E700000}"/>
    <cellStyle name="Normal 76 3 5 3" xfId="8568" xr:uid="{00000000-0005-0000-0000-000078210000}"/>
    <cellStyle name="Normal 76 3 5 3 3" xfId="23669" xr:uid="{00000000-0005-0000-0000-0000755C0000}"/>
    <cellStyle name="Normal 76 3 5 5" xfId="18656" xr:uid="{00000000-0005-0000-0000-0000E0480000}"/>
    <cellStyle name="Normal 76 3 6" xfId="5207" xr:uid="{00000000-0005-0000-0000-000057140000}"/>
    <cellStyle name="Normal 76 3 6 2" xfId="15259" xr:uid="{00000000-0005-0000-0000-00009B3B0000}"/>
    <cellStyle name="Normal 76 3 6 2 3" xfId="30357" xr:uid="{00000000-0005-0000-0000-000095760000}"/>
    <cellStyle name="Normal 76 3 6 3" xfId="10239" xr:uid="{00000000-0005-0000-0000-0000FF270000}"/>
    <cellStyle name="Normal 76 3 6 3 3" xfId="25340" xr:uid="{00000000-0005-0000-0000-0000FC620000}"/>
    <cellStyle name="Normal 76 3 6 5" xfId="20327" xr:uid="{00000000-0005-0000-0000-0000674F0000}"/>
    <cellStyle name="Normal 76 3 7" xfId="11917" xr:uid="{00000000-0005-0000-0000-00008D2E0000}"/>
    <cellStyle name="Normal 76 3 7 3" xfId="27015" xr:uid="{00000000-0005-0000-0000-000087690000}"/>
    <cellStyle name="Normal 76 3 8" xfId="6896" xr:uid="{00000000-0005-0000-0000-0000F01A0000}"/>
    <cellStyle name="Normal 76 3 8 3" xfId="21998" xr:uid="{00000000-0005-0000-0000-0000EE550000}"/>
    <cellStyle name="Normal 76 4" xfId="1921" xr:uid="{00000000-0005-0000-0000-000081070000}"/>
    <cellStyle name="Normal 76 4 2" xfId="2344" xr:uid="{00000000-0005-0000-0000-000028090000}"/>
    <cellStyle name="Normal 76 4 2 2" xfId="3183" xr:uid="{00000000-0005-0000-0000-00006F0C0000}"/>
    <cellStyle name="Normal 76 4 2 2 2" xfId="4873" xr:uid="{00000000-0005-0000-0000-000009130000}"/>
    <cellStyle name="Normal 76 4 2 2 2 2" xfId="14946" xr:uid="{00000000-0005-0000-0000-0000623A0000}"/>
    <cellStyle name="Normal 76 4 2 2 2 2 3" xfId="30044" xr:uid="{00000000-0005-0000-0000-00005C750000}"/>
    <cellStyle name="Normal 76 4 2 2 2 3" xfId="9926" xr:uid="{00000000-0005-0000-0000-0000C6260000}"/>
    <cellStyle name="Normal 76 4 2 2 2 3 3" xfId="25027" xr:uid="{00000000-0005-0000-0000-0000C3610000}"/>
    <cellStyle name="Normal 76 4 2 2 2 5" xfId="20014" xr:uid="{00000000-0005-0000-0000-00002E4E0000}"/>
    <cellStyle name="Normal 76 4 2 2 3" xfId="6565" xr:uid="{00000000-0005-0000-0000-0000A5190000}"/>
    <cellStyle name="Normal 76 4 2 2 3 2" xfId="16617" xr:uid="{00000000-0005-0000-0000-0000E9400000}"/>
    <cellStyle name="Normal 76 4 2 2 3 3" xfId="11597" xr:uid="{00000000-0005-0000-0000-00004D2D0000}"/>
    <cellStyle name="Normal 76 4 2 2 3 3 3" xfId="26698" xr:uid="{00000000-0005-0000-0000-00004A680000}"/>
    <cellStyle name="Normal 76 4 2 2 3 5" xfId="21685" xr:uid="{00000000-0005-0000-0000-0000B5540000}"/>
    <cellStyle name="Normal 76 4 2 2 4" xfId="13275" xr:uid="{00000000-0005-0000-0000-0000DB330000}"/>
    <cellStyle name="Normal 76 4 2 2 4 3" xfId="28373" xr:uid="{00000000-0005-0000-0000-0000D56E0000}"/>
    <cellStyle name="Normal 76 4 2 2 5" xfId="8254" xr:uid="{00000000-0005-0000-0000-00003E200000}"/>
    <cellStyle name="Normal 76 4 2 2 5 3" xfId="23356" xr:uid="{00000000-0005-0000-0000-00003C5B0000}"/>
    <cellStyle name="Normal 76 4 2 2 7" xfId="18343" xr:uid="{00000000-0005-0000-0000-0000A7470000}"/>
    <cellStyle name="Normal 76 4 2 3" xfId="4036" xr:uid="{00000000-0005-0000-0000-0000C40F0000}"/>
    <cellStyle name="Normal 76 4 2 3 2" xfId="14110" xr:uid="{00000000-0005-0000-0000-00001E370000}"/>
    <cellStyle name="Normal 76 4 2 3 2 3" xfId="29208" xr:uid="{00000000-0005-0000-0000-000018720000}"/>
    <cellStyle name="Normal 76 4 2 3 3" xfId="9090" xr:uid="{00000000-0005-0000-0000-000082230000}"/>
    <cellStyle name="Normal 76 4 2 3 3 3" xfId="24191" xr:uid="{00000000-0005-0000-0000-00007F5E0000}"/>
    <cellStyle name="Normal 76 4 2 3 5" xfId="19178" xr:uid="{00000000-0005-0000-0000-0000EA4A0000}"/>
    <cellStyle name="Normal 76 4 2 4" xfId="5729" xr:uid="{00000000-0005-0000-0000-000061160000}"/>
    <cellStyle name="Normal 76 4 2 4 2" xfId="15781" xr:uid="{00000000-0005-0000-0000-0000A53D0000}"/>
    <cellStyle name="Normal 76 4 2 4 2 3" xfId="30879" xr:uid="{00000000-0005-0000-0000-00009F780000}"/>
    <cellStyle name="Normal 76 4 2 4 3" xfId="10761" xr:uid="{00000000-0005-0000-0000-0000092A0000}"/>
    <cellStyle name="Normal 76 4 2 4 3 3" xfId="25862" xr:uid="{00000000-0005-0000-0000-000006650000}"/>
    <cellStyle name="Normal 76 4 2 4 5" xfId="20849" xr:uid="{00000000-0005-0000-0000-000071510000}"/>
    <cellStyle name="Normal 76 4 2 5" xfId="12439" xr:uid="{00000000-0005-0000-0000-000097300000}"/>
    <cellStyle name="Normal 76 4 2 5 3" xfId="27537" xr:uid="{00000000-0005-0000-0000-0000916B0000}"/>
    <cellStyle name="Normal 76 4 2 6" xfId="7418" xr:uid="{00000000-0005-0000-0000-0000FA1C0000}"/>
    <cellStyle name="Normal 76 4 2 6 3" xfId="22520" xr:uid="{00000000-0005-0000-0000-0000F8570000}"/>
    <cellStyle name="Normal 76 4 2 8" xfId="17507" xr:uid="{00000000-0005-0000-0000-000063440000}"/>
    <cellStyle name="Normal 76 4 3" xfId="2765" xr:uid="{00000000-0005-0000-0000-0000CD0A0000}"/>
    <cellStyle name="Normal 76 4 3 2" xfId="4455" xr:uid="{00000000-0005-0000-0000-000067110000}"/>
    <cellStyle name="Normal 76 4 3 2 2" xfId="14528" xr:uid="{00000000-0005-0000-0000-0000C0380000}"/>
    <cellStyle name="Normal 76 4 3 2 2 3" xfId="29626" xr:uid="{00000000-0005-0000-0000-0000BA730000}"/>
    <cellStyle name="Normal 76 4 3 2 3" xfId="9508" xr:uid="{00000000-0005-0000-0000-000024250000}"/>
    <cellStyle name="Normal 76 4 3 2 3 3" xfId="24609" xr:uid="{00000000-0005-0000-0000-000021600000}"/>
    <cellStyle name="Normal 76 4 3 2 5" xfId="19596" xr:uid="{00000000-0005-0000-0000-00008C4C0000}"/>
    <cellStyle name="Normal 76 4 3 3" xfId="6147" xr:uid="{00000000-0005-0000-0000-000003180000}"/>
    <cellStyle name="Normal 76 4 3 3 2" xfId="16199" xr:uid="{00000000-0005-0000-0000-0000473F0000}"/>
    <cellStyle name="Normal 76 4 3 3 3" xfId="11179" xr:uid="{00000000-0005-0000-0000-0000AB2B0000}"/>
    <cellStyle name="Normal 76 4 3 3 3 3" xfId="26280" xr:uid="{00000000-0005-0000-0000-0000A8660000}"/>
    <cellStyle name="Normal 76 4 3 3 5" xfId="21267" xr:uid="{00000000-0005-0000-0000-000013530000}"/>
    <cellStyle name="Normal 76 4 3 4" xfId="12857" xr:uid="{00000000-0005-0000-0000-000039320000}"/>
    <cellStyle name="Normal 76 4 3 4 3" xfId="27955" xr:uid="{00000000-0005-0000-0000-0000336D0000}"/>
    <cellStyle name="Normal 76 4 3 5" xfId="7836" xr:uid="{00000000-0005-0000-0000-00009C1E0000}"/>
    <cellStyle name="Normal 76 4 3 5 3" xfId="22938" xr:uid="{00000000-0005-0000-0000-00009A590000}"/>
    <cellStyle name="Normal 76 4 3 7" xfId="17925" xr:uid="{00000000-0005-0000-0000-000005460000}"/>
    <cellStyle name="Normal 76 4 4" xfId="3618" xr:uid="{00000000-0005-0000-0000-0000220E0000}"/>
    <cellStyle name="Normal 76 4 4 2" xfId="13692" xr:uid="{00000000-0005-0000-0000-00007C350000}"/>
    <cellStyle name="Normal 76 4 4 2 3" xfId="28790" xr:uid="{00000000-0005-0000-0000-000076700000}"/>
    <cellStyle name="Normal 76 4 4 3" xfId="8672" xr:uid="{00000000-0005-0000-0000-0000E0210000}"/>
    <cellStyle name="Normal 76 4 4 3 3" xfId="23773" xr:uid="{00000000-0005-0000-0000-0000DD5C0000}"/>
    <cellStyle name="Normal 76 4 4 5" xfId="18760" xr:uid="{00000000-0005-0000-0000-000048490000}"/>
    <cellStyle name="Normal 76 4 5" xfId="5311" xr:uid="{00000000-0005-0000-0000-0000BF140000}"/>
    <cellStyle name="Normal 76 4 5 2" xfId="15363" xr:uid="{00000000-0005-0000-0000-0000033C0000}"/>
    <cellStyle name="Normal 76 4 5 2 3" xfId="30461" xr:uid="{00000000-0005-0000-0000-0000FD760000}"/>
    <cellStyle name="Normal 76 4 5 3" xfId="10343" xr:uid="{00000000-0005-0000-0000-000067280000}"/>
    <cellStyle name="Normal 76 4 5 3 3" xfId="25444" xr:uid="{00000000-0005-0000-0000-000064630000}"/>
    <cellStyle name="Normal 76 4 5 5" xfId="20431" xr:uid="{00000000-0005-0000-0000-0000CF4F0000}"/>
    <cellStyle name="Normal 76 4 6" xfId="12021" xr:uid="{00000000-0005-0000-0000-0000F52E0000}"/>
    <cellStyle name="Normal 76 4 6 3" xfId="27119" xr:uid="{00000000-0005-0000-0000-0000EF690000}"/>
    <cellStyle name="Normal 76 4 7" xfId="7000" xr:uid="{00000000-0005-0000-0000-0000581B0000}"/>
    <cellStyle name="Normal 76 4 7 3" xfId="22102" xr:uid="{00000000-0005-0000-0000-000056560000}"/>
    <cellStyle name="Normal 76 4 9" xfId="17089" xr:uid="{00000000-0005-0000-0000-0000C1420000}"/>
    <cellStyle name="Normal 76 5" xfId="2134" xr:uid="{00000000-0005-0000-0000-000056080000}"/>
    <cellStyle name="Normal 76 5 2" xfId="2975" xr:uid="{00000000-0005-0000-0000-00009F0B0000}"/>
    <cellStyle name="Normal 76 5 2 2" xfId="4665" xr:uid="{00000000-0005-0000-0000-000039120000}"/>
    <cellStyle name="Normal 76 5 2 2 2" xfId="14738" xr:uid="{00000000-0005-0000-0000-000092390000}"/>
    <cellStyle name="Normal 76 5 2 2 2 3" xfId="29836" xr:uid="{00000000-0005-0000-0000-00008C740000}"/>
    <cellStyle name="Normal 76 5 2 2 3" xfId="9718" xr:uid="{00000000-0005-0000-0000-0000F6250000}"/>
    <cellStyle name="Normal 76 5 2 2 3 3" xfId="24819" xr:uid="{00000000-0005-0000-0000-0000F3600000}"/>
    <cellStyle name="Normal 76 5 2 2 5" xfId="19806" xr:uid="{00000000-0005-0000-0000-00005E4D0000}"/>
    <cellStyle name="Normal 76 5 2 3" xfId="6357" xr:uid="{00000000-0005-0000-0000-0000D5180000}"/>
    <cellStyle name="Normal 76 5 2 3 2" xfId="16409" xr:uid="{00000000-0005-0000-0000-000019400000}"/>
    <cellStyle name="Normal 76 5 2 3 3" xfId="11389" xr:uid="{00000000-0005-0000-0000-00007D2C0000}"/>
    <cellStyle name="Normal 76 5 2 3 3 3" xfId="26490" xr:uid="{00000000-0005-0000-0000-00007A670000}"/>
    <cellStyle name="Normal 76 5 2 3 5" xfId="21477" xr:uid="{00000000-0005-0000-0000-0000E5530000}"/>
    <cellStyle name="Normal 76 5 2 4" xfId="13067" xr:uid="{00000000-0005-0000-0000-00000B330000}"/>
    <cellStyle name="Normal 76 5 2 4 3" xfId="28165" xr:uid="{00000000-0005-0000-0000-0000056E0000}"/>
    <cellStyle name="Normal 76 5 2 5" xfId="8046" xr:uid="{00000000-0005-0000-0000-00006E1F0000}"/>
    <cellStyle name="Normal 76 5 2 5 3" xfId="23148" xr:uid="{00000000-0005-0000-0000-00006C5A0000}"/>
    <cellStyle name="Normal 76 5 2 7" xfId="18135" xr:uid="{00000000-0005-0000-0000-0000D7460000}"/>
    <cellStyle name="Normal 76 5 3" xfId="3828" xr:uid="{00000000-0005-0000-0000-0000F40E0000}"/>
    <cellStyle name="Normal 76 5 3 2" xfId="13902" xr:uid="{00000000-0005-0000-0000-00004E360000}"/>
    <cellStyle name="Normal 76 5 3 2 3" xfId="29000" xr:uid="{00000000-0005-0000-0000-000048710000}"/>
    <cellStyle name="Normal 76 5 3 3" xfId="8882" xr:uid="{00000000-0005-0000-0000-0000B2220000}"/>
    <cellStyle name="Normal 76 5 3 3 3" xfId="23983" xr:uid="{00000000-0005-0000-0000-0000AF5D0000}"/>
    <cellStyle name="Normal 76 5 3 5" xfId="18970" xr:uid="{00000000-0005-0000-0000-00001A4A0000}"/>
    <cellStyle name="Normal 76 5 4" xfId="5521" xr:uid="{00000000-0005-0000-0000-000091150000}"/>
    <cellStyle name="Normal 76 5 4 2" xfId="15573" xr:uid="{00000000-0005-0000-0000-0000D53C0000}"/>
    <cellStyle name="Normal 76 5 4 2 3" xfId="30671" xr:uid="{00000000-0005-0000-0000-0000CF770000}"/>
    <cellStyle name="Normal 76 5 4 3" xfId="10553" xr:uid="{00000000-0005-0000-0000-000039290000}"/>
    <cellStyle name="Normal 76 5 4 3 3" xfId="25654" xr:uid="{00000000-0005-0000-0000-000036640000}"/>
    <cellStyle name="Normal 76 5 4 5" xfId="20641" xr:uid="{00000000-0005-0000-0000-0000A1500000}"/>
    <cellStyle name="Normal 76 5 5" xfId="12231" xr:uid="{00000000-0005-0000-0000-0000C72F0000}"/>
    <cellStyle name="Normal 76 5 5 3" xfId="27329" xr:uid="{00000000-0005-0000-0000-0000C16A0000}"/>
    <cellStyle name="Normal 76 5 6" xfId="7210" xr:uid="{00000000-0005-0000-0000-00002A1C0000}"/>
    <cellStyle name="Normal 76 5 6 3" xfId="22312" xr:uid="{00000000-0005-0000-0000-000028570000}"/>
    <cellStyle name="Normal 76 5 8" xfId="17299" xr:uid="{00000000-0005-0000-0000-000093430000}"/>
    <cellStyle name="Normal 76 6" xfId="2555" xr:uid="{00000000-0005-0000-0000-0000FB090000}"/>
    <cellStyle name="Normal 76 6 2" xfId="4247" xr:uid="{00000000-0005-0000-0000-000097100000}"/>
    <cellStyle name="Normal 76 6 2 2" xfId="14320" xr:uid="{00000000-0005-0000-0000-0000F0370000}"/>
    <cellStyle name="Normal 76 6 2 2 3" xfId="29418" xr:uid="{00000000-0005-0000-0000-0000EA720000}"/>
    <cellStyle name="Normal 76 6 2 3" xfId="9300" xr:uid="{00000000-0005-0000-0000-000054240000}"/>
    <cellStyle name="Normal 76 6 2 3 3" xfId="24401" xr:uid="{00000000-0005-0000-0000-0000515F0000}"/>
    <cellStyle name="Normal 76 6 2 5" xfId="19388" xr:uid="{00000000-0005-0000-0000-0000BC4B0000}"/>
    <cellStyle name="Normal 76 6 3" xfId="5939" xr:uid="{00000000-0005-0000-0000-000033170000}"/>
    <cellStyle name="Normal 76 6 3 2" xfId="15991" xr:uid="{00000000-0005-0000-0000-0000773E0000}"/>
    <cellStyle name="Normal 76 6 3 3" xfId="10971" xr:uid="{00000000-0005-0000-0000-0000DB2A0000}"/>
    <cellStyle name="Normal 76 6 3 3 3" xfId="26072" xr:uid="{00000000-0005-0000-0000-0000D8650000}"/>
    <cellStyle name="Normal 76 6 3 5" xfId="21059" xr:uid="{00000000-0005-0000-0000-000043520000}"/>
    <cellStyle name="Normal 76 6 4" xfId="12649" xr:uid="{00000000-0005-0000-0000-000069310000}"/>
    <cellStyle name="Normal 76 6 4 3" xfId="27747" xr:uid="{00000000-0005-0000-0000-0000636C0000}"/>
    <cellStyle name="Normal 76 6 5" xfId="7628" xr:uid="{00000000-0005-0000-0000-0000CC1D0000}"/>
    <cellStyle name="Normal 76 6 5 3" xfId="22730" xr:uid="{00000000-0005-0000-0000-0000CA580000}"/>
    <cellStyle name="Normal 76 6 7" xfId="17717" xr:uid="{00000000-0005-0000-0000-000035450000}"/>
    <cellStyle name="Normal 76 7" xfId="3407" xr:uid="{00000000-0005-0000-0000-00004F0D0000}"/>
    <cellStyle name="Normal 76 7 2" xfId="13484" xr:uid="{00000000-0005-0000-0000-0000AC340000}"/>
    <cellStyle name="Normal 76 7 2 3" xfId="28582" xr:uid="{00000000-0005-0000-0000-0000A66F0000}"/>
    <cellStyle name="Normal 76 7 3" xfId="8464" xr:uid="{00000000-0005-0000-0000-000010210000}"/>
    <cellStyle name="Normal 76 7 3 3" xfId="23565" xr:uid="{00000000-0005-0000-0000-00000D5C0000}"/>
    <cellStyle name="Normal 76 7 5" xfId="18552" xr:uid="{00000000-0005-0000-0000-000078480000}"/>
    <cellStyle name="Normal 76 8" xfId="5101" xr:uid="{00000000-0005-0000-0000-0000ED130000}"/>
    <cellStyle name="Normal 76 8 2" xfId="15155" xr:uid="{00000000-0005-0000-0000-0000333B0000}"/>
    <cellStyle name="Normal 76 8 2 3" xfId="30253" xr:uid="{00000000-0005-0000-0000-00002D760000}"/>
    <cellStyle name="Normal 76 8 3" xfId="10135" xr:uid="{00000000-0005-0000-0000-000097270000}"/>
    <cellStyle name="Normal 76 8 3 3" xfId="25236" xr:uid="{00000000-0005-0000-0000-000094620000}"/>
    <cellStyle name="Normal 76 8 5" xfId="20223" xr:uid="{00000000-0005-0000-0000-0000FF4E0000}"/>
    <cellStyle name="Normal 76 9" xfId="11811" xr:uid="{00000000-0005-0000-0000-0000232E0000}"/>
    <cellStyle name="Normal 76 9 3" xfId="26911" xr:uid="{00000000-0005-0000-0000-00001F690000}"/>
    <cellStyle name="Normal 77" xfId="1163" xr:uid="{00000000-0005-0000-0000-00008B040000}"/>
    <cellStyle name="Normal 78" xfId="1054" xr:uid="{00000000-0005-0000-0000-00001E040000}"/>
    <cellStyle name="Normal 78 10" xfId="6739" xr:uid="{00000000-0005-0000-0000-0000531A0000}"/>
    <cellStyle name="Normal 78 10 3" xfId="21845" xr:uid="{00000000-0005-0000-0000-000055550000}"/>
    <cellStyle name="Normal 78 10 4" xfId="30950" xr:uid="{00000000-0005-0000-0000-0000E6780000}"/>
    <cellStyle name="Normal 78 10 4 2" xfId="30985" xr:uid="{97D825F7-3274-49D7-8311-C10A71EA262B}"/>
    <cellStyle name="Normal 78 12" xfId="16830" xr:uid="{00000000-0005-0000-0000-0000BE410000}"/>
    <cellStyle name="Normal 78 2" xfId="1704" xr:uid="{00000000-0005-0000-0000-0000A8060000}"/>
    <cellStyle name="Normal 78 2 11" xfId="16884" xr:uid="{00000000-0005-0000-0000-0000F4410000}"/>
    <cellStyle name="Normal 78 2 2" xfId="1813" xr:uid="{00000000-0005-0000-0000-000015070000}"/>
    <cellStyle name="Normal 78 2 2 10" xfId="16988" xr:uid="{00000000-0005-0000-0000-00005C420000}"/>
    <cellStyle name="Normal 78 2 2 2" xfId="2030" xr:uid="{00000000-0005-0000-0000-0000EE070000}"/>
    <cellStyle name="Normal 78 2 2 2 2" xfId="2451" xr:uid="{00000000-0005-0000-0000-000093090000}"/>
    <cellStyle name="Normal 78 2 2 2 2 2" xfId="3290" xr:uid="{00000000-0005-0000-0000-0000DA0C0000}"/>
    <cellStyle name="Normal 78 2 2 2 2 2 2" xfId="4980" xr:uid="{00000000-0005-0000-0000-000074130000}"/>
    <cellStyle name="Normal 78 2 2 2 2 2 2 2" xfId="15053" xr:uid="{00000000-0005-0000-0000-0000CD3A0000}"/>
    <cellStyle name="Normal 78 2 2 2 2 2 2 2 3" xfId="30151" xr:uid="{00000000-0005-0000-0000-0000C7750000}"/>
    <cellStyle name="Normal 78 2 2 2 2 2 2 3" xfId="10033" xr:uid="{00000000-0005-0000-0000-000031270000}"/>
    <cellStyle name="Normal 78 2 2 2 2 2 2 3 3" xfId="25134" xr:uid="{00000000-0005-0000-0000-00002E620000}"/>
    <cellStyle name="Normal 78 2 2 2 2 2 2 5" xfId="20121" xr:uid="{00000000-0005-0000-0000-0000994E0000}"/>
    <cellStyle name="Normal 78 2 2 2 2 2 3" xfId="6672" xr:uid="{00000000-0005-0000-0000-0000101A0000}"/>
    <cellStyle name="Normal 78 2 2 2 2 2 3 2" xfId="16724" xr:uid="{00000000-0005-0000-0000-000054410000}"/>
    <cellStyle name="Normal 78 2 2 2 2 2 3 3" xfId="11704" xr:uid="{00000000-0005-0000-0000-0000B82D0000}"/>
    <cellStyle name="Normal 78 2 2 2 2 2 3 3 3" xfId="26805" xr:uid="{00000000-0005-0000-0000-0000B5680000}"/>
    <cellStyle name="Normal 78 2 2 2 2 2 3 5" xfId="21792" xr:uid="{00000000-0005-0000-0000-000020550000}"/>
    <cellStyle name="Normal 78 2 2 2 2 2 4" xfId="13382" xr:uid="{00000000-0005-0000-0000-000046340000}"/>
    <cellStyle name="Normal 78 2 2 2 2 2 4 3" xfId="28480" xr:uid="{00000000-0005-0000-0000-0000406F0000}"/>
    <cellStyle name="Normal 78 2 2 2 2 2 5" xfId="8361" xr:uid="{00000000-0005-0000-0000-0000A9200000}"/>
    <cellStyle name="Normal 78 2 2 2 2 2 5 3" xfId="23463" xr:uid="{00000000-0005-0000-0000-0000A75B0000}"/>
    <cellStyle name="Normal 78 2 2 2 2 2 7" xfId="18450" xr:uid="{00000000-0005-0000-0000-000012480000}"/>
    <cellStyle name="Normal 78 2 2 2 2 3" xfId="4143" xr:uid="{00000000-0005-0000-0000-00002F100000}"/>
    <cellStyle name="Normal 78 2 2 2 2 3 2" xfId="14217" xr:uid="{00000000-0005-0000-0000-000089370000}"/>
    <cellStyle name="Normal 78 2 2 2 2 3 2 3" xfId="29315" xr:uid="{00000000-0005-0000-0000-000083720000}"/>
    <cellStyle name="Normal 78 2 2 2 2 3 3" xfId="9197" xr:uid="{00000000-0005-0000-0000-0000ED230000}"/>
    <cellStyle name="Normal 78 2 2 2 2 3 3 3" xfId="24298" xr:uid="{00000000-0005-0000-0000-0000EA5E0000}"/>
    <cellStyle name="Normal 78 2 2 2 2 3 5" xfId="19285" xr:uid="{00000000-0005-0000-0000-0000554B0000}"/>
    <cellStyle name="Normal 78 2 2 2 2 4" xfId="5836" xr:uid="{00000000-0005-0000-0000-0000CC160000}"/>
    <cellStyle name="Normal 78 2 2 2 2 4 2" xfId="15888" xr:uid="{00000000-0005-0000-0000-0000103E0000}"/>
    <cellStyle name="Normal 78 2 2 2 2 4 3" xfId="10868" xr:uid="{00000000-0005-0000-0000-0000742A0000}"/>
    <cellStyle name="Normal 78 2 2 2 2 4 3 3" xfId="25969" xr:uid="{00000000-0005-0000-0000-000071650000}"/>
    <cellStyle name="Normal 78 2 2 2 2 4 5" xfId="20956" xr:uid="{00000000-0005-0000-0000-0000DC510000}"/>
    <cellStyle name="Normal 78 2 2 2 2 5" xfId="12546" xr:uid="{00000000-0005-0000-0000-000002310000}"/>
    <cellStyle name="Normal 78 2 2 2 2 5 3" xfId="27644" xr:uid="{00000000-0005-0000-0000-0000FC6B0000}"/>
    <cellStyle name="Normal 78 2 2 2 2 6" xfId="7525" xr:uid="{00000000-0005-0000-0000-0000651D0000}"/>
    <cellStyle name="Normal 78 2 2 2 2 6 3" xfId="22627" xr:uid="{00000000-0005-0000-0000-000063580000}"/>
    <cellStyle name="Normal 78 2 2 2 2 8" xfId="17614" xr:uid="{00000000-0005-0000-0000-0000CE440000}"/>
    <cellStyle name="Normal 78 2 2 2 3" xfId="2872" xr:uid="{00000000-0005-0000-0000-0000380B0000}"/>
    <cellStyle name="Normal 78 2 2 2 3 2" xfId="4562" xr:uid="{00000000-0005-0000-0000-0000D2110000}"/>
    <cellStyle name="Normal 78 2 2 2 3 2 2" xfId="14635" xr:uid="{00000000-0005-0000-0000-00002B390000}"/>
    <cellStyle name="Normal 78 2 2 2 3 2 2 3" xfId="29733" xr:uid="{00000000-0005-0000-0000-000025740000}"/>
    <cellStyle name="Normal 78 2 2 2 3 2 3" xfId="9615" xr:uid="{00000000-0005-0000-0000-00008F250000}"/>
    <cellStyle name="Normal 78 2 2 2 3 2 3 3" xfId="24716" xr:uid="{00000000-0005-0000-0000-00008C600000}"/>
    <cellStyle name="Normal 78 2 2 2 3 2 5" xfId="19703" xr:uid="{00000000-0005-0000-0000-0000F74C0000}"/>
    <cellStyle name="Normal 78 2 2 2 3 3" xfId="6254" xr:uid="{00000000-0005-0000-0000-00006E180000}"/>
    <cellStyle name="Normal 78 2 2 2 3 3 2" xfId="16306" xr:uid="{00000000-0005-0000-0000-0000B23F0000}"/>
    <cellStyle name="Normal 78 2 2 2 3 3 3" xfId="11286" xr:uid="{00000000-0005-0000-0000-0000162C0000}"/>
    <cellStyle name="Normal 78 2 2 2 3 3 3 3" xfId="26387" xr:uid="{00000000-0005-0000-0000-000013670000}"/>
    <cellStyle name="Normal 78 2 2 2 3 3 5" xfId="21374" xr:uid="{00000000-0005-0000-0000-00007E530000}"/>
    <cellStyle name="Normal 78 2 2 2 3 4" xfId="12964" xr:uid="{00000000-0005-0000-0000-0000A4320000}"/>
    <cellStyle name="Normal 78 2 2 2 3 4 3" xfId="28062" xr:uid="{00000000-0005-0000-0000-00009E6D0000}"/>
    <cellStyle name="Normal 78 2 2 2 3 5" xfId="7943" xr:uid="{00000000-0005-0000-0000-0000071F0000}"/>
    <cellStyle name="Normal 78 2 2 2 3 5 3" xfId="23045" xr:uid="{00000000-0005-0000-0000-0000055A0000}"/>
    <cellStyle name="Normal 78 2 2 2 3 7" xfId="18032" xr:uid="{00000000-0005-0000-0000-000070460000}"/>
    <cellStyle name="Normal 78 2 2 2 4" xfId="3725" xr:uid="{00000000-0005-0000-0000-00008D0E0000}"/>
    <cellStyle name="Normal 78 2 2 2 4 2" xfId="13799" xr:uid="{00000000-0005-0000-0000-0000E7350000}"/>
    <cellStyle name="Normal 78 2 2 2 4 2 3" xfId="28897" xr:uid="{00000000-0005-0000-0000-0000E1700000}"/>
    <cellStyle name="Normal 78 2 2 2 4 3" xfId="8779" xr:uid="{00000000-0005-0000-0000-00004B220000}"/>
    <cellStyle name="Normal 78 2 2 2 4 3 3" xfId="23880" xr:uid="{00000000-0005-0000-0000-0000485D0000}"/>
    <cellStyle name="Normal 78 2 2 2 4 5" xfId="18867" xr:uid="{00000000-0005-0000-0000-0000B3490000}"/>
    <cellStyle name="Normal 78 2 2 2 5" xfId="5418" xr:uid="{00000000-0005-0000-0000-00002A150000}"/>
    <cellStyle name="Normal 78 2 2 2 5 2" xfId="15470" xr:uid="{00000000-0005-0000-0000-00006E3C0000}"/>
    <cellStyle name="Normal 78 2 2 2 5 2 3" xfId="30568" xr:uid="{00000000-0005-0000-0000-000068770000}"/>
    <cellStyle name="Normal 78 2 2 2 5 3" xfId="10450" xr:uid="{00000000-0005-0000-0000-0000D2280000}"/>
    <cellStyle name="Normal 78 2 2 2 5 3 3" xfId="25551" xr:uid="{00000000-0005-0000-0000-0000CF630000}"/>
    <cellStyle name="Normal 78 2 2 2 5 5" xfId="20538" xr:uid="{00000000-0005-0000-0000-00003A500000}"/>
    <cellStyle name="Normal 78 2 2 2 6" xfId="12128" xr:uid="{00000000-0005-0000-0000-0000602F0000}"/>
    <cellStyle name="Normal 78 2 2 2 6 3" xfId="27226" xr:uid="{00000000-0005-0000-0000-00005A6A0000}"/>
    <cellStyle name="Normal 78 2 2 2 7" xfId="7107" xr:uid="{00000000-0005-0000-0000-0000C31B0000}"/>
    <cellStyle name="Normal 78 2 2 2 7 3" xfId="22209" xr:uid="{00000000-0005-0000-0000-0000C1560000}"/>
    <cellStyle name="Normal 78 2 2 2 9" xfId="17196" xr:uid="{00000000-0005-0000-0000-00002C430000}"/>
    <cellStyle name="Normal 78 2 2 3" xfId="2243" xr:uid="{00000000-0005-0000-0000-0000C3080000}"/>
    <cellStyle name="Normal 78 2 2 3 2" xfId="3082" xr:uid="{00000000-0005-0000-0000-00000A0C0000}"/>
    <cellStyle name="Normal 78 2 2 3 2 2" xfId="4772" xr:uid="{00000000-0005-0000-0000-0000A4120000}"/>
    <cellStyle name="Normal 78 2 2 3 2 2 2" xfId="14845" xr:uid="{00000000-0005-0000-0000-0000FD390000}"/>
    <cellStyle name="Normal 78 2 2 3 2 2 2 3" xfId="29943" xr:uid="{00000000-0005-0000-0000-0000F7740000}"/>
    <cellStyle name="Normal 78 2 2 3 2 2 3" xfId="9825" xr:uid="{00000000-0005-0000-0000-000061260000}"/>
    <cellStyle name="Normal 78 2 2 3 2 2 3 3" xfId="24926" xr:uid="{00000000-0005-0000-0000-00005E610000}"/>
    <cellStyle name="Normal 78 2 2 3 2 2 5" xfId="19913" xr:uid="{00000000-0005-0000-0000-0000C94D0000}"/>
    <cellStyle name="Normal 78 2 2 3 2 3" xfId="6464" xr:uid="{00000000-0005-0000-0000-000040190000}"/>
    <cellStyle name="Normal 78 2 2 3 2 3 2" xfId="16516" xr:uid="{00000000-0005-0000-0000-000084400000}"/>
    <cellStyle name="Normal 78 2 2 3 2 3 3" xfId="11496" xr:uid="{00000000-0005-0000-0000-0000E82C0000}"/>
    <cellStyle name="Normal 78 2 2 3 2 3 3 3" xfId="26597" xr:uid="{00000000-0005-0000-0000-0000E5670000}"/>
    <cellStyle name="Normal 78 2 2 3 2 3 5" xfId="21584" xr:uid="{00000000-0005-0000-0000-000050540000}"/>
    <cellStyle name="Normal 78 2 2 3 2 4" xfId="13174" xr:uid="{00000000-0005-0000-0000-000076330000}"/>
    <cellStyle name="Normal 78 2 2 3 2 4 3" xfId="28272" xr:uid="{00000000-0005-0000-0000-0000706E0000}"/>
    <cellStyle name="Normal 78 2 2 3 2 5" xfId="8153" xr:uid="{00000000-0005-0000-0000-0000D91F0000}"/>
    <cellStyle name="Normal 78 2 2 3 2 5 3" xfId="23255" xr:uid="{00000000-0005-0000-0000-0000D75A0000}"/>
    <cellStyle name="Normal 78 2 2 3 2 7" xfId="18242" xr:uid="{00000000-0005-0000-0000-000042470000}"/>
    <cellStyle name="Normal 78 2 2 3 3" xfId="3935" xr:uid="{00000000-0005-0000-0000-00005F0F0000}"/>
    <cellStyle name="Normal 78 2 2 3 3 2" xfId="14009" xr:uid="{00000000-0005-0000-0000-0000B9360000}"/>
    <cellStyle name="Normal 78 2 2 3 3 2 3" xfId="29107" xr:uid="{00000000-0005-0000-0000-0000B3710000}"/>
    <cellStyle name="Normal 78 2 2 3 3 3" xfId="8989" xr:uid="{00000000-0005-0000-0000-00001D230000}"/>
    <cellStyle name="Normal 78 2 2 3 3 3 3" xfId="24090" xr:uid="{00000000-0005-0000-0000-00001A5E0000}"/>
    <cellStyle name="Normal 78 2 2 3 3 5" xfId="19077" xr:uid="{00000000-0005-0000-0000-0000854A0000}"/>
    <cellStyle name="Normal 78 2 2 3 4" xfId="5628" xr:uid="{00000000-0005-0000-0000-0000FC150000}"/>
    <cellStyle name="Normal 78 2 2 3 4 2" xfId="15680" xr:uid="{00000000-0005-0000-0000-0000403D0000}"/>
    <cellStyle name="Normal 78 2 2 3 4 2 3" xfId="30778" xr:uid="{00000000-0005-0000-0000-00003A780000}"/>
    <cellStyle name="Normal 78 2 2 3 4 3" xfId="10660" xr:uid="{00000000-0005-0000-0000-0000A4290000}"/>
    <cellStyle name="Normal 78 2 2 3 4 3 3" xfId="25761" xr:uid="{00000000-0005-0000-0000-0000A1640000}"/>
    <cellStyle name="Normal 78 2 2 3 4 5" xfId="20748" xr:uid="{00000000-0005-0000-0000-00000C510000}"/>
    <cellStyle name="Normal 78 2 2 3 5" xfId="12338" xr:uid="{00000000-0005-0000-0000-000032300000}"/>
    <cellStyle name="Normal 78 2 2 3 5 3" xfId="27436" xr:uid="{00000000-0005-0000-0000-00002C6B0000}"/>
    <cellStyle name="Normal 78 2 2 3 6" xfId="7317" xr:uid="{00000000-0005-0000-0000-0000951C0000}"/>
    <cellStyle name="Normal 78 2 2 3 6 3" xfId="22419" xr:uid="{00000000-0005-0000-0000-000093570000}"/>
    <cellStyle name="Normal 78 2 2 3 8" xfId="17406" xr:uid="{00000000-0005-0000-0000-0000FE430000}"/>
    <cellStyle name="Normal 78 2 2 4" xfId="2664" xr:uid="{00000000-0005-0000-0000-0000680A0000}"/>
    <cellStyle name="Normal 78 2 2 4 2" xfId="4354" xr:uid="{00000000-0005-0000-0000-000002110000}"/>
    <cellStyle name="Normal 78 2 2 4 2 2" xfId="14427" xr:uid="{00000000-0005-0000-0000-00005B380000}"/>
    <cellStyle name="Normal 78 2 2 4 2 2 3" xfId="29525" xr:uid="{00000000-0005-0000-0000-000055730000}"/>
    <cellStyle name="Normal 78 2 2 4 2 3" xfId="9407" xr:uid="{00000000-0005-0000-0000-0000BF240000}"/>
    <cellStyle name="Normal 78 2 2 4 2 3 3" xfId="24508" xr:uid="{00000000-0005-0000-0000-0000BC5F0000}"/>
    <cellStyle name="Normal 78 2 2 4 2 5" xfId="19495" xr:uid="{00000000-0005-0000-0000-0000274C0000}"/>
    <cellStyle name="Normal 78 2 2 4 3" xfId="6046" xr:uid="{00000000-0005-0000-0000-00009E170000}"/>
    <cellStyle name="Normal 78 2 2 4 3 2" xfId="16098" xr:uid="{00000000-0005-0000-0000-0000E23E0000}"/>
    <cellStyle name="Normal 78 2 2 4 3 3" xfId="11078" xr:uid="{00000000-0005-0000-0000-0000462B0000}"/>
    <cellStyle name="Normal 78 2 2 4 3 3 3" xfId="26179" xr:uid="{00000000-0005-0000-0000-000043660000}"/>
    <cellStyle name="Normal 78 2 2 4 3 5" xfId="21166" xr:uid="{00000000-0005-0000-0000-0000AE520000}"/>
    <cellStyle name="Normal 78 2 2 4 4" xfId="12756" xr:uid="{00000000-0005-0000-0000-0000D4310000}"/>
    <cellStyle name="Normal 78 2 2 4 4 3" xfId="27854" xr:uid="{00000000-0005-0000-0000-0000CE6C0000}"/>
    <cellStyle name="Normal 78 2 2 4 5" xfId="7735" xr:uid="{00000000-0005-0000-0000-0000371E0000}"/>
    <cellStyle name="Normal 78 2 2 4 5 3" xfId="22837" xr:uid="{00000000-0005-0000-0000-000035590000}"/>
    <cellStyle name="Normal 78 2 2 4 7" xfId="17824" xr:uid="{00000000-0005-0000-0000-0000A0450000}"/>
    <cellStyle name="Normal 78 2 2 5" xfId="3517" xr:uid="{00000000-0005-0000-0000-0000BD0D0000}"/>
    <cellStyle name="Normal 78 2 2 5 2" xfId="13591" xr:uid="{00000000-0005-0000-0000-000017350000}"/>
    <cellStyle name="Normal 78 2 2 5 2 3" xfId="28689" xr:uid="{00000000-0005-0000-0000-000011700000}"/>
    <cellStyle name="Normal 78 2 2 5 3" xfId="8571" xr:uid="{00000000-0005-0000-0000-00007B210000}"/>
    <cellStyle name="Normal 78 2 2 5 3 3" xfId="23672" xr:uid="{00000000-0005-0000-0000-0000785C0000}"/>
    <cellStyle name="Normal 78 2 2 5 5" xfId="18659" xr:uid="{00000000-0005-0000-0000-0000E3480000}"/>
    <cellStyle name="Normal 78 2 2 6" xfId="5210" xr:uid="{00000000-0005-0000-0000-00005A140000}"/>
    <cellStyle name="Normal 78 2 2 6 2" xfId="15262" xr:uid="{00000000-0005-0000-0000-00009E3B0000}"/>
    <cellStyle name="Normal 78 2 2 6 2 3" xfId="30360" xr:uid="{00000000-0005-0000-0000-000098760000}"/>
    <cellStyle name="Normal 78 2 2 6 3" xfId="10242" xr:uid="{00000000-0005-0000-0000-000002280000}"/>
    <cellStyle name="Normal 78 2 2 6 3 3" xfId="25343" xr:uid="{00000000-0005-0000-0000-0000FF620000}"/>
    <cellStyle name="Normal 78 2 2 6 5" xfId="20330" xr:uid="{00000000-0005-0000-0000-00006A4F0000}"/>
    <cellStyle name="Normal 78 2 2 7" xfId="11920" xr:uid="{00000000-0005-0000-0000-0000902E0000}"/>
    <cellStyle name="Normal 78 2 2 7 3" xfId="27018" xr:uid="{00000000-0005-0000-0000-00008A690000}"/>
    <cellStyle name="Normal 78 2 2 8" xfId="6899" xr:uid="{00000000-0005-0000-0000-0000F31A0000}"/>
    <cellStyle name="Normal 78 2 2 8 3" xfId="22001" xr:uid="{00000000-0005-0000-0000-0000F1550000}"/>
    <cellStyle name="Normal 78 2 3" xfId="1926" xr:uid="{00000000-0005-0000-0000-000086070000}"/>
    <cellStyle name="Normal 78 2 3 2" xfId="2347" xr:uid="{00000000-0005-0000-0000-00002B090000}"/>
    <cellStyle name="Normal 78 2 3 2 2" xfId="3186" xr:uid="{00000000-0005-0000-0000-0000720C0000}"/>
    <cellStyle name="Normal 78 2 3 2 2 2" xfId="4876" xr:uid="{00000000-0005-0000-0000-00000C130000}"/>
    <cellStyle name="Normal 78 2 3 2 2 2 2" xfId="14949" xr:uid="{00000000-0005-0000-0000-0000653A0000}"/>
    <cellStyle name="Normal 78 2 3 2 2 2 2 3" xfId="30047" xr:uid="{00000000-0005-0000-0000-00005F750000}"/>
    <cellStyle name="Normal 78 2 3 2 2 2 3" xfId="9929" xr:uid="{00000000-0005-0000-0000-0000C9260000}"/>
    <cellStyle name="Normal 78 2 3 2 2 2 3 3" xfId="25030" xr:uid="{00000000-0005-0000-0000-0000C6610000}"/>
    <cellStyle name="Normal 78 2 3 2 2 2 5" xfId="20017" xr:uid="{00000000-0005-0000-0000-0000314E0000}"/>
    <cellStyle name="Normal 78 2 3 2 2 3" xfId="6568" xr:uid="{00000000-0005-0000-0000-0000A8190000}"/>
    <cellStyle name="Normal 78 2 3 2 2 3 2" xfId="16620" xr:uid="{00000000-0005-0000-0000-0000EC400000}"/>
    <cellStyle name="Normal 78 2 3 2 2 3 3" xfId="11600" xr:uid="{00000000-0005-0000-0000-0000502D0000}"/>
    <cellStyle name="Normal 78 2 3 2 2 3 3 3" xfId="26701" xr:uid="{00000000-0005-0000-0000-00004D680000}"/>
    <cellStyle name="Normal 78 2 3 2 2 3 5" xfId="21688" xr:uid="{00000000-0005-0000-0000-0000B8540000}"/>
    <cellStyle name="Normal 78 2 3 2 2 4" xfId="13278" xr:uid="{00000000-0005-0000-0000-0000DE330000}"/>
    <cellStyle name="Normal 78 2 3 2 2 4 3" xfId="28376" xr:uid="{00000000-0005-0000-0000-0000D86E0000}"/>
    <cellStyle name="Normal 78 2 3 2 2 5" xfId="8257" xr:uid="{00000000-0005-0000-0000-000041200000}"/>
    <cellStyle name="Normal 78 2 3 2 2 5 3" xfId="23359" xr:uid="{00000000-0005-0000-0000-00003F5B0000}"/>
    <cellStyle name="Normal 78 2 3 2 2 7" xfId="18346" xr:uid="{00000000-0005-0000-0000-0000AA470000}"/>
    <cellStyle name="Normal 78 2 3 2 3" xfId="4039" xr:uid="{00000000-0005-0000-0000-0000C70F0000}"/>
    <cellStyle name="Normal 78 2 3 2 3 2" xfId="14113" xr:uid="{00000000-0005-0000-0000-000021370000}"/>
    <cellStyle name="Normal 78 2 3 2 3 2 3" xfId="29211" xr:uid="{00000000-0005-0000-0000-00001B720000}"/>
    <cellStyle name="Normal 78 2 3 2 3 3" xfId="9093" xr:uid="{00000000-0005-0000-0000-000085230000}"/>
    <cellStyle name="Normal 78 2 3 2 3 3 3" xfId="24194" xr:uid="{00000000-0005-0000-0000-0000825E0000}"/>
    <cellStyle name="Normal 78 2 3 2 3 5" xfId="19181" xr:uid="{00000000-0005-0000-0000-0000ED4A0000}"/>
    <cellStyle name="Normal 78 2 3 2 4" xfId="5732" xr:uid="{00000000-0005-0000-0000-000064160000}"/>
    <cellStyle name="Normal 78 2 3 2 4 2" xfId="15784" xr:uid="{00000000-0005-0000-0000-0000A83D0000}"/>
    <cellStyle name="Normal 78 2 3 2 4 2 3" xfId="30882" xr:uid="{00000000-0005-0000-0000-0000A2780000}"/>
    <cellStyle name="Normal 78 2 3 2 4 3" xfId="10764" xr:uid="{00000000-0005-0000-0000-00000C2A0000}"/>
    <cellStyle name="Normal 78 2 3 2 4 3 3" xfId="25865" xr:uid="{00000000-0005-0000-0000-000009650000}"/>
    <cellStyle name="Normal 78 2 3 2 4 5" xfId="20852" xr:uid="{00000000-0005-0000-0000-000074510000}"/>
    <cellStyle name="Normal 78 2 3 2 5" xfId="12442" xr:uid="{00000000-0005-0000-0000-00009A300000}"/>
    <cellStyle name="Normal 78 2 3 2 5 3" xfId="27540" xr:uid="{00000000-0005-0000-0000-0000946B0000}"/>
    <cellStyle name="Normal 78 2 3 2 6" xfId="7421" xr:uid="{00000000-0005-0000-0000-0000FD1C0000}"/>
    <cellStyle name="Normal 78 2 3 2 6 3" xfId="22523" xr:uid="{00000000-0005-0000-0000-0000FB570000}"/>
    <cellStyle name="Normal 78 2 3 2 8" xfId="17510" xr:uid="{00000000-0005-0000-0000-000066440000}"/>
    <cellStyle name="Normal 78 2 3 3" xfId="2768" xr:uid="{00000000-0005-0000-0000-0000D00A0000}"/>
    <cellStyle name="Normal 78 2 3 3 2" xfId="4458" xr:uid="{00000000-0005-0000-0000-00006A110000}"/>
    <cellStyle name="Normal 78 2 3 3 2 2" xfId="14531" xr:uid="{00000000-0005-0000-0000-0000C3380000}"/>
    <cellStyle name="Normal 78 2 3 3 2 2 3" xfId="29629" xr:uid="{00000000-0005-0000-0000-0000BD730000}"/>
    <cellStyle name="Normal 78 2 3 3 2 3" xfId="9511" xr:uid="{00000000-0005-0000-0000-000027250000}"/>
    <cellStyle name="Normal 78 2 3 3 2 3 3" xfId="24612" xr:uid="{00000000-0005-0000-0000-000024600000}"/>
    <cellStyle name="Normal 78 2 3 3 2 5" xfId="19599" xr:uid="{00000000-0005-0000-0000-00008F4C0000}"/>
    <cellStyle name="Normal 78 2 3 3 3" xfId="6150" xr:uid="{00000000-0005-0000-0000-000006180000}"/>
    <cellStyle name="Normal 78 2 3 3 3 2" xfId="16202" xr:uid="{00000000-0005-0000-0000-00004A3F0000}"/>
    <cellStyle name="Normal 78 2 3 3 3 3" xfId="11182" xr:uid="{00000000-0005-0000-0000-0000AE2B0000}"/>
    <cellStyle name="Normal 78 2 3 3 3 3 3" xfId="26283" xr:uid="{00000000-0005-0000-0000-0000AB660000}"/>
    <cellStyle name="Normal 78 2 3 3 3 5" xfId="21270" xr:uid="{00000000-0005-0000-0000-000016530000}"/>
    <cellStyle name="Normal 78 2 3 3 4" xfId="12860" xr:uid="{00000000-0005-0000-0000-00003C320000}"/>
    <cellStyle name="Normal 78 2 3 3 4 3" xfId="27958" xr:uid="{00000000-0005-0000-0000-0000366D0000}"/>
    <cellStyle name="Normal 78 2 3 3 5" xfId="7839" xr:uid="{00000000-0005-0000-0000-00009F1E0000}"/>
    <cellStyle name="Normal 78 2 3 3 5 3" xfId="22941" xr:uid="{00000000-0005-0000-0000-00009D590000}"/>
    <cellStyle name="Normal 78 2 3 3 7" xfId="17928" xr:uid="{00000000-0005-0000-0000-000008460000}"/>
    <cellStyle name="Normal 78 2 3 4" xfId="3621" xr:uid="{00000000-0005-0000-0000-0000250E0000}"/>
    <cellStyle name="Normal 78 2 3 4 2" xfId="13695" xr:uid="{00000000-0005-0000-0000-00007F350000}"/>
    <cellStyle name="Normal 78 2 3 4 2 3" xfId="28793" xr:uid="{00000000-0005-0000-0000-000079700000}"/>
    <cellStyle name="Normal 78 2 3 4 3" xfId="8675" xr:uid="{00000000-0005-0000-0000-0000E3210000}"/>
    <cellStyle name="Normal 78 2 3 4 3 3" xfId="23776" xr:uid="{00000000-0005-0000-0000-0000E05C0000}"/>
    <cellStyle name="Normal 78 2 3 4 5" xfId="18763" xr:uid="{00000000-0005-0000-0000-00004B490000}"/>
    <cellStyle name="Normal 78 2 3 5" xfId="5314" xr:uid="{00000000-0005-0000-0000-0000C2140000}"/>
    <cellStyle name="Normal 78 2 3 5 2" xfId="15366" xr:uid="{00000000-0005-0000-0000-0000063C0000}"/>
    <cellStyle name="Normal 78 2 3 5 2 3" xfId="30464" xr:uid="{00000000-0005-0000-0000-000000770000}"/>
    <cellStyle name="Normal 78 2 3 5 3" xfId="10346" xr:uid="{00000000-0005-0000-0000-00006A280000}"/>
    <cellStyle name="Normal 78 2 3 5 3 3" xfId="25447" xr:uid="{00000000-0005-0000-0000-000067630000}"/>
    <cellStyle name="Normal 78 2 3 5 5" xfId="20434" xr:uid="{00000000-0005-0000-0000-0000D24F0000}"/>
    <cellStyle name="Normal 78 2 3 6" xfId="12024" xr:uid="{00000000-0005-0000-0000-0000F82E0000}"/>
    <cellStyle name="Normal 78 2 3 6 3" xfId="27122" xr:uid="{00000000-0005-0000-0000-0000F2690000}"/>
    <cellStyle name="Normal 78 2 3 7" xfId="7003" xr:uid="{00000000-0005-0000-0000-00005B1B0000}"/>
    <cellStyle name="Normal 78 2 3 7 3" xfId="22105" xr:uid="{00000000-0005-0000-0000-000059560000}"/>
    <cellStyle name="Normal 78 2 3 9" xfId="17092" xr:uid="{00000000-0005-0000-0000-0000C4420000}"/>
    <cellStyle name="Normal 78 2 4" xfId="2139" xr:uid="{00000000-0005-0000-0000-00005B080000}"/>
    <cellStyle name="Normal 78 2 4 2" xfId="2978" xr:uid="{00000000-0005-0000-0000-0000A20B0000}"/>
    <cellStyle name="Normal 78 2 4 2 2" xfId="4668" xr:uid="{00000000-0005-0000-0000-00003C120000}"/>
    <cellStyle name="Normal 78 2 4 2 2 2" xfId="14741" xr:uid="{00000000-0005-0000-0000-000095390000}"/>
    <cellStyle name="Normal 78 2 4 2 2 2 3" xfId="29839" xr:uid="{00000000-0005-0000-0000-00008F740000}"/>
    <cellStyle name="Normal 78 2 4 2 2 3" xfId="9721" xr:uid="{00000000-0005-0000-0000-0000F9250000}"/>
    <cellStyle name="Normal 78 2 4 2 2 3 3" xfId="24822" xr:uid="{00000000-0005-0000-0000-0000F6600000}"/>
    <cellStyle name="Normal 78 2 4 2 2 5" xfId="19809" xr:uid="{00000000-0005-0000-0000-0000614D0000}"/>
    <cellStyle name="Normal 78 2 4 2 3" xfId="6360" xr:uid="{00000000-0005-0000-0000-0000D8180000}"/>
    <cellStyle name="Normal 78 2 4 2 3 2" xfId="16412" xr:uid="{00000000-0005-0000-0000-00001C400000}"/>
    <cellStyle name="Normal 78 2 4 2 3 3" xfId="11392" xr:uid="{00000000-0005-0000-0000-0000802C0000}"/>
    <cellStyle name="Normal 78 2 4 2 3 3 3" xfId="26493" xr:uid="{00000000-0005-0000-0000-00007D670000}"/>
    <cellStyle name="Normal 78 2 4 2 3 5" xfId="21480" xr:uid="{00000000-0005-0000-0000-0000E8530000}"/>
    <cellStyle name="Normal 78 2 4 2 4" xfId="13070" xr:uid="{00000000-0005-0000-0000-00000E330000}"/>
    <cellStyle name="Normal 78 2 4 2 4 3" xfId="28168" xr:uid="{00000000-0005-0000-0000-0000086E0000}"/>
    <cellStyle name="Normal 78 2 4 2 5" xfId="8049" xr:uid="{00000000-0005-0000-0000-0000711F0000}"/>
    <cellStyle name="Normal 78 2 4 2 5 3" xfId="23151" xr:uid="{00000000-0005-0000-0000-00006F5A0000}"/>
    <cellStyle name="Normal 78 2 4 2 7" xfId="18138" xr:uid="{00000000-0005-0000-0000-0000DA460000}"/>
    <cellStyle name="Normal 78 2 4 3" xfId="3831" xr:uid="{00000000-0005-0000-0000-0000F70E0000}"/>
    <cellStyle name="Normal 78 2 4 3 2" xfId="13905" xr:uid="{00000000-0005-0000-0000-000051360000}"/>
    <cellStyle name="Normal 78 2 4 3 2 3" xfId="29003" xr:uid="{00000000-0005-0000-0000-00004B710000}"/>
    <cellStyle name="Normal 78 2 4 3 3" xfId="8885" xr:uid="{00000000-0005-0000-0000-0000B5220000}"/>
    <cellStyle name="Normal 78 2 4 3 3 3" xfId="23986" xr:uid="{00000000-0005-0000-0000-0000B25D0000}"/>
    <cellStyle name="Normal 78 2 4 3 5" xfId="18973" xr:uid="{00000000-0005-0000-0000-00001D4A0000}"/>
    <cellStyle name="Normal 78 2 4 4" xfId="5524" xr:uid="{00000000-0005-0000-0000-000094150000}"/>
    <cellStyle name="Normal 78 2 4 4 2" xfId="15576" xr:uid="{00000000-0005-0000-0000-0000D83C0000}"/>
    <cellStyle name="Normal 78 2 4 4 2 3" xfId="30674" xr:uid="{00000000-0005-0000-0000-0000D2770000}"/>
    <cellStyle name="Normal 78 2 4 4 3" xfId="10556" xr:uid="{00000000-0005-0000-0000-00003C290000}"/>
    <cellStyle name="Normal 78 2 4 4 3 3" xfId="25657" xr:uid="{00000000-0005-0000-0000-000039640000}"/>
    <cellStyle name="Normal 78 2 4 4 5" xfId="20644" xr:uid="{00000000-0005-0000-0000-0000A4500000}"/>
    <cellStyle name="Normal 78 2 4 5" xfId="12234" xr:uid="{00000000-0005-0000-0000-0000CA2F0000}"/>
    <cellStyle name="Normal 78 2 4 5 3" xfId="27332" xr:uid="{00000000-0005-0000-0000-0000C46A0000}"/>
    <cellStyle name="Normal 78 2 4 6" xfId="7213" xr:uid="{00000000-0005-0000-0000-00002D1C0000}"/>
    <cellStyle name="Normal 78 2 4 6 3" xfId="22315" xr:uid="{00000000-0005-0000-0000-00002B570000}"/>
    <cellStyle name="Normal 78 2 4 8" xfId="17302" xr:uid="{00000000-0005-0000-0000-000096430000}"/>
    <cellStyle name="Normal 78 2 5" xfId="2560" xr:uid="{00000000-0005-0000-0000-0000000A0000}"/>
    <cellStyle name="Normal 78 2 5 2" xfId="4250" xr:uid="{00000000-0005-0000-0000-00009A100000}"/>
    <cellStyle name="Normal 78 2 5 2 2" xfId="14323" xr:uid="{00000000-0005-0000-0000-0000F3370000}"/>
    <cellStyle name="Normal 78 2 5 2 2 3" xfId="29421" xr:uid="{00000000-0005-0000-0000-0000ED720000}"/>
    <cellStyle name="Normal 78 2 5 2 3" xfId="9303" xr:uid="{00000000-0005-0000-0000-000057240000}"/>
    <cellStyle name="Normal 78 2 5 2 3 3" xfId="24404" xr:uid="{00000000-0005-0000-0000-0000545F0000}"/>
    <cellStyle name="Normal 78 2 5 2 5" xfId="19391" xr:uid="{00000000-0005-0000-0000-0000BF4B0000}"/>
    <cellStyle name="Normal 78 2 5 3" xfId="5942" xr:uid="{00000000-0005-0000-0000-000036170000}"/>
    <cellStyle name="Normal 78 2 5 3 2" xfId="15994" xr:uid="{00000000-0005-0000-0000-00007A3E0000}"/>
    <cellStyle name="Normal 78 2 5 3 3" xfId="10974" xr:uid="{00000000-0005-0000-0000-0000DE2A0000}"/>
    <cellStyle name="Normal 78 2 5 3 3 3" xfId="26075" xr:uid="{00000000-0005-0000-0000-0000DB650000}"/>
    <cellStyle name="Normal 78 2 5 3 5" xfId="21062" xr:uid="{00000000-0005-0000-0000-000046520000}"/>
    <cellStyle name="Normal 78 2 5 4" xfId="12652" xr:uid="{00000000-0005-0000-0000-00006C310000}"/>
    <cellStyle name="Normal 78 2 5 4 3" xfId="27750" xr:uid="{00000000-0005-0000-0000-0000666C0000}"/>
    <cellStyle name="Normal 78 2 5 5" xfId="7631" xr:uid="{00000000-0005-0000-0000-0000CF1D0000}"/>
    <cellStyle name="Normal 78 2 5 5 3" xfId="22733" xr:uid="{00000000-0005-0000-0000-0000CD580000}"/>
    <cellStyle name="Normal 78 2 5 7" xfId="17720" xr:uid="{00000000-0005-0000-0000-000038450000}"/>
    <cellStyle name="Normal 78 2 6" xfId="3413" xr:uid="{00000000-0005-0000-0000-0000550D0000}"/>
    <cellStyle name="Normal 78 2 6 2" xfId="13487" xr:uid="{00000000-0005-0000-0000-0000AF340000}"/>
    <cellStyle name="Normal 78 2 6 2 3" xfId="28585" xr:uid="{00000000-0005-0000-0000-0000A96F0000}"/>
    <cellStyle name="Normal 78 2 6 3" xfId="8467" xr:uid="{00000000-0005-0000-0000-000013210000}"/>
    <cellStyle name="Normal 78 2 6 3 3" xfId="23568" xr:uid="{00000000-0005-0000-0000-0000105C0000}"/>
    <cellStyle name="Normal 78 2 6 5" xfId="18555" xr:uid="{00000000-0005-0000-0000-00007B480000}"/>
    <cellStyle name="Normal 78 2 7" xfId="5106" xr:uid="{00000000-0005-0000-0000-0000F2130000}"/>
    <cellStyle name="Normal 78 2 7 2" xfId="15158" xr:uid="{00000000-0005-0000-0000-0000363B0000}"/>
    <cellStyle name="Normal 78 2 7 2 3" xfId="30256" xr:uid="{00000000-0005-0000-0000-000030760000}"/>
    <cellStyle name="Normal 78 2 7 3" xfId="10138" xr:uid="{00000000-0005-0000-0000-00009A270000}"/>
    <cellStyle name="Normal 78 2 7 3 3" xfId="25239" xr:uid="{00000000-0005-0000-0000-000097620000}"/>
    <cellStyle name="Normal 78 2 7 5" xfId="20226" xr:uid="{00000000-0005-0000-0000-0000024F0000}"/>
    <cellStyle name="Normal 78 2 8" xfId="11816" xr:uid="{00000000-0005-0000-0000-0000282E0000}"/>
    <cellStyle name="Normal 78 2 8 3" xfId="26914" xr:uid="{00000000-0005-0000-0000-000022690000}"/>
    <cellStyle name="Normal 78 2 9" xfId="6795" xr:uid="{00000000-0005-0000-0000-00008B1A0000}"/>
    <cellStyle name="Normal 78 2 9 3" xfId="21897" xr:uid="{00000000-0005-0000-0000-000089550000}"/>
    <cellStyle name="Normal 78 3" xfId="1759" xr:uid="{00000000-0005-0000-0000-0000DF060000}"/>
    <cellStyle name="Normal 78 3 10" xfId="16936" xr:uid="{00000000-0005-0000-0000-000028420000}"/>
    <cellStyle name="Normal 78 3 2" xfId="1978" xr:uid="{00000000-0005-0000-0000-0000BA070000}"/>
    <cellStyle name="Normal 78 3 2 2" xfId="2399" xr:uid="{00000000-0005-0000-0000-00005F090000}"/>
    <cellStyle name="Normal 78 3 2 2 2" xfId="3238" xr:uid="{00000000-0005-0000-0000-0000A60C0000}"/>
    <cellStyle name="Normal 78 3 2 2 2 2" xfId="4928" xr:uid="{00000000-0005-0000-0000-000040130000}"/>
    <cellStyle name="Normal 78 3 2 2 2 2 2" xfId="15001" xr:uid="{00000000-0005-0000-0000-0000993A0000}"/>
    <cellStyle name="Normal 78 3 2 2 2 2 2 3" xfId="30099" xr:uid="{00000000-0005-0000-0000-000093750000}"/>
    <cellStyle name="Normal 78 3 2 2 2 2 3" xfId="9981" xr:uid="{00000000-0005-0000-0000-0000FD260000}"/>
    <cellStyle name="Normal 78 3 2 2 2 2 3 3" xfId="25082" xr:uid="{00000000-0005-0000-0000-0000FA610000}"/>
    <cellStyle name="Normal 78 3 2 2 2 2 5" xfId="20069" xr:uid="{00000000-0005-0000-0000-0000654E0000}"/>
    <cellStyle name="Normal 78 3 2 2 2 3" xfId="6620" xr:uid="{00000000-0005-0000-0000-0000DC190000}"/>
    <cellStyle name="Normal 78 3 2 2 2 3 2" xfId="16672" xr:uid="{00000000-0005-0000-0000-000020410000}"/>
    <cellStyle name="Normal 78 3 2 2 2 3 3" xfId="11652" xr:uid="{00000000-0005-0000-0000-0000842D0000}"/>
    <cellStyle name="Normal 78 3 2 2 2 3 3 3" xfId="26753" xr:uid="{00000000-0005-0000-0000-000081680000}"/>
    <cellStyle name="Normal 78 3 2 2 2 3 5" xfId="21740" xr:uid="{00000000-0005-0000-0000-0000EC540000}"/>
    <cellStyle name="Normal 78 3 2 2 2 4" xfId="13330" xr:uid="{00000000-0005-0000-0000-000012340000}"/>
    <cellStyle name="Normal 78 3 2 2 2 4 3" xfId="28428" xr:uid="{00000000-0005-0000-0000-00000C6F0000}"/>
    <cellStyle name="Normal 78 3 2 2 2 5" xfId="8309" xr:uid="{00000000-0005-0000-0000-000075200000}"/>
    <cellStyle name="Normal 78 3 2 2 2 5 3" xfId="23411" xr:uid="{00000000-0005-0000-0000-0000735B0000}"/>
    <cellStyle name="Normal 78 3 2 2 2 7" xfId="18398" xr:uid="{00000000-0005-0000-0000-0000DE470000}"/>
    <cellStyle name="Normal 78 3 2 2 3" xfId="4091" xr:uid="{00000000-0005-0000-0000-0000FB0F0000}"/>
    <cellStyle name="Normal 78 3 2 2 3 2" xfId="14165" xr:uid="{00000000-0005-0000-0000-000055370000}"/>
    <cellStyle name="Normal 78 3 2 2 3 2 3" xfId="29263" xr:uid="{00000000-0005-0000-0000-00004F720000}"/>
    <cellStyle name="Normal 78 3 2 2 3 3" xfId="9145" xr:uid="{00000000-0005-0000-0000-0000B9230000}"/>
    <cellStyle name="Normal 78 3 2 2 3 3 3" xfId="24246" xr:uid="{00000000-0005-0000-0000-0000B65E0000}"/>
    <cellStyle name="Normal 78 3 2 2 3 5" xfId="19233" xr:uid="{00000000-0005-0000-0000-0000214B0000}"/>
    <cellStyle name="Normal 78 3 2 2 4" xfId="5784" xr:uid="{00000000-0005-0000-0000-000098160000}"/>
    <cellStyle name="Normal 78 3 2 2 4 2" xfId="15836" xr:uid="{00000000-0005-0000-0000-0000DC3D0000}"/>
    <cellStyle name="Normal 78 3 2 2 4 2 3" xfId="30934" xr:uid="{00000000-0005-0000-0000-0000D6780000}"/>
    <cellStyle name="Normal 78 3 2 2 4 3" xfId="10816" xr:uid="{00000000-0005-0000-0000-0000402A0000}"/>
    <cellStyle name="Normal 78 3 2 2 4 3 3" xfId="25917" xr:uid="{00000000-0005-0000-0000-00003D650000}"/>
    <cellStyle name="Normal 78 3 2 2 4 5" xfId="20904" xr:uid="{00000000-0005-0000-0000-0000A8510000}"/>
    <cellStyle name="Normal 78 3 2 2 5" xfId="12494" xr:uid="{00000000-0005-0000-0000-0000CE300000}"/>
    <cellStyle name="Normal 78 3 2 2 5 3" xfId="27592" xr:uid="{00000000-0005-0000-0000-0000C86B0000}"/>
    <cellStyle name="Normal 78 3 2 2 6" xfId="7473" xr:uid="{00000000-0005-0000-0000-0000311D0000}"/>
    <cellStyle name="Normal 78 3 2 2 6 3" xfId="22575" xr:uid="{00000000-0005-0000-0000-00002F580000}"/>
    <cellStyle name="Normal 78 3 2 2 8" xfId="17562" xr:uid="{00000000-0005-0000-0000-00009A440000}"/>
    <cellStyle name="Normal 78 3 2 3" xfId="2820" xr:uid="{00000000-0005-0000-0000-0000040B0000}"/>
    <cellStyle name="Normal 78 3 2 3 2" xfId="4510" xr:uid="{00000000-0005-0000-0000-00009E110000}"/>
    <cellStyle name="Normal 78 3 2 3 2 2" xfId="14583" xr:uid="{00000000-0005-0000-0000-0000F7380000}"/>
    <cellStyle name="Normal 78 3 2 3 2 2 3" xfId="29681" xr:uid="{00000000-0005-0000-0000-0000F1730000}"/>
    <cellStyle name="Normal 78 3 2 3 2 3" xfId="9563" xr:uid="{00000000-0005-0000-0000-00005B250000}"/>
    <cellStyle name="Normal 78 3 2 3 2 3 3" xfId="24664" xr:uid="{00000000-0005-0000-0000-000058600000}"/>
    <cellStyle name="Normal 78 3 2 3 2 5" xfId="19651" xr:uid="{00000000-0005-0000-0000-0000C34C0000}"/>
    <cellStyle name="Normal 78 3 2 3 3" xfId="6202" xr:uid="{00000000-0005-0000-0000-00003A180000}"/>
    <cellStyle name="Normal 78 3 2 3 3 2" xfId="16254" xr:uid="{00000000-0005-0000-0000-00007E3F0000}"/>
    <cellStyle name="Normal 78 3 2 3 3 3" xfId="11234" xr:uid="{00000000-0005-0000-0000-0000E22B0000}"/>
    <cellStyle name="Normal 78 3 2 3 3 3 3" xfId="26335" xr:uid="{00000000-0005-0000-0000-0000DF660000}"/>
    <cellStyle name="Normal 78 3 2 3 3 5" xfId="21322" xr:uid="{00000000-0005-0000-0000-00004A530000}"/>
    <cellStyle name="Normal 78 3 2 3 4" xfId="12912" xr:uid="{00000000-0005-0000-0000-000070320000}"/>
    <cellStyle name="Normal 78 3 2 3 4 3" xfId="28010" xr:uid="{00000000-0005-0000-0000-00006A6D0000}"/>
    <cellStyle name="Normal 78 3 2 3 5" xfId="7891" xr:uid="{00000000-0005-0000-0000-0000D31E0000}"/>
    <cellStyle name="Normal 78 3 2 3 5 3" xfId="22993" xr:uid="{00000000-0005-0000-0000-0000D1590000}"/>
    <cellStyle name="Normal 78 3 2 3 7" xfId="17980" xr:uid="{00000000-0005-0000-0000-00003C460000}"/>
    <cellStyle name="Normal 78 3 2 4" xfId="3673" xr:uid="{00000000-0005-0000-0000-0000590E0000}"/>
    <cellStyle name="Normal 78 3 2 4 2" xfId="13747" xr:uid="{00000000-0005-0000-0000-0000B3350000}"/>
    <cellStyle name="Normal 78 3 2 4 2 3" xfId="28845" xr:uid="{00000000-0005-0000-0000-0000AD700000}"/>
    <cellStyle name="Normal 78 3 2 4 3" xfId="8727" xr:uid="{00000000-0005-0000-0000-000017220000}"/>
    <cellStyle name="Normal 78 3 2 4 3 3" xfId="23828" xr:uid="{00000000-0005-0000-0000-0000145D0000}"/>
    <cellStyle name="Normal 78 3 2 4 5" xfId="18815" xr:uid="{00000000-0005-0000-0000-00007F490000}"/>
    <cellStyle name="Normal 78 3 2 5" xfId="5366" xr:uid="{00000000-0005-0000-0000-0000F6140000}"/>
    <cellStyle name="Normal 78 3 2 5 2" xfId="15418" xr:uid="{00000000-0005-0000-0000-00003A3C0000}"/>
    <cellStyle name="Normal 78 3 2 5 2 3" xfId="30516" xr:uid="{00000000-0005-0000-0000-000034770000}"/>
    <cellStyle name="Normal 78 3 2 5 3" xfId="10398" xr:uid="{00000000-0005-0000-0000-00009E280000}"/>
    <cellStyle name="Normal 78 3 2 5 3 3" xfId="25499" xr:uid="{00000000-0005-0000-0000-00009B630000}"/>
    <cellStyle name="Normal 78 3 2 5 5" xfId="20486" xr:uid="{00000000-0005-0000-0000-000006500000}"/>
    <cellStyle name="Normal 78 3 2 6" xfId="12076" xr:uid="{00000000-0005-0000-0000-00002C2F0000}"/>
    <cellStyle name="Normal 78 3 2 6 3" xfId="27174" xr:uid="{00000000-0005-0000-0000-0000266A0000}"/>
    <cellStyle name="Normal 78 3 2 7" xfId="7055" xr:uid="{00000000-0005-0000-0000-00008F1B0000}"/>
    <cellStyle name="Normal 78 3 2 7 3" xfId="22157" xr:uid="{00000000-0005-0000-0000-00008D560000}"/>
    <cellStyle name="Normal 78 3 2 9" xfId="17144" xr:uid="{00000000-0005-0000-0000-0000F8420000}"/>
    <cellStyle name="Normal 78 3 3" xfId="2191" xr:uid="{00000000-0005-0000-0000-00008F080000}"/>
    <cellStyle name="Normal 78 3 3 2" xfId="3030" xr:uid="{00000000-0005-0000-0000-0000D60B0000}"/>
    <cellStyle name="Normal 78 3 3 2 2" xfId="4720" xr:uid="{00000000-0005-0000-0000-000070120000}"/>
    <cellStyle name="Normal 78 3 3 2 2 2" xfId="14793" xr:uid="{00000000-0005-0000-0000-0000C9390000}"/>
    <cellStyle name="Normal 78 3 3 2 2 2 3" xfId="29891" xr:uid="{00000000-0005-0000-0000-0000C3740000}"/>
    <cellStyle name="Normal 78 3 3 2 2 3" xfId="9773" xr:uid="{00000000-0005-0000-0000-00002D260000}"/>
    <cellStyle name="Normal 78 3 3 2 2 3 3" xfId="24874" xr:uid="{00000000-0005-0000-0000-00002A610000}"/>
    <cellStyle name="Normal 78 3 3 2 2 5" xfId="19861" xr:uid="{00000000-0005-0000-0000-0000954D0000}"/>
    <cellStyle name="Normal 78 3 3 2 3" xfId="6412" xr:uid="{00000000-0005-0000-0000-00000C190000}"/>
    <cellStyle name="Normal 78 3 3 2 3 2" xfId="16464" xr:uid="{00000000-0005-0000-0000-000050400000}"/>
    <cellStyle name="Normal 78 3 3 2 3 3" xfId="11444" xr:uid="{00000000-0005-0000-0000-0000B42C0000}"/>
    <cellStyle name="Normal 78 3 3 2 3 3 3" xfId="26545" xr:uid="{00000000-0005-0000-0000-0000B1670000}"/>
    <cellStyle name="Normal 78 3 3 2 3 5" xfId="21532" xr:uid="{00000000-0005-0000-0000-00001C540000}"/>
    <cellStyle name="Normal 78 3 3 2 4" xfId="13122" xr:uid="{00000000-0005-0000-0000-000042330000}"/>
    <cellStyle name="Normal 78 3 3 2 4 3" xfId="28220" xr:uid="{00000000-0005-0000-0000-00003C6E0000}"/>
    <cellStyle name="Normal 78 3 3 2 5" xfId="8101" xr:uid="{00000000-0005-0000-0000-0000A51F0000}"/>
    <cellStyle name="Normal 78 3 3 2 5 3" xfId="23203" xr:uid="{00000000-0005-0000-0000-0000A35A0000}"/>
    <cellStyle name="Normal 78 3 3 2 7" xfId="18190" xr:uid="{00000000-0005-0000-0000-00000E470000}"/>
    <cellStyle name="Normal 78 3 3 3" xfId="3883" xr:uid="{00000000-0005-0000-0000-00002B0F0000}"/>
    <cellStyle name="Normal 78 3 3 3 2" xfId="13957" xr:uid="{00000000-0005-0000-0000-000085360000}"/>
    <cellStyle name="Normal 78 3 3 3 2 3" xfId="29055" xr:uid="{00000000-0005-0000-0000-00007F710000}"/>
    <cellStyle name="Normal 78 3 3 3 3" xfId="8937" xr:uid="{00000000-0005-0000-0000-0000E9220000}"/>
    <cellStyle name="Normal 78 3 3 3 3 3" xfId="24038" xr:uid="{00000000-0005-0000-0000-0000E65D0000}"/>
    <cellStyle name="Normal 78 3 3 3 5" xfId="19025" xr:uid="{00000000-0005-0000-0000-0000514A0000}"/>
    <cellStyle name="Normal 78 3 3 4" xfId="5576" xr:uid="{00000000-0005-0000-0000-0000C8150000}"/>
    <cellStyle name="Normal 78 3 3 4 2" xfId="15628" xr:uid="{00000000-0005-0000-0000-00000C3D0000}"/>
    <cellStyle name="Normal 78 3 3 4 2 3" xfId="30726" xr:uid="{00000000-0005-0000-0000-000006780000}"/>
    <cellStyle name="Normal 78 3 3 4 3" xfId="10608" xr:uid="{00000000-0005-0000-0000-000070290000}"/>
    <cellStyle name="Normal 78 3 3 4 3 3" xfId="25709" xr:uid="{00000000-0005-0000-0000-00006D640000}"/>
    <cellStyle name="Normal 78 3 3 4 5" xfId="20696" xr:uid="{00000000-0005-0000-0000-0000D8500000}"/>
    <cellStyle name="Normal 78 3 3 5" xfId="12286" xr:uid="{00000000-0005-0000-0000-0000FE2F0000}"/>
    <cellStyle name="Normal 78 3 3 5 3" xfId="27384" xr:uid="{00000000-0005-0000-0000-0000F86A0000}"/>
    <cellStyle name="Normal 78 3 3 6" xfId="7265" xr:uid="{00000000-0005-0000-0000-0000611C0000}"/>
    <cellStyle name="Normal 78 3 3 6 3" xfId="22367" xr:uid="{00000000-0005-0000-0000-00005F570000}"/>
    <cellStyle name="Normal 78 3 3 8" xfId="17354" xr:uid="{00000000-0005-0000-0000-0000CA430000}"/>
    <cellStyle name="Normal 78 3 4" xfId="2612" xr:uid="{00000000-0005-0000-0000-0000340A0000}"/>
    <cellStyle name="Normal 78 3 4 2" xfId="4302" xr:uid="{00000000-0005-0000-0000-0000CE100000}"/>
    <cellStyle name="Normal 78 3 4 2 2" xfId="14375" xr:uid="{00000000-0005-0000-0000-000027380000}"/>
    <cellStyle name="Normal 78 3 4 2 2 3" xfId="29473" xr:uid="{00000000-0005-0000-0000-000021730000}"/>
    <cellStyle name="Normal 78 3 4 2 3" xfId="9355" xr:uid="{00000000-0005-0000-0000-00008B240000}"/>
    <cellStyle name="Normal 78 3 4 2 3 3" xfId="24456" xr:uid="{00000000-0005-0000-0000-0000885F0000}"/>
    <cellStyle name="Normal 78 3 4 2 5" xfId="19443" xr:uid="{00000000-0005-0000-0000-0000F34B0000}"/>
    <cellStyle name="Normal 78 3 4 3" xfId="5994" xr:uid="{00000000-0005-0000-0000-00006A170000}"/>
    <cellStyle name="Normal 78 3 4 3 2" xfId="16046" xr:uid="{00000000-0005-0000-0000-0000AE3E0000}"/>
    <cellStyle name="Normal 78 3 4 3 3" xfId="11026" xr:uid="{00000000-0005-0000-0000-0000122B0000}"/>
    <cellStyle name="Normal 78 3 4 3 3 3" xfId="26127" xr:uid="{00000000-0005-0000-0000-00000F660000}"/>
    <cellStyle name="Normal 78 3 4 3 5" xfId="21114" xr:uid="{00000000-0005-0000-0000-00007A520000}"/>
    <cellStyle name="Normal 78 3 4 4" xfId="12704" xr:uid="{00000000-0005-0000-0000-0000A0310000}"/>
    <cellStyle name="Normal 78 3 4 4 3" xfId="27802" xr:uid="{00000000-0005-0000-0000-00009A6C0000}"/>
    <cellStyle name="Normal 78 3 4 5" xfId="7683" xr:uid="{00000000-0005-0000-0000-0000031E0000}"/>
    <cellStyle name="Normal 78 3 4 5 3" xfId="22785" xr:uid="{00000000-0005-0000-0000-000001590000}"/>
    <cellStyle name="Normal 78 3 4 7" xfId="17772" xr:uid="{00000000-0005-0000-0000-00006C450000}"/>
    <cellStyle name="Normal 78 3 5" xfId="3465" xr:uid="{00000000-0005-0000-0000-0000890D0000}"/>
    <cellStyle name="Normal 78 3 5 2" xfId="13539" xr:uid="{00000000-0005-0000-0000-0000E3340000}"/>
    <cellStyle name="Normal 78 3 5 2 3" xfId="28637" xr:uid="{00000000-0005-0000-0000-0000DD6F0000}"/>
    <cellStyle name="Normal 78 3 5 3" xfId="8519" xr:uid="{00000000-0005-0000-0000-000047210000}"/>
    <cellStyle name="Normal 78 3 5 3 3" xfId="23620" xr:uid="{00000000-0005-0000-0000-0000445C0000}"/>
    <cellStyle name="Normal 78 3 5 5" xfId="18607" xr:uid="{00000000-0005-0000-0000-0000AF480000}"/>
    <cellStyle name="Normal 78 3 6" xfId="5158" xr:uid="{00000000-0005-0000-0000-000026140000}"/>
    <cellStyle name="Normal 78 3 6 2" xfId="15210" xr:uid="{00000000-0005-0000-0000-00006A3B0000}"/>
    <cellStyle name="Normal 78 3 6 2 3" xfId="30308" xr:uid="{00000000-0005-0000-0000-000064760000}"/>
    <cellStyle name="Normal 78 3 6 3" xfId="10190" xr:uid="{00000000-0005-0000-0000-0000CE270000}"/>
    <cellStyle name="Normal 78 3 6 3 3" xfId="25291" xr:uid="{00000000-0005-0000-0000-0000CB620000}"/>
    <cellStyle name="Normal 78 3 6 5" xfId="20278" xr:uid="{00000000-0005-0000-0000-0000364F0000}"/>
    <cellStyle name="Normal 78 3 7" xfId="11868" xr:uid="{00000000-0005-0000-0000-00005C2E0000}"/>
    <cellStyle name="Normal 78 3 7 3" xfId="26966" xr:uid="{00000000-0005-0000-0000-000056690000}"/>
    <cellStyle name="Normal 78 3 8" xfId="6847" xr:uid="{00000000-0005-0000-0000-0000BF1A0000}"/>
    <cellStyle name="Normal 78 3 8 3" xfId="21949" xr:uid="{00000000-0005-0000-0000-0000BD550000}"/>
    <cellStyle name="Normal 78 4" xfId="1872" xr:uid="{00000000-0005-0000-0000-000050070000}"/>
    <cellStyle name="Normal 78 4 2" xfId="2295" xr:uid="{00000000-0005-0000-0000-0000F7080000}"/>
    <cellStyle name="Normal 78 4 2 2" xfId="3134" xr:uid="{00000000-0005-0000-0000-00003E0C0000}"/>
    <cellStyle name="Normal 78 4 2 2 2" xfId="4824" xr:uid="{00000000-0005-0000-0000-0000D8120000}"/>
    <cellStyle name="Normal 78 4 2 2 2 2" xfId="14897" xr:uid="{00000000-0005-0000-0000-0000313A0000}"/>
    <cellStyle name="Normal 78 4 2 2 2 2 3" xfId="29995" xr:uid="{00000000-0005-0000-0000-00002B750000}"/>
    <cellStyle name="Normal 78 4 2 2 2 3" xfId="9877" xr:uid="{00000000-0005-0000-0000-000095260000}"/>
    <cellStyle name="Normal 78 4 2 2 2 3 3" xfId="24978" xr:uid="{00000000-0005-0000-0000-000092610000}"/>
    <cellStyle name="Normal 78 4 2 2 2 5" xfId="19965" xr:uid="{00000000-0005-0000-0000-0000FD4D0000}"/>
    <cellStyle name="Normal 78 4 2 2 3" xfId="6516" xr:uid="{00000000-0005-0000-0000-000074190000}"/>
    <cellStyle name="Normal 78 4 2 2 3 2" xfId="16568" xr:uid="{00000000-0005-0000-0000-0000B8400000}"/>
    <cellStyle name="Normal 78 4 2 2 3 3" xfId="11548" xr:uid="{00000000-0005-0000-0000-00001C2D0000}"/>
    <cellStyle name="Normal 78 4 2 2 3 3 3" xfId="26649" xr:uid="{00000000-0005-0000-0000-000019680000}"/>
    <cellStyle name="Normal 78 4 2 2 3 5" xfId="21636" xr:uid="{00000000-0005-0000-0000-000084540000}"/>
    <cellStyle name="Normal 78 4 2 2 4" xfId="13226" xr:uid="{00000000-0005-0000-0000-0000AA330000}"/>
    <cellStyle name="Normal 78 4 2 2 4 3" xfId="28324" xr:uid="{00000000-0005-0000-0000-0000A46E0000}"/>
    <cellStyle name="Normal 78 4 2 2 5" xfId="8205" xr:uid="{00000000-0005-0000-0000-00000D200000}"/>
    <cellStyle name="Normal 78 4 2 2 5 3" xfId="23307" xr:uid="{00000000-0005-0000-0000-00000B5B0000}"/>
    <cellStyle name="Normal 78 4 2 2 7" xfId="18294" xr:uid="{00000000-0005-0000-0000-000076470000}"/>
    <cellStyle name="Normal 78 4 2 3" xfId="3987" xr:uid="{00000000-0005-0000-0000-0000930F0000}"/>
    <cellStyle name="Normal 78 4 2 3 2" xfId="14061" xr:uid="{00000000-0005-0000-0000-0000ED360000}"/>
    <cellStyle name="Normal 78 4 2 3 2 3" xfId="29159" xr:uid="{00000000-0005-0000-0000-0000E7710000}"/>
    <cellStyle name="Normal 78 4 2 3 3" xfId="9041" xr:uid="{00000000-0005-0000-0000-000051230000}"/>
    <cellStyle name="Normal 78 4 2 3 3 3" xfId="24142" xr:uid="{00000000-0005-0000-0000-00004E5E0000}"/>
    <cellStyle name="Normal 78 4 2 3 5" xfId="19129" xr:uid="{00000000-0005-0000-0000-0000B94A0000}"/>
    <cellStyle name="Normal 78 4 2 4" xfId="5680" xr:uid="{00000000-0005-0000-0000-000030160000}"/>
    <cellStyle name="Normal 78 4 2 4 2" xfId="15732" xr:uid="{00000000-0005-0000-0000-0000743D0000}"/>
    <cellStyle name="Normal 78 4 2 4 2 3" xfId="30830" xr:uid="{00000000-0005-0000-0000-00006E780000}"/>
    <cellStyle name="Normal 78 4 2 4 3" xfId="10712" xr:uid="{00000000-0005-0000-0000-0000D8290000}"/>
    <cellStyle name="Normal 78 4 2 4 3 3" xfId="25813" xr:uid="{00000000-0005-0000-0000-0000D5640000}"/>
    <cellStyle name="Normal 78 4 2 4 5" xfId="20800" xr:uid="{00000000-0005-0000-0000-000040510000}"/>
    <cellStyle name="Normal 78 4 2 5" xfId="12390" xr:uid="{00000000-0005-0000-0000-000066300000}"/>
    <cellStyle name="Normal 78 4 2 5 3" xfId="27488" xr:uid="{00000000-0005-0000-0000-0000606B0000}"/>
    <cellStyle name="Normal 78 4 2 6" xfId="7369" xr:uid="{00000000-0005-0000-0000-0000C91C0000}"/>
    <cellStyle name="Normal 78 4 2 6 3" xfId="22471" xr:uid="{00000000-0005-0000-0000-0000C7570000}"/>
    <cellStyle name="Normal 78 4 2 8" xfId="17458" xr:uid="{00000000-0005-0000-0000-000032440000}"/>
    <cellStyle name="Normal 78 4 3" xfId="2716" xr:uid="{00000000-0005-0000-0000-00009C0A0000}"/>
    <cellStyle name="Normal 78 4 3 2" xfId="4406" xr:uid="{00000000-0005-0000-0000-000036110000}"/>
    <cellStyle name="Normal 78 4 3 2 2" xfId="14479" xr:uid="{00000000-0005-0000-0000-00008F380000}"/>
    <cellStyle name="Normal 78 4 3 2 2 3" xfId="29577" xr:uid="{00000000-0005-0000-0000-000089730000}"/>
    <cellStyle name="Normal 78 4 3 2 3" xfId="9459" xr:uid="{00000000-0005-0000-0000-0000F3240000}"/>
    <cellStyle name="Normal 78 4 3 2 3 3" xfId="24560" xr:uid="{00000000-0005-0000-0000-0000F05F0000}"/>
    <cellStyle name="Normal 78 4 3 2 5" xfId="19547" xr:uid="{00000000-0005-0000-0000-00005B4C0000}"/>
    <cellStyle name="Normal 78 4 3 3" xfId="6098" xr:uid="{00000000-0005-0000-0000-0000D2170000}"/>
    <cellStyle name="Normal 78 4 3 3 2" xfId="16150" xr:uid="{00000000-0005-0000-0000-0000163F0000}"/>
    <cellStyle name="Normal 78 4 3 3 3" xfId="11130" xr:uid="{00000000-0005-0000-0000-00007A2B0000}"/>
    <cellStyle name="Normal 78 4 3 3 3 3" xfId="26231" xr:uid="{00000000-0005-0000-0000-000077660000}"/>
    <cellStyle name="Normal 78 4 3 3 5" xfId="21218" xr:uid="{00000000-0005-0000-0000-0000E2520000}"/>
    <cellStyle name="Normal 78 4 3 4" xfId="12808" xr:uid="{00000000-0005-0000-0000-000008320000}"/>
    <cellStyle name="Normal 78 4 3 4 3" xfId="27906" xr:uid="{00000000-0005-0000-0000-0000026D0000}"/>
    <cellStyle name="Normal 78 4 3 5" xfId="7787" xr:uid="{00000000-0005-0000-0000-00006B1E0000}"/>
    <cellStyle name="Normal 78 4 3 5 3" xfId="22889" xr:uid="{00000000-0005-0000-0000-000069590000}"/>
    <cellStyle name="Normal 78 4 3 7" xfId="17876" xr:uid="{00000000-0005-0000-0000-0000D4450000}"/>
    <cellStyle name="Normal 78 4 4" xfId="3569" xr:uid="{00000000-0005-0000-0000-0000F10D0000}"/>
    <cellStyle name="Normal 78 4 4 2" xfId="13643" xr:uid="{00000000-0005-0000-0000-00004B350000}"/>
    <cellStyle name="Normal 78 4 4 2 3" xfId="28741" xr:uid="{00000000-0005-0000-0000-000045700000}"/>
    <cellStyle name="Normal 78 4 4 3" xfId="8623" xr:uid="{00000000-0005-0000-0000-0000AF210000}"/>
    <cellStyle name="Normal 78 4 4 3 3" xfId="23724" xr:uid="{00000000-0005-0000-0000-0000AC5C0000}"/>
    <cellStyle name="Normal 78 4 4 5" xfId="18711" xr:uid="{00000000-0005-0000-0000-000017490000}"/>
    <cellStyle name="Normal 78 4 5" xfId="5262" xr:uid="{00000000-0005-0000-0000-00008E140000}"/>
    <cellStyle name="Normal 78 4 5 2" xfId="15314" xr:uid="{00000000-0005-0000-0000-0000D23B0000}"/>
    <cellStyle name="Normal 78 4 5 2 3" xfId="30412" xr:uid="{00000000-0005-0000-0000-0000CC760000}"/>
    <cellStyle name="Normal 78 4 5 3" xfId="10294" xr:uid="{00000000-0005-0000-0000-000036280000}"/>
    <cellStyle name="Normal 78 4 5 3 3" xfId="25395" xr:uid="{00000000-0005-0000-0000-000033630000}"/>
    <cellStyle name="Normal 78 4 5 5" xfId="20382" xr:uid="{00000000-0005-0000-0000-00009E4F0000}"/>
    <cellStyle name="Normal 78 4 6" xfId="11972" xr:uid="{00000000-0005-0000-0000-0000C42E0000}"/>
    <cellStyle name="Normal 78 4 6 3" xfId="27070" xr:uid="{00000000-0005-0000-0000-0000BE690000}"/>
    <cellStyle name="Normal 78 4 7" xfId="6951" xr:uid="{00000000-0005-0000-0000-0000271B0000}"/>
    <cellStyle name="Normal 78 4 7 3" xfId="22053" xr:uid="{00000000-0005-0000-0000-000025560000}"/>
    <cellStyle name="Normal 78 4 9" xfId="17040" xr:uid="{00000000-0005-0000-0000-000090420000}"/>
    <cellStyle name="Normal 78 5" xfId="2084" xr:uid="{00000000-0005-0000-0000-000024080000}"/>
    <cellStyle name="Normal 78 5 2" xfId="2925" xr:uid="{00000000-0005-0000-0000-00006D0B0000}"/>
    <cellStyle name="Normal 78 5 2 2" xfId="4615" xr:uid="{00000000-0005-0000-0000-000007120000}"/>
    <cellStyle name="Normal 78 5 2 2 2" xfId="14688" xr:uid="{00000000-0005-0000-0000-000060390000}"/>
    <cellStyle name="Normal 78 5 2 2 2 3" xfId="29786" xr:uid="{00000000-0005-0000-0000-00005A740000}"/>
    <cellStyle name="Normal 78 5 2 2 3" xfId="9668" xr:uid="{00000000-0005-0000-0000-0000C4250000}"/>
    <cellStyle name="Normal 78 5 2 2 3 3" xfId="24769" xr:uid="{00000000-0005-0000-0000-0000C1600000}"/>
    <cellStyle name="Normal 78 5 2 2 5" xfId="19756" xr:uid="{00000000-0005-0000-0000-00002C4D0000}"/>
    <cellStyle name="Normal 78 5 2 3" xfId="6307" xr:uid="{00000000-0005-0000-0000-0000A3180000}"/>
    <cellStyle name="Normal 78 5 2 3 2" xfId="16359" xr:uid="{00000000-0005-0000-0000-0000E73F0000}"/>
    <cellStyle name="Normal 78 5 2 3 3" xfId="11339" xr:uid="{00000000-0005-0000-0000-00004B2C0000}"/>
    <cellStyle name="Normal 78 5 2 3 3 3" xfId="26440" xr:uid="{00000000-0005-0000-0000-000048670000}"/>
    <cellStyle name="Normal 78 5 2 3 5" xfId="21427" xr:uid="{00000000-0005-0000-0000-0000B3530000}"/>
    <cellStyle name="Normal 78 5 2 4" xfId="13017" xr:uid="{00000000-0005-0000-0000-0000D9320000}"/>
    <cellStyle name="Normal 78 5 2 4 3" xfId="28115" xr:uid="{00000000-0005-0000-0000-0000D36D0000}"/>
    <cellStyle name="Normal 78 5 2 5" xfId="7996" xr:uid="{00000000-0005-0000-0000-00003C1F0000}"/>
    <cellStyle name="Normal 78 5 2 5 3" xfId="23098" xr:uid="{00000000-0005-0000-0000-00003A5A0000}"/>
    <cellStyle name="Normal 78 5 2 7" xfId="18085" xr:uid="{00000000-0005-0000-0000-0000A5460000}"/>
    <cellStyle name="Normal 78 5 3" xfId="3778" xr:uid="{00000000-0005-0000-0000-0000C20E0000}"/>
    <cellStyle name="Normal 78 5 3 2" xfId="13852" xr:uid="{00000000-0005-0000-0000-00001C360000}"/>
    <cellStyle name="Normal 78 5 3 2 3" xfId="28950" xr:uid="{00000000-0005-0000-0000-000016710000}"/>
    <cellStyle name="Normal 78 5 3 3" xfId="8832" xr:uid="{00000000-0005-0000-0000-000080220000}"/>
    <cellStyle name="Normal 78 5 3 3 3" xfId="23933" xr:uid="{00000000-0005-0000-0000-00007D5D0000}"/>
    <cellStyle name="Normal 78 5 3 5" xfId="18920" xr:uid="{00000000-0005-0000-0000-0000E8490000}"/>
    <cellStyle name="Normal 78 5 4" xfId="5471" xr:uid="{00000000-0005-0000-0000-00005F150000}"/>
    <cellStyle name="Normal 78 5 4 2" xfId="15523" xr:uid="{00000000-0005-0000-0000-0000A33C0000}"/>
    <cellStyle name="Normal 78 5 4 2 3" xfId="30621" xr:uid="{00000000-0005-0000-0000-00009D770000}"/>
    <cellStyle name="Normal 78 5 4 3" xfId="10503" xr:uid="{00000000-0005-0000-0000-000007290000}"/>
    <cellStyle name="Normal 78 5 4 3 3" xfId="25604" xr:uid="{00000000-0005-0000-0000-000004640000}"/>
    <cellStyle name="Normal 78 5 4 5" xfId="20591" xr:uid="{00000000-0005-0000-0000-00006F500000}"/>
    <cellStyle name="Normal 78 5 5" xfId="12181" xr:uid="{00000000-0005-0000-0000-0000952F0000}"/>
    <cellStyle name="Normal 78 5 5 3" xfId="27279" xr:uid="{00000000-0005-0000-0000-00008F6A0000}"/>
    <cellStyle name="Normal 78 5 6" xfId="7160" xr:uid="{00000000-0005-0000-0000-0000F81B0000}"/>
    <cellStyle name="Normal 78 5 6 3" xfId="22262" xr:uid="{00000000-0005-0000-0000-0000F6560000}"/>
    <cellStyle name="Normal 78 5 8" xfId="17249" xr:uid="{00000000-0005-0000-0000-000061430000}"/>
    <cellStyle name="Normal 78 6" xfId="2505" xr:uid="{00000000-0005-0000-0000-0000C9090000}"/>
    <cellStyle name="Normal 78 6 2" xfId="4197" xr:uid="{00000000-0005-0000-0000-000065100000}"/>
    <cellStyle name="Normal 78 6 2 2" xfId="14270" xr:uid="{00000000-0005-0000-0000-0000BE370000}"/>
    <cellStyle name="Normal 78 6 2 2 3" xfId="29368" xr:uid="{00000000-0005-0000-0000-0000B8720000}"/>
    <cellStyle name="Normal 78 6 2 3" xfId="9250" xr:uid="{00000000-0005-0000-0000-000022240000}"/>
    <cellStyle name="Normal 78 6 2 3 3" xfId="24351" xr:uid="{00000000-0005-0000-0000-00001F5F0000}"/>
    <cellStyle name="Normal 78 6 2 5" xfId="19338" xr:uid="{00000000-0005-0000-0000-00008A4B0000}"/>
    <cellStyle name="Normal 78 6 3" xfId="5889" xr:uid="{00000000-0005-0000-0000-000001170000}"/>
    <cellStyle name="Normal 78 6 3 2" xfId="15941" xr:uid="{00000000-0005-0000-0000-0000453E0000}"/>
    <cellStyle name="Normal 78 6 3 3" xfId="10921" xr:uid="{00000000-0005-0000-0000-0000A92A0000}"/>
    <cellStyle name="Normal 78 6 3 3 3" xfId="26022" xr:uid="{00000000-0005-0000-0000-0000A6650000}"/>
    <cellStyle name="Normal 78 6 3 5" xfId="21009" xr:uid="{00000000-0005-0000-0000-000011520000}"/>
    <cellStyle name="Normal 78 6 4" xfId="12599" xr:uid="{00000000-0005-0000-0000-000037310000}"/>
    <cellStyle name="Normal 78 6 4 3" xfId="27697" xr:uid="{00000000-0005-0000-0000-0000316C0000}"/>
    <cellStyle name="Normal 78 6 5" xfId="7578" xr:uid="{00000000-0005-0000-0000-00009A1D0000}"/>
    <cellStyle name="Normal 78 6 5 3" xfId="22680" xr:uid="{00000000-0005-0000-0000-000098580000}"/>
    <cellStyle name="Normal 78 6 7" xfId="17667" xr:uid="{00000000-0005-0000-0000-000003450000}"/>
    <cellStyle name="Normal 78 7" xfId="3352" xr:uid="{00000000-0005-0000-0000-0000180D0000}"/>
    <cellStyle name="Normal 78 7 2" xfId="13435" xr:uid="{00000000-0005-0000-0000-00007B340000}"/>
    <cellStyle name="Normal 78 7 2 3" xfId="28533" xr:uid="{00000000-0005-0000-0000-0000756F0000}"/>
    <cellStyle name="Normal 78 7 3" xfId="8414" xr:uid="{00000000-0005-0000-0000-0000DE200000}"/>
    <cellStyle name="Normal 78 7 3 3" xfId="23516" xr:uid="{00000000-0005-0000-0000-0000DC5B0000}"/>
    <cellStyle name="Normal 78 7 5" xfId="18503" xr:uid="{00000000-0005-0000-0000-000047480000}"/>
    <cellStyle name="Normal 78 8" xfId="5050" xr:uid="{00000000-0005-0000-0000-0000BA130000}"/>
    <cellStyle name="Normal 78 8 2" xfId="15106" xr:uid="{00000000-0005-0000-0000-0000023B0000}"/>
    <cellStyle name="Normal 78 8 2 3" xfId="30204" xr:uid="{00000000-0005-0000-0000-0000FC750000}"/>
    <cellStyle name="Normal 78 8 3" xfId="10086" xr:uid="{00000000-0005-0000-0000-000066270000}"/>
    <cellStyle name="Normal 78 8 3 3" xfId="25187" xr:uid="{00000000-0005-0000-0000-000063620000}"/>
    <cellStyle name="Normal 78 8 5" xfId="20174" xr:uid="{00000000-0005-0000-0000-0000CE4E0000}"/>
    <cellStyle name="Normal 78 9" xfId="11761" xr:uid="{00000000-0005-0000-0000-0000F12D0000}"/>
    <cellStyle name="Normal 78 9 3" xfId="26861" xr:uid="{00000000-0005-0000-0000-0000ED680000}"/>
    <cellStyle name="Normal 79" xfId="1110" xr:uid="{00000000-0005-0000-0000-000056040000}"/>
    <cellStyle name="Normal 79 10" xfId="6743" xr:uid="{00000000-0005-0000-0000-0000571A0000}"/>
    <cellStyle name="Normal 79 10 3" xfId="21848" xr:uid="{00000000-0005-0000-0000-000058550000}"/>
    <cellStyle name="Normal 79 12" xfId="16833" xr:uid="{00000000-0005-0000-0000-0000C1410000}"/>
    <cellStyle name="Normal 79 2" xfId="1707" xr:uid="{00000000-0005-0000-0000-0000AB060000}"/>
    <cellStyle name="Normal 79 2 11" xfId="16887" xr:uid="{00000000-0005-0000-0000-0000F7410000}"/>
    <cellStyle name="Normal 79 2 2" xfId="1816" xr:uid="{00000000-0005-0000-0000-000018070000}"/>
    <cellStyle name="Normal 79 2 2 10" xfId="16991" xr:uid="{00000000-0005-0000-0000-00005F420000}"/>
    <cellStyle name="Normal 79 2 2 2" xfId="2033" xr:uid="{00000000-0005-0000-0000-0000F1070000}"/>
    <cellStyle name="Normal 79 2 2 2 2" xfId="2454" xr:uid="{00000000-0005-0000-0000-000096090000}"/>
    <cellStyle name="Normal 79 2 2 2 2 2" xfId="3293" xr:uid="{00000000-0005-0000-0000-0000DD0C0000}"/>
    <cellStyle name="Normal 79 2 2 2 2 2 2" xfId="4983" xr:uid="{00000000-0005-0000-0000-000077130000}"/>
    <cellStyle name="Normal 79 2 2 2 2 2 2 2" xfId="15056" xr:uid="{00000000-0005-0000-0000-0000D03A0000}"/>
    <cellStyle name="Normal 79 2 2 2 2 2 2 2 3" xfId="30154" xr:uid="{00000000-0005-0000-0000-0000CA750000}"/>
    <cellStyle name="Normal 79 2 2 2 2 2 2 3" xfId="10036" xr:uid="{00000000-0005-0000-0000-000034270000}"/>
    <cellStyle name="Normal 79 2 2 2 2 2 2 3 3" xfId="25137" xr:uid="{00000000-0005-0000-0000-000031620000}"/>
    <cellStyle name="Normal 79 2 2 2 2 2 2 5" xfId="20124" xr:uid="{00000000-0005-0000-0000-00009C4E0000}"/>
    <cellStyle name="Normal 79 2 2 2 2 2 3" xfId="6675" xr:uid="{00000000-0005-0000-0000-0000131A0000}"/>
    <cellStyle name="Normal 79 2 2 2 2 2 3 2" xfId="16727" xr:uid="{00000000-0005-0000-0000-000057410000}"/>
    <cellStyle name="Normal 79 2 2 2 2 2 3 3" xfId="11707" xr:uid="{00000000-0005-0000-0000-0000BB2D0000}"/>
    <cellStyle name="Normal 79 2 2 2 2 2 3 3 3" xfId="26808" xr:uid="{00000000-0005-0000-0000-0000B8680000}"/>
    <cellStyle name="Normal 79 2 2 2 2 2 3 5" xfId="21795" xr:uid="{00000000-0005-0000-0000-000023550000}"/>
    <cellStyle name="Normal 79 2 2 2 2 2 4" xfId="13385" xr:uid="{00000000-0005-0000-0000-000049340000}"/>
    <cellStyle name="Normal 79 2 2 2 2 2 4 3" xfId="28483" xr:uid="{00000000-0005-0000-0000-0000436F0000}"/>
    <cellStyle name="Normal 79 2 2 2 2 2 5" xfId="8364" xr:uid="{00000000-0005-0000-0000-0000AC200000}"/>
    <cellStyle name="Normal 79 2 2 2 2 2 5 3" xfId="23466" xr:uid="{00000000-0005-0000-0000-0000AA5B0000}"/>
    <cellStyle name="Normal 79 2 2 2 2 2 7" xfId="18453" xr:uid="{00000000-0005-0000-0000-000015480000}"/>
    <cellStyle name="Normal 79 2 2 2 2 3" xfId="4146" xr:uid="{00000000-0005-0000-0000-000032100000}"/>
    <cellStyle name="Normal 79 2 2 2 2 3 2" xfId="14220" xr:uid="{00000000-0005-0000-0000-00008C370000}"/>
    <cellStyle name="Normal 79 2 2 2 2 3 2 3" xfId="29318" xr:uid="{00000000-0005-0000-0000-000086720000}"/>
    <cellStyle name="Normal 79 2 2 2 2 3 3" xfId="9200" xr:uid="{00000000-0005-0000-0000-0000F0230000}"/>
    <cellStyle name="Normal 79 2 2 2 2 3 3 3" xfId="24301" xr:uid="{00000000-0005-0000-0000-0000ED5E0000}"/>
    <cellStyle name="Normal 79 2 2 2 2 3 5" xfId="19288" xr:uid="{00000000-0005-0000-0000-0000584B0000}"/>
    <cellStyle name="Normal 79 2 2 2 2 4" xfId="5839" xr:uid="{00000000-0005-0000-0000-0000CF160000}"/>
    <cellStyle name="Normal 79 2 2 2 2 4 2" xfId="15891" xr:uid="{00000000-0005-0000-0000-0000133E0000}"/>
    <cellStyle name="Normal 79 2 2 2 2 4 3" xfId="10871" xr:uid="{00000000-0005-0000-0000-0000772A0000}"/>
    <cellStyle name="Normal 79 2 2 2 2 4 3 3" xfId="25972" xr:uid="{00000000-0005-0000-0000-000074650000}"/>
    <cellStyle name="Normal 79 2 2 2 2 4 5" xfId="20959" xr:uid="{00000000-0005-0000-0000-0000DF510000}"/>
    <cellStyle name="Normal 79 2 2 2 2 5" xfId="12549" xr:uid="{00000000-0005-0000-0000-000005310000}"/>
    <cellStyle name="Normal 79 2 2 2 2 5 3" xfId="27647" xr:uid="{00000000-0005-0000-0000-0000FF6B0000}"/>
    <cellStyle name="Normal 79 2 2 2 2 6" xfId="7528" xr:uid="{00000000-0005-0000-0000-0000681D0000}"/>
    <cellStyle name="Normal 79 2 2 2 2 6 3" xfId="22630" xr:uid="{00000000-0005-0000-0000-000066580000}"/>
    <cellStyle name="Normal 79 2 2 2 2 8" xfId="17617" xr:uid="{00000000-0005-0000-0000-0000D1440000}"/>
    <cellStyle name="Normal 79 2 2 2 3" xfId="2875" xr:uid="{00000000-0005-0000-0000-00003B0B0000}"/>
    <cellStyle name="Normal 79 2 2 2 3 2" xfId="4565" xr:uid="{00000000-0005-0000-0000-0000D5110000}"/>
    <cellStyle name="Normal 79 2 2 2 3 2 2" xfId="14638" xr:uid="{00000000-0005-0000-0000-00002E390000}"/>
    <cellStyle name="Normal 79 2 2 2 3 2 2 3" xfId="29736" xr:uid="{00000000-0005-0000-0000-000028740000}"/>
    <cellStyle name="Normal 79 2 2 2 3 2 3" xfId="9618" xr:uid="{00000000-0005-0000-0000-000092250000}"/>
    <cellStyle name="Normal 79 2 2 2 3 2 3 3" xfId="24719" xr:uid="{00000000-0005-0000-0000-00008F600000}"/>
    <cellStyle name="Normal 79 2 2 2 3 2 5" xfId="19706" xr:uid="{00000000-0005-0000-0000-0000FA4C0000}"/>
    <cellStyle name="Normal 79 2 2 2 3 3" xfId="6257" xr:uid="{00000000-0005-0000-0000-000071180000}"/>
    <cellStyle name="Normal 79 2 2 2 3 3 2" xfId="16309" xr:uid="{00000000-0005-0000-0000-0000B53F0000}"/>
    <cellStyle name="Normal 79 2 2 2 3 3 3" xfId="11289" xr:uid="{00000000-0005-0000-0000-0000192C0000}"/>
    <cellStyle name="Normal 79 2 2 2 3 3 3 3" xfId="26390" xr:uid="{00000000-0005-0000-0000-000016670000}"/>
    <cellStyle name="Normal 79 2 2 2 3 3 5" xfId="21377" xr:uid="{00000000-0005-0000-0000-000081530000}"/>
    <cellStyle name="Normal 79 2 2 2 3 4" xfId="12967" xr:uid="{00000000-0005-0000-0000-0000A7320000}"/>
    <cellStyle name="Normal 79 2 2 2 3 4 3" xfId="28065" xr:uid="{00000000-0005-0000-0000-0000A16D0000}"/>
    <cellStyle name="Normal 79 2 2 2 3 5" xfId="7946" xr:uid="{00000000-0005-0000-0000-00000A1F0000}"/>
    <cellStyle name="Normal 79 2 2 2 3 5 3" xfId="23048" xr:uid="{00000000-0005-0000-0000-0000085A0000}"/>
    <cellStyle name="Normal 79 2 2 2 3 7" xfId="18035" xr:uid="{00000000-0005-0000-0000-000073460000}"/>
    <cellStyle name="Normal 79 2 2 2 4" xfId="3728" xr:uid="{00000000-0005-0000-0000-0000900E0000}"/>
    <cellStyle name="Normal 79 2 2 2 4 2" xfId="13802" xr:uid="{00000000-0005-0000-0000-0000EA350000}"/>
    <cellStyle name="Normal 79 2 2 2 4 2 3" xfId="28900" xr:uid="{00000000-0005-0000-0000-0000E4700000}"/>
    <cellStyle name="Normal 79 2 2 2 4 3" xfId="8782" xr:uid="{00000000-0005-0000-0000-00004E220000}"/>
    <cellStyle name="Normal 79 2 2 2 4 3 3" xfId="23883" xr:uid="{00000000-0005-0000-0000-00004B5D0000}"/>
    <cellStyle name="Normal 79 2 2 2 4 5" xfId="18870" xr:uid="{00000000-0005-0000-0000-0000B6490000}"/>
    <cellStyle name="Normal 79 2 2 2 5" xfId="5421" xr:uid="{00000000-0005-0000-0000-00002D150000}"/>
    <cellStyle name="Normal 79 2 2 2 5 2" xfId="15473" xr:uid="{00000000-0005-0000-0000-0000713C0000}"/>
    <cellStyle name="Normal 79 2 2 2 5 2 3" xfId="30571" xr:uid="{00000000-0005-0000-0000-00006B770000}"/>
    <cellStyle name="Normal 79 2 2 2 5 3" xfId="10453" xr:uid="{00000000-0005-0000-0000-0000D5280000}"/>
    <cellStyle name="Normal 79 2 2 2 5 3 3" xfId="25554" xr:uid="{00000000-0005-0000-0000-0000D2630000}"/>
    <cellStyle name="Normal 79 2 2 2 5 5" xfId="20541" xr:uid="{00000000-0005-0000-0000-00003D500000}"/>
    <cellStyle name="Normal 79 2 2 2 6" xfId="12131" xr:uid="{00000000-0005-0000-0000-0000632F0000}"/>
    <cellStyle name="Normal 79 2 2 2 6 3" xfId="27229" xr:uid="{00000000-0005-0000-0000-00005D6A0000}"/>
    <cellStyle name="Normal 79 2 2 2 7" xfId="7110" xr:uid="{00000000-0005-0000-0000-0000C61B0000}"/>
    <cellStyle name="Normal 79 2 2 2 7 3" xfId="22212" xr:uid="{00000000-0005-0000-0000-0000C4560000}"/>
    <cellStyle name="Normal 79 2 2 2 9" xfId="17199" xr:uid="{00000000-0005-0000-0000-00002F430000}"/>
    <cellStyle name="Normal 79 2 2 3" xfId="2246" xr:uid="{00000000-0005-0000-0000-0000C6080000}"/>
    <cellStyle name="Normal 79 2 2 3 2" xfId="3085" xr:uid="{00000000-0005-0000-0000-00000D0C0000}"/>
    <cellStyle name="Normal 79 2 2 3 2 2" xfId="4775" xr:uid="{00000000-0005-0000-0000-0000A7120000}"/>
    <cellStyle name="Normal 79 2 2 3 2 2 2" xfId="14848" xr:uid="{00000000-0005-0000-0000-0000003A0000}"/>
    <cellStyle name="Normal 79 2 2 3 2 2 2 3" xfId="29946" xr:uid="{00000000-0005-0000-0000-0000FA740000}"/>
    <cellStyle name="Normal 79 2 2 3 2 2 3" xfId="9828" xr:uid="{00000000-0005-0000-0000-000064260000}"/>
    <cellStyle name="Normal 79 2 2 3 2 2 3 3" xfId="24929" xr:uid="{00000000-0005-0000-0000-000061610000}"/>
    <cellStyle name="Normal 79 2 2 3 2 2 5" xfId="19916" xr:uid="{00000000-0005-0000-0000-0000CC4D0000}"/>
    <cellStyle name="Normal 79 2 2 3 2 3" xfId="6467" xr:uid="{00000000-0005-0000-0000-000043190000}"/>
    <cellStyle name="Normal 79 2 2 3 2 3 2" xfId="16519" xr:uid="{00000000-0005-0000-0000-000087400000}"/>
    <cellStyle name="Normal 79 2 2 3 2 3 3" xfId="11499" xr:uid="{00000000-0005-0000-0000-0000EB2C0000}"/>
    <cellStyle name="Normal 79 2 2 3 2 3 3 3" xfId="26600" xr:uid="{00000000-0005-0000-0000-0000E8670000}"/>
    <cellStyle name="Normal 79 2 2 3 2 3 5" xfId="21587" xr:uid="{00000000-0005-0000-0000-000053540000}"/>
    <cellStyle name="Normal 79 2 2 3 2 4" xfId="13177" xr:uid="{00000000-0005-0000-0000-000079330000}"/>
    <cellStyle name="Normal 79 2 2 3 2 4 3" xfId="28275" xr:uid="{00000000-0005-0000-0000-0000736E0000}"/>
    <cellStyle name="Normal 79 2 2 3 2 5" xfId="8156" xr:uid="{00000000-0005-0000-0000-0000DC1F0000}"/>
    <cellStyle name="Normal 79 2 2 3 2 5 3" xfId="23258" xr:uid="{00000000-0005-0000-0000-0000DA5A0000}"/>
    <cellStyle name="Normal 79 2 2 3 2 7" xfId="18245" xr:uid="{00000000-0005-0000-0000-000045470000}"/>
    <cellStyle name="Normal 79 2 2 3 3" xfId="3938" xr:uid="{00000000-0005-0000-0000-0000620F0000}"/>
    <cellStyle name="Normal 79 2 2 3 3 2" xfId="14012" xr:uid="{00000000-0005-0000-0000-0000BC360000}"/>
    <cellStyle name="Normal 79 2 2 3 3 2 3" xfId="29110" xr:uid="{00000000-0005-0000-0000-0000B6710000}"/>
    <cellStyle name="Normal 79 2 2 3 3 3" xfId="8992" xr:uid="{00000000-0005-0000-0000-000020230000}"/>
    <cellStyle name="Normal 79 2 2 3 3 3 3" xfId="24093" xr:uid="{00000000-0005-0000-0000-00001D5E0000}"/>
    <cellStyle name="Normal 79 2 2 3 3 5" xfId="19080" xr:uid="{00000000-0005-0000-0000-0000884A0000}"/>
    <cellStyle name="Normal 79 2 2 3 4" xfId="5631" xr:uid="{00000000-0005-0000-0000-0000FF150000}"/>
    <cellStyle name="Normal 79 2 2 3 4 2" xfId="15683" xr:uid="{00000000-0005-0000-0000-0000433D0000}"/>
    <cellStyle name="Normal 79 2 2 3 4 2 3" xfId="30781" xr:uid="{00000000-0005-0000-0000-00003D780000}"/>
    <cellStyle name="Normal 79 2 2 3 4 3" xfId="10663" xr:uid="{00000000-0005-0000-0000-0000A7290000}"/>
    <cellStyle name="Normal 79 2 2 3 4 3 3" xfId="25764" xr:uid="{00000000-0005-0000-0000-0000A4640000}"/>
    <cellStyle name="Normal 79 2 2 3 4 5" xfId="20751" xr:uid="{00000000-0005-0000-0000-00000F510000}"/>
    <cellStyle name="Normal 79 2 2 3 5" xfId="12341" xr:uid="{00000000-0005-0000-0000-000035300000}"/>
    <cellStyle name="Normal 79 2 2 3 5 3" xfId="27439" xr:uid="{00000000-0005-0000-0000-00002F6B0000}"/>
    <cellStyle name="Normal 79 2 2 3 6" xfId="7320" xr:uid="{00000000-0005-0000-0000-0000981C0000}"/>
    <cellStyle name="Normal 79 2 2 3 6 3" xfId="22422" xr:uid="{00000000-0005-0000-0000-000096570000}"/>
    <cellStyle name="Normal 79 2 2 3 8" xfId="17409" xr:uid="{00000000-0005-0000-0000-000001440000}"/>
    <cellStyle name="Normal 79 2 2 4" xfId="2667" xr:uid="{00000000-0005-0000-0000-00006B0A0000}"/>
    <cellStyle name="Normal 79 2 2 4 2" xfId="4357" xr:uid="{00000000-0005-0000-0000-000005110000}"/>
    <cellStyle name="Normal 79 2 2 4 2 2" xfId="14430" xr:uid="{00000000-0005-0000-0000-00005E380000}"/>
    <cellStyle name="Normal 79 2 2 4 2 2 3" xfId="29528" xr:uid="{00000000-0005-0000-0000-000058730000}"/>
    <cellStyle name="Normal 79 2 2 4 2 3" xfId="9410" xr:uid="{00000000-0005-0000-0000-0000C2240000}"/>
    <cellStyle name="Normal 79 2 2 4 2 3 3" xfId="24511" xr:uid="{00000000-0005-0000-0000-0000BF5F0000}"/>
    <cellStyle name="Normal 79 2 2 4 2 5" xfId="19498" xr:uid="{00000000-0005-0000-0000-00002A4C0000}"/>
    <cellStyle name="Normal 79 2 2 4 3" xfId="6049" xr:uid="{00000000-0005-0000-0000-0000A1170000}"/>
    <cellStyle name="Normal 79 2 2 4 3 2" xfId="16101" xr:uid="{00000000-0005-0000-0000-0000E53E0000}"/>
    <cellStyle name="Normal 79 2 2 4 3 3" xfId="11081" xr:uid="{00000000-0005-0000-0000-0000492B0000}"/>
    <cellStyle name="Normal 79 2 2 4 3 3 3" xfId="26182" xr:uid="{00000000-0005-0000-0000-000046660000}"/>
    <cellStyle name="Normal 79 2 2 4 3 5" xfId="21169" xr:uid="{00000000-0005-0000-0000-0000B1520000}"/>
    <cellStyle name="Normal 79 2 2 4 4" xfId="12759" xr:uid="{00000000-0005-0000-0000-0000D7310000}"/>
    <cellStyle name="Normal 79 2 2 4 4 3" xfId="27857" xr:uid="{00000000-0005-0000-0000-0000D16C0000}"/>
    <cellStyle name="Normal 79 2 2 4 5" xfId="7738" xr:uid="{00000000-0005-0000-0000-00003A1E0000}"/>
    <cellStyle name="Normal 79 2 2 4 5 3" xfId="22840" xr:uid="{00000000-0005-0000-0000-000038590000}"/>
    <cellStyle name="Normal 79 2 2 4 7" xfId="17827" xr:uid="{00000000-0005-0000-0000-0000A3450000}"/>
    <cellStyle name="Normal 79 2 2 5" xfId="3520" xr:uid="{00000000-0005-0000-0000-0000C00D0000}"/>
    <cellStyle name="Normal 79 2 2 5 2" xfId="13594" xr:uid="{00000000-0005-0000-0000-00001A350000}"/>
    <cellStyle name="Normal 79 2 2 5 2 3" xfId="28692" xr:uid="{00000000-0005-0000-0000-000014700000}"/>
    <cellStyle name="Normal 79 2 2 5 3" xfId="8574" xr:uid="{00000000-0005-0000-0000-00007E210000}"/>
    <cellStyle name="Normal 79 2 2 5 3 3" xfId="23675" xr:uid="{00000000-0005-0000-0000-00007B5C0000}"/>
    <cellStyle name="Normal 79 2 2 5 5" xfId="18662" xr:uid="{00000000-0005-0000-0000-0000E6480000}"/>
    <cellStyle name="Normal 79 2 2 6" xfId="5213" xr:uid="{00000000-0005-0000-0000-00005D140000}"/>
    <cellStyle name="Normal 79 2 2 6 2" xfId="15265" xr:uid="{00000000-0005-0000-0000-0000A13B0000}"/>
    <cellStyle name="Normal 79 2 2 6 2 3" xfId="30363" xr:uid="{00000000-0005-0000-0000-00009B760000}"/>
    <cellStyle name="Normal 79 2 2 6 3" xfId="10245" xr:uid="{00000000-0005-0000-0000-000005280000}"/>
    <cellStyle name="Normal 79 2 2 6 3 3" xfId="25346" xr:uid="{00000000-0005-0000-0000-000002630000}"/>
    <cellStyle name="Normal 79 2 2 6 5" xfId="20333" xr:uid="{00000000-0005-0000-0000-00006D4F0000}"/>
    <cellStyle name="Normal 79 2 2 7" xfId="11923" xr:uid="{00000000-0005-0000-0000-0000932E0000}"/>
    <cellStyle name="Normal 79 2 2 7 3" xfId="27021" xr:uid="{00000000-0005-0000-0000-00008D690000}"/>
    <cellStyle name="Normal 79 2 2 8" xfId="6902" xr:uid="{00000000-0005-0000-0000-0000F61A0000}"/>
    <cellStyle name="Normal 79 2 2 8 3" xfId="22004" xr:uid="{00000000-0005-0000-0000-0000F4550000}"/>
    <cellStyle name="Normal 79 2 3" xfId="1929" xr:uid="{00000000-0005-0000-0000-000089070000}"/>
    <cellStyle name="Normal 79 2 3 2" xfId="2350" xr:uid="{00000000-0005-0000-0000-00002E090000}"/>
    <cellStyle name="Normal 79 2 3 2 2" xfId="3189" xr:uid="{00000000-0005-0000-0000-0000750C0000}"/>
    <cellStyle name="Normal 79 2 3 2 2 2" xfId="4879" xr:uid="{00000000-0005-0000-0000-00000F130000}"/>
    <cellStyle name="Normal 79 2 3 2 2 2 2" xfId="14952" xr:uid="{00000000-0005-0000-0000-0000683A0000}"/>
    <cellStyle name="Normal 79 2 3 2 2 2 2 3" xfId="30050" xr:uid="{00000000-0005-0000-0000-000062750000}"/>
    <cellStyle name="Normal 79 2 3 2 2 2 3" xfId="9932" xr:uid="{00000000-0005-0000-0000-0000CC260000}"/>
    <cellStyle name="Normal 79 2 3 2 2 2 3 3" xfId="25033" xr:uid="{00000000-0005-0000-0000-0000C9610000}"/>
    <cellStyle name="Normal 79 2 3 2 2 2 5" xfId="20020" xr:uid="{00000000-0005-0000-0000-0000344E0000}"/>
    <cellStyle name="Normal 79 2 3 2 2 3" xfId="6571" xr:uid="{00000000-0005-0000-0000-0000AB190000}"/>
    <cellStyle name="Normal 79 2 3 2 2 3 2" xfId="16623" xr:uid="{00000000-0005-0000-0000-0000EF400000}"/>
    <cellStyle name="Normal 79 2 3 2 2 3 3" xfId="11603" xr:uid="{00000000-0005-0000-0000-0000532D0000}"/>
    <cellStyle name="Normal 79 2 3 2 2 3 3 3" xfId="26704" xr:uid="{00000000-0005-0000-0000-000050680000}"/>
    <cellStyle name="Normal 79 2 3 2 2 3 5" xfId="21691" xr:uid="{00000000-0005-0000-0000-0000BB540000}"/>
    <cellStyle name="Normal 79 2 3 2 2 4" xfId="13281" xr:uid="{00000000-0005-0000-0000-0000E1330000}"/>
    <cellStyle name="Normal 79 2 3 2 2 4 3" xfId="28379" xr:uid="{00000000-0005-0000-0000-0000DB6E0000}"/>
    <cellStyle name="Normal 79 2 3 2 2 5" xfId="8260" xr:uid="{00000000-0005-0000-0000-000044200000}"/>
    <cellStyle name="Normal 79 2 3 2 2 5 3" xfId="23362" xr:uid="{00000000-0005-0000-0000-0000425B0000}"/>
    <cellStyle name="Normal 79 2 3 2 2 7" xfId="18349" xr:uid="{00000000-0005-0000-0000-0000AD470000}"/>
    <cellStyle name="Normal 79 2 3 2 3" xfId="4042" xr:uid="{00000000-0005-0000-0000-0000CA0F0000}"/>
    <cellStyle name="Normal 79 2 3 2 3 2" xfId="14116" xr:uid="{00000000-0005-0000-0000-000024370000}"/>
    <cellStyle name="Normal 79 2 3 2 3 2 3" xfId="29214" xr:uid="{00000000-0005-0000-0000-00001E720000}"/>
    <cellStyle name="Normal 79 2 3 2 3 3" xfId="9096" xr:uid="{00000000-0005-0000-0000-000088230000}"/>
    <cellStyle name="Normal 79 2 3 2 3 3 3" xfId="24197" xr:uid="{00000000-0005-0000-0000-0000855E0000}"/>
    <cellStyle name="Normal 79 2 3 2 3 5" xfId="19184" xr:uid="{00000000-0005-0000-0000-0000F04A0000}"/>
    <cellStyle name="Normal 79 2 3 2 4" xfId="5735" xr:uid="{00000000-0005-0000-0000-000067160000}"/>
    <cellStyle name="Normal 79 2 3 2 4 2" xfId="15787" xr:uid="{00000000-0005-0000-0000-0000AB3D0000}"/>
    <cellStyle name="Normal 79 2 3 2 4 2 3" xfId="30885" xr:uid="{00000000-0005-0000-0000-0000A5780000}"/>
    <cellStyle name="Normal 79 2 3 2 4 3" xfId="10767" xr:uid="{00000000-0005-0000-0000-00000F2A0000}"/>
    <cellStyle name="Normal 79 2 3 2 4 3 3" xfId="25868" xr:uid="{00000000-0005-0000-0000-00000C650000}"/>
    <cellStyle name="Normal 79 2 3 2 4 5" xfId="20855" xr:uid="{00000000-0005-0000-0000-000077510000}"/>
    <cellStyle name="Normal 79 2 3 2 5" xfId="12445" xr:uid="{00000000-0005-0000-0000-00009D300000}"/>
    <cellStyle name="Normal 79 2 3 2 5 3" xfId="27543" xr:uid="{00000000-0005-0000-0000-0000976B0000}"/>
    <cellStyle name="Normal 79 2 3 2 6" xfId="7424" xr:uid="{00000000-0005-0000-0000-0000001D0000}"/>
    <cellStyle name="Normal 79 2 3 2 6 3" xfId="22526" xr:uid="{00000000-0005-0000-0000-0000FE570000}"/>
    <cellStyle name="Normal 79 2 3 2 8" xfId="17513" xr:uid="{00000000-0005-0000-0000-000069440000}"/>
    <cellStyle name="Normal 79 2 3 3" xfId="2771" xr:uid="{00000000-0005-0000-0000-0000D30A0000}"/>
    <cellStyle name="Normal 79 2 3 3 2" xfId="4461" xr:uid="{00000000-0005-0000-0000-00006D110000}"/>
    <cellStyle name="Normal 79 2 3 3 2 2" xfId="14534" xr:uid="{00000000-0005-0000-0000-0000C6380000}"/>
    <cellStyle name="Normal 79 2 3 3 2 2 3" xfId="29632" xr:uid="{00000000-0005-0000-0000-0000C0730000}"/>
    <cellStyle name="Normal 79 2 3 3 2 3" xfId="9514" xr:uid="{00000000-0005-0000-0000-00002A250000}"/>
    <cellStyle name="Normal 79 2 3 3 2 3 3" xfId="24615" xr:uid="{00000000-0005-0000-0000-000027600000}"/>
    <cellStyle name="Normal 79 2 3 3 2 5" xfId="19602" xr:uid="{00000000-0005-0000-0000-0000924C0000}"/>
    <cellStyle name="Normal 79 2 3 3 3" xfId="6153" xr:uid="{00000000-0005-0000-0000-000009180000}"/>
    <cellStyle name="Normal 79 2 3 3 3 2" xfId="16205" xr:uid="{00000000-0005-0000-0000-00004D3F0000}"/>
    <cellStyle name="Normal 79 2 3 3 3 3" xfId="11185" xr:uid="{00000000-0005-0000-0000-0000B12B0000}"/>
    <cellStyle name="Normal 79 2 3 3 3 3 3" xfId="26286" xr:uid="{00000000-0005-0000-0000-0000AE660000}"/>
    <cellStyle name="Normal 79 2 3 3 3 5" xfId="21273" xr:uid="{00000000-0005-0000-0000-000019530000}"/>
    <cellStyle name="Normal 79 2 3 3 4" xfId="12863" xr:uid="{00000000-0005-0000-0000-00003F320000}"/>
    <cellStyle name="Normal 79 2 3 3 4 3" xfId="27961" xr:uid="{00000000-0005-0000-0000-0000396D0000}"/>
    <cellStyle name="Normal 79 2 3 3 5" xfId="7842" xr:uid="{00000000-0005-0000-0000-0000A21E0000}"/>
    <cellStyle name="Normal 79 2 3 3 5 3" xfId="22944" xr:uid="{00000000-0005-0000-0000-0000A0590000}"/>
    <cellStyle name="Normal 79 2 3 3 7" xfId="17931" xr:uid="{00000000-0005-0000-0000-00000B460000}"/>
    <cellStyle name="Normal 79 2 3 4" xfId="3624" xr:uid="{00000000-0005-0000-0000-0000280E0000}"/>
    <cellStyle name="Normal 79 2 3 4 2" xfId="13698" xr:uid="{00000000-0005-0000-0000-000082350000}"/>
    <cellStyle name="Normal 79 2 3 4 2 3" xfId="28796" xr:uid="{00000000-0005-0000-0000-00007C700000}"/>
    <cellStyle name="Normal 79 2 3 4 3" xfId="8678" xr:uid="{00000000-0005-0000-0000-0000E6210000}"/>
    <cellStyle name="Normal 79 2 3 4 3 3" xfId="23779" xr:uid="{00000000-0005-0000-0000-0000E35C0000}"/>
    <cellStyle name="Normal 79 2 3 4 5" xfId="18766" xr:uid="{00000000-0005-0000-0000-00004E490000}"/>
    <cellStyle name="Normal 79 2 3 5" xfId="5317" xr:uid="{00000000-0005-0000-0000-0000C5140000}"/>
    <cellStyle name="Normal 79 2 3 5 2" xfId="15369" xr:uid="{00000000-0005-0000-0000-0000093C0000}"/>
    <cellStyle name="Normal 79 2 3 5 2 3" xfId="30467" xr:uid="{00000000-0005-0000-0000-000003770000}"/>
    <cellStyle name="Normal 79 2 3 5 3" xfId="10349" xr:uid="{00000000-0005-0000-0000-00006D280000}"/>
    <cellStyle name="Normal 79 2 3 5 3 3" xfId="25450" xr:uid="{00000000-0005-0000-0000-00006A630000}"/>
    <cellStyle name="Normal 79 2 3 5 5" xfId="20437" xr:uid="{00000000-0005-0000-0000-0000D54F0000}"/>
    <cellStyle name="Normal 79 2 3 6" xfId="12027" xr:uid="{00000000-0005-0000-0000-0000FB2E0000}"/>
    <cellStyle name="Normal 79 2 3 6 3" xfId="27125" xr:uid="{00000000-0005-0000-0000-0000F5690000}"/>
    <cellStyle name="Normal 79 2 3 7" xfId="7006" xr:uid="{00000000-0005-0000-0000-00005E1B0000}"/>
    <cellStyle name="Normal 79 2 3 7 3" xfId="22108" xr:uid="{00000000-0005-0000-0000-00005C560000}"/>
    <cellStyle name="Normal 79 2 3 9" xfId="17095" xr:uid="{00000000-0005-0000-0000-0000C7420000}"/>
    <cellStyle name="Normal 79 2 4" xfId="2142" xr:uid="{00000000-0005-0000-0000-00005E080000}"/>
    <cellStyle name="Normal 79 2 4 2" xfId="2981" xr:uid="{00000000-0005-0000-0000-0000A50B0000}"/>
    <cellStyle name="Normal 79 2 4 2 2" xfId="4671" xr:uid="{00000000-0005-0000-0000-00003F120000}"/>
    <cellStyle name="Normal 79 2 4 2 2 2" xfId="14744" xr:uid="{00000000-0005-0000-0000-000098390000}"/>
    <cellStyle name="Normal 79 2 4 2 2 2 3" xfId="29842" xr:uid="{00000000-0005-0000-0000-000092740000}"/>
    <cellStyle name="Normal 79 2 4 2 2 3" xfId="9724" xr:uid="{00000000-0005-0000-0000-0000FC250000}"/>
    <cellStyle name="Normal 79 2 4 2 2 3 3" xfId="24825" xr:uid="{00000000-0005-0000-0000-0000F9600000}"/>
    <cellStyle name="Normal 79 2 4 2 2 5" xfId="19812" xr:uid="{00000000-0005-0000-0000-0000644D0000}"/>
    <cellStyle name="Normal 79 2 4 2 3" xfId="6363" xr:uid="{00000000-0005-0000-0000-0000DB180000}"/>
    <cellStyle name="Normal 79 2 4 2 3 2" xfId="16415" xr:uid="{00000000-0005-0000-0000-00001F400000}"/>
    <cellStyle name="Normal 79 2 4 2 3 3" xfId="11395" xr:uid="{00000000-0005-0000-0000-0000832C0000}"/>
    <cellStyle name="Normal 79 2 4 2 3 3 3" xfId="26496" xr:uid="{00000000-0005-0000-0000-000080670000}"/>
    <cellStyle name="Normal 79 2 4 2 3 5" xfId="21483" xr:uid="{00000000-0005-0000-0000-0000EB530000}"/>
    <cellStyle name="Normal 79 2 4 2 4" xfId="13073" xr:uid="{00000000-0005-0000-0000-000011330000}"/>
    <cellStyle name="Normal 79 2 4 2 4 3" xfId="28171" xr:uid="{00000000-0005-0000-0000-00000B6E0000}"/>
    <cellStyle name="Normal 79 2 4 2 5" xfId="8052" xr:uid="{00000000-0005-0000-0000-0000741F0000}"/>
    <cellStyle name="Normal 79 2 4 2 5 3" xfId="23154" xr:uid="{00000000-0005-0000-0000-0000725A0000}"/>
    <cellStyle name="Normal 79 2 4 2 7" xfId="18141" xr:uid="{00000000-0005-0000-0000-0000DD460000}"/>
    <cellStyle name="Normal 79 2 4 3" xfId="3834" xr:uid="{00000000-0005-0000-0000-0000FA0E0000}"/>
    <cellStyle name="Normal 79 2 4 3 2" xfId="13908" xr:uid="{00000000-0005-0000-0000-000054360000}"/>
    <cellStyle name="Normal 79 2 4 3 2 3" xfId="29006" xr:uid="{00000000-0005-0000-0000-00004E710000}"/>
    <cellStyle name="Normal 79 2 4 3 3" xfId="8888" xr:uid="{00000000-0005-0000-0000-0000B8220000}"/>
    <cellStyle name="Normal 79 2 4 3 3 3" xfId="23989" xr:uid="{00000000-0005-0000-0000-0000B55D0000}"/>
    <cellStyle name="Normal 79 2 4 3 5" xfId="18976" xr:uid="{00000000-0005-0000-0000-0000204A0000}"/>
    <cellStyle name="Normal 79 2 4 4" xfId="5527" xr:uid="{00000000-0005-0000-0000-000097150000}"/>
    <cellStyle name="Normal 79 2 4 4 2" xfId="15579" xr:uid="{00000000-0005-0000-0000-0000DB3C0000}"/>
    <cellStyle name="Normal 79 2 4 4 2 3" xfId="30677" xr:uid="{00000000-0005-0000-0000-0000D5770000}"/>
    <cellStyle name="Normal 79 2 4 4 3" xfId="10559" xr:uid="{00000000-0005-0000-0000-00003F290000}"/>
    <cellStyle name="Normal 79 2 4 4 3 3" xfId="25660" xr:uid="{00000000-0005-0000-0000-00003C640000}"/>
    <cellStyle name="Normal 79 2 4 4 5" xfId="20647" xr:uid="{00000000-0005-0000-0000-0000A7500000}"/>
    <cellStyle name="Normal 79 2 4 5" xfId="12237" xr:uid="{00000000-0005-0000-0000-0000CD2F0000}"/>
    <cellStyle name="Normal 79 2 4 5 3" xfId="27335" xr:uid="{00000000-0005-0000-0000-0000C76A0000}"/>
    <cellStyle name="Normal 79 2 4 6" xfId="7216" xr:uid="{00000000-0005-0000-0000-0000301C0000}"/>
    <cellStyle name="Normal 79 2 4 6 3" xfId="22318" xr:uid="{00000000-0005-0000-0000-00002E570000}"/>
    <cellStyle name="Normal 79 2 4 8" xfId="17305" xr:uid="{00000000-0005-0000-0000-000099430000}"/>
    <cellStyle name="Normal 79 2 5" xfId="2563" xr:uid="{00000000-0005-0000-0000-0000030A0000}"/>
    <cellStyle name="Normal 79 2 5 2" xfId="4253" xr:uid="{00000000-0005-0000-0000-00009D100000}"/>
    <cellStyle name="Normal 79 2 5 2 2" xfId="14326" xr:uid="{00000000-0005-0000-0000-0000F6370000}"/>
    <cellStyle name="Normal 79 2 5 2 2 3" xfId="29424" xr:uid="{00000000-0005-0000-0000-0000F0720000}"/>
    <cellStyle name="Normal 79 2 5 2 3" xfId="9306" xr:uid="{00000000-0005-0000-0000-00005A240000}"/>
    <cellStyle name="Normal 79 2 5 2 3 3" xfId="24407" xr:uid="{00000000-0005-0000-0000-0000575F0000}"/>
    <cellStyle name="Normal 79 2 5 2 5" xfId="19394" xr:uid="{00000000-0005-0000-0000-0000C24B0000}"/>
    <cellStyle name="Normal 79 2 5 3" xfId="5945" xr:uid="{00000000-0005-0000-0000-000039170000}"/>
    <cellStyle name="Normal 79 2 5 3 2" xfId="15997" xr:uid="{00000000-0005-0000-0000-00007D3E0000}"/>
    <cellStyle name="Normal 79 2 5 3 3" xfId="10977" xr:uid="{00000000-0005-0000-0000-0000E12A0000}"/>
    <cellStyle name="Normal 79 2 5 3 3 3" xfId="26078" xr:uid="{00000000-0005-0000-0000-0000DE650000}"/>
    <cellStyle name="Normal 79 2 5 3 5" xfId="21065" xr:uid="{00000000-0005-0000-0000-000049520000}"/>
    <cellStyle name="Normal 79 2 5 4" xfId="12655" xr:uid="{00000000-0005-0000-0000-00006F310000}"/>
    <cellStyle name="Normal 79 2 5 4 3" xfId="27753" xr:uid="{00000000-0005-0000-0000-0000696C0000}"/>
    <cellStyle name="Normal 79 2 5 5" xfId="7634" xr:uid="{00000000-0005-0000-0000-0000D21D0000}"/>
    <cellStyle name="Normal 79 2 5 5 3" xfId="22736" xr:uid="{00000000-0005-0000-0000-0000D0580000}"/>
    <cellStyle name="Normal 79 2 5 7" xfId="17723" xr:uid="{00000000-0005-0000-0000-00003B450000}"/>
    <cellStyle name="Normal 79 2 6" xfId="3416" xr:uid="{00000000-0005-0000-0000-0000580D0000}"/>
    <cellStyle name="Normal 79 2 6 2" xfId="13490" xr:uid="{00000000-0005-0000-0000-0000B2340000}"/>
    <cellStyle name="Normal 79 2 6 2 3" xfId="28588" xr:uid="{00000000-0005-0000-0000-0000AC6F0000}"/>
    <cellStyle name="Normal 79 2 6 3" xfId="8470" xr:uid="{00000000-0005-0000-0000-000016210000}"/>
    <cellStyle name="Normal 79 2 6 3 3" xfId="23571" xr:uid="{00000000-0005-0000-0000-0000135C0000}"/>
    <cellStyle name="Normal 79 2 6 5" xfId="18558" xr:uid="{00000000-0005-0000-0000-00007E480000}"/>
    <cellStyle name="Normal 79 2 7" xfId="5109" xr:uid="{00000000-0005-0000-0000-0000F5130000}"/>
    <cellStyle name="Normal 79 2 7 2" xfId="15161" xr:uid="{00000000-0005-0000-0000-0000393B0000}"/>
    <cellStyle name="Normal 79 2 7 2 3" xfId="30259" xr:uid="{00000000-0005-0000-0000-000033760000}"/>
    <cellStyle name="Normal 79 2 7 3" xfId="10141" xr:uid="{00000000-0005-0000-0000-00009D270000}"/>
    <cellStyle name="Normal 79 2 7 3 3" xfId="25242" xr:uid="{00000000-0005-0000-0000-00009A620000}"/>
    <cellStyle name="Normal 79 2 7 5" xfId="20229" xr:uid="{00000000-0005-0000-0000-0000054F0000}"/>
    <cellStyle name="Normal 79 2 8" xfId="11819" xr:uid="{00000000-0005-0000-0000-00002B2E0000}"/>
    <cellStyle name="Normal 79 2 8 3" xfId="26917" xr:uid="{00000000-0005-0000-0000-000025690000}"/>
    <cellStyle name="Normal 79 2 9" xfId="6798" xr:uid="{00000000-0005-0000-0000-00008E1A0000}"/>
    <cellStyle name="Normal 79 2 9 3" xfId="21900" xr:uid="{00000000-0005-0000-0000-00008C550000}"/>
    <cellStyle name="Normal 79 3" xfId="1762" xr:uid="{00000000-0005-0000-0000-0000E2060000}"/>
    <cellStyle name="Normal 79 3 10" xfId="16939" xr:uid="{00000000-0005-0000-0000-00002B420000}"/>
    <cellStyle name="Normal 79 3 2" xfId="1981" xr:uid="{00000000-0005-0000-0000-0000BD070000}"/>
    <cellStyle name="Normal 79 3 2 2" xfId="2402" xr:uid="{00000000-0005-0000-0000-000062090000}"/>
    <cellStyle name="Normal 79 3 2 2 2" xfId="3241" xr:uid="{00000000-0005-0000-0000-0000A90C0000}"/>
    <cellStyle name="Normal 79 3 2 2 2 2" xfId="4931" xr:uid="{00000000-0005-0000-0000-000043130000}"/>
    <cellStyle name="Normal 79 3 2 2 2 2 2" xfId="15004" xr:uid="{00000000-0005-0000-0000-00009C3A0000}"/>
    <cellStyle name="Normal 79 3 2 2 2 2 2 3" xfId="30102" xr:uid="{00000000-0005-0000-0000-000096750000}"/>
    <cellStyle name="Normal 79 3 2 2 2 2 3" xfId="9984" xr:uid="{00000000-0005-0000-0000-000000270000}"/>
    <cellStyle name="Normal 79 3 2 2 2 2 3 3" xfId="25085" xr:uid="{00000000-0005-0000-0000-0000FD610000}"/>
    <cellStyle name="Normal 79 3 2 2 2 2 5" xfId="20072" xr:uid="{00000000-0005-0000-0000-0000684E0000}"/>
    <cellStyle name="Normal 79 3 2 2 2 3" xfId="6623" xr:uid="{00000000-0005-0000-0000-0000DF190000}"/>
    <cellStyle name="Normal 79 3 2 2 2 3 2" xfId="16675" xr:uid="{00000000-0005-0000-0000-000023410000}"/>
    <cellStyle name="Normal 79 3 2 2 2 3 3" xfId="11655" xr:uid="{00000000-0005-0000-0000-0000872D0000}"/>
    <cellStyle name="Normal 79 3 2 2 2 3 3 3" xfId="26756" xr:uid="{00000000-0005-0000-0000-000084680000}"/>
    <cellStyle name="Normal 79 3 2 2 2 3 5" xfId="21743" xr:uid="{00000000-0005-0000-0000-0000EF540000}"/>
    <cellStyle name="Normal 79 3 2 2 2 4" xfId="13333" xr:uid="{00000000-0005-0000-0000-000015340000}"/>
    <cellStyle name="Normal 79 3 2 2 2 4 3" xfId="28431" xr:uid="{00000000-0005-0000-0000-00000F6F0000}"/>
    <cellStyle name="Normal 79 3 2 2 2 5" xfId="8312" xr:uid="{00000000-0005-0000-0000-000078200000}"/>
    <cellStyle name="Normal 79 3 2 2 2 5 3" xfId="23414" xr:uid="{00000000-0005-0000-0000-0000765B0000}"/>
    <cellStyle name="Normal 79 3 2 2 2 7" xfId="18401" xr:uid="{00000000-0005-0000-0000-0000E1470000}"/>
    <cellStyle name="Normal 79 3 2 2 3" xfId="4094" xr:uid="{00000000-0005-0000-0000-0000FE0F0000}"/>
    <cellStyle name="Normal 79 3 2 2 3 2" xfId="14168" xr:uid="{00000000-0005-0000-0000-000058370000}"/>
    <cellStyle name="Normal 79 3 2 2 3 2 3" xfId="29266" xr:uid="{00000000-0005-0000-0000-000052720000}"/>
    <cellStyle name="Normal 79 3 2 2 3 3" xfId="9148" xr:uid="{00000000-0005-0000-0000-0000BC230000}"/>
    <cellStyle name="Normal 79 3 2 2 3 3 3" xfId="24249" xr:uid="{00000000-0005-0000-0000-0000B95E0000}"/>
    <cellStyle name="Normal 79 3 2 2 3 5" xfId="19236" xr:uid="{00000000-0005-0000-0000-0000244B0000}"/>
    <cellStyle name="Normal 79 3 2 2 4" xfId="5787" xr:uid="{00000000-0005-0000-0000-00009B160000}"/>
    <cellStyle name="Normal 79 3 2 2 4 2" xfId="15839" xr:uid="{00000000-0005-0000-0000-0000DF3D0000}"/>
    <cellStyle name="Normal 79 3 2 2 4 2 3" xfId="30937" xr:uid="{00000000-0005-0000-0000-0000D9780000}"/>
    <cellStyle name="Normal 79 3 2 2 4 3" xfId="10819" xr:uid="{00000000-0005-0000-0000-0000432A0000}"/>
    <cellStyle name="Normal 79 3 2 2 4 3 3" xfId="25920" xr:uid="{00000000-0005-0000-0000-000040650000}"/>
    <cellStyle name="Normal 79 3 2 2 4 5" xfId="20907" xr:uid="{00000000-0005-0000-0000-0000AB510000}"/>
    <cellStyle name="Normal 79 3 2 2 5" xfId="12497" xr:uid="{00000000-0005-0000-0000-0000D1300000}"/>
    <cellStyle name="Normal 79 3 2 2 5 3" xfId="27595" xr:uid="{00000000-0005-0000-0000-0000CB6B0000}"/>
    <cellStyle name="Normal 79 3 2 2 6" xfId="7476" xr:uid="{00000000-0005-0000-0000-0000341D0000}"/>
    <cellStyle name="Normal 79 3 2 2 6 3" xfId="22578" xr:uid="{00000000-0005-0000-0000-000032580000}"/>
    <cellStyle name="Normal 79 3 2 2 8" xfId="17565" xr:uid="{00000000-0005-0000-0000-00009D440000}"/>
    <cellStyle name="Normal 79 3 2 3" xfId="2823" xr:uid="{00000000-0005-0000-0000-0000070B0000}"/>
    <cellStyle name="Normal 79 3 2 3 2" xfId="4513" xr:uid="{00000000-0005-0000-0000-0000A1110000}"/>
    <cellStyle name="Normal 79 3 2 3 2 2" xfId="14586" xr:uid="{00000000-0005-0000-0000-0000FA380000}"/>
    <cellStyle name="Normal 79 3 2 3 2 2 3" xfId="29684" xr:uid="{00000000-0005-0000-0000-0000F4730000}"/>
    <cellStyle name="Normal 79 3 2 3 2 3" xfId="9566" xr:uid="{00000000-0005-0000-0000-00005E250000}"/>
    <cellStyle name="Normal 79 3 2 3 2 3 3" xfId="24667" xr:uid="{00000000-0005-0000-0000-00005B600000}"/>
    <cellStyle name="Normal 79 3 2 3 2 5" xfId="19654" xr:uid="{00000000-0005-0000-0000-0000C64C0000}"/>
    <cellStyle name="Normal 79 3 2 3 3" xfId="6205" xr:uid="{00000000-0005-0000-0000-00003D180000}"/>
    <cellStyle name="Normal 79 3 2 3 3 2" xfId="16257" xr:uid="{00000000-0005-0000-0000-0000813F0000}"/>
    <cellStyle name="Normal 79 3 2 3 3 3" xfId="11237" xr:uid="{00000000-0005-0000-0000-0000E52B0000}"/>
    <cellStyle name="Normal 79 3 2 3 3 3 3" xfId="26338" xr:uid="{00000000-0005-0000-0000-0000E2660000}"/>
    <cellStyle name="Normal 79 3 2 3 3 5" xfId="21325" xr:uid="{00000000-0005-0000-0000-00004D530000}"/>
    <cellStyle name="Normal 79 3 2 3 4" xfId="12915" xr:uid="{00000000-0005-0000-0000-000073320000}"/>
    <cellStyle name="Normal 79 3 2 3 4 3" xfId="28013" xr:uid="{00000000-0005-0000-0000-00006D6D0000}"/>
    <cellStyle name="Normal 79 3 2 3 5" xfId="7894" xr:uid="{00000000-0005-0000-0000-0000D61E0000}"/>
    <cellStyle name="Normal 79 3 2 3 5 3" xfId="22996" xr:uid="{00000000-0005-0000-0000-0000D4590000}"/>
    <cellStyle name="Normal 79 3 2 3 7" xfId="17983" xr:uid="{00000000-0005-0000-0000-00003F460000}"/>
    <cellStyle name="Normal 79 3 2 4" xfId="3676" xr:uid="{00000000-0005-0000-0000-00005C0E0000}"/>
    <cellStyle name="Normal 79 3 2 4 2" xfId="13750" xr:uid="{00000000-0005-0000-0000-0000B6350000}"/>
    <cellStyle name="Normal 79 3 2 4 2 3" xfId="28848" xr:uid="{00000000-0005-0000-0000-0000B0700000}"/>
    <cellStyle name="Normal 79 3 2 4 3" xfId="8730" xr:uid="{00000000-0005-0000-0000-00001A220000}"/>
    <cellStyle name="Normal 79 3 2 4 3 3" xfId="23831" xr:uid="{00000000-0005-0000-0000-0000175D0000}"/>
    <cellStyle name="Normal 79 3 2 4 5" xfId="18818" xr:uid="{00000000-0005-0000-0000-000082490000}"/>
    <cellStyle name="Normal 79 3 2 5" xfId="5369" xr:uid="{00000000-0005-0000-0000-0000F9140000}"/>
    <cellStyle name="Normal 79 3 2 5 2" xfId="15421" xr:uid="{00000000-0005-0000-0000-00003D3C0000}"/>
    <cellStyle name="Normal 79 3 2 5 2 3" xfId="30519" xr:uid="{00000000-0005-0000-0000-000037770000}"/>
    <cellStyle name="Normal 79 3 2 5 3" xfId="10401" xr:uid="{00000000-0005-0000-0000-0000A1280000}"/>
    <cellStyle name="Normal 79 3 2 5 3 3" xfId="25502" xr:uid="{00000000-0005-0000-0000-00009E630000}"/>
    <cellStyle name="Normal 79 3 2 5 5" xfId="20489" xr:uid="{00000000-0005-0000-0000-000009500000}"/>
    <cellStyle name="Normal 79 3 2 6" xfId="12079" xr:uid="{00000000-0005-0000-0000-00002F2F0000}"/>
    <cellStyle name="Normal 79 3 2 6 3" xfId="27177" xr:uid="{00000000-0005-0000-0000-0000296A0000}"/>
    <cellStyle name="Normal 79 3 2 7" xfId="7058" xr:uid="{00000000-0005-0000-0000-0000921B0000}"/>
    <cellStyle name="Normal 79 3 2 7 3" xfId="22160" xr:uid="{00000000-0005-0000-0000-000090560000}"/>
    <cellStyle name="Normal 79 3 2 9" xfId="17147" xr:uid="{00000000-0005-0000-0000-0000FB420000}"/>
    <cellStyle name="Normal 79 3 3" xfId="2194" xr:uid="{00000000-0005-0000-0000-000092080000}"/>
    <cellStyle name="Normal 79 3 3 2" xfId="3033" xr:uid="{00000000-0005-0000-0000-0000D90B0000}"/>
    <cellStyle name="Normal 79 3 3 2 2" xfId="4723" xr:uid="{00000000-0005-0000-0000-000073120000}"/>
    <cellStyle name="Normal 79 3 3 2 2 2" xfId="14796" xr:uid="{00000000-0005-0000-0000-0000CC390000}"/>
    <cellStyle name="Normal 79 3 3 2 2 2 3" xfId="29894" xr:uid="{00000000-0005-0000-0000-0000C6740000}"/>
    <cellStyle name="Normal 79 3 3 2 2 3" xfId="9776" xr:uid="{00000000-0005-0000-0000-000030260000}"/>
    <cellStyle name="Normal 79 3 3 2 2 3 3" xfId="24877" xr:uid="{00000000-0005-0000-0000-00002D610000}"/>
    <cellStyle name="Normal 79 3 3 2 2 5" xfId="19864" xr:uid="{00000000-0005-0000-0000-0000984D0000}"/>
    <cellStyle name="Normal 79 3 3 2 3" xfId="6415" xr:uid="{00000000-0005-0000-0000-00000F190000}"/>
    <cellStyle name="Normal 79 3 3 2 3 2" xfId="16467" xr:uid="{00000000-0005-0000-0000-000053400000}"/>
    <cellStyle name="Normal 79 3 3 2 3 3" xfId="11447" xr:uid="{00000000-0005-0000-0000-0000B72C0000}"/>
    <cellStyle name="Normal 79 3 3 2 3 3 3" xfId="26548" xr:uid="{00000000-0005-0000-0000-0000B4670000}"/>
    <cellStyle name="Normal 79 3 3 2 3 5" xfId="21535" xr:uid="{00000000-0005-0000-0000-00001F540000}"/>
    <cellStyle name="Normal 79 3 3 2 4" xfId="13125" xr:uid="{00000000-0005-0000-0000-000045330000}"/>
    <cellStyle name="Normal 79 3 3 2 4 3" xfId="28223" xr:uid="{00000000-0005-0000-0000-00003F6E0000}"/>
    <cellStyle name="Normal 79 3 3 2 5" xfId="8104" xr:uid="{00000000-0005-0000-0000-0000A81F0000}"/>
    <cellStyle name="Normal 79 3 3 2 5 3" xfId="23206" xr:uid="{00000000-0005-0000-0000-0000A65A0000}"/>
    <cellStyle name="Normal 79 3 3 2 7" xfId="18193" xr:uid="{00000000-0005-0000-0000-000011470000}"/>
    <cellStyle name="Normal 79 3 3 3" xfId="3886" xr:uid="{00000000-0005-0000-0000-00002E0F0000}"/>
    <cellStyle name="Normal 79 3 3 3 2" xfId="13960" xr:uid="{00000000-0005-0000-0000-000088360000}"/>
    <cellStyle name="Normal 79 3 3 3 2 3" xfId="29058" xr:uid="{00000000-0005-0000-0000-000082710000}"/>
    <cellStyle name="Normal 79 3 3 3 3" xfId="8940" xr:uid="{00000000-0005-0000-0000-0000EC220000}"/>
    <cellStyle name="Normal 79 3 3 3 3 3" xfId="24041" xr:uid="{00000000-0005-0000-0000-0000E95D0000}"/>
    <cellStyle name="Normal 79 3 3 3 5" xfId="19028" xr:uid="{00000000-0005-0000-0000-0000544A0000}"/>
    <cellStyle name="Normal 79 3 3 4" xfId="5579" xr:uid="{00000000-0005-0000-0000-0000CB150000}"/>
    <cellStyle name="Normal 79 3 3 4 2" xfId="15631" xr:uid="{00000000-0005-0000-0000-00000F3D0000}"/>
    <cellStyle name="Normal 79 3 3 4 2 3" xfId="30729" xr:uid="{00000000-0005-0000-0000-000009780000}"/>
    <cellStyle name="Normal 79 3 3 4 3" xfId="10611" xr:uid="{00000000-0005-0000-0000-000073290000}"/>
    <cellStyle name="Normal 79 3 3 4 3 3" xfId="25712" xr:uid="{00000000-0005-0000-0000-000070640000}"/>
    <cellStyle name="Normal 79 3 3 4 5" xfId="20699" xr:uid="{00000000-0005-0000-0000-0000DB500000}"/>
    <cellStyle name="Normal 79 3 3 5" xfId="12289" xr:uid="{00000000-0005-0000-0000-000001300000}"/>
    <cellStyle name="Normal 79 3 3 5 3" xfId="27387" xr:uid="{00000000-0005-0000-0000-0000FB6A0000}"/>
    <cellStyle name="Normal 79 3 3 6" xfId="7268" xr:uid="{00000000-0005-0000-0000-0000641C0000}"/>
    <cellStyle name="Normal 79 3 3 6 3" xfId="22370" xr:uid="{00000000-0005-0000-0000-000062570000}"/>
    <cellStyle name="Normal 79 3 3 8" xfId="17357" xr:uid="{00000000-0005-0000-0000-0000CD430000}"/>
    <cellStyle name="Normal 79 3 4" xfId="2615" xr:uid="{00000000-0005-0000-0000-0000370A0000}"/>
    <cellStyle name="Normal 79 3 4 2" xfId="4305" xr:uid="{00000000-0005-0000-0000-0000D1100000}"/>
    <cellStyle name="Normal 79 3 4 2 2" xfId="14378" xr:uid="{00000000-0005-0000-0000-00002A380000}"/>
    <cellStyle name="Normal 79 3 4 2 2 3" xfId="29476" xr:uid="{00000000-0005-0000-0000-000024730000}"/>
    <cellStyle name="Normal 79 3 4 2 3" xfId="9358" xr:uid="{00000000-0005-0000-0000-00008E240000}"/>
    <cellStyle name="Normal 79 3 4 2 3 3" xfId="24459" xr:uid="{00000000-0005-0000-0000-00008B5F0000}"/>
    <cellStyle name="Normal 79 3 4 2 5" xfId="19446" xr:uid="{00000000-0005-0000-0000-0000F64B0000}"/>
    <cellStyle name="Normal 79 3 4 3" xfId="5997" xr:uid="{00000000-0005-0000-0000-00006D170000}"/>
    <cellStyle name="Normal 79 3 4 3 2" xfId="16049" xr:uid="{00000000-0005-0000-0000-0000B13E0000}"/>
    <cellStyle name="Normal 79 3 4 3 3" xfId="11029" xr:uid="{00000000-0005-0000-0000-0000152B0000}"/>
    <cellStyle name="Normal 79 3 4 3 3 3" xfId="26130" xr:uid="{00000000-0005-0000-0000-000012660000}"/>
    <cellStyle name="Normal 79 3 4 3 5" xfId="21117" xr:uid="{00000000-0005-0000-0000-00007D520000}"/>
    <cellStyle name="Normal 79 3 4 4" xfId="12707" xr:uid="{00000000-0005-0000-0000-0000A3310000}"/>
    <cellStyle name="Normal 79 3 4 4 3" xfId="27805" xr:uid="{00000000-0005-0000-0000-00009D6C0000}"/>
    <cellStyle name="Normal 79 3 4 5" xfId="7686" xr:uid="{00000000-0005-0000-0000-0000061E0000}"/>
    <cellStyle name="Normal 79 3 4 5 3" xfId="22788" xr:uid="{00000000-0005-0000-0000-000004590000}"/>
    <cellStyle name="Normal 79 3 4 7" xfId="17775" xr:uid="{00000000-0005-0000-0000-00006F450000}"/>
    <cellStyle name="Normal 79 3 5" xfId="3468" xr:uid="{00000000-0005-0000-0000-00008C0D0000}"/>
    <cellStyle name="Normal 79 3 5 2" xfId="13542" xr:uid="{00000000-0005-0000-0000-0000E6340000}"/>
    <cellStyle name="Normal 79 3 5 2 3" xfId="28640" xr:uid="{00000000-0005-0000-0000-0000E06F0000}"/>
    <cellStyle name="Normal 79 3 5 3" xfId="8522" xr:uid="{00000000-0005-0000-0000-00004A210000}"/>
    <cellStyle name="Normal 79 3 5 3 3" xfId="23623" xr:uid="{00000000-0005-0000-0000-0000475C0000}"/>
    <cellStyle name="Normal 79 3 5 5" xfId="18610" xr:uid="{00000000-0005-0000-0000-0000B2480000}"/>
    <cellStyle name="Normal 79 3 6" xfId="5161" xr:uid="{00000000-0005-0000-0000-000029140000}"/>
    <cellStyle name="Normal 79 3 6 2" xfId="15213" xr:uid="{00000000-0005-0000-0000-00006D3B0000}"/>
    <cellStyle name="Normal 79 3 6 2 3" xfId="30311" xr:uid="{00000000-0005-0000-0000-000067760000}"/>
    <cellStyle name="Normal 79 3 6 3" xfId="10193" xr:uid="{00000000-0005-0000-0000-0000D1270000}"/>
    <cellStyle name="Normal 79 3 6 3 3" xfId="25294" xr:uid="{00000000-0005-0000-0000-0000CE620000}"/>
    <cellStyle name="Normal 79 3 6 5" xfId="20281" xr:uid="{00000000-0005-0000-0000-0000394F0000}"/>
    <cellStyle name="Normal 79 3 7" xfId="11871" xr:uid="{00000000-0005-0000-0000-00005F2E0000}"/>
    <cellStyle name="Normal 79 3 7 3" xfId="26969" xr:uid="{00000000-0005-0000-0000-000059690000}"/>
    <cellStyle name="Normal 79 3 8" xfId="6850" xr:uid="{00000000-0005-0000-0000-0000C21A0000}"/>
    <cellStyle name="Normal 79 3 8 3" xfId="21952" xr:uid="{00000000-0005-0000-0000-0000C0550000}"/>
    <cellStyle name="Normal 79 4" xfId="1875" xr:uid="{00000000-0005-0000-0000-000053070000}"/>
    <cellStyle name="Normal 79 4 2" xfId="2298" xr:uid="{00000000-0005-0000-0000-0000FA080000}"/>
    <cellStyle name="Normal 79 4 2 2" xfId="3137" xr:uid="{00000000-0005-0000-0000-0000410C0000}"/>
    <cellStyle name="Normal 79 4 2 2 2" xfId="4827" xr:uid="{00000000-0005-0000-0000-0000DB120000}"/>
    <cellStyle name="Normal 79 4 2 2 2 2" xfId="14900" xr:uid="{00000000-0005-0000-0000-0000343A0000}"/>
    <cellStyle name="Normal 79 4 2 2 2 2 3" xfId="29998" xr:uid="{00000000-0005-0000-0000-00002E750000}"/>
    <cellStyle name="Normal 79 4 2 2 2 3" xfId="9880" xr:uid="{00000000-0005-0000-0000-000098260000}"/>
    <cellStyle name="Normal 79 4 2 2 2 3 3" xfId="24981" xr:uid="{00000000-0005-0000-0000-000095610000}"/>
    <cellStyle name="Normal 79 4 2 2 2 5" xfId="19968" xr:uid="{00000000-0005-0000-0000-0000004E0000}"/>
    <cellStyle name="Normal 79 4 2 2 3" xfId="6519" xr:uid="{00000000-0005-0000-0000-000077190000}"/>
    <cellStyle name="Normal 79 4 2 2 3 2" xfId="16571" xr:uid="{00000000-0005-0000-0000-0000BB400000}"/>
    <cellStyle name="Normal 79 4 2 2 3 3" xfId="11551" xr:uid="{00000000-0005-0000-0000-00001F2D0000}"/>
    <cellStyle name="Normal 79 4 2 2 3 3 3" xfId="26652" xr:uid="{00000000-0005-0000-0000-00001C680000}"/>
    <cellStyle name="Normal 79 4 2 2 3 5" xfId="21639" xr:uid="{00000000-0005-0000-0000-000087540000}"/>
    <cellStyle name="Normal 79 4 2 2 4" xfId="13229" xr:uid="{00000000-0005-0000-0000-0000AD330000}"/>
    <cellStyle name="Normal 79 4 2 2 4 3" xfId="28327" xr:uid="{00000000-0005-0000-0000-0000A76E0000}"/>
    <cellStyle name="Normal 79 4 2 2 5" xfId="8208" xr:uid="{00000000-0005-0000-0000-000010200000}"/>
    <cellStyle name="Normal 79 4 2 2 5 3" xfId="23310" xr:uid="{00000000-0005-0000-0000-00000E5B0000}"/>
    <cellStyle name="Normal 79 4 2 2 7" xfId="18297" xr:uid="{00000000-0005-0000-0000-000079470000}"/>
    <cellStyle name="Normal 79 4 2 3" xfId="3990" xr:uid="{00000000-0005-0000-0000-0000960F0000}"/>
    <cellStyle name="Normal 79 4 2 3 2" xfId="14064" xr:uid="{00000000-0005-0000-0000-0000F0360000}"/>
    <cellStyle name="Normal 79 4 2 3 2 3" xfId="29162" xr:uid="{00000000-0005-0000-0000-0000EA710000}"/>
    <cellStyle name="Normal 79 4 2 3 3" xfId="9044" xr:uid="{00000000-0005-0000-0000-000054230000}"/>
    <cellStyle name="Normal 79 4 2 3 3 3" xfId="24145" xr:uid="{00000000-0005-0000-0000-0000515E0000}"/>
    <cellStyle name="Normal 79 4 2 3 5" xfId="19132" xr:uid="{00000000-0005-0000-0000-0000BC4A0000}"/>
    <cellStyle name="Normal 79 4 2 4" xfId="5683" xr:uid="{00000000-0005-0000-0000-000033160000}"/>
    <cellStyle name="Normal 79 4 2 4 2" xfId="15735" xr:uid="{00000000-0005-0000-0000-0000773D0000}"/>
    <cellStyle name="Normal 79 4 2 4 2 3" xfId="30833" xr:uid="{00000000-0005-0000-0000-000071780000}"/>
    <cellStyle name="Normal 79 4 2 4 3" xfId="10715" xr:uid="{00000000-0005-0000-0000-0000DB290000}"/>
    <cellStyle name="Normal 79 4 2 4 3 3" xfId="25816" xr:uid="{00000000-0005-0000-0000-0000D8640000}"/>
    <cellStyle name="Normal 79 4 2 4 5" xfId="20803" xr:uid="{00000000-0005-0000-0000-000043510000}"/>
    <cellStyle name="Normal 79 4 2 5" xfId="12393" xr:uid="{00000000-0005-0000-0000-000069300000}"/>
    <cellStyle name="Normal 79 4 2 5 3" xfId="27491" xr:uid="{00000000-0005-0000-0000-0000636B0000}"/>
    <cellStyle name="Normal 79 4 2 6" xfId="7372" xr:uid="{00000000-0005-0000-0000-0000CC1C0000}"/>
    <cellStyle name="Normal 79 4 2 6 3" xfId="22474" xr:uid="{00000000-0005-0000-0000-0000CA570000}"/>
    <cellStyle name="Normal 79 4 2 8" xfId="17461" xr:uid="{00000000-0005-0000-0000-000035440000}"/>
    <cellStyle name="Normal 79 4 3" xfId="2719" xr:uid="{00000000-0005-0000-0000-00009F0A0000}"/>
    <cellStyle name="Normal 79 4 3 2" xfId="4409" xr:uid="{00000000-0005-0000-0000-000039110000}"/>
    <cellStyle name="Normal 79 4 3 2 2" xfId="14482" xr:uid="{00000000-0005-0000-0000-000092380000}"/>
    <cellStyle name="Normal 79 4 3 2 2 3" xfId="29580" xr:uid="{00000000-0005-0000-0000-00008C730000}"/>
    <cellStyle name="Normal 79 4 3 2 3" xfId="9462" xr:uid="{00000000-0005-0000-0000-0000F6240000}"/>
    <cellStyle name="Normal 79 4 3 2 3 3" xfId="24563" xr:uid="{00000000-0005-0000-0000-0000F35F0000}"/>
    <cellStyle name="Normal 79 4 3 2 5" xfId="19550" xr:uid="{00000000-0005-0000-0000-00005E4C0000}"/>
    <cellStyle name="Normal 79 4 3 3" xfId="6101" xr:uid="{00000000-0005-0000-0000-0000D5170000}"/>
    <cellStyle name="Normal 79 4 3 3 2" xfId="16153" xr:uid="{00000000-0005-0000-0000-0000193F0000}"/>
    <cellStyle name="Normal 79 4 3 3 3" xfId="11133" xr:uid="{00000000-0005-0000-0000-00007D2B0000}"/>
    <cellStyle name="Normal 79 4 3 3 3 3" xfId="26234" xr:uid="{00000000-0005-0000-0000-00007A660000}"/>
    <cellStyle name="Normal 79 4 3 3 5" xfId="21221" xr:uid="{00000000-0005-0000-0000-0000E5520000}"/>
    <cellStyle name="Normal 79 4 3 4" xfId="12811" xr:uid="{00000000-0005-0000-0000-00000B320000}"/>
    <cellStyle name="Normal 79 4 3 4 3" xfId="27909" xr:uid="{00000000-0005-0000-0000-0000056D0000}"/>
    <cellStyle name="Normal 79 4 3 5" xfId="7790" xr:uid="{00000000-0005-0000-0000-00006E1E0000}"/>
    <cellStyle name="Normal 79 4 3 5 3" xfId="22892" xr:uid="{00000000-0005-0000-0000-00006C590000}"/>
    <cellStyle name="Normal 79 4 3 7" xfId="17879" xr:uid="{00000000-0005-0000-0000-0000D7450000}"/>
    <cellStyle name="Normal 79 4 4" xfId="3572" xr:uid="{00000000-0005-0000-0000-0000F40D0000}"/>
    <cellStyle name="Normal 79 4 4 2" xfId="13646" xr:uid="{00000000-0005-0000-0000-00004E350000}"/>
    <cellStyle name="Normal 79 4 4 2 3" xfId="28744" xr:uid="{00000000-0005-0000-0000-000048700000}"/>
    <cellStyle name="Normal 79 4 4 3" xfId="8626" xr:uid="{00000000-0005-0000-0000-0000B2210000}"/>
    <cellStyle name="Normal 79 4 4 3 3" xfId="23727" xr:uid="{00000000-0005-0000-0000-0000AF5C0000}"/>
    <cellStyle name="Normal 79 4 4 5" xfId="18714" xr:uid="{00000000-0005-0000-0000-00001A490000}"/>
    <cellStyle name="Normal 79 4 5" xfId="5265" xr:uid="{00000000-0005-0000-0000-000091140000}"/>
    <cellStyle name="Normal 79 4 5 2" xfId="15317" xr:uid="{00000000-0005-0000-0000-0000D53B0000}"/>
    <cellStyle name="Normal 79 4 5 2 3" xfId="30415" xr:uid="{00000000-0005-0000-0000-0000CF760000}"/>
    <cellStyle name="Normal 79 4 5 3" xfId="10297" xr:uid="{00000000-0005-0000-0000-000039280000}"/>
    <cellStyle name="Normal 79 4 5 3 3" xfId="25398" xr:uid="{00000000-0005-0000-0000-000036630000}"/>
    <cellStyle name="Normal 79 4 5 5" xfId="20385" xr:uid="{00000000-0005-0000-0000-0000A14F0000}"/>
    <cellStyle name="Normal 79 4 6" xfId="11975" xr:uid="{00000000-0005-0000-0000-0000C72E0000}"/>
    <cellStyle name="Normal 79 4 6 3" xfId="27073" xr:uid="{00000000-0005-0000-0000-0000C1690000}"/>
    <cellStyle name="Normal 79 4 7" xfId="6954" xr:uid="{00000000-0005-0000-0000-00002A1B0000}"/>
    <cellStyle name="Normal 79 4 7 3" xfId="22056" xr:uid="{00000000-0005-0000-0000-000028560000}"/>
    <cellStyle name="Normal 79 4 9" xfId="17043" xr:uid="{00000000-0005-0000-0000-000093420000}"/>
    <cellStyle name="Normal 79 5" xfId="2088" xr:uid="{00000000-0005-0000-0000-000028080000}"/>
    <cellStyle name="Normal 79 5 2" xfId="2929" xr:uid="{00000000-0005-0000-0000-0000710B0000}"/>
    <cellStyle name="Normal 79 5 2 2" xfId="4619" xr:uid="{00000000-0005-0000-0000-00000B120000}"/>
    <cellStyle name="Normal 79 5 2 2 2" xfId="14692" xr:uid="{00000000-0005-0000-0000-000064390000}"/>
    <cellStyle name="Normal 79 5 2 2 2 3" xfId="29790" xr:uid="{00000000-0005-0000-0000-00005E740000}"/>
    <cellStyle name="Normal 79 5 2 2 3" xfId="9672" xr:uid="{00000000-0005-0000-0000-0000C8250000}"/>
    <cellStyle name="Normal 79 5 2 2 3 3" xfId="24773" xr:uid="{00000000-0005-0000-0000-0000C5600000}"/>
    <cellStyle name="Normal 79 5 2 2 5" xfId="19760" xr:uid="{00000000-0005-0000-0000-0000304D0000}"/>
    <cellStyle name="Normal 79 5 2 3" xfId="6311" xr:uid="{00000000-0005-0000-0000-0000A7180000}"/>
    <cellStyle name="Normal 79 5 2 3 2" xfId="16363" xr:uid="{00000000-0005-0000-0000-0000EB3F0000}"/>
    <cellStyle name="Normal 79 5 2 3 3" xfId="11343" xr:uid="{00000000-0005-0000-0000-00004F2C0000}"/>
    <cellStyle name="Normal 79 5 2 3 3 3" xfId="26444" xr:uid="{00000000-0005-0000-0000-00004C670000}"/>
    <cellStyle name="Normal 79 5 2 3 5" xfId="21431" xr:uid="{00000000-0005-0000-0000-0000B7530000}"/>
    <cellStyle name="Normal 79 5 2 4" xfId="13021" xr:uid="{00000000-0005-0000-0000-0000DD320000}"/>
    <cellStyle name="Normal 79 5 2 4 3" xfId="28119" xr:uid="{00000000-0005-0000-0000-0000D76D0000}"/>
    <cellStyle name="Normal 79 5 2 5" xfId="8000" xr:uid="{00000000-0005-0000-0000-0000401F0000}"/>
    <cellStyle name="Normal 79 5 2 5 3" xfId="23102" xr:uid="{00000000-0005-0000-0000-00003E5A0000}"/>
    <cellStyle name="Normal 79 5 2 7" xfId="18089" xr:uid="{00000000-0005-0000-0000-0000A9460000}"/>
    <cellStyle name="Normal 79 5 3" xfId="3782" xr:uid="{00000000-0005-0000-0000-0000C60E0000}"/>
    <cellStyle name="Normal 79 5 3 2" xfId="13856" xr:uid="{00000000-0005-0000-0000-000020360000}"/>
    <cellStyle name="Normal 79 5 3 2 3" xfId="28954" xr:uid="{00000000-0005-0000-0000-00001A710000}"/>
    <cellStyle name="Normal 79 5 3 3" xfId="8836" xr:uid="{00000000-0005-0000-0000-000084220000}"/>
    <cellStyle name="Normal 79 5 3 3 3" xfId="23937" xr:uid="{00000000-0005-0000-0000-0000815D0000}"/>
    <cellStyle name="Normal 79 5 3 5" xfId="18924" xr:uid="{00000000-0005-0000-0000-0000EC490000}"/>
    <cellStyle name="Normal 79 5 4" xfId="5475" xr:uid="{00000000-0005-0000-0000-000063150000}"/>
    <cellStyle name="Normal 79 5 4 2" xfId="15527" xr:uid="{00000000-0005-0000-0000-0000A73C0000}"/>
    <cellStyle name="Normal 79 5 4 2 3" xfId="30625" xr:uid="{00000000-0005-0000-0000-0000A1770000}"/>
    <cellStyle name="Normal 79 5 4 3" xfId="10507" xr:uid="{00000000-0005-0000-0000-00000B290000}"/>
    <cellStyle name="Normal 79 5 4 3 3" xfId="25608" xr:uid="{00000000-0005-0000-0000-000008640000}"/>
    <cellStyle name="Normal 79 5 4 5" xfId="20595" xr:uid="{00000000-0005-0000-0000-000073500000}"/>
    <cellStyle name="Normal 79 5 5" xfId="12185" xr:uid="{00000000-0005-0000-0000-0000992F0000}"/>
    <cellStyle name="Normal 79 5 5 3" xfId="27283" xr:uid="{00000000-0005-0000-0000-0000936A0000}"/>
    <cellStyle name="Normal 79 5 6" xfId="7164" xr:uid="{00000000-0005-0000-0000-0000FC1B0000}"/>
    <cellStyle name="Normal 79 5 6 3" xfId="22266" xr:uid="{00000000-0005-0000-0000-0000FA560000}"/>
    <cellStyle name="Normal 79 5 8" xfId="17253" xr:uid="{00000000-0005-0000-0000-000065430000}"/>
    <cellStyle name="Normal 79 6" xfId="2509" xr:uid="{00000000-0005-0000-0000-0000CD090000}"/>
    <cellStyle name="Normal 79 6 2" xfId="4201" xr:uid="{00000000-0005-0000-0000-000069100000}"/>
    <cellStyle name="Normal 79 6 2 2" xfId="14274" xr:uid="{00000000-0005-0000-0000-0000C2370000}"/>
    <cellStyle name="Normal 79 6 2 2 3" xfId="29372" xr:uid="{00000000-0005-0000-0000-0000BC720000}"/>
    <cellStyle name="Normal 79 6 2 3" xfId="9254" xr:uid="{00000000-0005-0000-0000-000026240000}"/>
    <cellStyle name="Normal 79 6 2 3 3" xfId="24355" xr:uid="{00000000-0005-0000-0000-0000235F0000}"/>
    <cellStyle name="Normal 79 6 2 5" xfId="19342" xr:uid="{00000000-0005-0000-0000-00008E4B0000}"/>
    <cellStyle name="Normal 79 6 3" xfId="5893" xr:uid="{00000000-0005-0000-0000-000005170000}"/>
    <cellStyle name="Normal 79 6 3 2" xfId="15945" xr:uid="{00000000-0005-0000-0000-0000493E0000}"/>
    <cellStyle name="Normal 79 6 3 3" xfId="10925" xr:uid="{00000000-0005-0000-0000-0000AD2A0000}"/>
    <cellStyle name="Normal 79 6 3 3 3" xfId="26026" xr:uid="{00000000-0005-0000-0000-0000AA650000}"/>
    <cellStyle name="Normal 79 6 3 5" xfId="21013" xr:uid="{00000000-0005-0000-0000-000015520000}"/>
    <cellStyle name="Normal 79 6 4" xfId="12603" xr:uid="{00000000-0005-0000-0000-00003B310000}"/>
    <cellStyle name="Normal 79 6 4 3" xfId="27701" xr:uid="{00000000-0005-0000-0000-0000356C0000}"/>
    <cellStyle name="Normal 79 6 5" xfId="7582" xr:uid="{00000000-0005-0000-0000-00009E1D0000}"/>
    <cellStyle name="Normal 79 6 5 3" xfId="22684" xr:uid="{00000000-0005-0000-0000-00009C580000}"/>
    <cellStyle name="Normal 79 6 7" xfId="17671" xr:uid="{00000000-0005-0000-0000-000007450000}"/>
    <cellStyle name="Normal 79 7" xfId="3355" xr:uid="{00000000-0005-0000-0000-00001B0D0000}"/>
    <cellStyle name="Normal 79 7 2" xfId="13438" xr:uid="{00000000-0005-0000-0000-00007E340000}"/>
    <cellStyle name="Normal 79 7 2 3" xfId="28536" xr:uid="{00000000-0005-0000-0000-0000786F0000}"/>
    <cellStyle name="Normal 79 7 3" xfId="8417" xr:uid="{00000000-0005-0000-0000-0000E1200000}"/>
    <cellStyle name="Normal 79 7 3 3" xfId="23519" xr:uid="{00000000-0005-0000-0000-0000DF5B0000}"/>
    <cellStyle name="Normal 79 7 5" xfId="18506" xr:uid="{00000000-0005-0000-0000-00004A480000}"/>
    <cellStyle name="Normal 79 8" xfId="5053" xr:uid="{00000000-0005-0000-0000-0000BD130000}"/>
    <cellStyle name="Normal 79 8 2" xfId="15109" xr:uid="{00000000-0005-0000-0000-0000053B0000}"/>
    <cellStyle name="Normal 79 8 2 3" xfId="30207" xr:uid="{00000000-0005-0000-0000-0000FF750000}"/>
    <cellStyle name="Normal 79 8 3" xfId="10089" xr:uid="{00000000-0005-0000-0000-000069270000}"/>
    <cellStyle name="Normal 79 8 3 3" xfId="25190" xr:uid="{00000000-0005-0000-0000-000066620000}"/>
    <cellStyle name="Normal 79 8 5" xfId="20177" xr:uid="{00000000-0005-0000-0000-0000D14E0000}"/>
    <cellStyle name="Normal 79 9" xfId="11765" xr:uid="{00000000-0005-0000-0000-0000F52D0000}"/>
    <cellStyle name="Normal 79 9 3" xfId="26865" xr:uid="{00000000-0005-0000-0000-0000F1680000}"/>
    <cellStyle name="Normal 8" xfId="134" xr:uid="{00000000-0005-0000-0000-000086000000}"/>
    <cellStyle name="Normal 8 2" xfId="619" xr:uid="{00000000-0005-0000-0000-00006B020000}"/>
    <cellStyle name="Normal 8 3" xfId="784" xr:uid="{00000000-0005-0000-0000-000010030000}"/>
    <cellStyle name="Normal 8 3 10" xfId="6791" xr:uid="{00000000-0005-0000-0000-0000871A0000}"/>
    <cellStyle name="Normal 8 3 10 3" xfId="21895" xr:uid="{00000000-0005-0000-0000-000087550000}"/>
    <cellStyle name="Normal 8 3 12" xfId="16880" xr:uid="{00000000-0005-0000-0000-0000F0410000}"/>
    <cellStyle name="Normal 8 3 13" xfId="1495" xr:uid="{00000000-0005-0000-0000-0000D7050000}"/>
    <cellStyle name="Normal 8 3 2" xfId="1755" xr:uid="{00000000-0005-0000-0000-0000DB060000}"/>
    <cellStyle name="Normal 8 3 2 11" xfId="16934" xr:uid="{00000000-0005-0000-0000-000026420000}"/>
    <cellStyle name="Normal 8 3 2 2" xfId="1863" xr:uid="{00000000-0005-0000-0000-000047070000}"/>
    <cellStyle name="Normal 8 3 2 2 10" xfId="17038" xr:uid="{00000000-0005-0000-0000-00008E420000}"/>
    <cellStyle name="Normal 8 3 2 2 2" xfId="2080" xr:uid="{00000000-0005-0000-0000-000020080000}"/>
    <cellStyle name="Normal 8 3 2 2 2 2" xfId="2501" xr:uid="{00000000-0005-0000-0000-0000C5090000}"/>
    <cellStyle name="Normal 8 3 2 2 2 2 2" xfId="3340" xr:uid="{00000000-0005-0000-0000-00000C0D0000}"/>
    <cellStyle name="Normal 8 3 2 2 2 2 2 2" xfId="5030" xr:uid="{00000000-0005-0000-0000-0000A6130000}"/>
    <cellStyle name="Normal 8 3 2 2 2 2 2 2 2" xfId="15103" xr:uid="{00000000-0005-0000-0000-0000FF3A0000}"/>
    <cellStyle name="Normal 8 3 2 2 2 2 2 2 2 3" xfId="30201" xr:uid="{00000000-0005-0000-0000-0000F9750000}"/>
    <cellStyle name="Normal 8 3 2 2 2 2 2 2 3" xfId="10083" xr:uid="{00000000-0005-0000-0000-000063270000}"/>
    <cellStyle name="Normal 8 3 2 2 2 2 2 2 3 3" xfId="25184" xr:uid="{00000000-0005-0000-0000-000060620000}"/>
    <cellStyle name="Normal 8 3 2 2 2 2 2 2 5" xfId="20171" xr:uid="{00000000-0005-0000-0000-0000CB4E0000}"/>
    <cellStyle name="Normal 8 3 2 2 2 2 2 3" xfId="6722" xr:uid="{00000000-0005-0000-0000-0000421A0000}"/>
    <cellStyle name="Normal 8 3 2 2 2 2 2 3 2" xfId="16774" xr:uid="{00000000-0005-0000-0000-000086410000}"/>
    <cellStyle name="Normal 8 3 2 2 2 2 2 3 3" xfId="11754" xr:uid="{00000000-0005-0000-0000-0000EA2D0000}"/>
    <cellStyle name="Normal 8 3 2 2 2 2 2 3 3 3" xfId="26855" xr:uid="{00000000-0005-0000-0000-0000E7680000}"/>
    <cellStyle name="Normal 8 3 2 2 2 2 2 3 5" xfId="21842" xr:uid="{00000000-0005-0000-0000-000052550000}"/>
    <cellStyle name="Normal 8 3 2 2 2 2 2 4" xfId="13432" xr:uid="{00000000-0005-0000-0000-000078340000}"/>
    <cellStyle name="Normal 8 3 2 2 2 2 2 4 3" xfId="28530" xr:uid="{00000000-0005-0000-0000-0000726F0000}"/>
    <cellStyle name="Normal 8 3 2 2 2 2 2 5" xfId="8411" xr:uid="{00000000-0005-0000-0000-0000DB200000}"/>
    <cellStyle name="Normal 8 3 2 2 2 2 2 5 3" xfId="23513" xr:uid="{00000000-0005-0000-0000-0000D95B0000}"/>
    <cellStyle name="Normal 8 3 2 2 2 2 2 7" xfId="18500" xr:uid="{00000000-0005-0000-0000-000044480000}"/>
    <cellStyle name="Normal 8 3 2 2 2 2 3" xfId="4193" xr:uid="{00000000-0005-0000-0000-000061100000}"/>
    <cellStyle name="Normal 8 3 2 2 2 2 3 2" xfId="14267" xr:uid="{00000000-0005-0000-0000-0000BB370000}"/>
    <cellStyle name="Normal 8 3 2 2 2 2 3 2 3" xfId="29365" xr:uid="{00000000-0005-0000-0000-0000B5720000}"/>
    <cellStyle name="Normal 8 3 2 2 2 2 3 3" xfId="9247" xr:uid="{00000000-0005-0000-0000-00001F240000}"/>
    <cellStyle name="Normal 8 3 2 2 2 2 3 3 3" xfId="24348" xr:uid="{00000000-0005-0000-0000-00001C5F0000}"/>
    <cellStyle name="Normal 8 3 2 2 2 2 3 5" xfId="19335" xr:uid="{00000000-0005-0000-0000-0000874B0000}"/>
    <cellStyle name="Normal 8 3 2 2 2 2 4" xfId="5886" xr:uid="{00000000-0005-0000-0000-0000FE160000}"/>
    <cellStyle name="Normal 8 3 2 2 2 2 4 2" xfId="15938" xr:uid="{00000000-0005-0000-0000-0000423E0000}"/>
    <cellStyle name="Normal 8 3 2 2 2 2 4 3" xfId="10918" xr:uid="{00000000-0005-0000-0000-0000A62A0000}"/>
    <cellStyle name="Normal 8 3 2 2 2 2 4 3 3" xfId="26019" xr:uid="{00000000-0005-0000-0000-0000A3650000}"/>
    <cellStyle name="Normal 8 3 2 2 2 2 4 5" xfId="21006" xr:uid="{00000000-0005-0000-0000-00000E520000}"/>
    <cellStyle name="Normal 8 3 2 2 2 2 5" xfId="12596" xr:uid="{00000000-0005-0000-0000-000034310000}"/>
    <cellStyle name="Normal 8 3 2 2 2 2 5 3" xfId="27694" xr:uid="{00000000-0005-0000-0000-00002E6C0000}"/>
    <cellStyle name="Normal 8 3 2 2 2 2 6" xfId="7575" xr:uid="{00000000-0005-0000-0000-0000971D0000}"/>
    <cellStyle name="Normal 8 3 2 2 2 2 6 3" xfId="22677" xr:uid="{00000000-0005-0000-0000-000095580000}"/>
    <cellStyle name="Normal 8 3 2 2 2 2 8" xfId="17664" xr:uid="{00000000-0005-0000-0000-000000450000}"/>
    <cellStyle name="Normal 8 3 2 2 2 3" xfId="2922" xr:uid="{00000000-0005-0000-0000-00006A0B0000}"/>
    <cellStyle name="Normal 8 3 2 2 2 3 2" xfId="4612" xr:uid="{00000000-0005-0000-0000-000004120000}"/>
    <cellStyle name="Normal 8 3 2 2 2 3 2 2" xfId="14685" xr:uid="{00000000-0005-0000-0000-00005D390000}"/>
    <cellStyle name="Normal 8 3 2 2 2 3 2 2 3" xfId="29783" xr:uid="{00000000-0005-0000-0000-000057740000}"/>
    <cellStyle name="Normal 8 3 2 2 2 3 2 3" xfId="9665" xr:uid="{00000000-0005-0000-0000-0000C1250000}"/>
    <cellStyle name="Normal 8 3 2 2 2 3 2 3 3" xfId="24766" xr:uid="{00000000-0005-0000-0000-0000BE600000}"/>
    <cellStyle name="Normal 8 3 2 2 2 3 2 5" xfId="19753" xr:uid="{00000000-0005-0000-0000-0000294D0000}"/>
    <cellStyle name="Normal 8 3 2 2 2 3 3" xfId="6304" xr:uid="{00000000-0005-0000-0000-0000A0180000}"/>
    <cellStyle name="Normal 8 3 2 2 2 3 3 2" xfId="16356" xr:uid="{00000000-0005-0000-0000-0000E43F0000}"/>
    <cellStyle name="Normal 8 3 2 2 2 3 3 3" xfId="11336" xr:uid="{00000000-0005-0000-0000-0000482C0000}"/>
    <cellStyle name="Normal 8 3 2 2 2 3 3 3 3" xfId="26437" xr:uid="{00000000-0005-0000-0000-000045670000}"/>
    <cellStyle name="Normal 8 3 2 2 2 3 3 5" xfId="21424" xr:uid="{00000000-0005-0000-0000-0000B0530000}"/>
    <cellStyle name="Normal 8 3 2 2 2 3 4" xfId="13014" xr:uid="{00000000-0005-0000-0000-0000D6320000}"/>
    <cellStyle name="Normal 8 3 2 2 2 3 4 3" xfId="28112" xr:uid="{00000000-0005-0000-0000-0000D06D0000}"/>
    <cellStyle name="Normal 8 3 2 2 2 3 5" xfId="7993" xr:uid="{00000000-0005-0000-0000-0000391F0000}"/>
    <cellStyle name="Normal 8 3 2 2 2 3 5 3" xfId="23095" xr:uid="{00000000-0005-0000-0000-0000375A0000}"/>
    <cellStyle name="Normal 8 3 2 2 2 3 7" xfId="18082" xr:uid="{00000000-0005-0000-0000-0000A2460000}"/>
    <cellStyle name="Normal 8 3 2 2 2 4" xfId="3775" xr:uid="{00000000-0005-0000-0000-0000BF0E0000}"/>
    <cellStyle name="Normal 8 3 2 2 2 4 2" xfId="13849" xr:uid="{00000000-0005-0000-0000-000019360000}"/>
    <cellStyle name="Normal 8 3 2 2 2 4 2 3" xfId="28947" xr:uid="{00000000-0005-0000-0000-000013710000}"/>
    <cellStyle name="Normal 8 3 2 2 2 4 3" xfId="8829" xr:uid="{00000000-0005-0000-0000-00007D220000}"/>
    <cellStyle name="Normal 8 3 2 2 2 4 3 3" xfId="23930" xr:uid="{00000000-0005-0000-0000-00007A5D0000}"/>
    <cellStyle name="Normal 8 3 2 2 2 4 5" xfId="18917" xr:uid="{00000000-0005-0000-0000-0000E5490000}"/>
    <cellStyle name="Normal 8 3 2 2 2 5" xfId="5468" xr:uid="{00000000-0005-0000-0000-00005C150000}"/>
    <cellStyle name="Normal 8 3 2 2 2 5 2" xfId="15520" xr:uid="{00000000-0005-0000-0000-0000A03C0000}"/>
    <cellStyle name="Normal 8 3 2 2 2 5 2 3" xfId="30618" xr:uid="{00000000-0005-0000-0000-00009A770000}"/>
    <cellStyle name="Normal 8 3 2 2 2 5 3" xfId="10500" xr:uid="{00000000-0005-0000-0000-000004290000}"/>
    <cellStyle name="Normal 8 3 2 2 2 5 3 3" xfId="25601" xr:uid="{00000000-0005-0000-0000-000001640000}"/>
    <cellStyle name="Normal 8 3 2 2 2 5 5" xfId="20588" xr:uid="{00000000-0005-0000-0000-00006C500000}"/>
    <cellStyle name="Normal 8 3 2 2 2 6" xfId="12178" xr:uid="{00000000-0005-0000-0000-0000922F0000}"/>
    <cellStyle name="Normal 8 3 2 2 2 6 3" xfId="27276" xr:uid="{00000000-0005-0000-0000-00008C6A0000}"/>
    <cellStyle name="Normal 8 3 2 2 2 7" xfId="7157" xr:uid="{00000000-0005-0000-0000-0000F51B0000}"/>
    <cellStyle name="Normal 8 3 2 2 2 7 3" xfId="22259" xr:uid="{00000000-0005-0000-0000-0000F3560000}"/>
    <cellStyle name="Normal 8 3 2 2 2 9" xfId="17246" xr:uid="{00000000-0005-0000-0000-00005E430000}"/>
    <cellStyle name="Normal 8 3 2 2 3" xfId="2293" xr:uid="{00000000-0005-0000-0000-0000F5080000}"/>
    <cellStyle name="Normal 8 3 2 2 3 2" xfId="3132" xr:uid="{00000000-0005-0000-0000-00003C0C0000}"/>
    <cellStyle name="Normal 8 3 2 2 3 2 2" xfId="4822" xr:uid="{00000000-0005-0000-0000-0000D6120000}"/>
    <cellStyle name="Normal 8 3 2 2 3 2 2 2" xfId="14895" xr:uid="{00000000-0005-0000-0000-00002F3A0000}"/>
    <cellStyle name="Normal 8 3 2 2 3 2 2 2 3" xfId="29993" xr:uid="{00000000-0005-0000-0000-000029750000}"/>
    <cellStyle name="Normal 8 3 2 2 3 2 2 3" xfId="9875" xr:uid="{00000000-0005-0000-0000-000093260000}"/>
    <cellStyle name="Normal 8 3 2 2 3 2 2 3 3" xfId="24976" xr:uid="{00000000-0005-0000-0000-000090610000}"/>
    <cellStyle name="Normal 8 3 2 2 3 2 2 5" xfId="19963" xr:uid="{00000000-0005-0000-0000-0000FB4D0000}"/>
    <cellStyle name="Normal 8 3 2 2 3 2 3" xfId="6514" xr:uid="{00000000-0005-0000-0000-000072190000}"/>
    <cellStyle name="Normal 8 3 2 2 3 2 3 2" xfId="16566" xr:uid="{00000000-0005-0000-0000-0000B6400000}"/>
    <cellStyle name="Normal 8 3 2 2 3 2 3 3" xfId="11546" xr:uid="{00000000-0005-0000-0000-00001A2D0000}"/>
    <cellStyle name="Normal 8 3 2 2 3 2 3 3 3" xfId="26647" xr:uid="{00000000-0005-0000-0000-000017680000}"/>
    <cellStyle name="Normal 8 3 2 2 3 2 3 5" xfId="21634" xr:uid="{00000000-0005-0000-0000-000082540000}"/>
    <cellStyle name="Normal 8 3 2 2 3 2 4" xfId="13224" xr:uid="{00000000-0005-0000-0000-0000A8330000}"/>
    <cellStyle name="Normal 8 3 2 2 3 2 4 3" xfId="28322" xr:uid="{00000000-0005-0000-0000-0000A26E0000}"/>
    <cellStyle name="Normal 8 3 2 2 3 2 5" xfId="8203" xr:uid="{00000000-0005-0000-0000-00000B200000}"/>
    <cellStyle name="Normal 8 3 2 2 3 2 5 3" xfId="23305" xr:uid="{00000000-0005-0000-0000-0000095B0000}"/>
    <cellStyle name="Normal 8 3 2 2 3 2 7" xfId="18292" xr:uid="{00000000-0005-0000-0000-000074470000}"/>
    <cellStyle name="Normal 8 3 2 2 3 3" xfId="3985" xr:uid="{00000000-0005-0000-0000-0000910F0000}"/>
    <cellStyle name="Normal 8 3 2 2 3 3 2" xfId="14059" xr:uid="{00000000-0005-0000-0000-0000EB360000}"/>
    <cellStyle name="Normal 8 3 2 2 3 3 2 3" xfId="29157" xr:uid="{00000000-0005-0000-0000-0000E5710000}"/>
    <cellStyle name="Normal 8 3 2 2 3 3 3" xfId="9039" xr:uid="{00000000-0005-0000-0000-00004F230000}"/>
    <cellStyle name="Normal 8 3 2 2 3 3 3 3" xfId="24140" xr:uid="{00000000-0005-0000-0000-00004C5E0000}"/>
    <cellStyle name="Normal 8 3 2 2 3 3 5" xfId="19127" xr:uid="{00000000-0005-0000-0000-0000B74A0000}"/>
    <cellStyle name="Normal 8 3 2 2 3 4" xfId="5678" xr:uid="{00000000-0005-0000-0000-00002E160000}"/>
    <cellStyle name="Normal 8 3 2 2 3 4 2" xfId="15730" xr:uid="{00000000-0005-0000-0000-0000723D0000}"/>
    <cellStyle name="Normal 8 3 2 2 3 4 2 3" xfId="30828" xr:uid="{00000000-0005-0000-0000-00006C780000}"/>
    <cellStyle name="Normal 8 3 2 2 3 4 3" xfId="10710" xr:uid="{00000000-0005-0000-0000-0000D6290000}"/>
    <cellStyle name="Normal 8 3 2 2 3 4 3 3" xfId="25811" xr:uid="{00000000-0005-0000-0000-0000D3640000}"/>
    <cellStyle name="Normal 8 3 2 2 3 4 5" xfId="20798" xr:uid="{00000000-0005-0000-0000-00003E510000}"/>
    <cellStyle name="Normal 8 3 2 2 3 5" xfId="12388" xr:uid="{00000000-0005-0000-0000-000064300000}"/>
    <cellStyle name="Normal 8 3 2 2 3 5 3" xfId="27486" xr:uid="{00000000-0005-0000-0000-00005E6B0000}"/>
    <cellStyle name="Normal 8 3 2 2 3 6" xfId="7367" xr:uid="{00000000-0005-0000-0000-0000C71C0000}"/>
    <cellStyle name="Normal 8 3 2 2 3 6 3" xfId="22469" xr:uid="{00000000-0005-0000-0000-0000C5570000}"/>
    <cellStyle name="Normal 8 3 2 2 3 8" xfId="17456" xr:uid="{00000000-0005-0000-0000-000030440000}"/>
    <cellStyle name="Normal 8 3 2 2 4" xfId="2714" xr:uid="{00000000-0005-0000-0000-00009A0A0000}"/>
    <cellStyle name="Normal 8 3 2 2 4 2" xfId="4404" xr:uid="{00000000-0005-0000-0000-000034110000}"/>
    <cellStyle name="Normal 8 3 2 2 4 2 2" xfId="14477" xr:uid="{00000000-0005-0000-0000-00008D380000}"/>
    <cellStyle name="Normal 8 3 2 2 4 2 2 3" xfId="29575" xr:uid="{00000000-0005-0000-0000-000087730000}"/>
    <cellStyle name="Normal 8 3 2 2 4 2 3" xfId="9457" xr:uid="{00000000-0005-0000-0000-0000F1240000}"/>
    <cellStyle name="Normal 8 3 2 2 4 2 3 3" xfId="24558" xr:uid="{00000000-0005-0000-0000-0000EE5F0000}"/>
    <cellStyle name="Normal 8 3 2 2 4 2 5" xfId="19545" xr:uid="{00000000-0005-0000-0000-0000594C0000}"/>
    <cellStyle name="Normal 8 3 2 2 4 3" xfId="6096" xr:uid="{00000000-0005-0000-0000-0000D0170000}"/>
    <cellStyle name="Normal 8 3 2 2 4 3 2" xfId="16148" xr:uid="{00000000-0005-0000-0000-0000143F0000}"/>
    <cellStyle name="Normal 8 3 2 2 4 3 3" xfId="11128" xr:uid="{00000000-0005-0000-0000-0000782B0000}"/>
    <cellStyle name="Normal 8 3 2 2 4 3 3 3" xfId="26229" xr:uid="{00000000-0005-0000-0000-000075660000}"/>
    <cellStyle name="Normal 8 3 2 2 4 3 5" xfId="21216" xr:uid="{00000000-0005-0000-0000-0000E0520000}"/>
    <cellStyle name="Normal 8 3 2 2 4 4" xfId="12806" xr:uid="{00000000-0005-0000-0000-000006320000}"/>
    <cellStyle name="Normal 8 3 2 2 4 4 3" xfId="27904" xr:uid="{00000000-0005-0000-0000-0000006D0000}"/>
    <cellStyle name="Normal 8 3 2 2 4 5" xfId="7785" xr:uid="{00000000-0005-0000-0000-0000691E0000}"/>
    <cellStyle name="Normal 8 3 2 2 4 5 3" xfId="22887" xr:uid="{00000000-0005-0000-0000-000067590000}"/>
    <cellStyle name="Normal 8 3 2 2 4 7" xfId="17874" xr:uid="{00000000-0005-0000-0000-0000D2450000}"/>
    <cellStyle name="Normal 8 3 2 2 5" xfId="3567" xr:uid="{00000000-0005-0000-0000-0000EF0D0000}"/>
    <cellStyle name="Normal 8 3 2 2 5 2" xfId="13641" xr:uid="{00000000-0005-0000-0000-000049350000}"/>
    <cellStyle name="Normal 8 3 2 2 5 2 3" xfId="28739" xr:uid="{00000000-0005-0000-0000-000043700000}"/>
    <cellStyle name="Normal 8 3 2 2 5 3" xfId="8621" xr:uid="{00000000-0005-0000-0000-0000AD210000}"/>
    <cellStyle name="Normal 8 3 2 2 5 3 3" xfId="23722" xr:uid="{00000000-0005-0000-0000-0000AA5C0000}"/>
    <cellStyle name="Normal 8 3 2 2 5 5" xfId="18709" xr:uid="{00000000-0005-0000-0000-000015490000}"/>
    <cellStyle name="Normal 8 3 2 2 6" xfId="5260" xr:uid="{00000000-0005-0000-0000-00008C140000}"/>
    <cellStyle name="Normal 8 3 2 2 6 2" xfId="15312" xr:uid="{00000000-0005-0000-0000-0000D03B0000}"/>
    <cellStyle name="Normal 8 3 2 2 6 2 3" xfId="30410" xr:uid="{00000000-0005-0000-0000-0000CA760000}"/>
    <cellStyle name="Normal 8 3 2 2 6 3" xfId="10292" xr:uid="{00000000-0005-0000-0000-000034280000}"/>
    <cellStyle name="Normal 8 3 2 2 6 3 3" xfId="25393" xr:uid="{00000000-0005-0000-0000-000031630000}"/>
    <cellStyle name="Normal 8 3 2 2 6 5" xfId="20380" xr:uid="{00000000-0005-0000-0000-00009C4F0000}"/>
    <cellStyle name="Normal 8 3 2 2 7" xfId="11970" xr:uid="{00000000-0005-0000-0000-0000C22E0000}"/>
    <cellStyle name="Normal 8 3 2 2 7 3" xfId="27068" xr:uid="{00000000-0005-0000-0000-0000BC690000}"/>
    <cellStyle name="Normal 8 3 2 2 8" xfId="6949" xr:uid="{00000000-0005-0000-0000-0000251B0000}"/>
    <cellStyle name="Normal 8 3 2 2 8 3" xfId="22051" xr:uid="{00000000-0005-0000-0000-000023560000}"/>
    <cellStyle name="Normal 8 3 2 3" xfId="1976" xr:uid="{00000000-0005-0000-0000-0000B8070000}"/>
    <cellStyle name="Normal 8 3 2 3 2" xfId="2397" xr:uid="{00000000-0005-0000-0000-00005D090000}"/>
    <cellStyle name="Normal 8 3 2 3 2 2" xfId="3236" xr:uid="{00000000-0005-0000-0000-0000A40C0000}"/>
    <cellStyle name="Normal 8 3 2 3 2 2 2" xfId="4926" xr:uid="{00000000-0005-0000-0000-00003E130000}"/>
    <cellStyle name="Normal 8 3 2 3 2 2 2 2" xfId="14999" xr:uid="{00000000-0005-0000-0000-0000973A0000}"/>
    <cellStyle name="Normal 8 3 2 3 2 2 2 2 3" xfId="30097" xr:uid="{00000000-0005-0000-0000-000091750000}"/>
    <cellStyle name="Normal 8 3 2 3 2 2 2 3" xfId="9979" xr:uid="{00000000-0005-0000-0000-0000FB260000}"/>
    <cellStyle name="Normal 8 3 2 3 2 2 2 3 3" xfId="25080" xr:uid="{00000000-0005-0000-0000-0000F8610000}"/>
    <cellStyle name="Normal 8 3 2 3 2 2 2 5" xfId="20067" xr:uid="{00000000-0005-0000-0000-0000634E0000}"/>
    <cellStyle name="Normal 8 3 2 3 2 2 3" xfId="6618" xr:uid="{00000000-0005-0000-0000-0000DA190000}"/>
    <cellStyle name="Normal 8 3 2 3 2 2 3 2" xfId="16670" xr:uid="{00000000-0005-0000-0000-00001E410000}"/>
    <cellStyle name="Normal 8 3 2 3 2 2 3 3" xfId="11650" xr:uid="{00000000-0005-0000-0000-0000822D0000}"/>
    <cellStyle name="Normal 8 3 2 3 2 2 3 3 3" xfId="26751" xr:uid="{00000000-0005-0000-0000-00007F680000}"/>
    <cellStyle name="Normal 8 3 2 3 2 2 3 5" xfId="21738" xr:uid="{00000000-0005-0000-0000-0000EA540000}"/>
    <cellStyle name="Normal 8 3 2 3 2 2 4" xfId="13328" xr:uid="{00000000-0005-0000-0000-000010340000}"/>
    <cellStyle name="Normal 8 3 2 3 2 2 4 3" xfId="28426" xr:uid="{00000000-0005-0000-0000-00000A6F0000}"/>
    <cellStyle name="Normal 8 3 2 3 2 2 5" xfId="8307" xr:uid="{00000000-0005-0000-0000-000073200000}"/>
    <cellStyle name="Normal 8 3 2 3 2 2 5 3" xfId="23409" xr:uid="{00000000-0005-0000-0000-0000715B0000}"/>
    <cellStyle name="Normal 8 3 2 3 2 2 7" xfId="18396" xr:uid="{00000000-0005-0000-0000-0000DC470000}"/>
    <cellStyle name="Normal 8 3 2 3 2 3" xfId="4089" xr:uid="{00000000-0005-0000-0000-0000F90F0000}"/>
    <cellStyle name="Normal 8 3 2 3 2 3 2" xfId="14163" xr:uid="{00000000-0005-0000-0000-000053370000}"/>
    <cellStyle name="Normal 8 3 2 3 2 3 2 3" xfId="29261" xr:uid="{00000000-0005-0000-0000-00004D720000}"/>
    <cellStyle name="Normal 8 3 2 3 2 3 3" xfId="9143" xr:uid="{00000000-0005-0000-0000-0000B7230000}"/>
    <cellStyle name="Normal 8 3 2 3 2 3 3 3" xfId="24244" xr:uid="{00000000-0005-0000-0000-0000B45E0000}"/>
    <cellStyle name="Normal 8 3 2 3 2 3 5" xfId="19231" xr:uid="{00000000-0005-0000-0000-00001F4B0000}"/>
    <cellStyle name="Normal 8 3 2 3 2 4" xfId="5782" xr:uid="{00000000-0005-0000-0000-000096160000}"/>
    <cellStyle name="Normal 8 3 2 3 2 4 2" xfId="15834" xr:uid="{00000000-0005-0000-0000-0000DA3D0000}"/>
    <cellStyle name="Normal 8 3 2 3 2 4 2 3" xfId="30932" xr:uid="{00000000-0005-0000-0000-0000D4780000}"/>
    <cellStyle name="Normal 8 3 2 3 2 4 3" xfId="10814" xr:uid="{00000000-0005-0000-0000-00003E2A0000}"/>
    <cellStyle name="Normal 8 3 2 3 2 4 3 3" xfId="25915" xr:uid="{00000000-0005-0000-0000-00003B650000}"/>
    <cellStyle name="Normal 8 3 2 3 2 4 5" xfId="20902" xr:uid="{00000000-0005-0000-0000-0000A6510000}"/>
    <cellStyle name="Normal 8 3 2 3 2 5" xfId="12492" xr:uid="{00000000-0005-0000-0000-0000CC300000}"/>
    <cellStyle name="Normal 8 3 2 3 2 5 3" xfId="27590" xr:uid="{00000000-0005-0000-0000-0000C66B0000}"/>
    <cellStyle name="Normal 8 3 2 3 2 6" xfId="7471" xr:uid="{00000000-0005-0000-0000-00002F1D0000}"/>
    <cellStyle name="Normal 8 3 2 3 2 6 3" xfId="22573" xr:uid="{00000000-0005-0000-0000-00002D580000}"/>
    <cellStyle name="Normal 8 3 2 3 2 8" xfId="17560" xr:uid="{00000000-0005-0000-0000-000098440000}"/>
    <cellStyle name="Normal 8 3 2 3 3" xfId="2818" xr:uid="{00000000-0005-0000-0000-0000020B0000}"/>
    <cellStyle name="Normal 8 3 2 3 3 2" xfId="4508" xr:uid="{00000000-0005-0000-0000-00009C110000}"/>
    <cellStyle name="Normal 8 3 2 3 3 2 2" xfId="14581" xr:uid="{00000000-0005-0000-0000-0000F5380000}"/>
    <cellStyle name="Normal 8 3 2 3 3 2 2 3" xfId="29679" xr:uid="{00000000-0005-0000-0000-0000EF730000}"/>
    <cellStyle name="Normal 8 3 2 3 3 2 3" xfId="9561" xr:uid="{00000000-0005-0000-0000-000059250000}"/>
    <cellStyle name="Normal 8 3 2 3 3 2 3 3" xfId="24662" xr:uid="{00000000-0005-0000-0000-000056600000}"/>
    <cellStyle name="Normal 8 3 2 3 3 2 5" xfId="19649" xr:uid="{00000000-0005-0000-0000-0000C14C0000}"/>
    <cellStyle name="Normal 8 3 2 3 3 3" xfId="6200" xr:uid="{00000000-0005-0000-0000-000038180000}"/>
    <cellStyle name="Normal 8 3 2 3 3 3 2" xfId="16252" xr:uid="{00000000-0005-0000-0000-00007C3F0000}"/>
    <cellStyle name="Normal 8 3 2 3 3 3 3" xfId="11232" xr:uid="{00000000-0005-0000-0000-0000E02B0000}"/>
    <cellStyle name="Normal 8 3 2 3 3 3 3 3" xfId="26333" xr:uid="{00000000-0005-0000-0000-0000DD660000}"/>
    <cellStyle name="Normal 8 3 2 3 3 3 5" xfId="21320" xr:uid="{00000000-0005-0000-0000-000048530000}"/>
    <cellStyle name="Normal 8 3 2 3 3 4" xfId="12910" xr:uid="{00000000-0005-0000-0000-00006E320000}"/>
    <cellStyle name="Normal 8 3 2 3 3 4 3" xfId="28008" xr:uid="{00000000-0005-0000-0000-0000686D0000}"/>
    <cellStyle name="Normal 8 3 2 3 3 5" xfId="7889" xr:uid="{00000000-0005-0000-0000-0000D11E0000}"/>
    <cellStyle name="Normal 8 3 2 3 3 5 3" xfId="22991" xr:uid="{00000000-0005-0000-0000-0000CF590000}"/>
    <cellStyle name="Normal 8 3 2 3 3 7" xfId="17978" xr:uid="{00000000-0005-0000-0000-00003A460000}"/>
    <cellStyle name="Normal 8 3 2 3 4" xfId="3671" xr:uid="{00000000-0005-0000-0000-0000570E0000}"/>
    <cellStyle name="Normal 8 3 2 3 4 2" xfId="13745" xr:uid="{00000000-0005-0000-0000-0000B1350000}"/>
    <cellStyle name="Normal 8 3 2 3 4 2 3" xfId="28843" xr:uid="{00000000-0005-0000-0000-0000AB700000}"/>
    <cellStyle name="Normal 8 3 2 3 4 3" xfId="8725" xr:uid="{00000000-0005-0000-0000-000015220000}"/>
    <cellStyle name="Normal 8 3 2 3 4 3 3" xfId="23826" xr:uid="{00000000-0005-0000-0000-0000125D0000}"/>
    <cellStyle name="Normal 8 3 2 3 4 5" xfId="18813" xr:uid="{00000000-0005-0000-0000-00007D490000}"/>
    <cellStyle name="Normal 8 3 2 3 5" xfId="5364" xr:uid="{00000000-0005-0000-0000-0000F4140000}"/>
    <cellStyle name="Normal 8 3 2 3 5 2" xfId="15416" xr:uid="{00000000-0005-0000-0000-0000383C0000}"/>
    <cellStyle name="Normal 8 3 2 3 5 2 3" xfId="30514" xr:uid="{00000000-0005-0000-0000-000032770000}"/>
    <cellStyle name="Normal 8 3 2 3 5 3" xfId="10396" xr:uid="{00000000-0005-0000-0000-00009C280000}"/>
    <cellStyle name="Normal 8 3 2 3 5 3 3" xfId="25497" xr:uid="{00000000-0005-0000-0000-000099630000}"/>
    <cellStyle name="Normal 8 3 2 3 5 5" xfId="20484" xr:uid="{00000000-0005-0000-0000-000004500000}"/>
    <cellStyle name="Normal 8 3 2 3 6" xfId="12074" xr:uid="{00000000-0005-0000-0000-00002A2F0000}"/>
    <cellStyle name="Normal 8 3 2 3 6 3" xfId="27172" xr:uid="{00000000-0005-0000-0000-0000246A0000}"/>
    <cellStyle name="Normal 8 3 2 3 7" xfId="7053" xr:uid="{00000000-0005-0000-0000-00008D1B0000}"/>
    <cellStyle name="Normal 8 3 2 3 7 3" xfId="22155" xr:uid="{00000000-0005-0000-0000-00008B560000}"/>
    <cellStyle name="Normal 8 3 2 3 9" xfId="17142" xr:uid="{00000000-0005-0000-0000-0000F6420000}"/>
    <cellStyle name="Normal 8 3 2 4" xfId="2189" xr:uid="{00000000-0005-0000-0000-00008D080000}"/>
    <cellStyle name="Normal 8 3 2 4 2" xfId="3028" xr:uid="{00000000-0005-0000-0000-0000D40B0000}"/>
    <cellStyle name="Normal 8 3 2 4 2 2" xfId="4718" xr:uid="{00000000-0005-0000-0000-00006E120000}"/>
    <cellStyle name="Normal 8 3 2 4 2 2 2" xfId="14791" xr:uid="{00000000-0005-0000-0000-0000C7390000}"/>
    <cellStyle name="Normal 8 3 2 4 2 2 2 3" xfId="29889" xr:uid="{00000000-0005-0000-0000-0000C1740000}"/>
    <cellStyle name="Normal 8 3 2 4 2 2 3" xfId="9771" xr:uid="{00000000-0005-0000-0000-00002B260000}"/>
    <cellStyle name="Normal 8 3 2 4 2 2 3 3" xfId="24872" xr:uid="{00000000-0005-0000-0000-000028610000}"/>
    <cellStyle name="Normal 8 3 2 4 2 2 5" xfId="19859" xr:uid="{00000000-0005-0000-0000-0000934D0000}"/>
    <cellStyle name="Normal 8 3 2 4 2 3" xfId="6410" xr:uid="{00000000-0005-0000-0000-00000A190000}"/>
    <cellStyle name="Normal 8 3 2 4 2 3 2" xfId="16462" xr:uid="{00000000-0005-0000-0000-00004E400000}"/>
    <cellStyle name="Normal 8 3 2 4 2 3 3" xfId="11442" xr:uid="{00000000-0005-0000-0000-0000B22C0000}"/>
    <cellStyle name="Normal 8 3 2 4 2 3 3 3" xfId="26543" xr:uid="{00000000-0005-0000-0000-0000AF670000}"/>
    <cellStyle name="Normal 8 3 2 4 2 3 5" xfId="21530" xr:uid="{00000000-0005-0000-0000-00001A540000}"/>
    <cellStyle name="Normal 8 3 2 4 2 4" xfId="13120" xr:uid="{00000000-0005-0000-0000-000040330000}"/>
    <cellStyle name="Normal 8 3 2 4 2 4 3" xfId="28218" xr:uid="{00000000-0005-0000-0000-00003A6E0000}"/>
    <cellStyle name="Normal 8 3 2 4 2 5" xfId="8099" xr:uid="{00000000-0005-0000-0000-0000A31F0000}"/>
    <cellStyle name="Normal 8 3 2 4 2 5 3" xfId="23201" xr:uid="{00000000-0005-0000-0000-0000A15A0000}"/>
    <cellStyle name="Normal 8 3 2 4 2 7" xfId="18188" xr:uid="{00000000-0005-0000-0000-00000C470000}"/>
    <cellStyle name="Normal 8 3 2 4 3" xfId="3881" xr:uid="{00000000-0005-0000-0000-0000290F0000}"/>
    <cellStyle name="Normal 8 3 2 4 3 2" xfId="13955" xr:uid="{00000000-0005-0000-0000-000083360000}"/>
    <cellStyle name="Normal 8 3 2 4 3 2 3" xfId="29053" xr:uid="{00000000-0005-0000-0000-00007D710000}"/>
    <cellStyle name="Normal 8 3 2 4 3 3" xfId="8935" xr:uid="{00000000-0005-0000-0000-0000E7220000}"/>
    <cellStyle name="Normal 8 3 2 4 3 3 3" xfId="24036" xr:uid="{00000000-0005-0000-0000-0000E45D0000}"/>
    <cellStyle name="Normal 8 3 2 4 3 5" xfId="19023" xr:uid="{00000000-0005-0000-0000-00004F4A0000}"/>
    <cellStyle name="Normal 8 3 2 4 4" xfId="5574" xr:uid="{00000000-0005-0000-0000-0000C6150000}"/>
    <cellStyle name="Normal 8 3 2 4 4 2" xfId="15626" xr:uid="{00000000-0005-0000-0000-00000A3D0000}"/>
    <cellStyle name="Normal 8 3 2 4 4 2 3" xfId="30724" xr:uid="{00000000-0005-0000-0000-000004780000}"/>
    <cellStyle name="Normal 8 3 2 4 4 3" xfId="10606" xr:uid="{00000000-0005-0000-0000-00006E290000}"/>
    <cellStyle name="Normal 8 3 2 4 4 3 3" xfId="25707" xr:uid="{00000000-0005-0000-0000-00006B640000}"/>
    <cellStyle name="Normal 8 3 2 4 4 5" xfId="20694" xr:uid="{00000000-0005-0000-0000-0000D6500000}"/>
    <cellStyle name="Normal 8 3 2 4 5" xfId="12284" xr:uid="{00000000-0005-0000-0000-0000FC2F0000}"/>
    <cellStyle name="Normal 8 3 2 4 5 3" xfId="27382" xr:uid="{00000000-0005-0000-0000-0000F66A0000}"/>
    <cellStyle name="Normal 8 3 2 4 6" xfId="7263" xr:uid="{00000000-0005-0000-0000-00005F1C0000}"/>
    <cellStyle name="Normal 8 3 2 4 6 3" xfId="22365" xr:uid="{00000000-0005-0000-0000-00005D570000}"/>
    <cellStyle name="Normal 8 3 2 4 8" xfId="17352" xr:uid="{00000000-0005-0000-0000-0000C8430000}"/>
    <cellStyle name="Normal 8 3 2 5" xfId="2610" xr:uid="{00000000-0005-0000-0000-0000320A0000}"/>
    <cellStyle name="Normal 8 3 2 5 2" xfId="4300" xr:uid="{00000000-0005-0000-0000-0000CC100000}"/>
    <cellStyle name="Normal 8 3 2 5 2 2" xfId="14373" xr:uid="{00000000-0005-0000-0000-000025380000}"/>
    <cellStyle name="Normal 8 3 2 5 2 2 3" xfId="29471" xr:uid="{00000000-0005-0000-0000-00001F730000}"/>
    <cellStyle name="Normal 8 3 2 5 2 3" xfId="9353" xr:uid="{00000000-0005-0000-0000-000089240000}"/>
    <cellStyle name="Normal 8 3 2 5 2 3 3" xfId="24454" xr:uid="{00000000-0005-0000-0000-0000865F0000}"/>
    <cellStyle name="Normal 8 3 2 5 2 5" xfId="19441" xr:uid="{00000000-0005-0000-0000-0000F14B0000}"/>
    <cellStyle name="Normal 8 3 2 5 3" xfId="5992" xr:uid="{00000000-0005-0000-0000-000068170000}"/>
    <cellStyle name="Normal 8 3 2 5 3 2" xfId="16044" xr:uid="{00000000-0005-0000-0000-0000AC3E0000}"/>
    <cellStyle name="Normal 8 3 2 5 3 3" xfId="11024" xr:uid="{00000000-0005-0000-0000-0000102B0000}"/>
    <cellStyle name="Normal 8 3 2 5 3 3 3" xfId="26125" xr:uid="{00000000-0005-0000-0000-00000D660000}"/>
    <cellStyle name="Normal 8 3 2 5 3 5" xfId="21112" xr:uid="{00000000-0005-0000-0000-000078520000}"/>
    <cellStyle name="Normal 8 3 2 5 4" xfId="12702" xr:uid="{00000000-0005-0000-0000-00009E310000}"/>
    <cellStyle name="Normal 8 3 2 5 4 3" xfId="27800" xr:uid="{00000000-0005-0000-0000-0000986C0000}"/>
    <cellStyle name="Normal 8 3 2 5 5" xfId="7681" xr:uid="{00000000-0005-0000-0000-0000011E0000}"/>
    <cellStyle name="Normal 8 3 2 5 5 3" xfId="22783" xr:uid="{00000000-0005-0000-0000-0000FF580000}"/>
    <cellStyle name="Normal 8 3 2 5 7" xfId="17770" xr:uid="{00000000-0005-0000-0000-00006A450000}"/>
    <cellStyle name="Normal 8 3 2 6" xfId="3463" xr:uid="{00000000-0005-0000-0000-0000870D0000}"/>
    <cellStyle name="Normal 8 3 2 6 2" xfId="13537" xr:uid="{00000000-0005-0000-0000-0000E1340000}"/>
    <cellStyle name="Normal 8 3 2 6 2 3" xfId="28635" xr:uid="{00000000-0005-0000-0000-0000DB6F0000}"/>
    <cellStyle name="Normal 8 3 2 6 3" xfId="8517" xr:uid="{00000000-0005-0000-0000-000045210000}"/>
    <cellStyle name="Normal 8 3 2 6 3 3" xfId="23618" xr:uid="{00000000-0005-0000-0000-0000425C0000}"/>
    <cellStyle name="Normal 8 3 2 6 5" xfId="18605" xr:uid="{00000000-0005-0000-0000-0000AD480000}"/>
    <cellStyle name="Normal 8 3 2 7" xfId="5156" xr:uid="{00000000-0005-0000-0000-000024140000}"/>
    <cellStyle name="Normal 8 3 2 7 2" xfId="15208" xr:uid="{00000000-0005-0000-0000-0000683B0000}"/>
    <cellStyle name="Normal 8 3 2 7 2 3" xfId="30306" xr:uid="{00000000-0005-0000-0000-000062760000}"/>
    <cellStyle name="Normal 8 3 2 7 3" xfId="10188" xr:uid="{00000000-0005-0000-0000-0000CC270000}"/>
    <cellStyle name="Normal 8 3 2 7 3 3" xfId="25289" xr:uid="{00000000-0005-0000-0000-0000C9620000}"/>
    <cellStyle name="Normal 8 3 2 7 5" xfId="20276" xr:uid="{00000000-0005-0000-0000-0000344F0000}"/>
    <cellStyle name="Normal 8 3 2 8" xfId="11866" xr:uid="{00000000-0005-0000-0000-00005A2E0000}"/>
    <cellStyle name="Normal 8 3 2 8 3" xfId="26964" xr:uid="{00000000-0005-0000-0000-000054690000}"/>
    <cellStyle name="Normal 8 3 2 9" xfId="6845" xr:uid="{00000000-0005-0000-0000-0000BD1A0000}"/>
    <cellStyle name="Normal 8 3 2 9 3" xfId="21947" xr:uid="{00000000-0005-0000-0000-0000BB550000}"/>
    <cellStyle name="Normal 8 3 3" xfId="1809" xr:uid="{00000000-0005-0000-0000-000011070000}"/>
    <cellStyle name="Normal 8 3 3 10" xfId="16986" xr:uid="{00000000-0005-0000-0000-00005A420000}"/>
    <cellStyle name="Normal 8 3 3 2" xfId="2028" xr:uid="{00000000-0005-0000-0000-0000EC070000}"/>
    <cellStyle name="Normal 8 3 3 2 2" xfId="2449" xr:uid="{00000000-0005-0000-0000-000091090000}"/>
    <cellStyle name="Normal 8 3 3 2 2 2" xfId="3288" xr:uid="{00000000-0005-0000-0000-0000D80C0000}"/>
    <cellStyle name="Normal 8 3 3 2 2 2 2" xfId="4978" xr:uid="{00000000-0005-0000-0000-000072130000}"/>
    <cellStyle name="Normal 8 3 3 2 2 2 2 2" xfId="15051" xr:uid="{00000000-0005-0000-0000-0000CB3A0000}"/>
    <cellStyle name="Normal 8 3 3 2 2 2 2 2 3" xfId="30149" xr:uid="{00000000-0005-0000-0000-0000C5750000}"/>
    <cellStyle name="Normal 8 3 3 2 2 2 2 3" xfId="10031" xr:uid="{00000000-0005-0000-0000-00002F270000}"/>
    <cellStyle name="Normal 8 3 3 2 2 2 2 3 3" xfId="25132" xr:uid="{00000000-0005-0000-0000-00002C620000}"/>
    <cellStyle name="Normal 8 3 3 2 2 2 2 5" xfId="20119" xr:uid="{00000000-0005-0000-0000-0000974E0000}"/>
    <cellStyle name="Normal 8 3 3 2 2 2 3" xfId="6670" xr:uid="{00000000-0005-0000-0000-00000E1A0000}"/>
    <cellStyle name="Normal 8 3 3 2 2 2 3 2" xfId="16722" xr:uid="{00000000-0005-0000-0000-000052410000}"/>
    <cellStyle name="Normal 8 3 3 2 2 2 3 3" xfId="11702" xr:uid="{00000000-0005-0000-0000-0000B62D0000}"/>
    <cellStyle name="Normal 8 3 3 2 2 2 3 3 3" xfId="26803" xr:uid="{00000000-0005-0000-0000-0000B3680000}"/>
    <cellStyle name="Normal 8 3 3 2 2 2 3 5" xfId="21790" xr:uid="{00000000-0005-0000-0000-00001E550000}"/>
    <cellStyle name="Normal 8 3 3 2 2 2 4" xfId="13380" xr:uid="{00000000-0005-0000-0000-000044340000}"/>
    <cellStyle name="Normal 8 3 3 2 2 2 4 3" xfId="28478" xr:uid="{00000000-0005-0000-0000-00003E6F0000}"/>
    <cellStyle name="Normal 8 3 3 2 2 2 5" xfId="8359" xr:uid="{00000000-0005-0000-0000-0000A7200000}"/>
    <cellStyle name="Normal 8 3 3 2 2 2 5 3" xfId="23461" xr:uid="{00000000-0005-0000-0000-0000A55B0000}"/>
    <cellStyle name="Normal 8 3 3 2 2 2 7" xfId="18448" xr:uid="{00000000-0005-0000-0000-000010480000}"/>
    <cellStyle name="Normal 8 3 3 2 2 3" xfId="4141" xr:uid="{00000000-0005-0000-0000-00002D100000}"/>
    <cellStyle name="Normal 8 3 3 2 2 3 2" xfId="14215" xr:uid="{00000000-0005-0000-0000-000087370000}"/>
    <cellStyle name="Normal 8 3 3 2 2 3 2 3" xfId="29313" xr:uid="{00000000-0005-0000-0000-000081720000}"/>
    <cellStyle name="Normal 8 3 3 2 2 3 3" xfId="9195" xr:uid="{00000000-0005-0000-0000-0000EB230000}"/>
    <cellStyle name="Normal 8 3 3 2 2 3 3 3" xfId="24296" xr:uid="{00000000-0005-0000-0000-0000E85E0000}"/>
    <cellStyle name="Normal 8 3 3 2 2 3 5" xfId="19283" xr:uid="{00000000-0005-0000-0000-0000534B0000}"/>
    <cellStyle name="Normal 8 3 3 2 2 4" xfId="5834" xr:uid="{00000000-0005-0000-0000-0000CA160000}"/>
    <cellStyle name="Normal 8 3 3 2 2 4 2" xfId="15886" xr:uid="{00000000-0005-0000-0000-00000E3E0000}"/>
    <cellStyle name="Normal 8 3 3 2 2 4 3" xfId="10866" xr:uid="{00000000-0005-0000-0000-0000722A0000}"/>
    <cellStyle name="Normal 8 3 3 2 2 4 3 3" xfId="25967" xr:uid="{00000000-0005-0000-0000-00006F650000}"/>
    <cellStyle name="Normal 8 3 3 2 2 4 5" xfId="20954" xr:uid="{00000000-0005-0000-0000-0000DA510000}"/>
    <cellStyle name="Normal 8 3 3 2 2 5" xfId="12544" xr:uid="{00000000-0005-0000-0000-000000310000}"/>
    <cellStyle name="Normal 8 3 3 2 2 5 3" xfId="27642" xr:uid="{00000000-0005-0000-0000-0000FA6B0000}"/>
    <cellStyle name="Normal 8 3 3 2 2 6" xfId="7523" xr:uid="{00000000-0005-0000-0000-0000631D0000}"/>
    <cellStyle name="Normal 8 3 3 2 2 6 3" xfId="22625" xr:uid="{00000000-0005-0000-0000-000061580000}"/>
    <cellStyle name="Normal 8 3 3 2 2 8" xfId="17612" xr:uid="{00000000-0005-0000-0000-0000CC440000}"/>
    <cellStyle name="Normal 8 3 3 2 3" xfId="2870" xr:uid="{00000000-0005-0000-0000-0000360B0000}"/>
    <cellStyle name="Normal 8 3 3 2 3 2" xfId="4560" xr:uid="{00000000-0005-0000-0000-0000D0110000}"/>
    <cellStyle name="Normal 8 3 3 2 3 2 2" xfId="14633" xr:uid="{00000000-0005-0000-0000-000029390000}"/>
    <cellStyle name="Normal 8 3 3 2 3 2 2 3" xfId="29731" xr:uid="{00000000-0005-0000-0000-000023740000}"/>
    <cellStyle name="Normal 8 3 3 2 3 2 3" xfId="9613" xr:uid="{00000000-0005-0000-0000-00008D250000}"/>
    <cellStyle name="Normal 8 3 3 2 3 2 3 3" xfId="24714" xr:uid="{00000000-0005-0000-0000-00008A600000}"/>
    <cellStyle name="Normal 8 3 3 2 3 2 5" xfId="19701" xr:uid="{00000000-0005-0000-0000-0000F54C0000}"/>
    <cellStyle name="Normal 8 3 3 2 3 3" xfId="6252" xr:uid="{00000000-0005-0000-0000-00006C180000}"/>
    <cellStyle name="Normal 8 3 3 2 3 3 2" xfId="16304" xr:uid="{00000000-0005-0000-0000-0000B03F0000}"/>
    <cellStyle name="Normal 8 3 3 2 3 3 3" xfId="11284" xr:uid="{00000000-0005-0000-0000-0000142C0000}"/>
    <cellStyle name="Normal 8 3 3 2 3 3 3 3" xfId="26385" xr:uid="{00000000-0005-0000-0000-000011670000}"/>
    <cellStyle name="Normal 8 3 3 2 3 3 5" xfId="21372" xr:uid="{00000000-0005-0000-0000-00007C530000}"/>
    <cellStyle name="Normal 8 3 3 2 3 4" xfId="12962" xr:uid="{00000000-0005-0000-0000-0000A2320000}"/>
    <cellStyle name="Normal 8 3 3 2 3 4 3" xfId="28060" xr:uid="{00000000-0005-0000-0000-00009C6D0000}"/>
    <cellStyle name="Normal 8 3 3 2 3 5" xfId="7941" xr:uid="{00000000-0005-0000-0000-0000051F0000}"/>
    <cellStyle name="Normal 8 3 3 2 3 5 3" xfId="23043" xr:uid="{00000000-0005-0000-0000-0000035A0000}"/>
    <cellStyle name="Normal 8 3 3 2 3 7" xfId="18030" xr:uid="{00000000-0005-0000-0000-00006E460000}"/>
    <cellStyle name="Normal 8 3 3 2 4" xfId="3723" xr:uid="{00000000-0005-0000-0000-00008B0E0000}"/>
    <cellStyle name="Normal 8 3 3 2 4 2" xfId="13797" xr:uid="{00000000-0005-0000-0000-0000E5350000}"/>
    <cellStyle name="Normal 8 3 3 2 4 2 3" xfId="28895" xr:uid="{00000000-0005-0000-0000-0000DF700000}"/>
    <cellStyle name="Normal 8 3 3 2 4 3" xfId="8777" xr:uid="{00000000-0005-0000-0000-000049220000}"/>
    <cellStyle name="Normal 8 3 3 2 4 3 3" xfId="23878" xr:uid="{00000000-0005-0000-0000-0000465D0000}"/>
    <cellStyle name="Normal 8 3 3 2 4 5" xfId="18865" xr:uid="{00000000-0005-0000-0000-0000B1490000}"/>
    <cellStyle name="Normal 8 3 3 2 5" xfId="5416" xr:uid="{00000000-0005-0000-0000-000028150000}"/>
    <cellStyle name="Normal 8 3 3 2 5 2" xfId="15468" xr:uid="{00000000-0005-0000-0000-00006C3C0000}"/>
    <cellStyle name="Normal 8 3 3 2 5 2 3" xfId="30566" xr:uid="{00000000-0005-0000-0000-000066770000}"/>
    <cellStyle name="Normal 8 3 3 2 5 3" xfId="10448" xr:uid="{00000000-0005-0000-0000-0000D0280000}"/>
    <cellStyle name="Normal 8 3 3 2 5 3 3" xfId="25549" xr:uid="{00000000-0005-0000-0000-0000CD630000}"/>
    <cellStyle name="Normal 8 3 3 2 5 5" xfId="20536" xr:uid="{00000000-0005-0000-0000-000038500000}"/>
    <cellStyle name="Normal 8 3 3 2 6" xfId="12126" xr:uid="{00000000-0005-0000-0000-00005E2F0000}"/>
    <cellStyle name="Normal 8 3 3 2 6 3" xfId="27224" xr:uid="{00000000-0005-0000-0000-0000586A0000}"/>
    <cellStyle name="Normal 8 3 3 2 7" xfId="7105" xr:uid="{00000000-0005-0000-0000-0000C11B0000}"/>
    <cellStyle name="Normal 8 3 3 2 7 3" xfId="22207" xr:uid="{00000000-0005-0000-0000-0000BF560000}"/>
    <cellStyle name="Normal 8 3 3 2 9" xfId="17194" xr:uid="{00000000-0005-0000-0000-00002A430000}"/>
    <cellStyle name="Normal 8 3 3 3" xfId="2241" xr:uid="{00000000-0005-0000-0000-0000C1080000}"/>
    <cellStyle name="Normal 8 3 3 3 2" xfId="3080" xr:uid="{00000000-0005-0000-0000-0000080C0000}"/>
    <cellStyle name="Normal 8 3 3 3 2 2" xfId="4770" xr:uid="{00000000-0005-0000-0000-0000A2120000}"/>
    <cellStyle name="Normal 8 3 3 3 2 2 2" xfId="14843" xr:uid="{00000000-0005-0000-0000-0000FB390000}"/>
    <cellStyle name="Normal 8 3 3 3 2 2 2 3" xfId="29941" xr:uid="{00000000-0005-0000-0000-0000F5740000}"/>
    <cellStyle name="Normal 8 3 3 3 2 2 3" xfId="9823" xr:uid="{00000000-0005-0000-0000-00005F260000}"/>
    <cellStyle name="Normal 8 3 3 3 2 2 3 3" xfId="24924" xr:uid="{00000000-0005-0000-0000-00005C610000}"/>
    <cellStyle name="Normal 8 3 3 3 2 2 5" xfId="19911" xr:uid="{00000000-0005-0000-0000-0000C74D0000}"/>
    <cellStyle name="Normal 8 3 3 3 2 3" xfId="6462" xr:uid="{00000000-0005-0000-0000-00003E190000}"/>
    <cellStyle name="Normal 8 3 3 3 2 3 2" xfId="16514" xr:uid="{00000000-0005-0000-0000-000082400000}"/>
    <cellStyle name="Normal 8 3 3 3 2 3 3" xfId="11494" xr:uid="{00000000-0005-0000-0000-0000E62C0000}"/>
    <cellStyle name="Normal 8 3 3 3 2 3 3 3" xfId="26595" xr:uid="{00000000-0005-0000-0000-0000E3670000}"/>
    <cellStyle name="Normal 8 3 3 3 2 3 5" xfId="21582" xr:uid="{00000000-0005-0000-0000-00004E540000}"/>
    <cellStyle name="Normal 8 3 3 3 2 4" xfId="13172" xr:uid="{00000000-0005-0000-0000-000074330000}"/>
    <cellStyle name="Normal 8 3 3 3 2 4 3" xfId="28270" xr:uid="{00000000-0005-0000-0000-00006E6E0000}"/>
    <cellStyle name="Normal 8 3 3 3 2 5" xfId="8151" xr:uid="{00000000-0005-0000-0000-0000D71F0000}"/>
    <cellStyle name="Normal 8 3 3 3 2 5 3" xfId="23253" xr:uid="{00000000-0005-0000-0000-0000D55A0000}"/>
    <cellStyle name="Normal 8 3 3 3 2 7" xfId="18240" xr:uid="{00000000-0005-0000-0000-000040470000}"/>
    <cellStyle name="Normal 8 3 3 3 3" xfId="3933" xr:uid="{00000000-0005-0000-0000-00005D0F0000}"/>
    <cellStyle name="Normal 8 3 3 3 3 2" xfId="14007" xr:uid="{00000000-0005-0000-0000-0000B7360000}"/>
    <cellStyle name="Normal 8 3 3 3 3 2 3" xfId="29105" xr:uid="{00000000-0005-0000-0000-0000B1710000}"/>
    <cellStyle name="Normal 8 3 3 3 3 3" xfId="8987" xr:uid="{00000000-0005-0000-0000-00001B230000}"/>
    <cellStyle name="Normal 8 3 3 3 3 3 3" xfId="24088" xr:uid="{00000000-0005-0000-0000-0000185E0000}"/>
    <cellStyle name="Normal 8 3 3 3 3 5" xfId="19075" xr:uid="{00000000-0005-0000-0000-0000834A0000}"/>
    <cellStyle name="Normal 8 3 3 3 4" xfId="5626" xr:uid="{00000000-0005-0000-0000-0000FA150000}"/>
    <cellStyle name="Normal 8 3 3 3 4 2" xfId="15678" xr:uid="{00000000-0005-0000-0000-00003E3D0000}"/>
    <cellStyle name="Normal 8 3 3 3 4 2 3" xfId="30776" xr:uid="{00000000-0005-0000-0000-000038780000}"/>
    <cellStyle name="Normal 8 3 3 3 4 3" xfId="10658" xr:uid="{00000000-0005-0000-0000-0000A2290000}"/>
    <cellStyle name="Normal 8 3 3 3 4 3 3" xfId="25759" xr:uid="{00000000-0005-0000-0000-00009F640000}"/>
    <cellStyle name="Normal 8 3 3 3 4 5" xfId="20746" xr:uid="{00000000-0005-0000-0000-00000A510000}"/>
    <cellStyle name="Normal 8 3 3 3 5" xfId="12336" xr:uid="{00000000-0005-0000-0000-000030300000}"/>
    <cellStyle name="Normal 8 3 3 3 5 3" xfId="27434" xr:uid="{00000000-0005-0000-0000-00002A6B0000}"/>
    <cellStyle name="Normal 8 3 3 3 6" xfId="7315" xr:uid="{00000000-0005-0000-0000-0000931C0000}"/>
    <cellStyle name="Normal 8 3 3 3 6 3" xfId="22417" xr:uid="{00000000-0005-0000-0000-000091570000}"/>
    <cellStyle name="Normal 8 3 3 3 8" xfId="17404" xr:uid="{00000000-0005-0000-0000-0000FC430000}"/>
    <cellStyle name="Normal 8 3 3 4" xfId="2662" xr:uid="{00000000-0005-0000-0000-0000660A0000}"/>
    <cellStyle name="Normal 8 3 3 4 2" xfId="4352" xr:uid="{00000000-0005-0000-0000-000000110000}"/>
    <cellStyle name="Normal 8 3 3 4 2 2" xfId="14425" xr:uid="{00000000-0005-0000-0000-000059380000}"/>
    <cellStyle name="Normal 8 3 3 4 2 2 3" xfId="29523" xr:uid="{00000000-0005-0000-0000-000053730000}"/>
    <cellStyle name="Normal 8 3 3 4 2 3" xfId="9405" xr:uid="{00000000-0005-0000-0000-0000BD240000}"/>
    <cellStyle name="Normal 8 3 3 4 2 3 3" xfId="24506" xr:uid="{00000000-0005-0000-0000-0000BA5F0000}"/>
    <cellStyle name="Normal 8 3 3 4 2 5" xfId="19493" xr:uid="{00000000-0005-0000-0000-0000254C0000}"/>
    <cellStyle name="Normal 8 3 3 4 3" xfId="6044" xr:uid="{00000000-0005-0000-0000-00009C170000}"/>
    <cellStyle name="Normal 8 3 3 4 3 2" xfId="16096" xr:uid="{00000000-0005-0000-0000-0000E03E0000}"/>
    <cellStyle name="Normal 8 3 3 4 3 3" xfId="11076" xr:uid="{00000000-0005-0000-0000-0000442B0000}"/>
    <cellStyle name="Normal 8 3 3 4 3 3 3" xfId="26177" xr:uid="{00000000-0005-0000-0000-000041660000}"/>
    <cellStyle name="Normal 8 3 3 4 3 5" xfId="21164" xr:uid="{00000000-0005-0000-0000-0000AC520000}"/>
    <cellStyle name="Normal 8 3 3 4 4" xfId="12754" xr:uid="{00000000-0005-0000-0000-0000D2310000}"/>
    <cellStyle name="Normal 8 3 3 4 4 3" xfId="27852" xr:uid="{00000000-0005-0000-0000-0000CC6C0000}"/>
    <cellStyle name="Normal 8 3 3 4 5" xfId="7733" xr:uid="{00000000-0005-0000-0000-0000351E0000}"/>
    <cellStyle name="Normal 8 3 3 4 5 3" xfId="22835" xr:uid="{00000000-0005-0000-0000-000033590000}"/>
    <cellStyle name="Normal 8 3 3 4 7" xfId="17822" xr:uid="{00000000-0005-0000-0000-00009E450000}"/>
    <cellStyle name="Normal 8 3 3 5" xfId="3515" xr:uid="{00000000-0005-0000-0000-0000BB0D0000}"/>
    <cellStyle name="Normal 8 3 3 5 2" xfId="13589" xr:uid="{00000000-0005-0000-0000-000015350000}"/>
    <cellStyle name="Normal 8 3 3 5 2 3" xfId="28687" xr:uid="{00000000-0005-0000-0000-00000F700000}"/>
    <cellStyle name="Normal 8 3 3 5 3" xfId="8569" xr:uid="{00000000-0005-0000-0000-000079210000}"/>
    <cellStyle name="Normal 8 3 3 5 3 3" xfId="23670" xr:uid="{00000000-0005-0000-0000-0000765C0000}"/>
    <cellStyle name="Normal 8 3 3 5 5" xfId="18657" xr:uid="{00000000-0005-0000-0000-0000E1480000}"/>
    <cellStyle name="Normal 8 3 3 6" xfId="5208" xr:uid="{00000000-0005-0000-0000-000058140000}"/>
    <cellStyle name="Normal 8 3 3 6 2" xfId="15260" xr:uid="{00000000-0005-0000-0000-00009C3B0000}"/>
    <cellStyle name="Normal 8 3 3 6 2 3" xfId="30358" xr:uid="{00000000-0005-0000-0000-000096760000}"/>
    <cellStyle name="Normal 8 3 3 6 3" xfId="10240" xr:uid="{00000000-0005-0000-0000-000000280000}"/>
    <cellStyle name="Normal 8 3 3 6 3 3" xfId="25341" xr:uid="{00000000-0005-0000-0000-0000FD620000}"/>
    <cellStyle name="Normal 8 3 3 6 5" xfId="20328" xr:uid="{00000000-0005-0000-0000-0000684F0000}"/>
    <cellStyle name="Normal 8 3 3 7" xfId="11918" xr:uid="{00000000-0005-0000-0000-00008E2E0000}"/>
    <cellStyle name="Normal 8 3 3 7 3" xfId="27016" xr:uid="{00000000-0005-0000-0000-000088690000}"/>
    <cellStyle name="Normal 8 3 3 8" xfId="6897" xr:uid="{00000000-0005-0000-0000-0000F11A0000}"/>
    <cellStyle name="Normal 8 3 3 8 3" xfId="21999" xr:uid="{00000000-0005-0000-0000-0000EF550000}"/>
    <cellStyle name="Normal 8 3 4" xfId="1922" xr:uid="{00000000-0005-0000-0000-000082070000}"/>
    <cellStyle name="Normal 8 3 4 2" xfId="2345" xr:uid="{00000000-0005-0000-0000-000029090000}"/>
    <cellStyle name="Normal 8 3 4 2 2" xfId="3184" xr:uid="{00000000-0005-0000-0000-0000700C0000}"/>
    <cellStyle name="Normal 8 3 4 2 2 2" xfId="4874" xr:uid="{00000000-0005-0000-0000-00000A130000}"/>
    <cellStyle name="Normal 8 3 4 2 2 2 2" xfId="14947" xr:uid="{00000000-0005-0000-0000-0000633A0000}"/>
    <cellStyle name="Normal 8 3 4 2 2 2 2 3" xfId="30045" xr:uid="{00000000-0005-0000-0000-00005D750000}"/>
    <cellStyle name="Normal 8 3 4 2 2 2 3" xfId="9927" xr:uid="{00000000-0005-0000-0000-0000C7260000}"/>
    <cellStyle name="Normal 8 3 4 2 2 2 3 3" xfId="25028" xr:uid="{00000000-0005-0000-0000-0000C4610000}"/>
    <cellStyle name="Normal 8 3 4 2 2 2 5" xfId="20015" xr:uid="{00000000-0005-0000-0000-00002F4E0000}"/>
    <cellStyle name="Normal 8 3 4 2 2 3" xfId="6566" xr:uid="{00000000-0005-0000-0000-0000A6190000}"/>
    <cellStyle name="Normal 8 3 4 2 2 3 2" xfId="16618" xr:uid="{00000000-0005-0000-0000-0000EA400000}"/>
    <cellStyle name="Normal 8 3 4 2 2 3 3" xfId="11598" xr:uid="{00000000-0005-0000-0000-00004E2D0000}"/>
    <cellStyle name="Normal 8 3 4 2 2 3 3 3" xfId="26699" xr:uid="{00000000-0005-0000-0000-00004B680000}"/>
    <cellStyle name="Normal 8 3 4 2 2 3 5" xfId="21686" xr:uid="{00000000-0005-0000-0000-0000B6540000}"/>
    <cellStyle name="Normal 8 3 4 2 2 4" xfId="13276" xr:uid="{00000000-0005-0000-0000-0000DC330000}"/>
    <cellStyle name="Normal 8 3 4 2 2 4 3" xfId="28374" xr:uid="{00000000-0005-0000-0000-0000D66E0000}"/>
    <cellStyle name="Normal 8 3 4 2 2 5" xfId="8255" xr:uid="{00000000-0005-0000-0000-00003F200000}"/>
    <cellStyle name="Normal 8 3 4 2 2 5 3" xfId="23357" xr:uid="{00000000-0005-0000-0000-00003D5B0000}"/>
    <cellStyle name="Normal 8 3 4 2 2 7" xfId="18344" xr:uid="{00000000-0005-0000-0000-0000A8470000}"/>
    <cellStyle name="Normal 8 3 4 2 3" xfId="4037" xr:uid="{00000000-0005-0000-0000-0000C50F0000}"/>
    <cellStyle name="Normal 8 3 4 2 3 2" xfId="14111" xr:uid="{00000000-0005-0000-0000-00001F370000}"/>
    <cellStyle name="Normal 8 3 4 2 3 2 3" xfId="29209" xr:uid="{00000000-0005-0000-0000-000019720000}"/>
    <cellStyle name="Normal 8 3 4 2 3 3" xfId="9091" xr:uid="{00000000-0005-0000-0000-000083230000}"/>
    <cellStyle name="Normal 8 3 4 2 3 3 3" xfId="24192" xr:uid="{00000000-0005-0000-0000-0000805E0000}"/>
    <cellStyle name="Normal 8 3 4 2 3 5" xfId="19179" xr:uid="{00000000-0005-0000-0000-0000EB4A0000}"/>
    <cellStyle name="Normal 8 3 4 2 4" xfId="5730" xr:uid="{00000000-0005-0000-0000-000062160000}"/>
    <cellStyle name="Normal 8 3 4 2 4 2" xfId="15782" xr:uid="{00000000-0005-0000-0000-0000A63D0000}"/>
    <cellStyle name="Normal 8 3 4 2 4 2 3" xfId="30880" xr:uid="{00000000-0005-0000-0000-0000A0780000}"/>
    <cellStyle name="Normal 8 3 4 2 4 3" xfId="10762" xr:uid="{00000000-0005-0000-0000-00000A2A0000}"/>
    <cellStyle name="Normal 8 3 4 2 4 3 3" xfId="25863" xr:uid="{00000000-0005-0000-0000-000007650000}"/>
    <cellStyle name="Normal 8 3 4 2 4 5" xfId="20850" xr:uid="{00000000-0005-0000-0000-000072510000}"/>
    <cellStyle name="Normal 8 3 4 2 5" xfId="12440" xr:uid="{00000000-0005-0000-0000-000098300000}"/>
    <cellStyle name="Normal 8 3 4 2 5 3" xfId="27538" xr:uid="{00000000-0005-0000-0000-0000926B0000}"/>
    <cellStyle name="Normal 8 3 4 2 6" xfId="7419" xr:uid="{00000000-0005-0000-0000-0000FB1C0000}"/>
    <cellStyle name="Normal 8 3 4 2 6 3" xfId="22521" xr:uid="{00000000-0005-0000-0000-0000F9570000}"/>
    <cellStyle name="Normal 8 3 4 2 8" xfId="17508" xr:uid="{00000000-0005-0000-0000-000064440000}"/>
    <cellStyle name="Normal 8 3 4 3" xfId="2766" xr:uid="{00000000-0005-0000-0000-0000CE0A0000}"/>
    <cellStyle name="Normal 8 3 4 3 2" xfId="4456" xr:uid="{00000000-0005-0000-0000-000068110000}"/>
    <cellStyle name="Normal 8 3 4 3 2 2" xfId="14529" xr:uid="{00000000-0005-0000-0000-0000C1380000}"/>
    <cellStyle name="Normal 8 3 4 3 2 2 3" xfId="29627" xr:uid="{00000000-0005-0000-0000-0000BB730000}"/>
    <cellStyle name="Normal 8 3 4 3 2 3" xfId="9509" xr:uid="{00000000-0005-0000-0000-000025250000}"/>
    <cellStyle name="Normal 8 3 4 3 2 3 3" xfId="24610" xr:uid="{00000000-0005-0000-0000-000022600000}"/>
    <cellStyle name="Normal 8 3 4 3 2 5" xfId="19597" xr:uid="{00000000-0005-0000-0000-00008D4C0000}"/>
    <cellStyle name="Normal 8 3 4 3 3" xfId="6148" xr:uid="{00000000-0005-0000-0000-000004180000}"/>
    <cellStyle name="Normal 8 3 4 3 3 2" xfId="16200" xr:uid="{00000000-0005-0000-0000-0000483F0000}"/>
    <cellStyle name="Normal 8 3 4 3 3 3" xfId="11180" xr:uid="{00000000-0005-0000-0000-0000AC2B0000}"/>
    <cellStyle name="Normal 8 3 4 3 3 3 3" xfId="26281" xr:uid="{00000000-0005-0000-0000-0000A9660000}"/>
    <cellStyle name="Normal 8 3 4 3 3 5" xfId="21268" xr:uid="{00000000-0005-0000-0000-000014530000}"/>
    <cellStyle name="Normal 8 3 4 3 4" xfId="12858" xr:uid="{00000000-0005-0000-0000-00003A320000}"/>
    <cellStyle name="Normal 8 3 4 3 4 3" xfId="27956" xr:uid="{00000000-0005-0000-0000-0000346D0000}"/>
    <cellStyle name="Normal 8 3 4 3 5" xfId="7837" xr:uid="{00000000-0005-0000-0000-00009D1E0000}"/>
    <cellStyle name="Normal 8 3 4 3 5 3" xfId="22939" xr:uid="{00000000-0005-0000-0000-00009B590000}"/>
    <cellStyle name="Normal 8 3 4 3 7" xfId="17926" xr:uid="{00000000-0005-0000-0000-000006460000}"/>
    <cellStyle name="Normal 8 3 4 4" xfId="3619" xr:uid="{00000000-0005-0000-0000-0000230E0000}"/>
    <cellStyle name="Normal 8 3 4 4 2" xfId="13693" xr:uid="{00000000-0005-0000-0000-00007D350000}"/>
    <cellStyle name="Normal 8 3 4 4 2 3" xfId="28791" xr:uid="{00000000-0005-0000-0000-000077700000}"/>
    <cellStyle name="Normal 8 3 4 4 3" xfId="8673" xr:uid="{00000000-0005-0000-0000-0000E1210000}"/>
    <cellStyle name="Normal 8 3 4 4 3 3" xfId="23774" xr:uid="{00000000-0005-0000-0000-0000DE5C0000}"/>
    <cellStyle name="Normal 8 3 4 4 5" xfId="18761" xr:uid="{00000000-0005-0000-0000-000049490000}"/>
    <cellStyle name="Normal 8 3 4 5" xfId="5312" xr:uid="{00000000-0005-0000-0000-0000C0140000}"/>
    <cellStyle name="Normal 8 3 4 5 2" xfId="15364" xr:uid="{00000000-0005-0000-0000-0000043C0000}"/>
    <cellStyle name="Normal 8 3 4 5 2 3" xfId="30462" xr:uid="{00000000-0005-0000-0000-0000FE760000}"/>
    <cellStyle name="Normal 8 3 4 5 3" xfId="10344" xr:uid="{00000000-0005-0000-0000-000068280000}"/>
    <cellStyle name="Normal 8 3 4 5 3 3" xfId="25445" xr:uid="{00000000-0005-0000-0000-000065630000}"/>
    <cellStyle name="Normal 8 3 4 5 5" xfId="20432" xr:uid="{00000000-0005-0000-0000-0000D04F0000}"/>
    <cellStyle name="Normal 8 3 4 6" xfId="12022" xr:uid="{00000000-0005-0000-0000-0000F62E0000}"/>
    <cellStyle name="Normal 8 3 4 6 3" xfId="27120" xr:uid="{00000000-0005-0000-0000-0000F0690000}"/>
    <cellStyle name="Normal 8 3 4 7" xfId="7001" xr:uid="{00000000-0005-0000-0000-0000591B0000}"/>
    <cellStyle name="Normal 8 3 4 7 3" xfId="22103" xr:uid="{00000000-0005-0000-0000-000057560000}"/>
    <cellStyle name="Normal 8 3 4 9" xfId="17090" xr:uid="{00000000-0005-0000-0000-0000C2420000}"/>
    <cellStyle name="Normal 8 3 5" xfId="2135" xr:uid="{00000000-0005-0000-0000-000057080000}"/>
    <cellStyle name="Normal 8 3 5 2" xfId="2976" xr:uid="{00000000-0005-0000-0000-0000A00B0000}"/>
    <cellStyle name="Normal 8 3 5 2 2" xfId="4666" xr:uid="{00000000-0005-0000-0000-00003A120000}"/>
    <cellStyle name="Normal 8 3 5 2 2 2" xfId="14739" xr:uid="{00000000-0005-0000-0000-000093390000}"/>
    <cellStyle name="Normal 8 3 5 2 2 2 3" xfId="29837" xr:uid="{00000000-0005-0000-0000-00008D740000}"/>
    <cellStyle name="Normal 8 3 5 2 2 3" xfId="9719" xr:uid="{00000000-0005-0000-0000-0000F7250000}"/>
    <cellStyle name="Normal 8 3 5 2 2 3 3" xfId="24820" xr:uid="{00000000-0005-0000-0000-0000F4600000}"/>
    <cellStyle name="Normal 8 3 5 2 2 5" xfId="19807" xr:uid="{00000000-0005-0000-0000-00005F4D0000}"/>
    <cellStyle name="Normal 8 3 5 2 3" xfId="6358" xr:uid="{00000000-0005-0000-0000-0000D6180000}"/>
    <cellStyle name="Normal 8 3 5 2 3 2" xfId="16410" xr:uid="{00000000-0005-0000-0000-00001A400000}"/>
    <cellStyle name="Normal 8 3 5 2 3 3" xfId="11390" xr:uid="{00000000-0005-0000-0000-00007E2C0000}"/>
    <cellStyle name="Normal 8 3 5 2 3 3 3" xfId="26491" xr:uid="{00000000-0005-0000-0000-00007B670000}"/>
    <cellStyle name="Normal 8 3 5 2 3 5" xfId="21478" xr:uid="{00000000-0005-0000-0000-0000E6530000}"/>
    <cellStyle name="Normal 8 3 5 2 4" xfId="13068" xr:uid="{00000000-0005-0000-0000-00000C330000}"/>
    <cellStyle name="Normal 8 3 5 2 4 3" xfId="28166" xr:uid="{00000000-0005-0000-0000-0000066E0000}"/>
    <cellStyle name="Normal 8 3 5 2 5" xfId="8047" xr:uid="{00000000-0005-0000-0000-00006F1F0000}"/>
    <cellStyle name="Normal 8 3 5 2 5 3" xfId="23149" xr:uid="{00000000-0005-0000-0000-00006D5A0000}"/>
    <cellStyle name="Normal 8 3 5 2 7" xfId="18136" xr:uid="{00000000-0005-0000-0000-0000D8460000}"/>
    <cellStyle name="Normal 8 3 5 3" xfId="3829" xr:uid="{00000000-0005-0000-0000-0000F50E0000}"/>
    <cellStyle name="Normal 8 3 5 3 2" xfId="13903" xr:uid="{00000000-0005-0000-0000-00004F360000}"/>
    <cellStyle name="Normal 8 3 5 3 2 3" xfId="29001" xr:uid="{00000000-0005-0000-0000-000049710000}"/>
    <cellStyle name="Normal 8 3 5 3 3" xfId="8883" xr:uid="{00000000-0005-0000-0000-0000B3220000}"/>
    <cellStyle name="Normal 8 3 5 3 3 3" xfId="23984" xr:uid="{00000000-0005-0000-0000-0000B05D0000}"/>
    <cellStyle name="Normal 8 3 5 3 5" xfId="18971" xr:uid="{00000000-0005-0000-0000-00001B4A0000}"/>
    <cellStyle name="Normal 8 3 5 4" xfId="5522" xr:uid="{00000000-0005-0000-0000-000092150000}"/>
    <cellStyle name="Normal 8 3 5 4 2" xfId="15574" xr:uid="{00000000-0005-0000-0000-0000D63C0000}"/>
    <cellStyle name="Normal 8 3 5 4 2 3" xfId="30672" xr:uid="{00000000-0005-0000-0000-0000D0770000}"/>
    <cellStyle name="Normal 8 3 5 4 3" xfId="10554" xr:uid="{00000000-0005-0000-0000-00003A290000}"/>
    <cellStyle name="Normal 8 3 5 4 3 3" xfId="25655" xr:uid="{00000000-0005-0000-0000-000037640000}"/>
    <cellStyle name="Normal 8 3 5 4 5" xfId="20642" xr:uid="{00000000-0005-0000-0000-0000A2500000}"/>
    <cellStyle name="Normal 8 3 5 5" xfId="12232" xr:uid="{00000000-0005-0000-0000-0000C82F0000}"/>
    <cellStyle name="Normal 8 3 5 5 3" xfId="27330" xr:uid="{00000000-0005-0000-0000-0000C26A0000}"/>
    <cellStyle name="Normal 8 3 5 6" xfId="7211" xr:uid="{00000000-0005-0000-0000-00002B1C0000}"/>
    <cellStyle name="Normal 8 3 5 6 3" xfId="22313" xr:uid="{00000000-0005-0000-0000-000029570000}"/>
    <cellStyle name="Normal 8 3 5 8" xfId="17300" xr:uid="{00000000-0005-0000-0000-000094430000}"/>
    <cellStyle name="Normal 8 3 6" xfId="2556" xr:uid="{00000000-0005-0000-0000-0000FC090000}"/>
    <cellStyle name="Normal 8 3 6 2" xfId="4248" xr:uid="{00000000-0005-0000-0000-000098100000}"/>
    <cellStyle name="Normal 8 3 6 2 2" xfId="14321" xr:uid="{00000000-0005-0000-0000-0000F1370000}"/>
    <cellStyle name="Normal 8 3 6 2 2 3" xfId="29419" xr:uid="{00000000-0005-0000-0000-0000EB720000}"/>
    <cellStyle name="Normal 8 3 6 2 3" xfId="9301" xr:uid="{00000000-0005-0000-0000-000055240000}"/>
    <cellStyle name="Normal 8 3 6 2 3 3" xfId="24402" xr:uid="{00000000-0005-0000-0000-0000525F0000}"/>
    <cellStyle name="Normal 8 3 6 2 5" xfId="19389" xr:uid="{00000000-0005-0000-0000-0000BD4B0000}"/>
    <cellStyle name="Normal 8 3 6 3" xfId="5940" xr:uid="{00000000-0005-0000-0000-000034170000}"/>
    <cellStyle name="Normal 8 3 6 3 2" xfId="15992" xr:uid="{00000000-0005-0000-0000-0000783E0000}"/>
    <cellStyle name="Normal 8 3 6 3 3" xfId="10972" xr:uid="{00000000-0005-0000-0000-0000DC2A0000}"/>
    <cellStyle name="Normal 8 3 6 3 3 3" xfId="26073" xr:uid="{00000000-0005-0000-0000-0000D9650000}"/>
    <cellStyle name="Normal 8 3 6 3 5" xfId="21060" xr:uid="{00000000-0005-0000-0000-000044520000}"/>
    <cellStyle name="Normal 8 3 6 4" xfId="12650" xr:uid="{00000000-0005-0000-0000-00006A310000}"/>
    <cellStyle name="Normal 8 3 6 4 3" xfId="27748" xr:uid="{00000000-0005-0000-0000-0000646C0000}"/>
    <cellStyle name="Normal 8 3 6 5" xfId="7629" xr:uid="{00000000-0005-0000-0000-0000CD1D0000}"/>
    <cellStyle name="Normal 8 3 6 5 3" xfId="22731" xr:uid="{00000000-0005-0000-0000-0000CB580000}"/>
    <cellStyle name="Normal 8 3 6 7" xfId="17718" xr:uid="{00000000-0005-0000-0000-000036450000}"/>
    <cellStyle name="Normal 8 3 7" xfId="3408" xr:uid="{00000000-0005-0000-0000-0000500D0000}"/>
    <cellStyle name="Normal 8 3 7 2" xfId="13485" xr:uid="{00000000-0005-0000-0000-0000AD340000}"/>
    <cellStyle name="Normal 8 3 7 2 3" xfId="28583" xr:uid="{00000000-0005-0000-0000-0000A76F0000}"/>
    <cellStyle name="Normal 8 3 7 3" xfId="8465" xr:uid="{00000000-0005-0000-0000-000011210000}"/>
    <cellStyle name="Normal 8 3 7 3 3" xfId="23566" xr:uid="{00000000-0005-0000-0000-00000E5C0000}"/>
    <cellStyle name="Normal 8 3 7 5" xfId="18553" xr:uid="{00000000-0005-0000-0000-000079480000}"/>
    <cellStyle name="Normal 8 3 8" xfId="5102" xr:uid="{00000000-0005-0000-0000-0000EE130000}"/>
    <cellStyle name="Normal 8 3 8 2" xfId="15156" xr:uid="{00000000-0005-0000-0000-0000343B0000}"/>
    <cellStyle name="Normal 8 3 8 2 3" xfId="30254" xr:uid="{00000000-0005-0000-0000-00002E760000}"/>
    <cellStyle name="Normal 8 3 8 3" xfId="10136" xr:uid="{00000000-0005-0000-0000-000098270000}"/>
    <cellStyle name="Normal 8 3 8 3 3" xfId="25237" xr:uid="{00000000-0005-0000-0000-000095620000}"/>
    <cellStyle name="Normal 8 3 8 5" xfId="20224" xr:uid="{00000000-0005-0000-0000-0000004F0000}"/>
    <cellStyle name="Normal 8 3 9" xfId="11812" xr:uid="{00000000-0005-0000-0000-0000242E0000}"/>
    <cellStyle name="Normal 8 3 9 3" xfId="26912" xr:uid="{00000000-0005-0000-0000-000020690000}"/>
    <cellStyle name="Normal 8 4" xfId="515" xr:uid="{00000000-0005-0000-0000-000003020000}"/>
    <cellStyle name="Normal 8 6" xfId="975" xr:uid="{00000000-0005-0000-0000-0000CF030000}"/>
    <cellStyle name="Normal 8 7" xfId="414" xr:uid="{00000000-0005-0000-0000-00009E010000}"/>
    <cellStyle name="Normal 80" xfId="1100" xr:uid="{00000000-0005-0000-0000-00004C040000}"/>
    <cellStyle name="Normal 80 10" xfId="6742" xr:uid="{00000000-0005-0000-0000-0000561A0000}"/>
    <cellStyle name="Normal 80 10 3" xfId="21847" xr:uid="{00000000-0005-0000-0000-000057550000}"/>
    <cellStyle name="Normal 80 12" xfId="16832" xr:uid="{00000000-0005-0000-0000-0000C0410000}"/>
    <cellStyle name="Normal 80 2" xfId="1706" xr:uid="{00000000-0005-0000-0000-0000AA060000}"/>
    <cellStyle name="Normal 80 2 11" xfId="16886" xr:uid="{00000000-0005-0000-0000-0000F6410000}"/>
    <cellStyle name="Normal 80 2 2" xfId="1815" xr:uid="{00000000-0005-0000-0000-000017070000}"/>
    <cellStyle name="Normal 80 2 2 10" xfId="16990" xr:uid="{00000000-0005-0000-0000-00005E420000}"/>
    <cellStyle name="Normal 80 2 2 2" xfId="2032" xr:uid="{00000000-0005-0000-0000-0000F0070000}"/>
    <cellStyle name="Normal 80 2 2 2 2" xfId="2453" xr:uid="{00000000-0005-0000-0000-000095090000}"/>
    <cellStyle name="Normal 80 2 2 2 2 2" xfId="3292" xr:uid="{00000000-0005-0000-0000-0000DC0C0000}"/>
    <cellStyle name="Normal 80 2 2 2 2 2 2" xfId="4982" xr:uid="{00000000-0005-0000-0000-000076130000}"/>
    <cellStyle name="Normal 80 2 2 2 2 2 2 2" xfId="15055" xr:uid="{00000000-0005-0000-0000-0000CF3A0000}"/>
    <cellStyle name="Normal 80 2 2 2 2 2 2 2 3" xfId="30153" xr:uid="{00000000-0005-0000-0000-0000C9750000}"/>
    <cellStyle name="Normal 80 2 2 2 2 2 2 3" xfId="10035" xr:uid="{00000000-0005-0000-0000-000033270000}"/>
    <cellStyle name="Normal 80 2 2 2 2 2 2 3 3" xfId="25136" xr:uid="{00000000-0005-0000-0000-000030620000}"/>
    <cellStyle name="Normal 80 2 2 2 2 2 2 5" xfId="20123" xr:uid="{00000000-0005-0000-0000-00009B4E0000}"/>
    <cellStyle name="Normal 80 2 2 2 2 2 3" xfId="6674" xr:uid="{00000000-0005-0000-0000-0000121A0000}"/>
    <cellStyle name="Normal 80 2 2 2 2 2 3 2" xfId="16726" xr:uid="{00000000-0005-0000-0000-000056410000}"/>
    <cellStyle name="Normal 80 2 2 2 2 2 3 3" xfId="11706" xr:uid="{00000000-0005-0000-0000-0000BA2D0000}"/>
    <cellStyle name="Normal 80 2 2 2 2 2 3 3 3" xfId="26807" xr:uid="{00000000-0005-0000-0000-0000B7680000}"/>
    <cellStyle name="Normal 80 2 2 2 2 2 3 5" xfId="21794" xr:uid="{00000000-0005-0000-0000-000022550000}"/>
    <cellStyle name="Normal 80 2 2 2 2 2 4" xfId="13384" xr:uid="{00000000-0005-0000-0000-000048340000}"/>
    <cellStyle name="Normal 80 2 2 2 2 2 4 3" xfId="28482" xr:uid="{00000000-0005-0000-0000-0000426F0000}"/>
    <cellStyle name="Normal 80 2 2 2 2 2 5" xfId="8363" xr:uid="{00000000-0005-0000-0000-0000AB200000}"/>
    <cellStyle name="Normal 80 2 2 2 2 2 5 3" xfId="23465" xr:uid="{00000000-0005-0000-0000-0000A95B0000}"/>
    <cellStyle name="Normal 80 2 2 2 2 2 7" xfId="18452" xr:uid="{00000000-0005-0000-0000-000014480000}"/>
    <cellStyle name="Normal 80 2 2 2 2 3" xfId="4145" xr:uid="{00000000-0005-0000-0000-000031100000}"/>
    <cellStyle name="Normal 80 2 2 2 2 3 2" xfId="14219" xr:uid="{00000000-0005-0000-0000-00008B370000}"/>
    <cellStyle name="Normal 80 2 2 2 2 3 2 3" xfId="29317" xr:uid="{00000000-0005-0000-0000-000085720000}"/>
    <cellStyle name="Normal 80 2 2 2 2 3 3" xfId="9199" xr:uid="{00000000-0005-0000-0000-0000EF230000}"/>
    <cellStyle name="Normal 80 2 2 2 2 3 3 3" xfId="24300" xr:uid="{00000000-0005-0000-0000-0000EC5E0000}"/>
    <cellStyle name="Normal 80 2 2 2 2 3 5" xfId="19287" xr:uid="{00000000-0005-0000-0000-0000574B0000}"/>
    <cellStyle name="Normal 80 2 2 2 2 4" xfId="5838" xr:uid="{00000000-0005-0000-0000-0000CE160000}"/>
    <cellStyle name="Normal 80 2 2 2 2 4 2" xfId="15890" xr:uid="{00000000-0005-0000-0000-0000123E0000}"/>
    <cellStyle name="Normal 80 2 2 2 2 4 3" xfId="10870" xr:uid="{00000000-0005-0000-0000-0000762A0000}"/>
    <cellStyle name="Normal 80 2 2 2 2 4 3 3" xfId="25971" xr:uid="{00000000-0005-0000-0000-000073650000}"/>
    <cellStyle name="Normal 80 2 2 2 2 4 5" xfId="20958" xr:uid="{00000000-0005-0000-0000-0000DE510000}"/>
    <cellStyle name="Normal 80 2 2 2 2 5" xfId="12548" xr:uid="{00000000-0005-0000-0000-000004310000}"/>
    <cellStyle name="Normal 80 2 2 2 2 5 3" xfId="27646" xr:uid="{00000000-0005-0000-0000-0000FE6B0000}"/>
    <cellStyle name="Normal 80 2 2 2 2 6" xfId="7527" xr:uid="{00000000-0005-0000-0000-0000671D0000}"/>
    <cellStyle name="Normal 80 2 2 2 2 6 3" xfId="22629" xr:uid="{00000000-0005-0000-0000-000065580000}"/>
    <cellStyle name="Normal 80 2 2 2 2 8" xfId="17616" xr:uid="{00000000-0005-0000-0000-0000D0440000}"/>
    <cellStyle name="Normal 80 2 2 2 3" xfId="2874" xr:uid="{00000000-0005-0000-0000-00003A0B0000}"/>
    <cellStyle name="Normal 80 2 2 2 3 2" xfId="4564" xr:uid="{00000000-0005-0000-0000-0000D4110000}"/>
    <cellStyle name="Normal 80 2 2 2 3 2 2" xfId="14637" xr:uid="{00000000-0005-0000-0000-00002D390000}"/>
    <cellStyle name="Normal 80 2 2 2 3 2 2 3" xfId="29735" xr:uid="{00000000-0005-0000-0000-000027740000}"/>
    <cellStyle name="Normal 80 2 2 2 3 2 3" xfId="9617" xr:uid="{00000000-0005-0000-0000-000091250000}"/>
    <cellStyle name="Normal 80 2 2 2 3 2 3 3" xfId="24718" xr:uid="{00000000-0005-0000-0000-00008E600000}"/>
    <cellStyle name="Normal 80 2 2 2 3 2 5" xfId="19705" xr:uid="{00000000-0005-0000-0000-0000F94C0000}"/>
    <cellStyle name="Normal 80 2 2 2 3 3" xfId="6256" xr:uid="{00000000-0005-0000-0000-000070180000}"/>
    <cellStyle name="Normal 80 2 2 2 3 3 2" xfId="16308" xr:uid="{00000000-0005-0000-0000-0000B43F0000}"/>
    <cellStyle name="Normal 80 2 2 2 3 3 3" xfId="11288" xr:uid="{00000000-0005-0000-0000-0000182C0000}"/>
    <cellStyle name="Normal 80 2 2 2 3 3 3 3" xfId="26389" xr:uid="{00000000-0005-0000-0000-000015670000}"/>
    <cellStyle name="Normal 80 2 2 2 3 3 5" xfId="21376" xr:uid="{00000000-0005-0000-0000-000080530000}"/>
    <cellStyle name="Normal 80 2 2 2 3 4" xfId="12966" xr:uid="{00000000-0005-0000-0000-0000A6320000}"/>
    <cellStyle name="Normal 80 2 2 2 3 4 3" xfId="28064" xr:uid="{00000000-0005-0000-0000-0000A06D0000}"/>
    <cellStyle name="Normal 80 2 2 2 3 5" xfId="7945" xr:uid="{00000000-0005-0000-0000-0000091F0000}"/>
    <cellStyle name="Normal 80 2 2 2 3 5 3" xfId="23047" xr:uid="{00000000-0005-0000-0000-0000075A0000}"/>
    <cellStyle name="Normal 80 2 2 2 3 7" xfId="18034" xr:uid="{00000000-0005-0000-0000-000072460000}"/>
    <cellStyle name="Normal 80 2 2 2 4" xfId="3727" xr:uid="{00000000-0005-0000-0000-00008F0E0000}"/>
    <cellStyle name="Normal 80 2 2 2 4 2" xfId="13801" xr:uid="{00000000-0005-0000-0000-0000E9350000}"/>
    <cellStyle name="Normal 80 2 2 2 4 2 3" xfId="28899" xr:uid="{00000000-0005-0000-0000-0000E3700000}"/>
    <cellStyle name="Normal 80 2 2 2 4 3" xfId="8781" xr:uid="{00000000-0005-0000-0000-00004D220000}"/>
    <cellStyle name="Normal 80 2 2 2 4 3 3" xfId="23882" xr:uid="{00000000-0005-0000-0000-00004A5D0000}"/>
    <cellStyle name="Normal 80 2 2 2 4 5" xfId="18869" xr:uid="{00000000-0005-0000-0000-0000B5490000}"/>
    <cellStyle name="Normal 80 2 2 2 5" xfId="5420" xr:uid="{00000000-0005-0000-0000-00002C150000}"/>
    <cellStyle name="Normal 80 2 2 2 5 2" xfId="15472" xr:uid="{00000000-0005-0000-0000-0000703C0000}"/>
    <cellStyle name="Normal 80 2 2 2 5 2 3" xfId="30570" xr:uid="{00000000-0005-0000-0000-00006A770000}"/>
    <cellStyle name="Normal 80 2 2 2 5 3" xfId="10452" xr:uid="{00000000-0005-0000-0000-0000D4280000}"/>
    <cellStyle name="Normal 80 2 2 2 5 3 3" xfId="25553" xr:uid="{00000000-0005-0000-0000-0000D1630000}"/>
    <cellStyle name="Normal 80 2 2 2 5 5" xfId="20540" xr:uid="{00000000-0005-0000-0000-00003C500000}"/>
    <cellStyle name="Normal 80 2 2 2 6" xfId="12130" xr:uid="{00000000-0005-0000-0000-0000622F0000}"/>
    <cellStyle name="Normal 80 2 2 2 6 3" xfId="27228" xr:uid="{00000000-0005-0000-0000-00005C6A0000}"/>
    <cellStyle name="Normal 80 2 2 2 7" xfId="7109" xr:uid="{00000000-0005-0000-0000-0000C51B0000}"/>
    <cellStyle name="Normal 80 2 2 2 7 3" xfId="22211" xr:uid="{00000000-0005-0000-0000-0000C3560000}"/>
    <cellStyle name="Normal 80 2 2 2 9" xfId="17198" xr:uid="{00000000-0005-0000-0000-00002E430000}"/>
    <cellStyle name="Normal 80 2 2 3" xfId="2245" xr:uid="{00000000-0005-0000-0000-0000C5080000}"/>
    <cellStyle name="Normal 80 2 2 3 2" xfId="3084" xr:uid="{00000000-0005-0000-0000-00000C0C0000}"/>
    <cellStyle name="Normal 80 2 2 3 2 2" xfId="4774" xr:uid="{00000000-0005-0000-0000-0000A6120000}"/>
    <cellStyle name="Normal 80 2 2 3 2 2 2" xfId="14847" xr:uid="{00000000-0005-0000-0000-0000FF390000}"/>
    <cellStyle name="Normal 80 2 2 3 2 2 2 3" xfId="29945" xr:uid="{00000000-0005-0000-0000-0000F9740000}"/>
    <cellStyle name="Normal 80 2 2 3 2 2 3" xfId="9827" xr:uid="{00000000-0005-0000-0000-000063260000}"/>
    <cellStyle name="Normal 80 2 2 3 2 2 3 3" xfId="24928" xr:uid="{00000000-0005-0000-0000-000060610000}"/>
    <cellStyle name="Normal 80 2 2 3 2 2 5" xfId="19915" xr:uid="{00000000-0005-0000-0000-0000CB4D0000}"/>
    <cellStyle name="Normal 80 2 2 3 2 3" xfId="6466" xr:uid="{00000000-0005-0000-0000-000042190000}"/>
    <cellStyle name="Normal 80 2 2 3 2 3 2" xfId="16518" xr:uid="{00000000-0005-0000-0000-000086400000}"/>
    <cellStyle name="Normal 80 2 2 3 2 3 3" xfId="11498" xr:uid="{00000000-0005-0000-0000-0000EA2C0000}"/>
    <cellStyle name="Normal 80 2 2 3 2 3 3 3" xfId="26599" xr:uid="{00000000-0005-0000-0000-0000E7670000}"/>
    <cellStyle name="Normal 80 2 2 3 2 3 5" xfId="21586" xr:uid="{00000000-0005-0000-0000-000052540000}"/>
    <cellStyle name="Normal 80 2 2 3 2 4" xfId="13176" xr:uid="{00000000-0005-0000-0000-000078330000}"/>
    <cellStyle name="Normal 80 2 2 3 2 4 3" xfId="28274" xr:uid="{00000000-0005-0000-0000-0000726E0000}"/>
    <cellStyle name="Normal 80 2 2 3 2 5" xfId="8155" xr:uid="{00000000-0005-0000-0000-0000DB1F0000}"/>
    <cellStyle name="Normal 80 2 2 3 2 5 3" xfId="23257" xr:uid="{00000000-0005-0000-0000-0000D95A0000}"/>
    <cellStyle name="Normal 80 2 2 3 2 7" xfId="18244" xr:uid="{00000000-0005-0000-0000-000044470000}"/>
    <cellStyle name="Normal 80 2 2 3 3" xfId="3937" xr:uid="{00000000-0005-0000-0000-0000610F0000}"/>
    <cellStyle name="Normal 80 2 2 3 3 2" xfId="14011" xr:uid="{00000000-0005-0000-0000-0000BB360000}"/>
    <cellStyle name="Normal 80 2 2 3 3 2 3" xfId="29109" xr:uid="{00000000-0005-0000-0000-0000B5710000}"/>
    <cellStyle name="Normal 80 2 2 3 3 3" xfId="8991" xr:uid="{00000000-0005-0000-0000-00001F230000}"/>
    <cellStyle name="Normal 80 2 2 3 3 3 3" xfId="24092" xr:uid="{00000000-0005-0000-0000-00001C5E0000}"/>
    <cellStyle name="Normal 80 2 2 3 3 5" xfId="19079" xr:uid="{00000000-0005-0000-0000-0000874A0000}"/>
    <cellStyle name="Normal 80 2 2 3 4" xfId="5630" xr:uid="{00000000-0005-0000-0000-0000FE150000}"/>
    <cellStyle name="Normal 80 2 2 3 4 2" xfId="15682" xr:uid="{00000000-0005-0000-0000-0000423D0000}"/>
    <cellStyle name="Normal 80 2 2 3 4 2 3" xfId="30780" xr:uid="{00000000-0005-0000-0000-00003C780000}"/>
    <cellStyle name="Normal 80 2 2 3 4 3" xfId="10662" xr:uid="{00000000-0005-0000-0000-0000A6290000}"/>
    <cellStyle name="Normal 80 2 2 3 4 3 3" xfId="25763" xr:uid="{00000000-0005-0000-0000-0000A3640000}"/>
    <cellStyle name="Normal 80 2 2 3 4 5" xfId="20750" xr:uid="{00000000-0005-0000-0000-00000E510000}"/>
    <cellStyle name="Normal 80 2 2 3 5" xfId="12340" xr:uid="{00000000-0005-0000-0000-000034300000}"/>
    <cellStyle name="Normal 80 2 2 3 5 3" xfId="27438" xr:uid="{00000000-0005-0000-0000-00002E6B0000}"/>
    <cellStyle name="Normal 80 2 2 3 6" xfId="7319" xr:uid="{00000000-0005-0000-0000-0000971C0000}"/>
    <cellStyle name="Normal 80 2 2 3 6 3" xfId="22421" xr:uid="{00000000-0005-0000-0000-000095570000}"/>
    <cellStyle name="Normal 80 2 2 3 8" xfId="17408" xr:uid="{00000000-0005-0000-0000-000000440000}"/>
    <cellStyle name="Normal 80 2 2 4" xfId="2666" xr:uid="{00000000-0005-0000-0000-00006A0A0000}"/>
    <cellStyle name="Normal 80 2 2 4 2" xfId="4356" xr:uid="{00000000-0005-0000-0000-000004110000}"/>
    <cellStyle name="Normal 80 2 2 4 2 2" xfId="14429" xr:uid="{00000000-0005-0000-0000-00005D380000}"/>
    <cellStyle name="Normal 80 2 2 4 2 2 3" xfId="29527" xr:uid="{00000000-0005-0000-0000-000057730000}"/>
    <cellStyle name="Normal 80 2 2 4 2 3" xfId="9409" xr:uid="{00000000-0005-0000-0000-0000C1240000}"/>
    <cellStyle name="Normal 80 2 2 4 2 3 3" xfId="24510" xr:uid="{00000000-0005-0000-0000-0000BE5F0000}"/>
    <cellStyle name="Normal 80 2 2 4 2 5" xfId="19497" xr:uid="{00000000-0005-0000-0000-0000294C0000}"/>
    <cellStyle name="Normal 80 2 2 4 3" xfId="6048" xr:uid="{00000000-0005-0000-0000-0000A0170000}"/>
    <cellStyle name="Normal 80 2 2 4 3 2" xfId="16100" xr:uid="{00000000-0005-0000-0000-0000E43E0000}"/>
    <cellStyle name="Normal 80 2 2 4 3 3" xfId="11080" xr:uid="{00000000-0005-0000-0000-0000482B0000}"/>
    <cellStyle name="Normal 80 2 2 4 3 3 3" xfId="26181" xr:uid="{00000000-0005-0000-0000-000045660000}"/>
    <cellStyle name="Normal 80 2 2 4 3 5" xfId="21168" xr:uid="{00000000-0005-0000-0000-0000B0520000}"/>
    <cellStyle name="Normal 80 2 2 4 4" xfId="12758" xr:uid="{00000000-0005-0000-0000-0000D6310000}"/>
    <cellStyle name="Normal 80 2 2 4 4 3" xfId="27856" xr:uid="{00000000-0005-0000-0000-0000D06C0000}"/>
    <cellStyle name="Normal 80 2 2 4 5" xfId="7737" xr:uid="{00000000-0005-0000-0000-0000391E0000}"/>
    <cellStyle name="Normal 80 2 2 4 5 3" xfId="22839" xr:uid="{00000000-0005-0000-0000-000037590000}"/>
    <cellStyle name="Normal 80 2 2 4 7" xfId="17826" xr:uid="{00000000-0005-0000-0000-0000A2450000}"/>
    <cellStyle name="Normal 80 2 2 5" xfId="3519" xr:uid="{00000000-0005-0000-0000-0000BF0D0000}"/>
    <cellStyle name="Normal 80 2 2 5 2" xfId="13593" xr:uid="{00000000-0005-0000-0000-000019350000}"/>
    <cellStyle name="Normal 80 2 2 5 2 3" xfId="28691" xr:uid="{00000000-0005-0000-0000-000013700000}"/>
    <cellStyle name="Normal 80 2 2 5 3" xfId="8573" xr:uid="{00000000-0005-0000-0000-00007D210000}"/>
    <cellStyle name="Normal 80 2 2 5 3 3" xfId="23674" xr:uid="{00000000-0005-0000-0000-00007A5C0000}"/>
    <cellStyle name="Normal 80 2 2 5 5" xfId="18661" xr:uid="{00000000-0005-0000-0000-0000E5480000}"/>
    <cellStyle name="Normal 80 2 2 6" xfId="5212" xr:uid="{00000000-0005-0000-0000-00005C140000}"/>
    <cellStyle name="Normal 80 2 2 6 2" xfId="15264" xr:uid="{00000000-0005-0000-0000-0000A03B0000}"/>
    <cellStyle name="Normal 80 2 2 6 2 3" xfId="30362" xr:uid="{00000000-0005-0000-0000-00009A760000}"/>
    <cellStyle name="Normal 80 2 2 6 3" xfId="10244" xr:uid="{00000000-0005-0000-0000-000004280000}"/>
    <cellStyle name="Normal 80 2 2 6 3 3" xfId="25345" xr:uid="{00000000-0005-0000-0000-000001630000}"/>
    <cellStyle name="Normal 80 2 2 6 5" xfId="20332" xr:uid="{00000000-0005-0000-0000-00006C4F0000}"/>
    <cellStyle name="Normal 80 2 2 7" xfId="11922" xr:uid="{00000000-0005-0000-0000-0000922E0000}"/>
    <cellStyle name="Normal 80 2 2 7 3" xfId="27020" xr:uid="{00000000-0005-0000-0000-00008C690000}"/>
    <cellStyle name="Normal 80 2 2 8" xfId="6901" xr:uid="{00000000-0005-0000-0000-0000F51A0000}"/>
    <cellStyle name="Normal 80 2 2 8 3" xfId="22003" xr:uid="{00000000-0005-0000-0000-0000F3550000}"/>
    <cellStyle name="Normal 80 2 3" xfId="1928" xr:uid="{00000000-0005-0000-0000-000088070000}"/>
    <cellStyle name="Normal 80 2 3 2" xfId="2349" xr:uid="{00000000-0005-0000-0000-00002D090000}"/>
    <cellStyle name="Normal 80 2 3 2 2" xfId="3188" xr:uid="{00000000-0005-0000-0000-0000740C0000}"/>
    <cellStyle name="Normal 80 2 3 2 2 2" xfId="4878" xr:uid="{00000000-0005-0000-0000-00000E130000}"/>
    <cellStyle name="Normal 80 2 3 2 2 2 2" xfId="14951" xr:uid="{00000000-0005-0000-0000-0000673A0000}"/>
    <cellStyle name="Normal 80 2 3 2 2 2 2 3" xfId="30049" xr:uid="{00000000-0005-0000-0000-000061750000}"/>
    <cellStyle name="Normal 80 2 3 2 2 2 3" xfId="9931" xr:uid="{00000000-0005-0000-0000-0000CB260000}"/>
    <cellStyle name="Normal 80 2 3 2 2 2 3 3" xfId="25032" xr:uid="{00000000-0005-0000-0000-0000C8610000}"/>
    <cellStyle name="Normal 80 2 3 2 2 2 5" xfId="20019" xr:uid="{00000000-0005-0000-0000-0000334E0000}"/>
    <cellStyle name="Normal 80 2 3 2 2 3" xfId="6570" xr:uid="{00000000-0005-0000-0000-0000AA190000}"/>
    <cellStyle name="Normal 80 2 3 2 2 3 2" xfId="16622" xr:uid="{00000000-0005-0000-0000-0000EE400000}"/>
    <cellStyle name="Normal 80 2 3 2 2 3 3" xfId="11602" xr:uid="{00000000-0005-0000-0000-0000522D0000}"/>
    <cellStyle name="Normal 80 2 3 2 2 3 3 3" xfId="26703" xr:uid="{00000000-0005-0000-0000-00004F680000}"/>
    <cellStyle name="Normal 80 2 3 2 2 3 5" xfId="21690" xr:uid="{00000000-0005-0000-0000-0000BA540000}"/>
    <cellStyle name="Normal 80 2 3 2 2 4" xfId="13280" xr:uid="{00000000-0005-0000-0000-0000E0330000}"/>
    <cellStyle name="Normal 80 2 3 2 2 4 3" xfId="28378" xr:uid="{00000000-0005-0000-0000-0000DA6E0000}"/>
    <cellStyle name="Normal 80 2 3 2 2 5" xfId="8259" xr:uid="{00000000-0005-0000-0000-000043200000}"/>
    <cellStyle name="Normal 80 2 3 2 2 5 3" xfId="23361" xr:uid="{00000000-0005-0000-0000-0000415B0000}"/>
    <cellStyle name="Normal 80 2 3 2 2 7" xfId="18348" xr:uid="{00000000-0005-0000-0000-0000AC470000}"/>
    <cellStyle name="Normal 80 2 3 2 3" xfId="4041" xr:uid="{00000000-0005-0000-0000-0000C90F0000}"/>
    <cellStyle name="Normal 80 2 3 2 3 2" xfId="14115" xr:uid="{00000000-0005-0000-0000-000023370000}"/>
    <cellStyle name="Normal 80 2 3 2 3 2 3" xfId="29213" xr:uid="{00000000-0005-0000-0000-00001D720000}"/>
    <cellStyle name="Normal 80 2 3 2 3 3" xfId="9095" xr:uid="{00000000-0005-0000-0000-000087230000}"/>
    <cellStyle name="Normal 80 2 3 2 3 3 3" xfId="24196" xr:uid="{00000000-0005-0000-0000-0000845E0000}"/>
    <cellStyle name="Normal 80 2 3 2 3 5" xfId="19183" xr:uid="{00000000-0005-0000-0000-0000EF4A0000}"/>
    <cellStyle name="Normal 80 2 3 2 4" xfId="5734" xr:uid="{00000000-0005-0000-0000-000066160000}"/>
    <cellStyle name="Normal 80 2 3 2 4 2" xfId="15786" xr:uid="{00000000-0005-0000-0000-0000AA3D0000}"/>
    <cellStyle name="Normal 80 2 3 2 4 2 3" xfId="30884" xr:uid="{00000000-0005-0000-0000-0000A4780000}"/>
    <cellStyle name="Normal 80 2 3 2 4 3" xfId="10766" xr:uid="{00000000-0005-0000-0000-00000E2A0000}"/>
    <cellStyle name="Normal 80 2 3 2 4 3 3" xfId="25867" xr:uid="{00000000-0005-0000-0000-00000B650000}"/>
    <cellStyle name="Normal 80 2 3 2 4 5" xfId="20854" xr:uid="{00000000-0005-0000-0000-000076510000}"/>
    <cellStyle name="Normal 80 2 3 2 5" xfId="12444" xr:uid="{00000000-0005-0000-0000-00009C300000}"/>
    <cellStyle name="Normal 80 2 3 2 5 3" xfId="27542" xr:uid="{00000000-0005-0000-0000-0000966B0000}"/>
    <cellStyle name="Normal 80 2 3 2 6" xfId="7423" xr:uid="{00000000-0005-0000-0000-0000FF1C0000}"/>
    <cellStyle name="Normal 80 2 3 2 6 3" xfId="22525" xr:uid="{00000000-0005-0000-0000-0000FD570000}"/>
    <cellStyle name="Normal 80 2 3 2 8" xfId="17512" xr:uid="{00000000-0005-0000-0000-000068440000}"/>
    <cellStyle name="Normal 80 2 3 3" xfId="2770" xr:uid="{00000000-0005-0000-0000-0000D20A0000}"/>
    <cellStyle name="Normal 80 2 3 3 2" xfId="4460" xr:uid="{00000000-0005-0000-0000-00006C110000}"/>
    <cellStyle name="Normal 80 2 3 3 2 2" xfId="14533" xr:uid="{00000000-0005-0000-0000-0000C5380000}"/>
    <cellStyle name="Normal 80 2 3 3 2 2 3" xfId="29631" xr:uid="{00000000-0005-0000-0000-0000BF730000}"/>
    <cellStyle name="Normal 80 2 3 3 2 3" xfId="9513" xr:uid="{00000000-0005-0000-0000-000029250000}"/>
    <cellStyle name="Normal 80 2 3 3 2 3 3" xfId="24614" xr:uid="{00000000-0005-0000-0000-000026600000}"/>
    <cellStyle name="Normal 80 2 3 3 2 5" xfId="19601" xr:uid="{00000000-0005-0000-0000-0000914C0000}"/>
    <cellStyle name="Normal 80 2 3 3 3" xfId="6152" xr:uid="{00000000-0005-0000-0000-000008180000}"/>
    <cellStyle name="Normal 80 2 3 3 3 2" xfId="16204" xr:uid="{00000000-0005-0000-0000-00004C3F0000}"/>
    <cellStyle name="Normal 80 2 3 3 3 3" xfId="11184" xr:uid="{00000000-0005-0000-0000-0000B02B0000}"/>
    <cellStyle name="Normal 80 2 3 3 3 3 3" xfId="26285" xr:uid="{00000000-0005-0000-0000-0000AD660000}"/>
    <cellStyle name="Normal 80 2 3 3 3 5" xfId="21272" xr:uid="{00000000-0005-0000-0000-000018530000}"/>
    <cellStyle name="Normal 80 2 3 3 4" xfId="12862" xr:uid="{00000000-0005-0000-0000-00003E320000}"/>
    <cellStyle name="Normal 80 2 3 3 4 3" xfId="27960" xr:uid="{00000000-0005-0000-0000-0000386D0000}"/>
    <cellStyle name="Normal 80 2 3 3 5" xfId="7841" xr:uid="{00000000-0005-0000-0000-0000A11E0000}"/>
    <cellStyle name="Normal 80 2 3 3 5 3" xfId="22943" xr:uid="{00000000-0005-0000-0000-00009F590000}"/>
    <cellStyle name="Normal 80 2 3 3 7" xfId="17930" xr:uid="{00000000-0005-0000-0000-00000A460000}"/>
    <cellStyle name="Normal 80 2 3 4" xfId="3623" xr:uid="{00000000-0005-0000-0000-0000270E0000}"/>
    <cellStyle name="Normal 80 2 3 4 2" xfId="13697" xr:uid="{00000000-0005-0000-0000-000081350000}"/>
    <cellStyle name="Normal 80 2 3 4 2 3" xfId="28795" xr:uid="{00000000-0005-0000-0000-00007B700000}"/>
    <cellStyle name="Normal 80 2 3 4 3" xfId="8677" xr:uid="{00000000-0005-0000-0000-0000E5210000}"/>
    <cellStyle name="Normal 80 2 3 4 3 3" xfId="23778" xr:uid="{00000000-0005-0000-0000-0000E25C0000}"/>
    <cellStyle name="Normal 80 2 3 4 5" xfId="18765" xr:uid="{00000000-0005-0000-0000-00004D490000}"/>
    <cellStyle name="Normal 80 2 3 5" xfId="5316" xr:uid="{00000000-0005-0000-0000-0000C4140000}"/>
    <cellStyle name="Normal 80 2 3 5 2" xfId="15368" xr:uid="{00000000-0005-0000-0000-0000083C0000}"/>
    <cellStyle name="Normal 80 2 3 5 2 3" xfId="30466" xr:uid="{00000000-0005-0000-0000-000002770000}"/>
    <cellStyle name="Normal 80 2 3 5 3" xfId="10348" xr:uid="{00000000-0005-0000-0000-00006C280000}"/>
    <cellStyle name="Normal 80 2 3 5 3 3" xfId="25449" xr:uid="{00000000-0005-0000-0000-000069630000}"/>
    <cellStyle name="Normal 80 2 3 5 5" xfId="20436" xr:uid="{00000000-0005-0000-0000-0000D44F0000}"/>
    <cellStyle name="Normal 80 2 3 6" xfId="12026" xr:uid="{00000000-0005-0000-0000-0000FA2E0000}"/>
    <cellStyle name="Normal 80 2 3 6 3" xfId="27124" xr:uid="{00000000-0005-0000-0000-0000F4690000}"/>
    <cellStyle name="Normal 80 2 3 7" xfId="7005" xr:uid="{00000000-0005-0000-0000-00005D1B0000}"/>
    <cellStyle name="Normal 80 2 3 7 3" xfId="22107" xr:uid="{00000000-0005-0000-0000-00005B560000}"/>
    <cellStyle name="Normal 80 2 3 9" xfId="17094" xr:uid="{00000000-0005-0000-0000-0000C6420000}"/>
    <cellStyle name="Normal 80 2 4" xfId="2141" xr:uid="{00000000-0005-0000-0000-00005D080000}"/>
    <cellStyle name="Normal 80 2 4 2" xfId="2980" xr:uid="{00000000-0005-0000-0000-0000A40B0000}"/>
    <cellStyle name="Normal 80 2 4 2 2" xfId="4670" xr:uid="{00000000-0005-0000-0000-00003E120000}"/>
    <cellStyle name="Normal 80 2 4 2 2 2" xfId="14743" xr:uid="{00000000-0005-0000-0000-000097390000}"/>
    <cellStyle name="Normal 80 2 4 2 2 2 3" xfId="29841" xr:uid="{00000000-0005-0000-0000-000091740000}"/>
    <cellStyle name="Normal 80 2 4 2 2 3" xfId="9723" xr:uid="{00000000-0005-0000-0000-0000FB250000}"/>
    <cellStyle name="Normal 80 2 4 2 2 3 3" xfId="24824" xr:uid="{00000000-0005-0000-0000-0000F8600000}"/>
    <cellStyle name="Normal 80 2 4 2 2 5" xfId="19811" xr:uid="{00000000-0005-0000-0000-0000634D0000}"/>
    <cellStyle name="Normal 80 2 4 2 3" xfId="6362" xr:uid="{00000000-0005-0000-0000-0000DA180000}"/>
    <cellStyle name="Normal 80 2 4 2 3 2" xfId="16414" xr:uid="{00000000-0005-0000-0000-00001E400000}"/>
    <cellStyle name="Normal 80 2 4 2 3 3" xfId="11394" xr:uid="{00000000-0005-0000-0000-0000822C0000}"/>
    <cellStyle name="Normal 80 2 4 2 3 3 3" xfId="26495" xr:uid="{00000000-0005-0000-0000-00007F670000}"/>
    <cellStyle name="Normal 80 2 4 2 3 5" xfId="21482" xr:uid="{00000000-0005-0000-0000-0000EA530000}"/>
    <cellStyle name="Normal 80 2 4 2 4" xfId="13072" xr:uid="{00000000-0005-0000-0000-000010330000}"/>
    <cellStyle name="Normal 80 2 4 2 4 3" xfId="28170" xr:uid="{00000000-0005-0000-0000-00000A6E0000}"/>
    <cellStyle name="Normal 80 2 4 2 5" xfId="8051" xr:uid="{00000000-0005-0000-0000-0000731F0000}"/>
    <cellStyle name="Normal 80 2 4 2 5 3" xfId="23153" xr:uid="{00000000-0005-0000-0000-0000715A0000}"/>
    <cellStyle name="Normal 80 2 4 2 7" xfId="18140" xr:uid="{00000000-0005-0000-0000-0000DC460000}"/>
    <cellStyle name="Normal 80 2 4 3" xfId="3833" xr:uid="{00000000-0005-0000-0000-0000F90E0000}"/>
    <cellStyle name="Normal 80 2 4 3 2" xfId="13907" xr:uid="{00000000-0005-0000-0000-000053360000}"/>
    <cellStyle name="Normal 80 2 4 3 2 3" xfId="29005" xr:uid="{00000000-0005-0000-0000-00004D710000}"/>
    <cellStyle name="Normal 80 2 4 3 3" xfId="8887" xr:uid="{00000000-0005-0000-0000-0000B7220000}"/>
    <cellStyle name="Normal 80 2 4 3 3 3" xfId="23988" xr:uid="{00000000-0005-0000-0000-0000B45D0000}"/>
    <cellStyle name="Normal 80 2 4 3 5" xfId="18975" xr:uid="{00000000-0005-0000-0000-00001F4A0000}"/>
    <cellStyle name="Normal 80 2 4 4" xfId="5526" xr:uid="{00000000-0005-0000-0000-000096150000}"/>
    <cellStyle name="Normal 80 2 4 4 2" xfId="15578" xr:uid="{00000000-0005-0000-0000-0000DA3C0000}"/>
    <cellStyle name="Normal 80 2 4 4 2 3" xfId="30676" xr:uid="{00000000-0005-0000-0000-0000D4770000}"/>
    <cellStyle name="Normal 80 2 4 4 3" xfId="10558" xr:uid="{00000000-0005-0000-0000-00003E290000}"/>
    <cellStyle name="Normal 80 2 4 4 3 3" xfId="25659" xr:uid="{00000000-0005-0000-0000-00003B640000}"/>
    <cellStyle name="Normal 80 2 4 4 5" xfId="20646" xr:uid="{00000000-0005-0000-0000-0000A6500000}"/>
    <cellStyle name="Normal 80 2 4 5" xfId="12236" xr:uid="{00000000-0005-0000-0000-0000CC2F0000}"/>
    <cellStyle name="Normal 80 2 4 5 3" xfId="27334" xr:uid="{00000000-0005-0000-0000-0000C66A0000}"/>
    <cellStyle name="Normal 80 2 4 6" xfId="7215" xr:uid="{00000000-0005-0000-0000-00002F1C0000}"/>
    <cellStyle name="Normal 80 2 4 6 3" xfId="22317" xr:uid="{00000000-0005-0000-0000-00002D570000}"/>
    <cellStyle name="Normal 80 2 4 8" xfId="17304" xr:uid="{00000000-0005-0000-0000-000098430000}"/>
    <cellStyle name="Normal 80 2 5" xfId="2562" xr:uid="{00000000-0005-0000-0000-0000020A0000}"/>
    <cellStyle name="Normal 80 2 5 2" xfId="4252" xr:uid="{00000000-0005-0000-0000-00009C100000}"/>
    <cellStyle name="Normal 80 2 5 2 2" xfId="14325" xr:uid="{00000000-0005-0000-0000-0000F5370000}"/>
    <cellStyle name="Normal 80 2 5 2 2 3" xfId="29423" xr:uid="{00000000-0005-0000-0000-0000EF720000}"/>
    <cellStyle name="Normal 80 2 5 2 3" xfId="9305" xr:uid="{00000000-0005-0000-0000-000059240000}"/>
    <cellStyle name="Normal 80 2 5 2 3 3" xfId="24406" xr:uid="{00000000-0005-0000-0000-0000565F0000}"/>
    <cellStyle name="Normal 80 2 5 2 5" xfId="19393" xr:uid="{00000000-0005-0000-0000-0000C14B0000}"/>
    <cellStyle name="Normal 80 2 5 3" xfId="5944" xr:uid="{00000000-0005-0000-0000-000038170000}"/>
    <cellStyle name="Normal 80 2 5 3 2" xfId="15996" xr:uid="{00000000-0005-0000-0000-00007C3E0000}"/>
    <cellStyle name="Normal 80 2 5 3 3" xfId="10976" xr:uid="{00000000-0005-0000-0000-0000E02A0000}"/>
    <cellStyle name="Normal 80 2 5 3 3 3" xfId="26077" xr:uid="{00000000-0005-0000-0000-0000DD650000}"/>
    <cellStyle name="Normal 80 2 5 3 5" xfId="21064" xr:uid="{00000000-0005-0000-0000-000048520000}"/>
    <cellStyle name="Normal 80 2 5 4" xfId="12654" xr:uid="{00000000-0005-0000-0000-00006E310000}"/>
    <cellStyle name="Normal 80 2 5 4 3" xfId="27752" xr:uid="{00000000-0005-0000-0000-0000686C0000}"/>
    <cellStyle name="Normal 80 2 5 5" xfId="7633" xr:uid="{00000000-0005-0000-0000-0000D11D0000}"/>
    <cellStyle name="Normal 80 2 5 5 3" xfId="22735" xr:uid="{00000000-0005-0000-0000-0000CF580000}"/>
    <cellStyle name="Normal 80 2 5 7" xfId="17722" xr:uid="{00000000-0005-0000-0000-00003A450000}"/>
    <cellStyle name="Normal 80 2 6" xfId="3415" xr:uid="{00000000-0005-0000-0000-0000570D0000}"/>
    <cellStyle name="Normal 80 2 6 2" xfId="13489" xr:uid="{00000000-0005-0000-0000-0000B1340000}"/>
    <cellStyle name="Normal 80 2 6 2 3" xfId="28587" xr:uid="{00000000-0005-0000-0000-0000AB6F0000}"/>
    <cellStyle name="Normal 80 2 6 3" xfId="8469" xr:uid="{00000000-0005-0000-0000-000015210000}"/>
    <cellStyle name="Normal 80 2 6 3 3" xfId="23570" xr:uid="{00000000-0005-0000-0000-0000125C0000}"/>
    <cellStyle name="Normal 80 2 6 5" xfId="18557" xr:uid="{00000000-0005-0000-0000-00007D480000}"/>
    <cellStyle name="Normal 80 2 7" xfId="5108" xr:uid="{00000000-0005-0000-0000-0000F4130000}"/>
    <cellStyle name="Normal 80 2 7 2" xfId="15160" xr:uid="{00000000-0005-0000-0000-0000383B0000}"/>
    <cellStyle name="Normal 80 2 7 2 3" xfId="30258" xr:uid="{00000000-0005-0000-0000-000032760000}"/>
    <cellStyle name="Normal 80 2 7 3" xfId="10140" xr:uid="{00000000-0005-0000-0000-00009C270000}"/>
    <cellStyle name="Normal 80 2 7 3 3" xfId="25241" xr:uid="{00000000-0005-0000-0000-000099620000}"/>
    <cellStyle name="Normal 80 2 7 5" xfId="20228" xr:uid="{00000000-0005-0000-0000-0000044F0000}"/>
    <cellStyle name="Normal 80 2 8" xfId="11818" xr:uid="{00000000-0005-0000-0000-00002A2E0000}"/>
    <cellStyle name="Normal 80 2 8 3" xfId="26916" xr:uid="{00000000-0005-0000-0000-000024690000}"/>
    <cellStyle name="Normal 80 2 9" xfId="6797" xr:uid="{00000000-0005-0000-0000-00008D1A0000}"/>
    <cellStyle name="Normal 80 2 9 3" xfId="21899" xr:uid="{00000000-0005-0000-0000-00008B550000}"/>
    <cellStyle name="Normal 80 3" xfId="1761" xr:uid="{00000000-0005-0000-0000-0000E1060000}"/>
    <cellStyle name="Normal 80 3 10" xfId="16938" xr:uid="{00000000-0005-0000-0000-00002A420000}"/>
    <cellStyle name="Normal 80 3 2" xfId="1980" xr:uid="{00000000-0005-0000-0000-0000BC070000}"/>
    <cellStyle name="Normal 80 3 2 2" xfId="2401" xr:uid="{00000000-0005-0000-0000-000061090000}"/>
    <cellStyle name="Normal 80 3 2 2 2" xfId="3240" xr:uid="{00000000-0005-0000-0000-0000A80C0000}"/>
    <cellStyle name="Normal 80 3 2 2 2 2" xfId="4930" xr:uid="{00000000-0005-0000-0000-000042130000}"/>
    <cellStyle name="Normal 80 3 2 2 2 2 2" xfId="15003" xr:uid="{00000000-0005-0000-0000-00009B3A0000}"/>
    <cellStyle name="Normal 80 3 2 2 2 2 2 3" xfId="30101" xr:uid="{00000000-0005-0000-0000-000095750000}"/>
    <cellStyle name="Normal 80 3 2 2 2 2 3" xfId="9983" xr:uid="{00000000-0005-0000-0000-0000FF260000}"/>
    <cellStyle name="Normal 80 3 2 2 2 2 3 3" xfId="25084" xr:uid="{00000000-0005-0000-0000-0000FC610000}"/>
    <cellStyle name="Normal 80 3 2 2 2 2 5" xfId="20071" xr:uid="{00000000-0005-0000-0000-0000674E0000}"/>
    <cellStyle name="Normal 80 3 2 2 2 3" xfId="6622" xr:uid="{00000000-0005-0000-0000-0000DE190000}"/>
    <cellStyle name="Normal 80 3 2 2 2 3 2" xfId="16674" xr:uid="{00000000-0005-0000-0000-000022410000}"/>
    <cellStyle name="Normal 80 3 2 2 2 3 3" xfId="11654" xr:uid="{00000000-0005-0000-0000-0000862D0000}"/>
    <cellStyle name="Normal 80 3 2 2 2 3 3 3" xfId="26755" xr:uid="{00000000-0005-0000-0000-000083680000}"/>
    <cellStyle name="Normal 80 3 2 2 2 3 5" xfId="21742" xr:uid="{00000000-0005-0000-0000-0000EE540000}"/>
    <cellStyle name="Normal 80 3 2 2 2 4" xfId="13332" xr:uid="{00000000-0005-0000-0000-000014340000}"/>
    <cellStyle name="Normal 80 3 2 2 2 4 3" xfId="28430" xr:uid="{00000000-0005-0000-0000-00000E6F0000}"/>
    <cellStyle name="Normal 80 3 2 2 2 5" xfId="8311" xr:uid="{00000000-0005-0000-0000-000077200000}"/>
    <cellStyle name="Normal 80 3 2 2 2 5 3" xfId="23413" xr:uid="{00000000-0005-0000-0000-0000755B0000}"/>
    <cellStyle name="Normal 80 3 2 2 2 7" xfId="18400" xr:uid="{00000000-0005-0000-0000-0000E0470000}"/>
    <cellStyle name="Normal 80 3 2 2 3" xfId="4093" xr:uid="{00000000-0005-0000-0000-0000FD0F0000}"/>
    <cellStyle name="Normal 80 3 2 2 3 2" xfId="14167" xr:uid="{00000000-0005-0000-0000-000057370000}"/>
    <cellStyle name="Normal 80 3 2 2 3 2 3" xfId="29265" xr:uid="{00000000-0005-0000-0000-000051720000}"/>
    <cellStyle name="Normal 80 3 2 2 3 3" xfId="9147" xr:uid="{00000000-0005-0000-0000-0000BB230000}"/>
    <cellStyle name="Normal 80 3 2 2 3 3 3" xfId="24248" xr:uid="{00000000-0005-0000-0000-0000B85E0000}"/>
    <cellStyle name="Normal 80 3 2 2 3 5" xfId="19235" xr:uid="{00000000-0005-0000-0000-0000234B0000}"/>
    <cellStyle name="Normal 80 3 2 2 4" xfId="5786" xr:uid="{00000000-0005-0000-0000-00009A160000}"/>
    <cellStyle name="Normal 80 3 2 2 4 2" xfId="15838" xr:uid="{00000000-0005-0000-0000-0000DE3D0000}"/>
    <cellStyle name="Normal 80 3 2 2 4 2 3" xfId="30936" xr:uid="{00000000-0005-0000-0000-0000D8780000}"/>
    <cellStyle name="Normal 80 3 2 2 4 3" xfId="10818" xr:uid="{00000000-0005-0000-0000-0000422A0000}"/>
    <cellStyle name="Normal 80 3 2 2 4 3 3" xfId="25919" xr:uid="{00000000-0005-0000-0000-00003F650000}"/>
    <cellStyle name="Normal 80 3 2 2 4 5" xfId="20906" xr:uid="{00000000-0005-0000-0000-0000AA510000}"/>
    <cellStyle name="Normal 80 3 2 2 5" xfId="12496" xr:uid="{00000000-0005-0000-0000-0000D0300000}"/>
    <cellStyle name="Normal 80 3 2 2 5 3" xfId="27594" xr:uid="{00000000-0005-0000-0000-0000CA6B0000}"/>
    <cellStyle name="Normal 80 3 2 2 6" xfId="7475" xr:uid="{00000000-0005-0000-0000-0000331D0000}"/>
    <cellStyle name="Normal 80 3 2 2 6 3" xfId="22577" xr:uid="{00000000-0005-0000-0000-000031580000}"/>
    <cellStyle name="Normal 80 3 2 2 8" xfId="17564" xr:uid="{00000000-0005-0000-0000-00009C440000}"/>
    <cellStyle name="Normal 80 3 2 3" xfId="2822" xr:uid="{00000000-0005-0000-0000-0000060B0000}"/>
    <cellStyle name="Normal 80 3 2 3 2" xfId="4512" xr:uid="{00000000-0005-0000-0000-0000A0110000}"/>
    <cellStyle name="Normal 80 3 2 3 2 2" xfId="14585" xr:uid="{00000000-0005-0000-0000-0000F9380000}"/>
    <cellStyle name="Normal 80 3 2 3 2 2 3" xfId="29683" xr:uid="{00000000-0005-0000-0000-0000F3730000}"/>
    <cellStyle name="Normal 80 3 2 3 2 3" xfId="9565" xr:uid="{00000000-0005-0000-0000-00005D250000}"/>
    <cellStyle name="Normal 80 3 2 3 2 3 3" xfId="24666" xr:uid="{00000000-0005-0000-0000-00005A600000}"/>
    <cellStyle name="Normal 80 3 2 3 2 5" xfId="19653" xr:uid="{00000000-0005-0000-0000-0000C54C0000}"/>
    <cellStyle name="Normal 80 3 2 3 3" xfId="6204" xr:uid="{00000000-0005-0000-0000-00003C180000}"/>
    <cellStyle name="Normal 80 3 2 3 3 2" xfId="16256" xr:uid="{00000000-0005-0000-0000-0000803F0000}"/>
    <cellStyle name="Normal 80 3 2 3 3 3" xfId="11236" xr:uid="{00000000-0005-0000-0000-0000E42B0000}"/>
    <cellStyle name="Normal 80 3 2 3 3 3 3" xfId="26337" xr:uid="{00000000-0005-0000-0000-0000E1660000}"/>
    <cellStyle name="Normal 80 3 2 3 3 5" xfId="21324" xr:uid="{00000000-0005-0000-0000-00004C530000}"/>
    <cellStyle name="Normal 80 3 2 3 4" xfId="12914" xr:uid="{00000000-0005-0000-0000-000072320000}"/>
    <cellStyle name="Normal 80 3 2 3 4 3" xfId="28012" xr:uid="{00000000-0005-0000-0000-00006C6D0000}"/>
    <cellStyle name="Normal 80 3 2 3 5" xfId="7893" xr:uid="{00000000-0005-0000-0000-0000D51E0000}"/>
    <cellStyle name="Normal 80 3 2 3 5 3" xfId="22995" xr:uid="{00000000-0005-0000-0000-0000D3590000}"/>
    <cellStyle name="Normal 80 3 2 3 7" xfId="17982" xr:uid="{00000000-0005-0000-0000-00003E460000}"/>
    <cellStyle name="Normal 80 3 2 4" xfId="3675" xr:uid="{00000000-0005-0000-0000-00005B0E0000}"/>
    <cellStyle name="Normal 80 3 2 4 2" xfId="13749" xr:uid="{00000000-0005-0000-0000-0000B5350000}"/>
    <cellStyle name="Normal 80 3 2 4 2 3" xfId="28847" xr:uid="{00000000-0005-0000-0000-0000AF700000}"/>
    <cellStyle name="Normal 80 3 2 4 3" xfId="8729" xr:uid="{00000000-0005-0000-0000-000019220000}"/>
    <cellStyle name="Normal 80 3 2 4 3 3" xfId="23830" xr:uid="{00000000-0005-0000-0000-0000165D0000}"/>
    <cellStyle name="Normal 80 3 2 4 5" xfId="18817" xr:uid="{00000000-0005-0000-0000-000081490000}"/>
    <cellStyle name="Normal 80 3 2 5" xfId="5368" xr:uid="{00000000-0005-0000-0000-0000F8140000}"/>
    <cellStyle name="Normal 80 3 2 5 2" xfId="15420" xr:uid="{00000000-0005-0000-0000-00003C3C0000}"/>
    <cellStyle name="Normal 80 3 2 5 2 3" xfId="30518" xr:uid="{00000000-0005-0000-0000-000036770000}"/>
    <cellStyle name="Normal 80 3 2 5 3" xfId="10400" xr:uid="{00000000-0005-0000-0000-0000A0280000}"/>
    <cellStyle name="Normal 80 3 2 5 3 3" xfId="25501" xr:uid="{00000000-0005-0000-0000-00009D630000}"/>
    <cellStyle name="Normal 80 3 2 5 5" xfId="20488" xr:uid="{00000000-0005-0000-0000-000008500000}"/>
    <cellStyle name="Normal 80 3 2 6" xfId="12078" xr:uid="{00000000-0005-0000-0000-00002E2F0000}"/>
    <cellStyle name="Normal 80 3 2 6 3" xfId="27176" xr:uid="{00000000-0005-0000-0000-0000286A0000}"/>
    <cellStyle name="Normal 80 3 2 7" xfId="7057" xr:uid="{00000000-0005-0000-0000-0000911B0000}"/>
    <cellStyle name="Normal 80 3 2 7 3" xfId="22159" xr:uid="{00000000-0005-0000-0000-00008F560000}"/>
    <cellStyle name="Normal 80 3 2 9" xfId="17146" xr:uid="{00000000-0005-0000-0000-0000FA420000}"/>
    <cellStyle name="Normal 80 3 3" xfId="2193" xr:uid="{00000000-0005-0000-0000-000091080000}"/>
    <cellStyle name="Normal 80 3 3 2" xfId="3032" xr:uid="{00000000-0005-0000-0000-0000D80B0000}"/>
    <cellStyle name="Normal 80 3 3 2 2" xfId="4722" xr:uid="{00000000-0005-0000-0000-000072120000}"/>
    <cellStyle name="Normal 80 3 3 2 2 2" xfId="14795" xr:uid="{00000000-0005-0000-0000-0000CB390000}"/>
    <cellStyle name="Normal 80 3 3 2 2 2 3" xfId="29893" xr:uid="{00000000-0005-0000-0000-0000C5740000}"/>
    <cellStyle name="Normal 80 3 3 2 2 3" xfId="9775" xr:uid="{00000000-0005-0000-0000-00002F260000}"/>
    <cellStyle name="Normal 80 3 3 2 2 3 3" xfId="24876" xr:uid="{00000000-0005-0000-0000-00002C610000}"/>
    <cellStyle name="Normal 80 3 3 2 2 5" xfId="19863" xr:uid="{00000000-0005-0000-0000-0000974D0000}"/>
    <cellStyle name="Normal 80 3 3 2 3" xfId="6414" xr:uid="{00000000-0005-0000-0000-00000E190000}"/>
    <cellStyle name="Normal 80 3 3 2 3 2" xfId="16466" xr:uid="{00000000-0005-0000-0000-000052400000}"/>
    <cellStyle name="Normal 80 3 3 2 3 3" xfId="11446" xr:uid="{00000000-0005-0000-0000-0000B62C0000}"/>
    <cellStyle name="Normal 80 3 3 2 3 3 3" xfId="26547" xr:uid="{00000000-0005-0000-0000-0000B3670000}"/>
    <cellStyle name="Normal 80 3 3 2 3 5" xfId="21534" xr:uid="{00000000-0005-0000-0000-00001E540000}"/>
    <cellStyle name="Normal 80 3 3 2 4" xfId="13124" xr:uid="{00000000-0005-0000-0000-000044330000}"/>
    <cellStyle name="Normal 80 3 3 2 4 3" xfId="28222" xr:uid="{00000000-0005-0000-0000-00003E6E0000}"/>
    <cellStyle name="Normal 80 3 3 2 5" xfId="8103" xr:uid="{00000000-0005-0000-0000-0000A71F0000}"/>
    <cellStyle name="Normal 80 3 3 2 5 3" xfId="23205" xr:uid="{00000000-0005-0000-0000-0000A55A0000}"/>
    <cellStyle name="Normal 80 3 3 2 7" xfId="18192" xr:uid="{00000000-0005-0000-0000-000010470000}"/>
    <cellStyle name="Normal 80 3 3 3" xfId="3885" xr:uid="{00000000-0005-0000-0000-00002D0F0000}"/>
    <cellStyle name="Normal 80 3 3 3 2" xfId="13959" xr:uid="{00000000-0005-0000-0000-000087360000}"/>
    <cellStyle name="Normal 80 3 3 3 2 3" xfId="29057" xr:uid="{00000000-0005-0000-0000-000081710000}"/>
    <cellStyle name="Normal 80 3 3 3 3" xfId="8939" xr:uid="{00000000-0005-0000-0000-0000EB220000}"/>
    <cellStyle name="Normal 80 3 3 3 3 3" xfId="24040" xr:uid="{00000000-0005-0000-0000-0000E85D0000}"/>
    <cellStyle name="Normal 80 3 3 3 5" xfId="19027" xr:uid="{00000000-0005-0000-0000-0000534A0000}"/>
    <cellStyle name="Normal 80 3 3 4" xfId="5578" xr:uid="{00000000-0005-0000-0000-0000CA150000}"/>
    <cellStyle name="Normal 80 3 3 4 2" xfId="15630" xr:uid="{00000000-0005-0000-0000-00000E3D0000}"/>
    <cellStyle name="Normal 80 3 3 4 2 3" xfId="30728" xr:uid="{00000000-0005-0000-0000-000008780000}"/>
    <cellStyle name="Normal 80 3 3 4 3" xfId="10610" xr:uid="{00000000-0005-0000-0000-000072290000}"/>
    <cellStyle name="Normal 80 3 3 4 3 3" xfId="25711" xr:uid="{00000000-0005-0000-0000-00006F640000}"/>
    <cellStyle name="Normal 80 3 3 4 5" xfId="20698" xr:uid="{00000000-0005-0000-0000-0000DA500000}"/>
    <cellStyle name="Normal 80 3 3 5" xfId="12288" xr:uid="{00000000-0005-0000-0000-000000300000}"/>
    <cellStyle name="Normal 80 3 3 5 3" xfId="27386" xr:uid="{00000000-0005-0000-0000-0000FA6A0000}"/>
    <cellStyle name="Normal 80 3 3 6" xfId="7267" xr:uid="{00000000-0005-0000-0000-0000631C0000}"/>
    <cellStyle name="Normal 80 3 3 6 3" xfId="22369" xr:uid="{00000000-0005-0000-0000-000061570000}"/>
    <cellStyle name="Normal 80 3 3 8" xfId="17356" xr:uid="{00000000-0005-0000-0000-0000CC430000}"/>
    <cellStyle name="Normal 80 3 4" xfId="2614" xr:uid="{00000000-0005-0000-0000-0000360A0000}"/>
    <cellStyle name="Normal 80 3 4 2" xfId="4304" xr:uid="{00000000-0005-0000-0000-0000D0100000}"/>
    <cellStyle name="Normal 80 3 4 2 2" xfId="14377" xr:uid="{00000000-0005-0000-0000-000029380000}"/>
    <cellStyle name="Normal 80 3 4 2 2 3" xfId="29475" xr:uid="{00000000-0005-0000-0000-000023730000}"/>
    <cellStyle name="Normal 80 3 4 2 3" xfId="9357" xr:uid="{00000000-0005-0000-0000-00008D240000}"/>
    <cellStyle name="Normal 80 3 4 2 3 3" xfId="24458" xr:uid="{00000000-0005-0000-0000-00008A5F0000}"/>
    <cellStyle name="Normal 80 3 4 2 5" xfId="19445" xr:uid="{00000000-0005-0000-0000-0000F54B0000}"/>
    <cellStyle name="Normal 80 3 4 3" xfId="5996" xr:uid="{00000000-0005-0000-0000-00006C170000}"/>
    <cellStyle name="Normal 80 3 4 3 2" xfId="16048" xr:uid="{00000000-0005-0000-0000-0000B03E0000}"/>
    <cellStyle name="Normal 80 3 4 3 3" xfId="11028" xr:uid="{00000000-0005-0000-0000-0000142B0000}"/>
    <cellStyle name="Normal 80 3 4 3 3 3" xfId="26129" xr:uid="{00000000-0005-0000-0000-000011660000}"/>
    <cellStyle name="Normal 80 3 4 3 5" xfId="21116" xr:uid="{00000000-0005-0000-0000-00007C520000}"/>
    <cellStyle name="Normal 80 3 4 4" xfId="12706" xr:uid="{00000000-0005-0000-0000-0000A2310000}"/>
    <cellStyle name="Normal 80 3 4 4 3" xfId="27804" xr:uid="{00000000-0005-0000-0000-00009C6C0000}"/>
    <cellStyle name="Normal 80 3 4 5" xfId="7685" xr:uid="{00000000-0005-0000-0000-0000051E0000}"/>
    <cellStyle name="Normal 80 3 4 5 3" xfId="22787" xr:uid="{00000000-0005-0000-0000-000003590000}"/>
    <cellStyle name="Normal 80 3 4 7" xfId="17774" xr:uid="{00000000-0005-0000-0000-00006E450000}"/>
    <cellStyle name="Normal 80 3 5" xfId="3467" xr:uid="{00000000-0005-0000-0000-00008B0D0000}"/>
    <cellStyle name="Normal 80 3 5 2" xfId="13541" xr:uid="{00000000-0005-0000-0000-0000E5340000}"/>
    <cellStyle name="Normal 80 3 5 2 3" xfId="28639" xr:uid="{00000000-0005-0000-0000-0000DF6F0000}"/>
    <cellStyle name="Normal 80 3 5 3" xfId="8521" xr:uid="{00000000-0005-0000-0000-000049210000}"/>
    <cellStyle name="Normal 80 3 5 3 3" xfId="23622" xr:uid="{00000000-0005-0000-0000-0000465C0000}"/>
    <cellStyle name="Normal 80 3 5 5" xfId="18609" xr:uid="{00000000-0005-0000-0000-0000B1480000}"/>
    <cellStyle name="Normal 80 3 6" xfId="5160" xr:uid="{00000000-0005-0000-0000-000028140000}"/>
    <cellStyle name="Normal 80 3 6 2" xfId="15212" xr:uid="{00000000-0005-0000-0000-00006C3B0000}"/>
    <cellStyle name="Normal 80 3 6 2 3" xfId="30310" xr:uid="{00000000-0005-0000-0000-000066760000}"/>
    <cellStyle name="Normal 80 3 6 3" xfId="10192" xr:uid="{00000000-0005-0000-0000-0000D0270000}"/>
    <cellStyle name="Normal 80 3 6 3 3" xfId="25293" xr:uid="{00000000-0005-0000-0000-0000CD620000}"/>
    <cellStyle name="Normal 80 3 6 5" xfId="20280" xr:uid="{00000000-0005-0000-0000-0000384F0000}"/>
    <cellStyle name="Normal 80 3 7" xfId="11870" xr:uid="{00000000-0005-0000-0000-00005E2E0000}"/>
    <cellStyle name="Normal 80 3 7 3" xfId="26968" xr:uid="{00000000-0005-0000-0000-000058690000}"/>
    <cellStyle name="Normal 80 3 8" xfId="6849" xr:uid="{00000000-0005-0000-0000-0000C11A0000}"/>
    <cellStyle name="Normal 80 3 8 3" xfId="21951" xr:uid="{00000000-0005-0000-0000-0000BF550000}"/>
    <cellStyle name="Normal 80 4" xfId="1874" xr:uid="{00000000-0005-0000-0000-000052070000}"/>
    <cellStyle name="Normal 80 4 2" xfId="2297" xr:uid="{00000000-0005-0000-0000-0000F9080000}"/>
    <cellStyle name="Normal 80 4 2 2" xfId="3136" xr:uid="{00000000-0005-0000-0000-0000400C0000}"/>
    <cellStyle name="Normal 80 4 2 2 2" xfId="4826" xr:uid="{00000000-0005-0000-0000-0000DA120000}"/>
    <cellStyle name="Normal 80 4 2 2 2 2" xfId="14899" xr:uid="{00000000-0005-0000-0000-0000333A0000}"/>
    <cellStyle name="Normal 80 4 2 2 2 2 3" xfId="29997" xr:uid="{00000000-0005-0000-0000-00002D750000}"/>
    <cellStyle name="Normal 80 4 2 2 2 3" xfId="9879" xr:uid="{00000000-0005-0000-0000-000097260000}"/>
    <cellStyle name="Normal 80 4 2 2 2 3 3" xfId="24980" xr:uid="{00000000-0005-0000-0000-000094610000}"/>
    <cellStyle name="Normal 80 4 2 2 2 5" xfId="19967" xr:uid="{00000000-0005-0000-0000-0000FF4D0000}"/>
    <cellStyle name="Normal 80 4 2 2 3" xfId="6518" xr:uid="{00000000-0005-0000-0000-000076190000}"/>
    <cellStyle name="Normal 80 4 2 2 3 2" xfId="16570" xr:uid="{00000000-0005-0000-0000-0000BA400000}"/>
    <cellStyle name="Normal 80 4 2 2 3 3" xfId="11550" xr:uid="{00000000-0005-0000-0000-00001E2D0000}"/>
    <cellStyle name="Normal 80 4 2 2 3 3 3" xfId="26651" xr:uid="{00000000-0005-0000-0000-00001B680000}"/>
    <cellStyle name="Normal 80 4 2 2 3 5" xfId="21638" xr:uid="{00000000-0005-0000-0000-000086540000}"/>
    <cellStyle name="Normal 80 4 2 2 4" xfId="13228" xr:uid="{00000000-0005-0000-0000-0000AC330000}"/>
    <cellStyle name="Normal 80 4 2 2 4 3" xfId="28326" xr:uid="{00000000-0005-0000-0000-0000A66E0000}"/>
    <cellStyle name="Normal 80 4 2 2 5" xfId="8207" xr:uid="{00000000-0005-0000-0000-00000F200000}"/>
    <cellStyle name="Normal 80 4 2 2 5 3" xfId="23309" xr:uid="{00000000-0005-0000-0000-00000D5B0000}"/>
    <cellStyle name="Normal 80 4 2 2 7" xfId="18296" xr:uid="{00000000-0005-0000-0000-000078470000}"/>
    <cellStyle name="Normal 80 4 2 3" xfId="3989" xr:uid="{00000000-0005-0000-0000-0000950F0000}"/>
    <cellStyle name="Normal 80 4 2 3 2" xfId="14063" xr:uid="{00000000-0005-0000-0000-0000EF360000}"/>
    <cellStyle name="Normal 80 4 2 3 2 3" xfId="29161" xr:uid="{00000000-0005-0000-0000-0000E9710000}"/>
    <cellStyle name="Normal 80 4 2 3 3" xfId="9043" xr:uid="{00000000-0005-0000-0000-000053230000}"/>
    <cellStyle name="Normal 80 4 2 3 3 3" xfId="24144" xr:uid="{00000000-0005-0000-0000-0000505E0000}"/>
    <cellStyle name="Normal 80 4 2 3 5" xfId="19131" xr:uid="{00000000-0005-0000-0000-0000BB4A0000}"/>
    <cellStyle name="Normal 80 4 2 4" xfId="5682" xr:uid="{00000000-0005-0000-0000-000032160000}"/>
    <cellStyle name="Normal 80 4 2 4 2" xfId="15734" xr:uid="{00000000-0005-0000-0000-0000763D0000}"/>
    <cellStyle name="Normal 80 4 2 4 2 3" xfId="30832" xr:uid="{00000000-0005-0000-0000-000070780000}"/>
    <cellStyle name="Normal 80 4 2 4 3" xfId="10714" xr:uid="{00000000-0005-0000-0000-0000DA290000}"/>
    <cellStyle name="Normal 80 4 2 4 3 3" xfId="25815" xr:uid="{00000000-0005-0000-0000-0000D7640000}"/>
    <cellStyle name="Normal 80 4 2 4 5" xfId="20802" xr:uid="{00000000-0005-0000-0000-000042510000}"/>
    <cellStyle name="Normal 80 4 2 5" xfId="12392" xr:uid="{00000000-0005-0000-0000-000068300000}"/>
    <cellStyle name="Normal 80 4 2 5 3" xfId="27490" xr:uid="{00000000-0005-0000-0000-0000626B0000}"/>
    <cellStyle name="Normal 80 4 2 6" xfId="7371" xr:uid="{00000000-0005-0000-0000-0000CB1C0000}"/>
    <cellStyle name="Normal 80 4 2 6 3" xfId="22473" xr:uid="{00000000-0005-0000-0000-0000C9570000}"/>
    <cellStyle name="Normal 80 4 2 8" xfId="17460" xr:uid="{00000000-0005-0000-0000-000034440000}"/>
    <cellStyle name="Normal 80 4 3" xfId="2718" xr:uid="{00000000-0005-0000-0000-00009E0A0000}"/>
    <cellStyle name="Normal 80 4 3 2" xfId="4408" xr:uid="{00000000-0005-0000-0000-000038110000}"/>
    <cellStyle name="Normal 80 4 3 2 2" xfId="14481" xr:uid="{00000000-0005-0000-0000-000091380000}"/>
    <cellStyle name="Normal 80 4 3 2 2 3" xfId="29579" xr:uid="{00000000-0005-0000-0000-00008B730000}"/>
    <cellStyle name="Normal 80 4 3 2 3" xfId="9461" xr:uid="{00000000-0005-0000-0000-0000F5240000}"/>
    <cellStyle name="Normal 80 4 3 2 3 3" xfId="24562" xr:uid="{00000000-0005-0000-0000-0000F25F0000}"/>
    <cellStyle name="Normal 80 4 3 2 5" xfId="19549" xr:uid="{00000000-0005-0000-0000-00005D4C0000}"/>
    <cellStyle name="Normal 80 4 3 3" xfId="6100" xr:uid="{00000000-0005-0000-0000-0000D4170000}"/>
    <cellStyle name="Normal 80 4 3 3 2" xfId="16152" xr:uid="{00000000-0005-0000-0000-0000183F0000}"/>
    <cellStyle name="Normal 80 4 3 3 3" xfId="11132" xr:uid="{00000000-0005-0000-0000-00007C2B0000}"/>
    <cellStyle name="Normal 80 4 3 3 3 3" xfId="26233" xr:uid="{00000000-0005-0000-0000-000079660000}"/>
    <cellStyle name="Normal 80 4 3 3 5" xfId="21220" xr:uid="{00000000-0005-0000-0000-0000E4520000}"/>
    <cellStyle name="Normal 80 4 3 4" xfId="12810" xr:uid="{00000000-0005-0000-0000-00000A320000}"/>
    <cellStyle name="Normal 80 4 3 4 3" xfId="27908" xr:uid="{00000000-0005-0000-0000-0000046D0000}"/>
    <cellStyle name="Normal 80 4 3 5" xfId="7789" xr:uid="{00000000-0005-0000-0000-00006D1E0000}"/>
    <cellStyle name="Normal 80 4 3 5 3" xfId="22891" xr:uid="{00000000-0005-0000-0000-00006B590000}"/>
    <cellStyle name="Normal 80 4 3 7" xfId="17878" xr:uid="{00000000-0005-0000-0000-0000D6450000}"/>
    <cellStyle name="Normal 80 4 4" xfId="3571" xr:uid="{00000000-0005-0000-0000-0000F30D0000}"/>
    <cellStyle name="Normal 80 4 4 2" xfId="13645" xr:uid="{00000000-0005-0000-0000-00004D350000}"/>
    <cellStyle name="Normal 80 4 4 2 3" xfId="28743" xr:uid="{00000000-0005-0000-0000-000047700000}"/>
    <cellStyle name="Normal 80 4 4 3" xfId="8625" xr:uid="{00000000-0005-0000-0000-0000B1210000}"/>
    <cellStyle name="Normal 80 4 4 3 3" xfId="23726" xr:uid="{00000000-0005-0000-0000-0000AE5C0000}"/>
    <cellStyle name="Normal 80 4 4 5" xfId="18713" xr:uid="{00000000-0005-0000-0000-000019490000}"/>
    <cellStyle name="Normal 80 4 5" xfId="5264" xr:uid="{00000000-0005-0000-0000-000090140000}"/>
    <cellStyle name="Normal 80 4 5 2" xfId="15316" xr:uid="{00000000-0005-0000-0000-0000D43B0000}"/>
    <cellStyle name="Normal 80 4 5 2 3" xfId="30414" xr:uid="{00000000-0005-0000-0000-0000CE760000}"/>
    <cellStyle name="Normal 80 4 5 3" xfId="10296" xr:uid="{00000000-0005-0000-0000-000038280000}"/>
    <cellStyle name="Normal 80 4 5 3 3" xfId="25397" xr:uid="{00000000-0005-0000-0000-000035630000}"/>
    <cellStyle name="Normal 80 4 5 5" xfId="20384" xr:uid="{00000000-0005-0000-0000-0000A04F0000}"/>
    <cellStyle name="Normal 80 4 6" xfId="11974" xr:uid="{00000000-0005-0000-0000-0000C62E0000}"/>
    <cellStyle name="Normal 80 4 6 3" xfId="27072" xr:uid="{00000000-0005-0000-0000-0000C0690000}"/>
    <cellStyle name="Normal 80 4 7" xfId="6953" xr:uid="{00000000-0005-0000-0000-0000291B0000}"/>
    <cellStyle name="Normal 80 4 7 3" xfId="22055" xr:uid="{00000000-0005-0000-0000-000027560000}"/>
    <cellStyle name="Normal 80 4 9" xfId="17042" xr:uid="{00000000-0005-0000-0000-000092420000}"/>
    <cellStyle name="Normal 80 5" xfId="2087" xr:uid="{00000000-0005-0000-0000-000027080000}"/>
    <cellStyle name="Normal 80 5 2" xfId="2928" xr:uid="{00000000-0005-0000-0000-0000700B0000}"/>
    <cellStyle name="Normal 80 5 2 2" xfId="4618" xr:uid="{00000000-0005-0000-0000-00000A120000}"/>
    <cellStyle name="Normal 80 5 2 2 2" xfId="14691" xr:uid="{00000000-0005-0000-0000-000063390000}"/>
    <cellStyle name="Normal 80 5 2 2 2 3" xfId="29789" xr:uid="{00000000-0005-0000-0000-00005D740000}"/>
    <cellStyle name="Normal 80 5 2 2 3" xfId="9671" xr:uid="{00000000-0005-0000-0000-0000C7250000}"/>
    <cellStyle name="Normal 80 5 2 2 3 3" xfId="24772" xr:uid="{00000000-0005-0000-0000-0000C4600000}"/>
    <cellStyle name="Normal 80 5 2 2 5" xfId="19759" xr:uid="{00000000-0005-0000-0000-00002F4D0000}"/>
    <cellStyle name="Normal 80 5 2 3" xfId="6310" xr:uid="{00000000-0005-0000-0000-0000A6180000}"/>
    <cellStyle name="Normal 80 5 2 3 2" xfId="16362" xr:uid="{00000000-0005-0000-0000-0000EA3F0000}"/>
    <cellStyle name="Normal 80 5 2 3 3" xfId="11342" xr:uid="{00000000-0005-0000-0000-00004E2C0000}"/>
    <cellStyle name="Normal 80 5 2 3 3 3" xfId="26443" xr:uid="{00000000-0005-0000-0000-00004B670000}"/>
    <cellStyle name="Normal 80 5 2 3 5" xfId="21430" xr:uid="{00000000-0005-0000-0000-0000B6530000}"/>
    <cellStyle name="Normal 80 5 2 4" xfId="13020" xr:uid="{00000000-0005-0000-0000-0000DC320000}"/>
    <cellStyle name="Normal 80 5 2 4 3" xfId="28118" xr:uid="{00000000-0005-0000-0000-0000D66D0000}"/>
    <cellStyle name="Normal 80 5 2 5" xfId="7999" xr:uid="{00000000-0005-0000-0000-00003F1F0000}"/>
    <cellStyle name="Normal 80 5 2 5 3" xfId="23101" xr:uid="{00000000-0005-0000-0000-00003D5A0000}"/>
    <cellStyle name="Normal 80 5 2 7" xfId="18088" xr:uid="{00000000-0005-0000-0000-0000A8460000}"/>
    <cellStyle name="Normal 80 5 3" xfId="3781" xr:uid="{00000000-0005-0000-0000-0000C50E0000}"/>
    <cellStyle name="Normal 80 5 3 2" xfId="13855" xr:uid="{00000000-0005-0000-0000-00001F360000}"/>
    <cellStyle name="Normal 80 5 3 2 3" xfId="28953" xr:uid="{00000000-0005-0000-0000-000019710000}"/>
    <cellStyle name="Normal 80 5 3 3" xfId="8835" xr:uid="{00000000-0005-0000-0000-000083220000}"/>
    <cellStyle name="Normal 80 5 3 3 3" xfId="23936" xr:uid="{00000000-0005-0000-0000-0000805D0000}"/>
    <cellStyle name="Normal 80 5 3 5" xfId="18923" xr:uid="{00000000-0005-0000-0000-0000EB490000}"/>
    <cellStyle name="Normal 80 5 4" xfId="5474" xr:uid="{00000000-0005-0000-0000-000062150000}"/>
    <cellStyle name="Normal 80 5 4 2" xfId="15526" xr:uid="{00000000-0005-0000-0000-0000A63C0000}"/>
    <cellStyle name="Normal 80 5 4 2 3" xfId="30624" xr:uid="{00000000-0005-0000-0000-0000A0770000}"/>
    <cellStyle name="Normal 80 5 4 3" xfId="10506" xr:uid="{00000000-0005-0000-0000-00000A290000}"/>
    <cellStyle name="Normal 80 5 4 3 3" xfId="25607" xr:uid="{00000000-0005-0000-0000-000007640000}"/>
    <cellStyle name="Normal 80 5 4 5" xfId="20594" xr:uid="{00000000-0005-0000-0000-000072500000}"/>
    <cellStyle name="Normal 80 5 5" xfId="12184" xr:uid="{00000000-0005-0000-0000-0000982F0000}"/>
    <cellStyle name="Normal 80 5 5 3" xfId="27282" xr:uid="{00000000-0005-0000-0000-0000926A0000}"/>
    <cellStyle name="Normal 80 5 6" xfId="7163" xr:uid="{00000000-0005-0000-0000-0000FB1B0000}"/>
    <cellStyle name="Normal 80 5 6 3" xfId="22265" xr:uid="{00000000-0005-0000-0000-0000F9560000}"/>
    <cellStyle name="Normal 80 5 8" xfId="17252" xr:uid="{00000000-0005-0000-0000-000064430000}"/>
    <cellStyle name="Normal 80 6" xfId="2508" xr:uid="{00000000-0005-0000-0000-0000CC090000}"/>
    <cellStyle name="Normal 80 6 2" xfId="4200" xr:uid="{00000000-0005-0000-0000-000068100000}"/>
    <cellStyle name="Normal 80 6 2 2" xfId="14273" xr:uid="{00000000-0005-0000-0000-0000C1370000}"/>
    <cellStyle name="Normal 80 6 2 2 3" xfId="29371" xr:uid="{00000000-0005-0000-0000-0000BB720000}"/>
    <cellStyle name="Normal 80 6 2 3" xfId="9253" xr:uid="{00000000-0005-0000-0000-000025240000}"/>
    <cellStyle name="Normal 80 6 2 3 3" xfId="24354" xr:uid="{00000000-0005-0000-0000-0000225F0000}"/>
    <cellStyle name="Normal 80 6 2 5" xfId="19341" xr:uid="{00000000-0005-0000-0000-00008D4B0000}"/>
    <cellStyle name="Normal 80 6 3" xfId="5892" xr:uid="{00000000-0005-0000-0000-000004170000}"/>
    <cellStyle name="Normal 80 6 3 2" xfId="15944" xr:uid="{00000000-0005-0000-0000-0000483E0000}"/>
    <cellStyle name="Normal 80 6 3 3" xfId="10924" xr:uid="{00000000-0005-0000-0000-0000AC2A0000}"/>
    <cellStyle name="Normal 80 6 3 3 3" xfId="26025" xr:uid="{00000000-0005-0000-0000-0000A9650000}"/>
    <cellStyle name="Normal 80 6 3 5" xfId="21012" xr:uid="{00000000-0005-0000-0000-000014520000}"/>
    <cellStyle name="Normal 80 6 4" xfId="12602" xr:uid="{00000000-0005-0000-0000-00003A310000}"/>
    <cellStyle name="Normal 80 6 4 3" xfId="27700" xr:uid="{00000000-0005-0000-0000-0000346C0000}"/>
    <cellStyle name="Normal 80 6 5" xfId="7581" xr:uid="{00000000-0005-0000-0000-00009D1D0000}"/>
    <cellStyle name="Normal 80 6 5 3" xfId="22683" xr:uid="{00000000-0005-0000-0000-00009B580000}"/>
    <cellStyle name="Normal 80 6 7" xfId="17670" xr:uid="{00000000-0005-0000-0000-000006450000}"/>
    <cellStyle name="Normal 80 7" xfId="3354" xr:uid="{00000000-0005-0000-0000-00001A0D0000}"/>
    <cellStyle name="Normal 80 7 2" xfId="13437" xr:uid="{00000000-0005-0000-0000-00007D340000}"/>
    <cellStyle name="Normal 80 7 2 3" xfId="28535" xr:uid="{00000000-0005-0000-0000-0000776F0000}"/>
    <cellStyle name="Normal 80 7 3" xfId="8416" xr:uid="{00000000-0005-0000-0000-0000E0200000}"/>
    <cellStyle name="Normal 80 7 3 3" xfId="23518" xr:uid="{00000000-0005-0000-0000-0000DE5B0000}"/>
    <cellStyle name="Normal 80 7 5" xfId="18505" xr:uid="{00000000-0005-0000-0000-000049480000}"/>
    <cellStyle name="Normal 80 8" xfId="5052" xr:uid="{00000000-0005-0000-0000-0000BC130000}"/>
    <cellStyle name="Normal 80 8 2" xfId="15108" xr:uid="{00000000-0005-0000-0000-0000043B0000}"/>
    <cellStyle name="Normal 80 8 2 3" xfId="30206" xr:uid="{00000000-0005-0000-0000-0000FE750000}"/>
    <cellStyle name="Normal 80 8 3" xfId="10088" xr:uid="{00000000-0005-0000-0000-000068270000}"/>
    <cellStyle name="Normal 80 8 3 3" xfId="25189" xr:uid="{00000000-0005-0000-0000-000065620000}"/>
    <cellStyle name="Normal 80 8 5" xfId="20176" xr:uid="{00000000-0005-0000-0000-0000D04E0000}"/>
    <cellStyle name="Normal 80 9" xfId="11764" xr:uid="{00000000-0005-0000-0000-0000F42D0000}"/>
    <cellStyle name="Normal 80 9 3" xfId="26864" xr:uid="{00000000-0005-0000-0000-0000F0680000}"/>
    <cellStyle name="Normal 81" xfId="1702" xr:uid="{00000000-0005-0000-0000-0000A6060000}"/>
    <cellStyle name="Normal 81 10" xfId="6792" xr:uid="{00000000-0005-0000-0000-0000881A0000}"/>
    <cellStyle name="Normal 81 10 3" xfId="21896" xr:uid="{00000000-0005-0000-0000-000088550000}"/>
    <cellStyle name="Normal 81 12" xfId="16881" xr:uid="{00000000-0005-0000-0000-0000F1410000}"/>
    <cellStyle name="Normal 81 2" xfId="1756" xr:uid="{00000000-0005-0000-0000-0000DC060000}"/>
    <cellStyle name="Normal 81 2 11" xfId="16935" xr:uid="{00000000-0005-0000-0000-000027420000}"/>
    <cellStyle name="Normal 81 2 2" xfId="1864" xr:uid="{00000000-0005-0000-0000-000048070000}"/>
    <cellStyle name="Normal 81 2 2 10" xfId="17039" xr:uid="{00000000-0005-0000-0000-00008F420000}"/>
    <cellStyle name="Normal 81 2 2 2" xfId="2081" xr:uid="{00000000-0005-0000-0000-000021080000}"/>
    <cellStyle name="Normal 81 2 2 2 2" xfId="2502" xr:uid="{00000000-0005-0000-0000-0000C6090000}"/>
    <cellStyle name="Normal 81 2 2 2 2 2" xfId="3341" xr:uid="{00000000-0005-0000-0000-00000D0D0000}"/>
    <cellStyle name="Normal 81 2 2 2 2 2 2" xfId="5031" xr:uid="{00000000-0005-0000-0000-0000A7130000}"/>
    <cellStyle name="Normal 81 2 2 2 2 2 2 2" xfId="15104" xr:uid="{00000000-0005-0000-0000-0000003B0000}"/>
    <cellStyle name="Normal 81 2 2 2 2 2 2 2 3" xfId="30202" xr:uid="{00000000-0005-0000-0000-0000FA750000}"/>
    <cellStyle name="Normal 81 2 2 2 2 2 2 3" xfId="10084" xr:uid="{00000000-0005-0000-0000-000064270000}"/>
    <cellStyle name="Normal 81 2 2 2 2 2 2 3 3" xfId="25185" xr:uid="{00000000-0005-0000-0000-000061620000}"/>
    <cellStyle name="Normal 81 2 2 2 2 2 2 5" xfId="20172" xr:uid="{00000000-0005-0000-0000-0000CC4E0000}"/>
    <cellStyle name="Normal 81 2 2 2 2 2 3" xfId="6723" xr:uid="{00000000-0005-0000-0000-0000431A0000}"/>
    <cellStyle name="Normal 81 2 2 2 2 2 3 2" xfId="16775" xr:uid="{00000000-0005-0000-0000-000087410000}"/>
    <cellStyle name="Normal 81 2 2 2 2 2 3 3" xfId="11755" xr:uid="{00000000-0005-0000-0000-0000EB2D0000}"/>
    <cellStyle name="Normal 81 2 2 2 2 2 3 3 3" xfId="26856" xr:uid="{00000000-0005-0000-0000-0000E8680000}"/>
    <cellStyle name="Normal 81 2 2 2 2 2 3 5" xfId="21843" xr:uid="{00000000-0005-0000-0000-000053550000}"/>
    <cellStyle name="Normal 81 2 2 2 2 2 4" xfId="13433" xr:uid="{00000000-0005-0000-0000-000079340000}"/>
    <cellStyle name="Normal 81 2 2 2 2 2 4 3" xfId="28531" xr:uid="{00000000-0005-0000-0000-0000736F0000}"/>
    <cellStyle name="Normal 81 2 2 2 2 2 5" xfId="8412" xr:uid="{00000000-0005-0000-0000-0000DC200000}"/>
    <cellStyle name="Normal 81 2 2 2 2 2 5 3" xfId="23514" xr:uid="{00000000-0005-0000-0000-0000DA5B0000}"/>
    <cellStyle name="Normal 81 2 2 2 2 2 7" xfId="18501" xr:uid="{00000000-0005-0000-0000-000045480000}"/>
    <cellStyle name="Normal 81 2 2 2 2 3" xfId="4194" xr:uid="{00000000-0005-0000-0000-000062100000}"/>
    <cellStyle name="Normal 81 2 2 2 2 3 2" xfId="14268" xr:uid="{00000000-0005-0000-0000-0000BC370000}"/>
    <cellStyle name="Normal 81 2 2 2 2 3 2 3" xfId="29366" xr:uid="{00000000-0005-0000-0000-0000B6720000}"/>
    <cellStyle name="Normal 81 2 2 2 2 3 3" xfId="9248" xr:uid="{00000000-0005-0000-0000-000020240000}"/>
    <cellStyle name="Normal 81 2 2 2 2 3 3 3" xfId="24349" xr:uid="{00000000-0005-0000-0000-00001D5F0000}"/>
    <cellStyle name="Normal 81 2 2 2 2 3 5" xfId="19336" xr:uid="{00000000-0005-0000-0000-0000884B0000}"/>
    <cellStyle name="Normal 81 2 2 2 2 4" xfId="5887" xr:uid="{00000000-0005-0000-0000-0000FF160000}"/>
    <cellStyle name="Normal 81 2 2 2 2 4 2" xfId="15939" xr:uid="{00000000-0005-0000-0000-0000433E0000}"/>
    <cellStyle name="Normal 81 2 2 2 2 4 3" xfId="10919" xr:uid="{00000000-0005-0000-0000-0000A72A0000}"/>
    <cellStyle name="Normal 81 2 2 2 2 4 3 3" xfId="26020" xr:uid="{00000000-0005-0000-0000-0000A4650000}"/>
    <cellStyle name="Normal 81 2 2 2 2 4 5" xfId="21007" xr:uid="{00000000-0005-0000-0000-00000F520000}"/>
    <cellStyle name="Normal 81 2 2 2 2 5" xfId="12597" xr:uid="{00000000-0005-0000-0000-000035310000}"/>
    <cellStyle name="Normal 81 2 2 2 2 5 3" xfId="27695" xr:uid="{00000000-0005-0000-0000-00002F6C0000}"/>
    <cellStyle name="Normal 81 2 2 2 2 6" xfId="7576" xr:uid="{00000000-0005-0000-0000-0000981D0000}"/>
    <cellStyle name="Normal 81 2 2 2 2 6 3" xfId="22678" xr:uid="{00000000-0005-0000-0000-000096580000}"/>
    <cellStyle name="Normal 81 2 2 2 2 8" xfId="17665" xr:uid="{00000000-0005-0000-0000-000001450000}"/>
    <cellStyle name="Normal 81 2 2 2 3" xfId="2923" xr:uid="{00000000-0005-0000-0000-00006B0B0000}"/>
    <cellStyle name="Normal 81 2 2 2 3 2" xfId="4613" xr:uid="{00000000-0005-0000-0000-000005120000}"/>
    <cellStyle name="Normal 81 2 2 2 3 2 2" xfId="14686" xr:uid="{00000000-0005-0000-0000-00005E390000}"/>
    <cellStyle name="Normal 81 2 2 2 3 2 2 3" xfId="29784" xr:uid="{00000000-0005-0000-0000-000058740000}"/>
    <cellStyle name="Normal 81 2 2 2 3 2 3" xfId="9666" xr:uid="{00000000-0005-0000-0000-0000C2250000}"/>
    <cellStyle name="Normal 81 2 2 2 3 2 3 3" xfId="24767" xr:uid="{00000000-0005-0000-0000-0000BF600000}"/>
    <cellStyle name="Normal 81 2 2 2 3 2 5" xfId="19754" xr:uid="{00000000-0005-0000-0000-00002A4D0000}"/>
    <cellStyle name="Normal 81 2 2 2 3 3" xfId="6305" xr:uid="{00000000-0005-0000-0000-0000A1180000}"/>
    <cellStyle name="Normal 81 2 2 2 3 3 2" xfId="16357" xr:uid="{00000000-0005-0000-0000-0000E53F0000}"/>
    <cellStyle name="Normal 81 2 2 2 3 3 3" xfId="11337" xr:uid="{00000000-0005-0000-0000-0000492C0000}"/>
    <cellStyle name="Normal 81 2 2 2 3 3 3 3" xfId="26438" xr:uid="{00000000-0005-0000-0000-000046670000}"/>
    <cellStyle name="Normal 81 2 2 2 3 3 5" xfId="21425" xr:uid="{00000000-0005-0000-0000-0000B1530000}"/>
    <cellStyle name="Normal 81 2 2 2 3 4" xfId="13015" xr:uid="{00000000-0005-0000-0000-0000D7320000}"/>
    <cellStyle name="Normal 81 2 2 2 3 4 3" xfId="28113" xr:uid="{00000000-0005-0000-0000-0000D16D0000}"/>
    <cellStyle name="Normal 81 2 2 2 3 5" xfId="7994" xr:uid="{00000000-0005-0000-0000-00003A1F0000}"/>
    <cellStyle name="Normal 81 2 2 2 3 5 3" xfId="23096" xr:uid="{00000000-0005-0000-0000-0000385A0000}"/>
    <cellStyle name="Normal 81 2 2 2 3 7" xfId="18083" xr:uid="{00000000-0005-0000-0000-0000A3460000}"/>
    <cellStyle name="Normal 81 2 2 2 4" xfId="3776" xr:uid="{00000000-0005-0000-0000-0000C00E0000}"/>
    <cellStyle name="Normal 81 2 2 2 4 2" xfId="13850" xr:uid="{00000000-0005-0000-0000-00001A360000}"/>
    <cellStyle name="Normal 81 2 2 2 4 2 3" xfId="28948" xr:uid="{00000000-0005-0000-0000-000014710000}"/>
    <cellStyle name="Normal 81 2 2 2 4 3" xfId="8830" xr:uid="{00000000-0005-0000-0000-00007E220000}"/>
    <cellStyle name="Normal 81 2 2 2 4 3 3" xfId="23931" xr:uid="{00000000-0005-0000-0000-00007B5D0000}"/>
    <cellStyle name="Normal 81 2 2 2 4 5" xfId="18918" xr:uid="{00000000-0005-0000-0000-0000E6490000}"/>
    <cellStyle name="Normal 81 2 2 2 5" xfId="5469" xr:uid="{00000000-0005-0000-0000-00005D150000}"/>
    <cellStyle name="Normal 81 2 2 2 5 2" xfId="15521" xr:uid="{00000000-0005-0000-0000-0000A13C0000}"/>
    <cellStyle name="Normal 81 2 2 2 5 2 3" xfId="30619" xr:uid="{00000000-0005-0000-0000-00009B770000}"/>
    <cellStyle name="Normal 81 2 2 2 5 3" xfId="10501" xr:uid="{00000000-0005-0000-0000-000005290000}"/>
    <cellStyle name="Normal 81 2 2 2 5 3 3" xfId="25602" xr:uid="{00000000-0005-0000-0000-000002640000}"/>
    <cellStyle name="Normal 81 2 2 2 5 5" xfId="20589" xr:uid="{00000000-0005-0000-0000-00006D500000}"/>
    <cellStyle name="Normal 81 2 2 2 6" xfId="12179" xr:uid="{00000000-0005-0000-0000-0000932F0000}"/>
    <cellStyle name="Normal 81 2 2 2 6 3" xfId="27277" xr:uid="{00000000-0005-0000-0000-00008D6A0000}"/>
    <cellStyle name="Normal 81 2 2 2 7" xfId="7158" xr:uid="{00000000-0005-0000-0000-0000F61B0000}"/>
    <cellStyle name="Normal 81 2 2 2 7 3" xfId="22260" xr:uid="{00000000-0005-0000-0000-0000F4560000}"/>
    <cellStyle name="Normal 81 2 2 2 9" xfId="17247" xr:uid="{00000000-0005-0000-0000-00005F430000}"/>
    <cellStyle name="Normal 81 2 2 3" xfId="2294" xr:uid="{00000000-0005-0000-0000-0000F6080000}"/>
    <cellStyle name="Normal 81 2 2 3 2" xfId="3133" xr:uid="{00000000-0005-0000-0000-00003D0C0000}"/>
    <cellStyle name="Normal 81 2 2 3 2 2" xfId="4823" xr:uid="{00000000-0005-0000-0000-0000D7120000}"/>
    <cellStyle name="Normal 81 2 2 3 2 2 2" xfId="14896" xr:uid="{00000000-0005-0000-0000-0000303A0000}"/>
    <cellStyle name="Normal 81 2 2 3 2 2 2 3" xfId="29994" xr:uid="{00000000-0005-0000-0000-00002A750000}"/>
    <cellStyle name="Normal 81 2 2 3 2 2 3" xfId="9876" xr:uid="{00000000-0005-0000-0000-000094260000}"/>
    <cellStyle name="Normal 81 2 2 3 2 2 3 3" xfId="24977" xr:uid="{00000000-0005-0000-0000-000091610000}"/>
    <cellStyle name="Normal 81 2 2 3 2 2 5" xfId="19964" xr:uid="{00000000-0005-0000-0000-0000FC4D0000}"/>
    <cellStyle name="Normal 81 2 2 3 2 3" xfId="6515" xr:uid="{00000000-0005-0000-0000-000073190000}"/>
    <cellStyle name="Normal 81 2 2 3 2 3 2" xfId="16567" xr:uid="{00000000-0005-0000-0000-0000B7400000}"/>
    <cellStyle name="Normal 81 2 2 3 2 3 3" xfId="11547" xr:uid="{00000000-0005-0000-0000-00001B2D0000}"/>
    <cellStyle name="Normal 81 2 2 3 2 3 3 3" xfId="26648" xr:uid="{00000000-0005-0000-0000-000018680000}"/>
    <cellStyle name="Normal 81 2 2 3 2 3 5" xfId="21635" xr:uid="{00000000-0005-0000-0000-000083540000}"/>
    <cellStyle name="Normal 81 2 2 3 2 4" xfId="13225" xr:uid="{00000000-0005-0000-0000-0000A9330000}"/>
    <cellStyle name="Normal 81 2 2 3 2 4 3" xfId="28323" xr:uid="{00000000-0005-0000-0000-0000A36E0000}"/>
    <cellStyle name="Normal 81 2 2 3 2 5" xfId="8204" xr:uid="{00000000-0005-0000-0000-00000C200000}"/>
    <cellStyle name="Normal 81 2 2 3 2 5 3" xfId="23306" xr:uid="{00000000-0005-0000-0000-00000A5B0000}"/>
    <cellStyle name="Normal 81 2 2 3 2 7" xfId="18293" xr:uid="{00000000-0005-0000-0000-000075470000}"/>
    <cellStyle name="Normal 81 2 2 3 3" xfId="3986" xr:uid="{00000000-0005-0000-0000-0000920F0000}"/>
    <cellStyle name="Normal 81 2 2 3 3 2" xfId="14060" xr:uid="{00000000-0005-0000-0000-0000EC360000}"/>
    <cellStyle name="Normal 81 2 2 3 3 2 3" xfId="29158" xr:uid="{00000000-0005-0000-0000-0000E6710000}"/>
    <cellStyle name="Normal 81 2 2 3 3 3" xfId="9040" xr:uid="{00000000-0005-0000-0000-000050230000}"/>
    <cellStyle name="Normal 81 2 2 3 3 3 3" xfId="24141" xr:uid="{00000000-0005-0000-0000-00004D5E0000}"/>
    <cellStyle name="Normal 81 2 2 3 3 5" xfId="19128" xr:uid="{00000000-0005-0000-0000-0000B84A0000}"/>
    <cellStyle name="Normal 81 2 2 3 4" xfId="5679" xr:uid="{00000000-0005-0000-0000-00002F160000}"/>
    <cellStyle name="Normal 81 2 2 3 4 2" xfId="15731" xr:uid="{00000000-0005-0000-0000-0000733D0000}"/>
    <cellStyle name="Normal 81 2 2 3 4 2 3" xfId="30829" xr:uid="{00000000-0005-0000-0000-00006D780000}"/>
    <cellStyle name="Normal 81 2 2 3 4 3" xfId="10711" xr:uid="{00000000-0005-0000-0000-0000D7290000}"/>
    <cellStyle name="Normal 81 2 2 3 4 3 3" xfId="25812" xr:uid="{00000000-0005-0000-0000-0000D4640000}"/>
    <cellStyle name="Normal 81 2 2 3 4 5" xfId="20799" xr:uid="{00000000-0005-0000-0000-00003F510000}"/>
    <cellStyle name="Normal 81 2 2 3 5" xfId="12389" xr:uid="{00000000-0005-0000-0000-000065300000}"/>
    <cellStyle name="Normal 81 2 2 3 5 3" xfId="27487" xr:uid="{00000000-0005-0000-0000-00005F6B0000}"/>
    <cellStyle name="Normal 81 2 2 3 6" xfId="7368" xr:uid="{00000000-0005-0000-0000-0000C81C0000}"/>
    <cellStyle name="Normal 81 2 2 3 6 3" xfId="22470" xr:uid="{00000000-0005-0000-0000-0000C6570000}"/>
    <cellStyle name="Normal 81 2 2 3 8" xfId="17457" xr:uid="{00000000-0005-0000-0000-000031440000}"/>
    <cellStyle name="Normal 81 2 2 4" xfId="2715" xr:uid="{00000000-0005-0000-0000-00009B0A0000}"/>
    <cellStyle name="Normal 81 2 2 4 2" xfId="4405" xr:uid="{00000000-0005-0000-0000-000035110000}"/>
    <cellStyle name="Normal 81 2 2 4 2 2" xfId="14478" xr:uid="{00000000-0005-0000-0000-00008E380000}"/>
    <cellStyle name="Normal 81 2 2 4 2 2 3" xfId="29576" xr:uid="{00000000-0005-0000-0000-000088730000}"/>
    <cellStyle name="Normal 81 2 2 4 2 3" xfId="9458" xr:uid="{00000000-0005-0000-0000-0000F2240000}"/>
    <cellStyle name="Normal 81 2 2 4 2 3 3" xfId="24559" xr:uid="{00000000-0005-0000-0000-0000EF5F0000}"/>
    <cellStyle name="Normal 81 2 2 4 2 5" xfId="19546" xr:uid="{00000000-0005-0000-0000-00005A4C0000}"/>
    <cellStyle name="Normal 81 2 2 4 3" xfId="6097" xr:uid="{00000000-0005-0000-0000-0000D1170000}"/>
    <cellStyle name="Normal 81 2 2 4 3 2" xfId="16149" xr:uid="{00000000-0005-0000-0000-0000153F0000}"/>
    <cellStyle name="Normal 81 2 2 4 3 3" xfId="11129" xr:uid="{00000000-0005-0000-0000-0000792B0000}"/>
    <cellStyle name="Normal 81 2 2 4 3 3 3" xfId="26230" xr:uid="{00000000-0005-0000-0000-000076660000}"/>
    <cellStyle name="Normal 81 2 2 4 3 5" xfId="21217" xr:uid="{00000000-0005-0000-0000-0000E1520000}"/>
    <cellStyle name="Normal 81 2 2 4 4" xfId="12807" xr:uid="{00000000-0005-0000-0000-000007320000}"/>
    <cellStyle name="Normal 81 2 2 4 4 3" xfId="27905" xr:uid="{00000000-0005-0000-0000-0000016D0000}"/>
    <cellStyle name="Normal 81 2 2 4 5" xfId="7786" xr:uid="{00000000-0005-0000-0000-00006A1E0000}"/>
    <cellStyle name="Normal 81 2 2 4 5 3" xfId="22888" xr:uid="{00000000-0005-0000-0000-000068590000}"/>
    <cellStyle name="Normal 81 2 2 4 7" xfId="17875" xr:uid="{00000000-0005-0000-0000-0000D3450000}"/>
    <cellStyle name="Normal 81 2 2 5" xfId="3568" xr:uid="{00000000-0005-0000-0000-0000F00D0000}"/>
    <cellStyle name="Normal 81 2 2 5 2" xfId="13642" xr:uid="{00000000-0005-0000-0000-00004A350000}"/>
    <cellStyle name="Normal 81 2 2 5 2 3" xfId="28740" xr:uid="{00000000-0005-0000-0000-000044700000}"/>
    <cellStyle name="Normal 81 2 2 5 3" xfId="8622" xr:uid="{00000000-0005-0000-0000-0000AE210000}"/>
    <cellStyle name="Normal 81 2 2 5 3 3" xfId="23723" xr:uid="{00000000-0005-0000-0000-0000AB5C0000}"/>
    <cellStyle name="Normal 81 2 2 5 5" xfId="18710" xr:uid="{00000000-0005-0000-0000-000016490000}"/>
    <cellStyle name="Normal 81 2 2 6" xfId="5261" xr:uid="{00000000-0005-0000-0000-00008D140000}"/>
    <cellStyle name="Normal 81 2 2 6 2" xfId="15313" xr:uid="{00000000-0005-0000-0000-0000D13B0000}"/>
    <cellStyle name="Normal 81 2 2 6 2 3" xfId="30411" xr:uid="{00000000-0005-0000-0000-0000CB760000}"/>
    <cellStyle name="Normal 81 2 2 6 3" xfId="10293" xr:uid="{00000000-0005-0000-0000-000035280000}"/>
    <cellStyle name="Normal 81 2 2 6 3 3" xfId="25394" xr:uid="{00000000-0005-0000-0000-000032630000}"/>
    <cellStyle name="Normal 81 2 2 6 5" xfId="20381" xr:uid="{00000000-0005-0000-0000-00009D4F0000}"/>
    <cellStyle name="Normal 81 2 2 7" xfId="11971" xr:uid="{00000000-0005-0000-0000-0000C32E0000}"/>
    <cellStyle name="Normal 81 2 2 7 3" xfId="27069" xr:uid="{00000000-0005-0000-0000-0000BD690000}"/>
    <cellStyle name="Normal 81 2 2 8" xfId="6950" xr:uid="{00000000-0005-0000-0000-0000261B0000}"/>
    <cellStyle name="Normal 81 2 2 8 3" xfId="22052" xr:uid="{00000000-0005-0000-0000-000024560000}"/>
    <cellStyle name="Normal 81 2 3" xfId="1977" xr:uid="{00000000-0005-0000-0000-0000B9070000}"/>
    <cellStyle name="Normal 81 2 3 2" xfId="2398" xr:uid="{00000000-0005-0000-0000-00005E090000}"/>
    <cellStyle name="Normal 81 2 3 2 2" xfId="3237" xr:uid="{00000000-0005-0000-0000-0000A50C0000}"/>
    <cellStyle name="Normal 81 2 3 2 2 2" xfId="4927" xr:uid="{00000000-0005-0000-0000-00003F130000}"/>
    <cellStyle name="Normal 81 2 3 2 2 2 2" xfId="15000" xr:uid="{00000000-0005-0000-0000-0000983A0000}"/>
    <cellStyle name="Normal 81 2 3 2 2 2 2 3" xfId="30098" xr:uid="{00000000-0005-0000-0000-000092750000}"/>
    <cellStyle name="Normal 81 2 3 2 2 2 3" xfId="9980" xr:uid="{00000000-0005-0000-0000-0000FC260000}"/>
    <cellStyle name="Normal 81 2 3 2 2 2 3 3" xfId="25081" xr:uid="{00000000-0005-0000-0000-0000F9610000}"/>
    <cellStyle name="Normal 81 2 3 2 2 2 5" xfId="20068" xr:uid="{00000000-0005-0000-0000-0000644E0000}"/>
    <cellStyle name="Normal 81 2 3 2 2 3" xfId="6619" xr:uid="{00000000-0005-0000-0000-0000DB190000}"/>
    <cellStyle name="Normal 81 2 3 2 2 3 2" xfId="16671" xr:uid="{00000000-0005-0000-0000-00001F410000}"/>
    <cellStyle name="Normal 81 2 3 2 2 3 3" xfId="11651" xr:uid="{00000000-0005-0000-0000-0000832D0000}"/>
    <cellStyle name="Normal 81 2 3 2 2 3 3 3" xfId="26752" xr:uid="{00000000-0005-0000-0000-000080680000}"/>
    <cellStyle name="Normal 81 2 3 2 2 3 5" xfId="21739" xr:uid="{00000000-0005-0000-0000-0000EB540000}"/>
    <cellStyle name="Normal 81 2 3 2 2 4" xfId="13329" xr:uid="{00000000-0005-0000-0000-000011340000}"/>
    <cellStyle name="Normal 81 2 3 2 2 4 3" xfId="28427" xr:uid="{00000000-0005-0000-0000-00000B6F0000}"/>
    <cellStyle name="Normal 81 2 3 2 2 5" xfId="8308" xr:uid="{00000000-0005-0000-0000-000074200000}"/>
    <cellStyle name="Normal 81 2 3 2 2 5 3" xfId="23410" xr:uid="{00000000-0005-0000-0000-0000725B0000}"/>
    <cellStyle name="Normal 81 2 3 2 2 7" xfId="18397" xr:uid="{00000000-0005-0000-0000-0000DD470000}"/>
    <cellStyle name="Normal 81 2 3 2 3" xfId="4090" xr:uid="{00000000-0005-0000-0000-0000FA0F0000}"/>
    <cellStyle name="Normal 81 2 3 2 3 2" xfId="14164" xr:uid="{00000000-0005-0000-0000-000054370000}"/>
    <cellStyle name="Normal 81 2 3 2 3 2 3" xfId="29262" xr:uid="{00000000-0005-0000-0000-00004E720000}"/>
    <cellStyle name="Normal 81 2 3 2 3 3" xfId="9144" xr:uid="{00000000-0005-0000-0000-0000B8230000}"/>
    <cellStyle name="Normal 81 2 3 2 3 3 3" xfId="24245" xr:uid="{00000000-0005-0000-0000-0000B55E0000}"/>
    <cellStyle name="Normal 81 2 3 2 3 5" xfId="19232" xr:uid="{00000000-0005-0000-0000-0000204B0000}"/>
    <cellStyle name="Normal 81 2 3 2 4" xfId="5783" xr:uid="{00000000-0005-0000-0000-000097160000}"/>
    <cellStyle name="Normal 81 2 3 2 4 2" xfId="15835" xr:uid="{00000000-0005-0000-0000-0000DB3D0000}"/>
    <cellStyle name="Normal 81 2 3 2 4 2 3" xfId="30933" xr:uid="{00000000-0005-0000-0000-0000D5780000}"/>
    <cellStyle name="Normal 81 2 3 2 4 3" xfId="10815" xr:uid="{00000000-0005-0000-0000-00003F2A0000}"/>
    <cellStyle name="Normal 81 2 3 2 4 3 3" xfId="25916" xr:uid="{00000000-0005-0000-0000-00003C650000}"/>
    <cellStyle name="Normal 81 2 3 2 4 5" xfId="20903" xr:uid="{00000000-0005-0000-0000-0000A7510000}"/>
    <cellStyle name="Normal 81 2 3 2 5" xfId="12493" xr:uid="{00000000-0005-0000-0000-0000CD300000}"/>
    <cellStyle name="Normal 81 2 3 2 5 3" xfId="27591" xr:uid="{00000000-0005-0000-0000-0000C76B0000}"/>
    <cellStyle name="Normal 81 2 3 2 6" xfId="7472" xr:uid="{00000000-0005-0000-0000-0000301D0000}"/>
    <cellStyle name="Normal 81 2 3 2 6 3" xfId="22574" xr:uid="{00000000-0005-0000-0000-00002E580000}"/>
    <cellStyle name="Normal 81 2 3 2 8" xfId="17561" xr:uid="{00000000-0005-0000-0000-000099440000}"/>
    <cellStyle name="Normal 81 2 3 3" xfId="2819" xr:uid="{00000000-0005-0000-0000-0000030B0000}"/>
    <cellStyle name="Normal 81 2 3 3 2" xfId="4509" xr:uid="{00000000-0005-0000-0000-00009D110000}"/>
    <cellStyle name="Normal 81 2 3 3 2 2" xfId="14582" xr:uid="{00000000-0005-0000-0000-0000F6380000}"/>
    <cellStyle name="Normal 81 2 3 3 2 2 3" xfId="29680" xr:uid="{00000000-0005-0000-0000-0000F0730000}"/>
    <cellStyle name="Normal 81 2 3 3 2 3" xfId="9562" xr:uid="{00000000-0005-0000-0000-00005A250000}"/>
    <cellStyle name="Normal 81 2 3 3 2 3 3" xfId="24663" xr:uid="{00000000-0005-0000-0000-000057600000}"/>
    <cellStyle name="Normal 81 2 3 3 2 5" xfId="19650" xr:uid="{00000000-0005-0000-0000-0000C24C0000}"/>
    <cellStyle name="Normal 81 2 3 3 3" xfId="6201" xr:uid="{00000000-0005-0000-0000-000039180000}"/>
    <cellStyle name="Normal 81 2 3 3 3 2" xfId="16253" xr:uid="{00000000-0005-0000-0000-00007D3F0000}"/>
    <cellStyle name="Normal 81 2 3 3 3 3" xfId="11233" xr:uid="{00000000-0005-0000-0000-0000E12B0000}"/>
    <cellStyle name="Normal 81 2 3 3 3 3 3" xfId="26334" xr:uid="{00000000-0005-0000-0000-0000DE660000}"/>
    <cellStyle name="Normal 81 2 3 3 3 5" xfId="21321" xr:uid="{00000000-0005-0000-0000-000049530000}"/>
    <cellStyle name="Normal 81 2 3 3 4" xfId="12911" xr:uid="{00000000-0005-0000-0000-00006F320000}"/>
    <cellStyle name="Normal 81 2 3 3 4 3" xfId="28009" xr:uid="{00000000-0005-0000-0000-0000696D0000}"/>
    <cellStyle name="Normal 81 2 3 3 5" xfId="7890" xr:uid="{00000000-0005-0000-0000-0000D21E0000}"/>
    <cellStyle name="Normal 81 2 3 3 5 3" xfId="22992" xr:uid="{00000000-0005-0000-0000-0000D0590000}"/>
    <cellStyle name="Normal 81 2 3 3 7" xfId="17979" xr:uid="{00000000-0005-0000-0000-00003B460000}"/>
    <cellStyle name="Normal 81 2 3 4" xfId="3672" xr:uid="{00000000-0005-0000-0000-0000580E0000}"/>
    <cellStyle name="Normal 81 2 3 4 2" xfId="13746" xr:uid="{00000000-0005-0000-0000-0000B2350000}"/>
    <cellStyle name="Normal 81 2 3 4 2 3" xfId="28844" xr:uid="{00000000-0005-0000-0000-0000AC700000}"/>
    <cellStyle name="Normal 81 2 3 4 3" xfId="8726" xr:uid="{00000000-0005-0000-0000-000016220000}"/>
    <cellStyle name="Normal 81 2 3 4 3 3" xfId="23827" xr:uid="{00000000-0005-0000-0000-0000135D0000}"/>
    <cellStyle name="Normal 81 2 3 4 5" xfId="18814" xr:uid="{00000000-0005-0000-0000-00007E490000}"/>
    <cellStyle name="Normal 81 2 3 5" xfId="5365" xr:uid="{00000000-0005-0000-0000-0000F5140000}"/>
    <cellStyle name="Normal 81 2 3 5 2" xfId="15417" xr:uid="{00000000-0005-0000-0000-0000393C0000}"/>
    <cellStyle name="Normal 81 2 3 5 2 3" xfId="30515" xr:uid="{00000000-0005-0000-0000-000033770000}"/>
    <cellStyle name="Normal 81 2 3 5 3" xfId="10397" xr:uid="{00000000-0005-0000-0000-00009D280000}"/>
    <cellStyle name="Normal 81 2 3 5 3 3" xfId="25498" xr:uid="{00000000-0005-0000-0000-00009A630000}"/>
    <cellStyle name="Normal 81 2 3 5 5" xfId="20485" xr:uid="{00000000-0005-0000-0000-000005500000}"/>
    <cellStyle name="Normal 81 2 3 6" xfId="12075" xr:uid="{00000000-0005-0000-0000-00002B2F0000}"/>
    <cellStyle name="Normal 81 2 3 6 3" xfId="27173" xr:uid="{00000000-0005-0000-0000-0000256A0000}"/>
    <cellStyle name="Normal 81 2 3 7" xfId="7054" xr:uid="{00000000-0005-0000-0000-00008E1B0000}"/>
    <cellStyle name="Normal 81 2 3 7 3" xfId="22156" xr:uid="{00000000-0005-0000-0000-00008C560000}"/>
    <cellStyle name="Normal 81 2 3 9" xfId="17143" xr:uid="{00000000-0005-0000-0000-0000F7420000}"/>
    <cellStyle name="Normal 81 2 4" xfId="2190" xr:uid="{00000000-0005-0000-0000-00008E080000}"/>
    <cellStyle name="Normal 81 2 4 2" xfId="3029" xr:uid="{00000000-0005-0000-0000-0000D50B0000}"/>
    <cellStyle name="Normal 81 2 4 2 2" xfId="4719" xr:uid="{00000000-0005-0000-0000-00006F120000}"/>
    <cellStyle name="Normal 81 2 4 2 2 2" xfId="14792" xr:uid="{00000000-0005-0000-0000-0000C8390000}"/>
    <cellStyle name="Normal 81 2 4 2 2 2 3" xfId="29890" xr:uid="{00000000-0005-0000-0000-0000C2740000}"/>
    <cellStyle name="Normal 81 2 4 2 2 3" xfId="9772" xr:uid="{00000000-0005-0000-0000-00002C260000}"/>
    <cellStyle name="Normal 81 2 4 2 2 3 3" xfId="24873" xr:uid="{00000000-0005-0000-0000-000029610000}"/>
    <cellStyle name="Normal 81 2 4 2 2 5" xfId="19860" xr:uid="{00000000-0005-0000-0000-0000944D0000}"/>
    <cellStyle name="Normal 81 2 4 2 3" xfId="6411" xr:uid="{00000000-0005-0000-0000-00000B190000}"/>
    <cellStyle name="Normal 81 2 4 2 3 2" xfId="16463" xr:uid="{00000000-0005-0000-0000-00004F400000}"/>
    <cellStyle name="Normal 81 2 4 2 3 3" xfId="11443" xr:uid="{00000000-0005-0000-0000-0000B32C0000}"/>
    <cellStyle name="Normal 81 2 4 2 3 3 3" xfId="26544" xr:uid="{00000000-0005-0000-0000-0000B0670000}"/>
    <cellStyle name="Normal 81 2 4 2 3 5" xfId="21531" xr:uid="{00000000-0005-0000-0000-00001B540000}"/>
    <cellStyle name="Normal 81 2 4 2 4" xfId="13121" xr:uid="{00000000-0005-0000-0000-000041330000}"/>
    <cellStyle name="Normal 81 2 4 2 4 3" xfId="28219" xr:uid="{00000000-0005-0000-0000-00003B6E0000}"/>
    <cellStyle name="Normal 81 2 4 2 5" xfId="8100" xr:uid="{00000000-0005-0000-0000-0000A41F0000}"/>
    <cellStyle name="Normal 81 2 4 2 5 3" xfId="23202" xr:uid="{00000000-0005-0000-0000-0000A25A0000}"/>
    <cellStyle name="Normal 81 2 4 2 7" xfId="18189" xr:uid="{00000000-0005-0000-0000-00000D470000}"/>
    <cellStyle name="Normal 81 2 4 3" xfId="3882" xr:uid="{00000000-0005-0000-0000-00002A0F0000}"/>
    <cellStyle name="Normal 81 2 4 3 2" xfId="13956" xr:uid="{00000000-0005-0000-0000-000084360000}"/>
    <cellStyle name="Normal 81 2 4 3 2 3" xfId="29054" xr:uid="{00000000-0005-0000-0000-00007E710000}"/>
    <cellStyle name="Normal 81 2 4 3 3" xfId="8936" xr:uid="{00000000-0005-0000-0000-0000E8220000}"/>
    <cellStyle name="Normal 81 2 4 3 3 3" xfId="24037" xr:uid="{00000000-0005-0000-0000-0000E55D0000}"/>
    <cellStyle name="Normal 81 2 4 3 5" xfId="19024" xr:uid="{00000000-0005-0000-0000-0000504A0000}"/>
    <cellStyle name="Normal 81 2 4 4" xfId="5575" xr:uid="{00000000-0005-0000-0000-0000C7150000}"/>
    <cellStyle name="Normal 81 2 4 4 2" xfId="15627" xr:uid="{00000000-0005-0000-0000-00000B3D0000}"/>
    <cellStyle name="Normal 81 2 4 4 2 3" xfId="30725" xr:uid="{00000000-0005-0000-0000-000005780000}"/>
    <cellStyle name="Normal 81 2 4 4 3" xfId="10607" xr:uid="{00000000-0005-0000-0000-00006F290000}"/>
    <cellStyle name="Normal 81 2 4 4 3 3" xfId="25708" xr:uid="{00000000-0005-0000-0000-00006C640000}"/>
    <cellStyle name="Normal 81 2 4 4 5" xfId="20695" xr:uid="{00000000-0005-0000-0000-0000D7500000}"/>
    <cellStyle name="Normal 81 2 4 5" xfId="12285" xr:uid="{00000000-0005-0000-0000-0000FD2F0000}"/>
    <cellStyle name="Normal 81 2 4 5 3" xfId="27383" xr:uid="{00000000-0005-0000-0000-0000F76A0000}"/>
    <cellStyle name="Normal 81 2 4 6" xfId="7264" xr:uid="{00000000-0005-0000-0000-0000601C0000}"/>
    <cellStyle name="Normal 81 2 4 6 3" xfId="22366" xr:uid="{00000000-0005-0000-0000-00005E570000}"/>
    <cellStyle name="Normal 81 2 4 8" xfId="17353" xr:uid="{00000000-0005-0000-0000-0000C9430000}"/>
    <cellStyle name="Normal 81 2 5" xfId="2611" xr:uid="{00000000-0005-0000-0000-0000330A0000}"/>
    <cellStyle name="Normal 81 2 5 2" xfId="4301" xr:uid="{00000000-0005-0000-0000-0000CD100000}"/>
    <cellStyle name="Normal 81 2 5 2 2" xfId="14374" xr:uid="{00000000-0005-0000-0000-000026380000}"/>
    <cellStyle name="Normal 81 2 5 2 2 3" xfId="29472" xr:uid="{00000000-0005-0000-0000-000020730000}"/>
    <cellStyle name="Normal 81 2 5 2 3" xfId="9354" xr:uid="{00000000-0005-0000-0000-00008A240000}"/>
    <cellStyle name="Normal 81 2 5 2 3 3" xfId="24455" xr:uid="{00000000-0005-0000-0000-0000875F0000}"/>
    <cellStyle name="Normal 81 2 5 2 5" xfId="19442" xr:uid="{00000000-0005-0000-0000-0000F24B0000}"/>
    <cellStyle name="Normal 81 2 5 3" xfId="5993" xr:uid="{00000000-0005-0000-0000-000069170000}"/>
    <cellStyle name="Normal 81 2 5 3 2" xfId="16045" xr:uid="{00000000-0005-0000-0000-0000AD3E0000}"/>
    <cellStyle name="Normal 81 2 5 3 3" xfId="11025" xr:uid="{00000000-0005-0000-0000-0000112B0000}"/>
    <cellStyle name="Normal 81 2 5 3 3 3" xfId="26126" xr:uid="{00000000-0005-0000-0000-00000E660000}"/>
    <cellStyle name="Normal 81 2 5 3 5" xfId="21113" xr:uid="{00000000-0005-0000-0000-000079520000}"/>
    <cellStyle name="Normal 81 2 5 4" xfId="12703" xr:uid="{00000000-0005-0000-0000-00009F310000}"/>
    <cellStyle name="Normal 81 2 5 4 3" xfId="27801" xr:uid="{00000000-0005-0000-0000-0000996C0000}"/>
    <cellStyle name="Normal 81 2 5 5" xfId="7682" xr:uid="{00000000-0005-0000-0000-0000021E0000}"/>
    <cellStyle name="Normal 81 2 5 5 3" xfId="22784" xr:uid="{00000000-0005-0000-0000-000000590000}"/>
    <cellStyle name="Normal 81 2 5 7" xfId="17771" xr:uid="{00000000-0005-0000-0000-00006B450000}"/>
    <cellStyle name="Normal 81 2 6" xfId="3464" xr:uid="{00000000-0005-0000-0000-0000880D0000}"/>
    <cellStyle name="Normal 81 2 6 2" xfId="13538" xr:uid="{00000000-0005-0000-0000-0000E2340000}"/>
    <cellStyle name="Normal 81 2 6 2 3" xfId="28636" xr:uid="{00000000-0005-0000-0000-0000DC6F0000}"/>
    <cellStyle name="Normal 81 2 6 3" xfId="8518" xr:uid="{00000000-0005-0000-0000-000046210000}"/>
    <cellStyle name="Normal 81 2 6 3 3" xfId="23619" xr:uid="{00000000-0005-0000-0000-0000435C0000}"/>
    <cellStyle name="Normal 81 2 6 5" xfId="18606" xr:uid="{00000000-0005-0000-0000-0000AE480000}"/>
    <cellStyle name="Normal 81 2 7" xfId="5157" xr:uid="{00000000-0005-0000-0000-000025140000}"/>
    <cellStyle name="Normal 81 2 7 2" xfId="15209" xr:uid="{00000000-0005-0000-0000-0000693B0000}"/>
    <cellStyle name="Normal 81 2 7 2 3" xfId="30307" xr:uid="{00000000-0005-0000-0000-000063760000}"/>
    <cellStyle name="Normal 81 2 7 3" xfId="10189" xr:uid="{00000000-0005-0000-0000-0000CD270000}"/>
    <cellStyle name="Normal 81 2 7 3 3" xfId="25290" xr:uid="{00000000-0005-0000-0000-0000CA620000}"/>
    <cellStyle name="Normal 81 2 7 5" xfId="20277" xr:uid="{00000000-0005-0000-0000-0000354F0000}"/>
    <cellStyle name="Normal 81 2 8" xfId="11867" xr:uid="{00000000-0005-0000-0000-00005B2E0000}"/>
    <cellStyle name="Normal 81 2 8 3" xfId="26965" xr:uid="{00000000-0005-0000-0000-000055690000}"/>
    <cellStyle name="Normal 81 2 9" xfId="6846" xr:uid="{00000000-0005-0000-0000-0000BE1A0000}"/>
    <cellStyle name="Normal 81 2 9 3" xfId="21948" xr:uid="{00000000-0005-0000-0000-0000BC550000}"/>
    <cellStyle name="Normal 81 3" xfId="1810" xr:uid="{00000000-0005-0000-0000-000012070000}"/>
    <cellStyle name="Normal 81 3 10" xfId="16987" xr:uid="{00000000-0005-0000-0000-00005B420000}"/>
    <cellStyle name="Normal 81 3 2" xfId="2029" xr:uid="{00000000-0005-0000-0000-0000ED070000}"/>
    <cellStyle name="Normal 81 3 2 2" xfId="2450" xr:uid="{00000000-0005-0000-0000-000092090000}"/>
    <cellStyle name="Normal 81 3 2 2 2" xfId="3289" xr:uid="{00000000-0005-0000-0000-0000D90C0000}"/>
    <cellStyle name="Normal 81 3 2 2 2 2" xfId="4979" xr:uid="{00000000-0005-0000-0000-000073130000}"/>
    <cellStyle name="Normal 81 3 2 2 2 2 2" xfId="15052" xr:uid="{00000000-0005-0000-0000-0000CC3A0000}"/>
    <cellStyle name="Normal 81 3 2 2 2 2 2 3" xfId="30150" xr:uid="{00000000-0005-0000-0000-0000C6750000}"/>
    <cellStyle name="Normal 81 3 2 2 2 2 3" xfId="10032" xr:uid="{00000000-0005-0000-0000-000030270000}"/>
    <cellStyle name="Normal 81 3 2 2 2 2 3 3" xfId="25133" xr:uid="{00000000-0005-0000-0000-00002D620000}"/>
    <cellStyle name="Normal 81 3 2 2 2 2 5" xfId="20120" xr:uid="{00000000-0005-0000-0000-0000984E0000}"/>
    <cellStyle name="Normal 81 3 2 2 2 3" xfId="6671" xr:uid="{00000000-0005-0000-0000-00000F1A0000}"/>
    <cellStyle name="Normal 81 3 2 2 2 3 2" xfId="16723" xr:uid="{00000000-0005-0000-0000-000053410000}"/>
    <cellStyle name="Normal 81 3 2 2 2 3 3" xfId="11703" xr:uid="{00000000-0005-0000-0000-0000B72D0000}"/>
    <cellStyle name="Normal 81 3 2 2 2 3 3 3" xfId="26804" xr:uid="{00000000-0005-0000-0000-0000B4680000}"/>
    <cellStyle name="Normal 81 3 2 2 2 3 5" xfId="21791" xr:uid="{00000000-0005-0000-0000-00001F550000}"/>
    <cellStyle name="Normal 81 3 2 2 2 4" xfId="13381" xr:uid="{00000000-0005-0000-0000-000045340000}"/>
    <cellStyle name="Normal 81 3 2 2 2 4 3" xfId="28479" xr:uid="{00000000-0005-0000-0000-00003F6F0000}"/>
    <cellStyle name="Normal 81 3 2 2 2 5" xfId="8360" xr:uid="{00000000-0005-0000-0000-0000A8200000}"/>
    <cellStyle name="Normal 81 3 2 2 2 5 3" xfId="23462" xr:uid="{00000000-0005-0000-0000-0000A65B0000}"/>
    <cellStyle name="Normal 81 3 2 2 2 7" xfId="18449" xr:uid="{00000000-0005-0000-0000-000011480000}"/>
    <cellStyle name="Normal 81 3 2 2 3" xfId="4142" xr:uid="{00000000-0005-0000-0000-00002E100000}"/>
    <cellStyle name="Normal 81 3 2 2 3 2" xfId="14216" xr:uid="{00000000-0005-0000-0000-000088370000}"/>
    <cellStyle name="Normal 81 3 2 2 3 2 3" xfId="29314" xr:uid="{00000000-0005-0000-0000-000082720000}"/>
    <cellStyle name="Normal 81 3 2 2 3 3" xfId="9196" xr:uid="{00000000-0005-0000-0000-0000EC230000}"/>
    <cellStyle name="Normal 81 3 2 2 3 3 3" xfId="24297" xr:uid="{00000000-0005-0000-0000-0000E95E0000}"/>
    <cellStyle name="Normal 81 3 2 2 3 5" xfId="19284" xr:uid="{00000000-0005-0000-0000-0000544B0000}"/>
    <cellStyle name="Normal 81 3 2 2 4" xfId="5835" xr:uid="{00000000-0005-0000-0000-0000CB160000}"/>
    <cellStyle name="Normal 81 3 2 2 4 2" xfId="15887" xr:uid="{00000000-0005-0000-0000-00000F3E0000}"/>
    <cellStyle name="Normal 81 3 2 2 4 3" xfId="10867" xr:uid="{00000000-0005-0000-0000-0000732A0000}"/>
    <cellStyle name="Normal 81 3 2 2 4 3 3" xfId="25968" xr:uid="{00000000-0005-0000-0000-000070650000}"/>
    <cellStyle name="Normal 81 3 2 2 4 5" xfId="20955" xr:uid="{00000000-0005-0000-0000-0000DB510000}"/>
    <cellStyle name="Normal 81 3 2 2 5" xfId="12545" xr:uid="{00000000-0005-0000-0000-000001310000}"/>
    <cellStyle name="Normal 81 3 2 2 5 3" xfId="27643" xr:uid="{00000000-0005-0000-0000-0000FB6B0000}"/>
    <cellStyle name="Normal 81 3 2 2 6" xfId="7524" xr:uid="{00000000-0005-0000-0000-0000641D0000}"/>
    <cellStyle name="Normal 81 3 2 2 6 3" xfId="22626" xr:uid="{00000000-0005-0000-0000-000062580000}"/>
    <cellStyle name="Normal 81 3 2 2 8" xfId="17613" xr:uid="{00000000-0005-0000-0000-0000CD440000}"/>
    <cellStyle name="Normal 81 3 2 3" xfId="2871" xr:uid="{00000000-0005-0000-0000-0000370B0000}"/>
    <cellStyle name="Normal 81 3 2 3 2" xfId="4561" xr:uid="{00000000-0005-0000-0000-0000D1110000}"/>
    <cellStyle name="Normal 81 3 2 3 2 2" xfId="14634" xr:uid="{00000000-0005-0000-0000-00002A390000}"/>
    <cellStyle name="Normal 81 3 2 3 2 2 3" xfId="29732" xr:uid="{00000000-0005-0000-0000-000024740000}"/>
    <cellStyle name="Normal 81 3 2 3 2 3" xfId="9614" xr:uid="{00000000-0005-0000-0000-00008E250000}"/>
    <cellStyle name="Normal 81 3 2 3 2 3 3" xfId="24715" xr:uid="{00000000-0005-0000-0000-00008B600000}"/>
    <cellStyle name="Normal 81 3 2 3 2 5" xfId="19702" xr:uid="{00000000-0005-0000-0000-0000F64C0000}"/>
    <cellStyle name="Normal 81 3 2 3 3" xfId="6253" xr:uid="{00000000-0005-0000-0000-00006D180000}"/>
    <cellStyle name="Normal 81 3 2 3 3 2" xfId="16305" xr:uid="{00000000-0005-0000-0000-0000B13F0000}"/>
    <cellStyle name="Normal 81 3 2 3 3 3" xfId="11285" xr:uid="{00000000-0005-0000-0000-0000152C0000}"/>
    <cellStyle name="Normal 81 3 2 3 3 3 3" xfId="26386" xr:uid="{00000000-0005-0000-0000-000012670000}"/>
    <cellStyle name="Normal 81 3 2 3 3 5" xfId="21373" xr:uid="{00000000-0005-0000-0000-00007D530000}"/>
    <cellStyle name="Normal 81 3 2 3 4" xfId="12963" xr:uid="{00000000-0005-0000-0000-0000A3320000}"/>
    <cellStyle name="Normal 81 3 2 3 4 3" xfId="28061" xr:uid="{00000000-0005-0000-0000-00009D6D0000}"/>
    <cellStyle name="Normal 81 3 2 3 5" xfId="7942" xr:uid="{00000000-0005-0000-0000-0000061F0000}"/>
    <cellStyle name="Normal 81 3 2 3 5 3" xfId="23044" xr:uid="{00000000-0005-0000-0000-0000045A0000}"/>
    <cellStyle name="Normal 81 3 2 3 7" xfId="18031" xr:uid="{00000000-0005-0000-0000-00006F460000}"/>
    <cellStyle name="Normal 81 3 2 4" xfId="3724" xr:uid="{00000000-0005-0000-0000-00008C0E0000}"/>
    <cellStyle name="Normal 81 3 2 4 2" xfId="13798" xr:uid="{00000000-0005-0000-0000-0000E6350000}"/>
    <cellStyle name="Normal 81 3 2 4 2 3" xfId="28896" xr:uid="{00000000-0005-0000-0000-0000E0700000}"/>
    <cellStyle name="Normal 81 3 2 4 3" xfId="8778" xr:uid="{00000000-0005-0000-0000-00004A220000}"/>
    <cellStyle name="Normal 81 3 2 4 3 3" xfId="23879" xr:uid="{00000000-0005-0000-0000-0000475D0000}"/>
    <cellStyle name="Normal 81 3 2 4 5" xfId="18866" xr:uid="{00000000-0005-0000-0000-0000B2490000}"/>
    <cellStyle name="Normal 81 3 2 5" xfId="5417" xr:uid="{00000000-0005-0000-0000-000029150000}"/>
    <cellStyle name="Normal 81 3 2 5 2" xfId="15469" xr:uid="{00000000-0005-0000-0000-00006D3C0000}"/>
    <cellStyle name="Normal 81 3 2 5 2 3" xfId="30567" xr:uid="{00000000-0005-0000-0000-000067770000}"/>
    <cellStyle name="Normal 81 3 2 5 3" xfId="10449" xr:uid="{00000000-0005-0000-0000-0000D1280000}"/>
    <cellStyle name="Normal 81 3 2 5 3 3" xfId="25550" xr:uid="{00000000-0005-0000-0000-0000CE630000}"/>
    <cellStyle name="Normal 81 3 2 5 5" xfId="20537" xr:uid="{00000000-0005-0000-0000-000039500000}"/>
    <cellStyle name="Normal 81 3 2 6" xfId="12127" xr:uid="{00000000-0005-0000-0000-00005F2F0000}"/>
    <cellStyle name="Normal 81 3 2 6 3" xfId="27225" xr:uid="{00000000-0005-0000-0000-0000596A0000}"/>
    <cellStyle name="Normal 81 3 2 7" xfId="7106" xr:uid="{00000000-0005-0000-0000-0000C21B0000}"/>
    <cellStyle name="Normal 81 3 2 7 3" xfId="22208" xr:uid="{00000000-0005-0000-0000-0000C0560000}"/>
    <cellStyle name="Normal 81 3 2 9" xfId="17195" xr:uid="{00000000-0005-0000-0000-00002B430000}"/>
    <cellStyle name="Normal 81 3 3" xfId="2242" xr:uid="{00000000-0005-0000-0000-0000C2080000}"/>
    <cellStyle name="Normal 81 3 3 2" xfId="3081" xr:uid="{00000000-0005-0000-0000-0000090C0000}"/>
    <cellStyle name="Normal 81 3 3 2 2" xfId="4771" xr:uid="{00000000-0005-0000-0000-0000A3120000}"/>
    <cellStyle name="Normal 81 3 3 2 2 2" xfId="14844" xr:uid="{00000000-0005-0000-0000-0000FC390000}"/>
    <cellStyle name="Normal 81 3 3 2 2 2 3" xfId="29942" xr:uid="{00000000-0005-0000-0000-0000F6740000}"/>
    <cellStyle name="Normal 81 3 3 2 2 3" xfId="9824" xr:uid="{00000000-0005-0000-0000-000060260000}"/>
    <cellStyle name="Normal 81 3 3 2 2 3 3" xfId="24925" xr:uid="{00000000-0005-0000-0000-00005D610000}"/>
    <cellStyle name="Normal 81 3 3 2 2 5" xfId="19912" xr:uid="{00000000-0005-0000-0000-0000C84D0000}"/>
    <cellStyle name="Normal 81 3 3 2 3" xfId="6463" xr:uid="{00000000-0005-0000-0000-00003F190000}"/>
    <cellStyle name="Normal 81 3 3 2 3 2" xfId="16515" xr:uid="{00000000-0005-0000-0000-000083400000}"/>
    <cellStyle name="Normal 81 3 3 2 3 3" xfId="11495" xr:uid="{00000000-0005-0000-0000-0000E72C0000}"/>
    <cellStyle name="Normal 81 3 3 2 3 3 3" xfId="26596" xr:uid="{00000000-0005-0000-0000-0000E4670000}"/>
    <cellStyle name="Normal 81 3 3 2 3 5" xfId="21583" xr:uid="{00000000-0005-0000-0000-00004F540000}"/>
    <cellStyle name="Normal 81 3 3 2 4" xfId="13173" xr:uid="{00000000-0005-0000-0000-000075330000}"/>
    <cellStyle name="Normal 81 3 3 2 4 3" xfId="28271" xr:uid="{00000000-0005-0000-0000-00006F6E0000}"/>
    <cellStyle name="Normal 81 3 3 2 5" xfId="8152" xr:uid="{00000000-0005-0000-0000-0000D81F0000}"/>
    <cellStyle name="Normal 81 3 3 2 5 3" xfId="23254" xr:uid="{00000000-0005-0000-0000-0000D65A0000}"/>
    <cellStyle name="Normal 81 3 3 2 7" xfId="18241" xr:uid="{00000000-0005-0000-0000-000041470000}"/>
    <cellStyle name="Normal 81 3 3 3" xfId="3934" xr:uid="{00000000-0005-0000-0000-00005E0F0000}"/>
    <cellStyle name="Normal 81 3 3 3 2" xfId="14008" xr:uid="{00000000-0005-0000-0000-0000B8360000}"/>
    <cellStyle name="Normal 81 3 3 3 2 3" xfId="29106" xr:uid="{00000000-0005-0000-0000-0000B2710000}"/>
    <cellStyle name="Normal 81 3 3 3 3" xfId="8988" xr:uid="{00000000-0005-0000-0000-00001C230000}"/>
    <cellStyle name="Normal 81 3 3 3 3 3" xfId="24089" xr:uid="{00000000-0005-0000-0000-0000195E0000}"/>
    <cellStyle name="Normal 81 3 3 3 5" xfId="19076" xr:uid="{00000000-0005-0000-0000-0000844A0000}"/>
    <cellStyle name="Normal 81 3 3 4" xfId="5627" xr:uid="{00000000-0005-0000-0000-0000FB150000}"/>
    <cellStyle name="Normal 81 3 3 4 2" xfId="15679" xr:uid="{00000000-0005-0000-0000-00003F3D0000}"/>
    <cellStyle name="Normal 81 3 3 4 2 3" xfId="30777" xr:uid="{00000000-0005-0000-0000-000039780000}"/>
    <cellStyle name="Normal 81 3 3 4 3" xfId="10659" xr:uid="{00000000-0005-0000-0000-0000A3290000}"/>
    <cellStyle name="Normal 81 3 3 4 3 3" xfId="25760" xr:uid="{00000000-0005-0000-0000-0000A0640000}"/>
    <cellStyle name="Normal 81 3 3 4 5" xfId="20747" xr:uid="{00000000-0005-0000-0000-00000B510000}"/>
    <cellStyle name="Normal 81 3 3 5" xfId="12337" xr:uid="{00000000-0005-0000-0000-000031300000}"/>
    <cellStyle name="Normal 81 3 3 5 3" xfId="27435" xr:uid="{00000000-0005-0000-0000-00002B6B0000}"/>
    <cellStyle name="Normal 81 3 3 6" xfId="7316" xr:uid="{00000000-0005-0000-0000-0000941C0000}"/>
    <cellStyle name="Normal 81 3 3 6 3" xfId="22418" xr:uid="{00000000-0005-0000-0000-000092570000}"/>
    <cellStyle name="Normal 81 3 3 8" xfId="17405" xr:uid="{00000000-0005-0000-0000-0000FD430000}"/>
    <cellStyle name="Normal 81 3 4" xfId="2663" xr:uid="{00000000-0005-0000-0000-0000670A0000}"/>
    <cellStyle name="Normal 81 3 4 2" xfId="4353" xr:uid="{00000000-0005-0000-0000-000001110000}"/>
    <cellStyle name="Normal 81 3 4 2 2" xfId="14426" xr:uid="{00000000-0005-0000-0000-00005A380000}"/>
    <cellStyle name="Normal 81 3 4 2 2 3" xfId="29524" xr:uid="{00000000-0005-0000-0000-000054730000}"/>
    <cellStyle name="Normal 81 3 4 2 3" xfId="9406" xr:uid="{00000000-0005-0000-0000-0000BE240000}"/>
    <cellStyle name="Normal 81 3 4 2 3 3" xfId="24507" xr:uid="{00000000-0005-0000-0000-0000BB5F0000}"/>
    <cellStyle name="Normal 81 3 4 2 5" xfId="19494" xr:uid="{00000000-0005-0000-0000-0000264C0000}"/>
    <cellStyle name="Normal 81 3 4 3" xfId="6045" xr:uid="{00000000-0005-0000-0000-00009D170000}"/>
    <cellStyle name="Normal 81 3 4 3 2" xfId="16097" xr:uid="{00000000-0005-0000-0000-0000E13E0000}"/>
    <cellStyle name="Normal 81 3 4 3 3" xfId="11077" xr:uid="{00000000-0005-0000-0000-0000452B0000}"/>
    <cellStyle name="Normal 81 3 4 3 3 3" xfId="26178" xr:uid="{00000000-0005-0000-0000-000042660000}"/>
    <cellStyle name="Normal 81 3 4 3 5" xfId="21165" xr:uid="{00000000-0005-0000-0000-0000AD520000}"/>
    <cellStyle name="Normal 81 3 4 4" xfId="12755" xr:uid="{00000000-0005-0000-0000-0000D3310000}"/>
    <cellStyle name="Normal 81 3 4 4 3" xfId="27853" xr:uid="{00000000-0005-0000-0000-0000CD6C0000}"/>
    <cellStyle name="Normal 81 3 4 5" xfId="7734" xr:uid="{00000000-0005-0000-0000-0000361E0000}"/>
    <cellStyle name="Normal 81 3 4 5 3" xfId="22836" xr:uid="{00000000-0005-0000-0000-000034590000}"/>
    <cellStyle name="Normal 81 3 4 7" xfId="17823" xr:uid="{00000000-0005-0000-0000-00009F450000}"/>
    <cellStyle name="Normal 81 3 5" xfId="3516" xr:uid="{00000000-0005-0000-0000-0000BC0D0000}"/>
    <cellStyle name="Normal 81 3 5 2" xfId="13590" xr:uid="{00000000-0005-0000-0000-000016350000}"/>
    <cellStyle name="Normal 81 3 5 2 3" xfId="28688" xr:uid="{00000000-0005-0000-0000-000010700000}"/>
    <cellStyle name="Normal 81 3 5 3" xfId="8570" xr:uid="{00000000-0005-0000-0000-00007A210000}"/>
    <cellStyle name="Normal 81 3 5 3 3" xfId="23671" xr:uid="{00000000-0005-0000-0000-0000775C0000}"/>
    <cellStyle name="Normal 81 3 5 5" xfId="18658" xr:uid="{00000000-0005-0000-0000-0000E2480000}"/>
    <cellStyle name="Normal 81 3 6" xfId="5209" xr:uid="{00000000-0005-0000-0000-000059140000}"/>
    <cellStyle name="Normal 81 3 6 2" xfId="15261" xr:uid="{00000000-0005-0000-0000-00009D3B0000}"/>
    <cellStyle name="Normal 81 3 6 2 3" xfId="30359" xr:uid="{00000000-0005-0000-0000-000097760000}"/>
    <cellStyle name="Normal 81 3 6 3" xfId="10241" xr:uid="{00000000-0005-0000-0000-000001280000}"/>
    <cellStyle name="Normal 81 3 6 3 3" xfId="25342" xr:uid="{00000000-0005-0000-0000-0000FE620000}"/>
    <cellStyle name="Normal 81 3 6 5" xfId="20329" xr:uid="{00000000-0005-0000-0000-0000694F0000}"/>
    <cellStyle name="Normal 81 3 7" xfId="11919" xr:uid="{00000000-0005-0000-0000-00008F2E0000}"/>
    <cellStyle name="Normal 81 3 7 3" xfId="27017" xr:uid="{00000000-0005-0000-0000-000089690000}"/>
    <cellStyle name="Normal 81 3 8" xfId="6898" xr:uid="{00000000-0005-0000-0000-0000F21A0000}"/>
    <cellStyle name="Normal 81 3 8 3" xfId="22000" xr:uid="{00000000-0005-0000-0000-0000F0550000}"/>
    <cellStyle name="Normal 81 4" xfId="1923" xr:uid="{00000000-0005-0000-0000-000083070000}"/>
    <cellStyle name="Normal 81 4 2" xfId="2346" xr:uid="{00000000-0005-0000-0000-00002A090000}"/>
    <cellStyle name="Normal 81 4 2 2" xfId="3185" xr:uid="{00000000-0005-0000-0000-0000710C0000}"/>
    <cellStyle name="Normal 81 4 2 2 2" xfId="4875" xr:uid="{00000000-0005-0000-0000-00000B130000}"/>
    <cellStyle name="Normal 81 4 2 2 2 2" xfId="14948" xr:uid="{00000000-0005-0000-0000-0000643A0000}"/>
    <cellStyle name="Normal 81 4 2 2 2 2 3" xfId="30046" xr:uid="{00000000-0005-0000-0000-00005E750000}"/>
    <cellStyle name="Normal 81 4 2 2 2 3" xfId="9928" xr:uid="{00000000-0005-0000-0000-0000C8260000}"/>
    <cellStyle name="Normal 81 4 2 2 2 3 3" xfId="25029" xr:uid="{00000000-0005-0000-0000-0000C5610000}"/>
    <cellStyle name="Normal 81 4 2 2 2 5" xfId="20016" xr:uid="{00000000-0005-0000-0000-0000304E0000}"/>
    <cellStyle name="Normal 81 4 2 2 3" xfId="6567" xr:uid="{00000000-0005-0000-0000-0000A7190000}"/>
    <cellStyle name="Normal 81 4 2 2 3 2" xfId="16619" xr:uid="{00000000-0005-0000-0000-0000EB400000}"/>
    <cellStyle name="Normal 81 4 2 2 3 3" xfId="11599" xr:uid="{00000000-0005-0000-0000-00004F2D0000}"/>
    <cellStyle name="Normal 81 4 2 2 3 3 3" xfId="26700" xr:uid="{00000000-0005-0000-0000-00004C680000}"/>
    <cellStyle name="Normal 81 4 2 2 3 5" xfId="21687" xr:uid="{00000000-0005-0000-0000-0000B7540000}"/>
    <cellStyle name="Normal 81 4 2 2 4" xfId="13277" xr:uid="{00000000-0005-0000-0000-0000DD330000}"/>
    <cellStyle name="Normal 81 4 2 2 4 3" xfId="28375" xr:uid="{00000000-0005-0000-0000-0000D76E0000}"/>
    <cellStyle name="Normal 81 4 2 2 5" xfId="8256" xr:uid="{00000000-0005-0000-0000-000040200000}"/>
    <cellStyle name="Normal 81 4 2 2 5 3" xfId="23358" xr:uid="{00000000-0005-0000-0000-00003E5B0000}"/>
    <cellStyle name="Normal 81 4 2 2 7" xfId="18345" xr:uid="{00000000-0005-0000-0000-0000A9470000}"/>
    <cellStyle name="Normal 81 4 2 3" xfId="4038" xr:uid="{00000000-0005-0000-0000-0000C60F0000}"/>
    <cellStyle name="Normal 81 4 2 3 2" xfId="14112" xr:uid="{00000000-0005-0000-0000-000020370000}"/>
    <cellStyle name="Normal 81 4 2 3 2 3" xfId="29210" xr:uid="{00000000-0005-0000-0000-00001A720000}"/>
    <cellStyle name="Normal 81 4 2 3 3" xfId="9092" xr:uid="{00000000-0005-0000-0000-000084230000}"/>
    <cellStyle name="Normal 81 4 2 3 3 3" xfId="24193" xr:uid="{00000000-0005-0000-0000-0000815E0000}"/>
    <cellStyle name="Normal 81 4 2 3 5" xfId="19180" xr:uid="{00000000-0005-0000-0000-0000EC4A0000}"/>
    <cellStyle name="Normal 81 4 2 4" xfId="5731" xr:uid="{00000000-0005-0000-0000-000063160000}"/>
    <cellStyle name="Normal 81 4 2 4 2" xfId="15783" xr:uid="{00000000-0005-0000-0000-0000A73D0000}"/>
    <cellStyle name="Normal 81 4 2 4 2 3" xfId="30881" xr:uid="{00000000-0005-0000-0000-0000A1780000}"/>
    <cellStyle name="Normal 81 4 2 4 3" xfId="10763" xr:uid="{00000000-0005-0000-0000-00000B2A0000}"/>
    <cellStyle name="Normal 81 4 2 4 3 3" xfId="25864" xr:uid="{00000000-0005-0000-0000-000008650000}"/>
    <cellStyle name="Normal 81 4 2 4 5" xfId="20851" xr:uid="{00000000-0005-0000-0000-000073510000}"/>
    <cellStyle name="Normal 81 4 2 5" xfId="12441" xr:uid="{00000000-0005-0000-0000-000099300000}"/>
    <cellStyle name="Normal 81 4 2 5 3" xfId="27539" xr:uid="{00000000-0005-0000-0000-0000936B0000}"/>
    <cellStyle name="Normal 81 4 2 6" xfId="7420" xr:uid="{00000000-0005-0000-0000-0000FC1C0000}"/>
    <cellStyle name="Normal 81 4 2 6 3" xfId="22522" xr:uid="{00000000-0005-0000-0000-0000FA570000}"/>
    <cellStyle name="Normal 81 4 2 8" xfId="17509" xr:uid="{00000000-0005-0000-0000-000065440000}"/>
    <cellStyle name="Normal 81 4 3" xfId="2767" xr:uid="{00000000-0005-0000-0000-0000CF0A0000}"/>
    <cellStyle name="Normal 81 4 3 2" xfId="4457" xr:uid="{00000000-0005-0000-0000-000069110000}"/>
    <cellStyle name="Normal 81 4 3 2 2" xfId="14530" xr:uid="{00000000-0005-0000-0000-0000C2380000}"/>
    <cellStyle name="Normal 81 4 3 2 2 3" xfId="29628" xr:uid="{00000000-0005-0000-0000-0000BC730000}"/>
    <cellStyle name="Normal 81 4 3 2 3" xfId="9510" xr:uid="{00000000-0005-0000-0000-000026250000}"/>
    <cellStyle name="Normal 81 4 3 2 3 3" xfId="24611" xr:uid="{00000000-0005-0000-0000-000023600000}"/>
    <cellStyle name="Normal 81 4 3 2 5" xfId="19598" xr:uid="{00000000-0005-0000-0000-00008E4C0000}"/>
    <cellStyle name="Normal 81 4 3 3" xfId="6149" xr:uid="{00000000-0005-0000-0000-000005180000}"/>
    <cellStyle name="Normal 81 4 3 3 2" xfId="16201" xr:uid="{00000000-0005-0000-0000-0000493F0000}"/>
    <cellStyle name="Normal 81 4 3 3 3" xfId="11181" xr:uid="{00000000-0005-0000-0000-0000AD2B0000}"/>
    <cellStyle name="Normal 81 4 3 3 3 3" xfId="26282" xr:uid="{00000000-0005-0000-0000-0000AA660000}"/>
    <cellStyle name="Normal 81 4 3 3 5" xfId="21269" xr:uid="{00000000-0005-0000-0000-000015530000}"/>
    <cellStyle name="Normal 81 4 3 4" xfId="12859" xr:uid="{00000000-0005-0000-0000-00003B320000}"/>
    <cellStyle name="Normal 81 4 3 4 3" xfId="27957" xr:uid="{00000000-0005-0000-0000-0000356D0000}"/>
    <cellStyle name="Normal 81 4 3 5" xfId="7838" xr:uid="{00000000-0005-0000-0000-00009E1E0000}"/>
    <cellStyle name="Normal 81 4 3 5 3" xfId="22940" xr:uid="{00000000-0005-0000-0000-00009C590000}"/>
    <cellStyle name="Normal 81 4 3 7" xfId="17927" xr:uid="{00000000-0005-0000-0000-000007460000}"/>
    <cellStyle name="Normal 81 4 4" xfId="3620" xr:uid="{00000000-0005-0000-0000-0000240E0000}"/>
    <cellStyle name="Normal 81 4 4 2" xfId="13694" xr:uid="{00000000-0005-0000-0000-00007E350000}"/>
    <cellStyle name="Normal 81 4 4 2 3" xfId="28792" xr:uid="{00000000-0005-0000-0000-000078700000}"/>
    <cellStyle name="Normal 81 4 4 3" xfId="8674" xr:uid="{00000000-0005-0000-0000-0000E2210000}"/>
    <cellStyle name="Normal 81 4 4 3 3" xfId="23775" xr:uid="{00000000-0005-0000-0000-0000DF5C0000}"/>
    <cellStyle name="Normal 81 4 4 5" xfId="18762" xr:uid="{00000000-0005-0000-0000-00004A490000}"/>
    <cellStyle name="Normal 81 4 5" xfId="5313" xr:uid="{00000000-0005-0000-0000-0000C1140000}"/>
    <cellStyle name="Normal 81 4 5 2" xfId="15365" xr:uid="{00000000-0005-0000-0000-0000053C0000}"/>
    <cellStyle name="Normal 81 4 5 2 3" xfId="30463" xr:uid="{00000000-0005-0000-0000-0000FF760000}"/>
    <cellStyle name="Normal 81 4 5 3" xfId="10345" xr:uid="{00000000-0005-0000-0000-000069280000}"/>
    <cellStyle name="Normal 81 4 5 3 3" xfId="25446" xr:uid="{00000000-0005-0000-0000-000066630000}"/>
    <cellStyle name="Normal 81 4 5 5" xfId="20433" xr:uid="{00000000-0005-0000-0000-0000D14F0000}"/>
    <cellStyle name="Normal 81 4 6" xfId="12023" xr:uid="{00000000-0005-0000-0000-0000F72E0000}"/>
    <cellStyle name="Normal 81 4 6 3" xfId="27121" xr:uid="{00000000-0005-0000-0000-0000F1690000}"/>
    <cellStyle name="Normal 81 4 7" xfId="7002" xr:uid="{00000000-0005-0000-0000-00005A1B0000}"/>
    <cellStyle name="Normal 81 4 7 3" xfId="22104" xr:uid="{00000000-0005-0000-0000-000058560000}"/>
    <cellStyle name="Normal 81 4 9" xfId="17091" xr:uid="{00000000-0005-0000-0000-0000C3420000}"/>
    <cellStyle name="Normal 81 5" xfId="2136" xr:uid="{00000000-0005-0000-0000-000058080000}"/>
    <cellStyle name="Normal 81 5 2" xfId="2977" xr:uid="{00000000-0005-0000-0000-0000A10B0000}"/>
    <cellStyle name="Normal 81 5 2 2" xfId="4667" xr:uid="{00000000-0005-0000-0000-00003B120000}"/>
    <cellStyle name="Normal 81 5 2 2 2" xfId="14740" xr:uid="{00000000-0005-0000-0000-000094390000}"/>
    <cellStyle name="Normal 81 5 2 2 2 3" xfId="29838" xr:uid="{00000000-0005-0000-0000-00008E740000}"/>
    <cellStyle name="Normal 81 5 2 2 3" xfId="9720" xr:uid="{00000000-0005-0000-0000-0000F8250000}"/>
    <cellStyle name="Normal 81 5 2 2 3 3" xfId="24821" xr:uid="{00000000-0005-0000-0000-0000F5600000}"/>
    <cellStyle name="Normal 81 5 2 2 5" xfId="19808" xr:uid="{00000000-0005-0000-0000-0000604D0000}"/>
    <cellStyle name="Normal 81 5 2 3" xfId="6359" xr:uid="{00000000-0005-0000-0000-0000D7180000}"/>
    <cellStyle name="Normal 81 5 2 3 2" xfId="16411" xr:uid="{00000000-0005-0000-0000-00001B400000}"/>
    <cellStyle name="Normal 81 5 2 3 3" xfId="11391" xr:uid="{00000000-0005-0000-0000-00007F2C0000}"/>
    <cellStyle name="Normal 81 5 2 3 3 3" xfId="26492" xr:uid="{00000000-0005-0000-0000-00007C670000}"/>
    <cellStyle name="Normal 81 5 2 3 5" xfId="21479" xr:uid="{00000000-0005-0000-0000-0000E7530000}"/>
    <cellStyle name="Normal 81 5 2 4" xfId="13069" xr:uid="{00000000-0005-0000-0000-00000D330000}"/>
    <cellStyle name="Normal 81 5 2 4 3" xfId="28167" xr:uid="{00000000-0005-0000-0000-0000076E0000}"/>
    <cellStyle name="Normal 81 5 2 5" xfId="8048" xr:uid="{00000000-0005-0000-0000-0000701F0000}"/>
    <cellStyle name="Normal 81 5 2 5 3" xfId="23150" xr:uid="{00000000-0005-0000-0000-00006E5A0000}"/>
    <cellStyle name="Normal 81 5 2 7" xfId="18137" xr:uid="{00000000-0005-0000-0000-0000D9460000}"/>
    <cellStyle name="Normal 81 5 3" xfId="3830" xr:uid="{00000000-0005-0000-0000-0000F60E0000}"/>
    <cellStyle name="Normal 81 5 3 2" xfId="13904" xr:uid="{00000000-0005-0000-0000-000050360000}"/>
    <cellStyle name="Normal 81 5 3 2 3" xfId="29002" xr:uid="{00000000-0005-0000-0000-00004A710000}"/>
    <cellStyle name="Normal 81 5 3 3" xfId="8884" xr:uid="{00000000-0005-0000-0000-0000B4220000}"/>
    <cellStyle name="Normal 81 5 3 3 3" xfId="23985" xr:uid="{00000000-0005-0000-0000-0000B15D0000}"/>
    <cellStyle name="Normal 81 5 3 5" xfId="18972" xr:uid="{00000000-0005-0000-0000-00001C4A0000}"/>
    <cellStyle name="Normal 81 5 4" xfId="5523" xr:uid="{00000000-0005-0000-0000-000093150000}"/>
    <cellStyle name="Normal 81 5 4 2" xfId="15575" xr:uid="{00000000-0005-0000-0000-0000D73C0000}"/>
    <cellStyle name="Normal 81 5 4 2 3" xfId="30673" xr:uid="{00000000-0005-0000-0000-0000D1770000}"/>
    <cellStyle name="Normal 81 5 4 3" xfId="10555" xr:uid="{00000000-0005-0000-0000-00003B290000}"/>
    <cellStyle name="Normal 81 5 4 3 3" xfId="25656" xr:uid="{00000000-0005-0000-0000-000038640000}"/>
    <cellStyle name="Normal 81 5 4 5" xfId="20643" xr:uid="{00000000-0005-0000-0000-0000A3500000}"/>
    <cellStyle name="Normal 81 5 5" xfId="12233" xr:uid="{00000000-0005-0000-0000-0000C92F0000}"/>
    <cellStyle name="Normal 81 5 5 3" xfId="27331" xr:uid="{00000000-0005-0000-0000-0000C36A0000}"/>
    <cellStyle name="Normal 81 5 6" xfId="7212" xr:uid="{00000000-0005-0000-0000-00002C1C0000}"/>
    <cellStyle name="Normal 81 5 6 3" xfId="22314" xr:uid="{00000000-0005-0000-0000-00002A570000}"/>
    <cellStyle name="Normal 81 5 8" xfId="17301" xr:uid="{00000000-0005-0000-0000-000095430000}"/>
    <cellStyle name="Normal 81 6" xfId="2557" xr:uid="{00000000-0005-0000-0000-0000FD090000}"/>
    <cellStyle name="Normal 81 6 2" xfId="4249" xr:uid="{00000000-0005-0000-0000-000099100000}"/>
    <cellStyle name="Normal 81 6 2 2" xfId="14322" xr:uid="{00000000-0005-0000-0000-0000F2370000}"/>
    <cellStyle name="Normal 81 6 2 2 3" xfId="29420" xr:uid="{00000000-0005-0000-0000-0000EC720000}"/>
    <cellStyle name="Normal 81 6 2 3" xfId="9302" xr:uid="{00000000-0005-0000-0000-000056240000}"/>
    <cellStyle name="Normal 81 6 2 3 3" xfId="24403" xr:uid="{00000000-0005-0000-0000-0000535F0000}"/>
    <cellStyle name="Normal 81 6 2 5" xfId="19390" xr:uid="{00000000-0005-0000-0000-0000BE4B0000}"/>
    <cellStyle name="Normal 81 6 3" xfId="5941" xr:uid="{00000000-0005-0000-0000-000035170000}"/>
    <cellStyle name="Normal 81 6 3 2" xfId="15993" xr:uid="{00000000-0005-0000-0000-0000793E0000}"/>
    <cellStyle name="Normal 81 6 3 3" xfId="10973" xr:uid="{00000000-0005-0000-0000-0000DD2A0000}"/>
    <cellStyle name="Normal 81 6 3 3 3" xfId="26074" xr:uid="{00000000-0005-0000-0000-0000DA650000}"/>
    <cellStyle name="Normal 81 6 3 5" xfId="21061" xr:uid="{00000000-0005-0000-0000-000045520000}"/>
    <cellStyle name="Normal 81 6 4" xfId="12651" xr:uid="{00000000-0005-0000-0000-00006B310000}"/>
    <cellStyle name="Normal 81 6 4 3" xfId="27749" xr:uid="{00000000-0005-0000-0000-0000656C0000}"/>
    <cellStyle name="Normal 81 6 5" xfId="7630" xr:uid="{00000000-0005-0000-0000-0000CE1D0000}"/>
    <cellStyle name="Normal 81 6 5 3" xfId="22732" xr:uid="{00000000-0005-0000-0000-0000CC580000}"/>
    <cellStyle name="Normal 81 6 7" xfId="17719" xr:uid="{00000000-0005-0000-0000-000037450000}"/>
    <cellStyle name="Normal 81 7" xfId="3410" xr:uid="{00000000-0005-0000-0000-0000520D0000}"/>
    <cellStyle name="Normal 81 7 2" xfId="13486" xr:uid="{00000000-0005-0000-0000-0000AE340000}"/>
    <cellStyle name="Normal 81 7 2 3" xfId="28584" xr:uid="{00000000-0005-0000-0000-0000A86F0000}"/>
    <cellStyle name="Normal 81 7 3" xfId="8466" xr:uid="{00000000-0005-0000-0000-000012210000}"/>
    <cellStyle name="Normal 81 7 3 3" xfId="23567" xr:uid="{00000000-0005-0000-0000-00000F5C0000}"/>
    <cellStyle name="Normal 81 7 5" xfId="18554" xr:uid="{00000000-0005-0000-0000-00007A480000}"/>
    <cellStyle name="Normal 81 8" xfId="5103" xr:uid="{00000000-0005-0000-0000-0000EF130000}"/>
    <cellStyle name="Normal 81 8 2" xfId="15157" xr:uid="{00000000-0005-0000-0000-0000353B0000}"/>
    <cellStyle name="Normal 81 8 2 3" xfId="30255" xr:uid="{00000000-0005-0000-0000-00002F760000}"/>
    <cellStyle name="Normal 81 8 3" xfId="10137" xr:uid="{00000000-0005-0000-0000-000099270000}"/>
    <cellStyle name="Normal 81 8 3 3" xfId="25238" xr:uid="{00000000-0005-0000-0000-000096620000}"/>
    <cellStyle name="Normal 81 8 5" xfId="20225" xr:uid="{00000000-0005-0000-0000-0000014F0000}"/>
    <cellStyle name="Normal 81 9" xfId="11813" xr:uid="{00000000-0005-0000-0000-0000252E0000}"/>
    <cellStyle name="Normal 81 9 3" xfId="26913" xr:uid="{00000000-0005-0000-0000-000021690000}"/>
    <cellStyle name="Normal 82" xfId="1703" xr:uid="{00000000-0005-0000-0000-0000A7060000}"/>
    <cellStyle name="Normal 83" xfId="1710" xr:uid="{00000000-0005-0000-0000-0000AE060000}"/>
    <cellStyle name="Normal 84" xfId="1758" xr:uid="{00000000-0005-0000-0000-0000DE060000}"/>
    <cellStyle name="Normal 85" xfId="1757" xr:uid="{00000000-0005-0000-0000-0000DD060000}"/>
    <cellStyle name="Normal 86" xfId="1865" xr:uid="{00000000-0005-0000-0000-000049070000}"/>
    <cellStyle name="Normal 87" xfId="1867" xr:uid="{00000000-0005-0000-0000-00004B070000}"/>
    <cellStyle name="Normal 88" xfId="1866" xr:uid="{00000000-0005-0000-0000-00004A070000}"/>
    <cellStyle name="Normal 89" xfId="2083" xr:uid="{00000000-0005-0000-0000-000023080000}"/>
    <cellStyle name="Normal 9" xfId="135" xr:uid="{00000000-0005-0000-0000-000087000000}"/>
    <cellStyle name="Normal 9 2" xfId="728" xr:uid="{00000000-0005-0000-0000-0000D8020000}"/>
    <cellStyle name="Normal 9 2 2" xfId="1496" xr:uid="{00000000-0005-0000-0000-0000D8050000}"/>
    <cellStyle name="Normal 9 3" xfId="749" xr:uid="{00000000-0005-0000-0000-0000ED020000}"/>
    <cellStyle name="Normal 9 3 2" xfId="1497" xr:uid="{00000000-0005-0000-0000-0000D9050000}"/>
    <cellStyle name="Normal 9 4" xfId="785" xr:uid="{00000000-0005-0000-0000-000011030000}"/>
    <cellStyle name="Normal 9 4 2" xfId="1498" xr:uid="{00000000-0005-0000-0000-0000DA050000}"/>
    <cellStyle name="Normal 9 5" xfId="663" xr:uid="{00000000-0005-0000-0000-000097020000}"/>
    <cellStyle name="Normal 9 7" xfId="976" xr:uid="{00000000-0005-0000-0000-0000D0030000}"/>
    <cellStyle name="Normal 9 8" xfId="415" xr:uid="{00000000-0005-0000-0000-00009F010000}"/>
    <cellStyle name="Normal 90" xfId="2082" xr:uid="{00000000-0005-0000-0000-000022080000}"/>
    <cellStyle name="Normal 90 2" xfId="2924" xr:uid="{00000000-0005-0000-0000-00006C0B0000}"/>
    <cellStyle name="Normal 90 2 2" xfId="4614" xr:uid="{00000000-0005-0000-0000-000006120000}"/>
    <cellStyle name="Normal 90 2 2 2" xfId="14687" xr:uid="{00000000-0005-0000-0000-00005F390000}"/>
    <cellStyle name="Normal 90 2 2 2 3" xfId="29785" xr:uid="{00000000-0005-0000-0000-000059740000}"/>
    <cellStyle name="Normal 90 2 2 3" xfId="9667" xr:uid="{00000000-0005-0000-0000-0000C3250000}"/>
    <cellStyle name="Normal 90 2 2 3 3" xfId="24768" xr:uid="{00000000-0005-0000-0000-0000C0600000}"/>
    <cellStyle name="Normal 90 2 2 5" xfId="19755" xr:uid="{00000000-0005-0000-0000-00002B4D0000}"/>
    <cellStyle name="Normal 90 2 3" xfId="6306" xr:uid="{00000000-0005-0000-0000-0000A2180000}"/>
    <cellStyle name="Normal 90 2 3 2" xfId="16358" xr:uid="{00000000-0005-0000-0000-0000E63F0000}"/>
    <cellStyle name="Normal 90 2 3 3" xfId="11338" xr:uid="{00000000-0005-0000-0000-00004A2C0000}"/>
    <cellStyle name="Normal 90 2 3 3 3" xfId="26439" xr:uid="{00000000-0005-0000-0000-000047670000}"/>
    <cellStyle name="Normal 90 2 3 5" xfId="21426" xr:uid="{00000000-0005-0000-0000-0000B2530000}"/>
    <cellStyle name="Normal 90 2 4" xfId="13016" xr:uid="{00000000-0005-0000-0000-0000D8320000}"/>
    <cellStyle name="Normal 90 2 4 3" xfId="28114" xr:uid="{00000000-0005-0000-0000-0000D26D0000}"/>
    <cellStyle name="Normal 90 2 5" xfId="7995" xr:uid="{00000000-0005-0000-0000-00003B1F0000}"/>
    <cellStyle name="Normal 90 2 5 3" xfId="23097" xr:uid="{00000000-0005-0000-0000-0000395A0000}"/>
    <cellStyle name="Normal 90 2 7" xfId="18084" xr:uid="{00000000-0005-0000-0000-0000A4460000}"/>
    <cellStyle name="Normal 90 3" xfId="3777" xr:uid="{00000000-0005-0000-0000-0000C10E0000}"/>
    <cellStyle name="Normal 90 3 2" xfId="13851" xr:uid="{00000000-0005-0000-0000-00001B360000}"/>
    <cellStyle name="Normal 90 3 2 3" xfId="28949" xr:uid="{00000000-0005-0000-0000-000015710000}"/>
    <cellStyle name="Normal 90 3 3" xfId="8831" xr:uid="{00000000-0005-0000-0000-00007F220000}"/>
    <cellStyle name="Normal 90 3 3 3" xfId="23932" xr:uid="{00000000-0005-0000-0000-00007C5D0000}"/>
    <cellStyle name="Normal 90 3 5" xfId="18919" xr:uid="{00000000-0005-0000-0000-0000E7490000}"/>
    <cellStyle name="Normal 90 4" xfId="5470" xr:uid="{00000000-0005-0000-0000-00005E150000}"/>
    <cellStyle name="Normal 90 4 2" xfId="15522" xr:uid="{00000000-0005-0000-0000-0000A23C0000}"/>
    <cellStyle name="Normal 90 4 2 3" xfId="30620" xr:uid="{00000000-0005-0000-0000-00009C770000}"/>
    <cellStyle name="Normal 90 4 3" xfId="10502" xr:uid="{00000000-0005-0000-0000-000006290000}"/>
    <cellStyle name="Normal 90 4 3 3" xfId="25603" xr:uid="{00000000-0005-0000-0000-000003640000}"/>
    <cellStyle name="Normal 90 4 5" xfId="20590" xr:uid="{00000000-0005-0000-0000-00006E500000}"/>
    <cellStyle name="Normal 90 5" xfId="12180" xr:uid="{00000000-0005-0000-0000-0000942F0000}"/>
    <cellStyle name="Normal 90 5 3" xfId="27278" xr:uid="{00000000-0005-0000-0000-00008E6A0000}"/>
    <cellStyle name="Normal 90 6" xfId="7159" xr:uid="{00000000-0005-0000-0000-0000F71B0000}"/>
    <cellStyle name="Normal 90 6 3" xfId="22261" xr:uid="{00000000-0005-0000-0000-0000F5560000}"/>
    <cellStyle name="Normal 90 8" xfId="17248" xr:uid="{00000000-0005-0000-0000-000060430000}"/>
    <cellStyle name="Normal 91" xfId="2085" xr:uid="{00000000-0005-0000-0000-000025080000}"/>
    <cellStyle name="Normal 91 2" xfId="2926" xr:uid="{00000000-0005-0000-0000-00006E0B0000}"/>
    <cellStyle name="Normal 91 2 2" xfId="4616" xr:uid="{00000000-0005-0000-0000-000008120000}"/>
    <cellStyle name="Normal 91 2 2 2" xfId="14689" xr:uid="{00000000-0005-0000-0000-000061390000}"/>
    <cellStyle name="Normal 91 2 2 2 3" xfId="29787" xr:uid="{00000000-0005-0000-0000-00005B740000}"/>
    <cellStyle name="Normal 91 2 2 3" xfId="9669" xr:uid="{00000000-0005-0000-0000-0000C5250000}"/>
    <cellStyle name="Normal 91 2 2 3 3" xfId="24770" xr:uid="{00000000-0005-0000-0000-0000C2600000}"/>
    <cellStyle name="Normal 91 2 2 5" xfId="19757" xr:uid="{00000000-0005-0000-0000-00002D4D0000}"/>
    <cellStyle name="Normal 91 2 3" xfId="6308" xr:uid="{00000000-0005-0000-0000-0000A4180000}"/>
    <cellStyle name="Normal 91 2 3 2" xfId="16360" xr:uid="{00000000-0005-0000-0000-0000E83F0000}"/>
    <cellStyle name="Normal 91 2 3 3" xfId="11340" xr:uid="{00000000-0005-0000-0000-00004C2C0000}"/>
    <cellStyle name="Normal 91 2 3 3 3" xfId="26441" xr:uid="{00000000-0005-0000-0000-000049670000}"/>
    <cellStyle name="Normal 91 2 3 5" xfId="21428" xr:uid="{00000000-0005-0000-0000-0000B4530000}"/>
    <cellStyle name="Normal 91 2 4" xfId="13018" xr:uid="{00000000-0005-0000-0000-0000DA320000}"/>
    <cellStyle name="Normal 91 2 4 3" xfId="28116" xr:uid="{00000000-0005-0000-0000-0000D46D0000}"/>
    <cellStyle name="Normal 91 2 5" xfId="7997" xr:uid="{00000000-0005-0000-0000-00003D1F0000}"/>
    <cellStyle name="Normal 91 2 5 3" xfId="23099" xr:uid="{00000000-0005-0000-0000-00003B5A0000}"/>
    <cellStyle name="Normal 91 2 7" xfId="18086" xr:uid="{00000000-0005-0000-0000-0000A6460000}"/>
    <cellStyle name="Normal 91 3" xfId="3779" xr:uid="{00000000-0005-0000-0000-0000C30E0000}"/>
    <cellStyle name="Normal 91 3 2" xfId="13853" xr:uid="{00000000-0005-0000-0000-00001D360000}"/>
    <cellStyle name="Normal 91 3 2 3" xfId="28951" xr:uid="{00000000-0005-0000-0000-000017710000}"/>
    <cellStyle name="Normal 91 3 3" xfId="8833" xr:uid="{00000000-0005-0000-0000-000081220000}"/>
    <cellStyle name="Normal 91 3 3 3" xfId="23934" xr:uid="{00000000-0005-0000-0000-00007E5D0000}"/>
    <cellStyle name="Normal 91 3 5" xfId="18921" xr:uid="{00000000-0005-0000-0000-0000E9490000}"/>
    <cellStyle name="Normal 91 4" xfId="5472" xr:uid="{00000000-0005-0000-0000-000060150000}"/>
    <cellStyle name="Normal 91 4 2" xfId="15524" xr:uid="{00000000-0005-0000-0000-0000A43C0000}"/>
    <cellStyle name="Normal 91 4 2 3" xfId="30622" xr:uid="{00000000-0005-0000-0000-00009E770000}"/>
    <cellStyle name="Normal 91 4 3" xfId="10504" xr:uid="{00000000-0005-0000-0000-000008290000}"/>
    <cellStyle name="Normal 91 4 3 3" xfId="25605" xr:uid="{00000000-0005-0000-0000-000005640000}"/>
    <cellStyle name="Normal 91 4 5" xfId="20592" xr:uid="{00000000-0005-0000-0000-000070500000}"/>
    <cellStyle name="Normal 91 5" xfId="12182" xr:uid="{00000000-0005-0000-0000-0000962F0000}"/>
    <cellStyle name="Normal 91 5 3" xfId="27280" xr:uid="{00000000-0005-0000-0000-0000906A0000}"/>
    <cellStyle name="Normal 91 6" xfId="7161" xr:uid="{00000000-0005-0000-0000-0000F91B0000}"/>
    <cellStyle name="Normal 91 6 3" xfId="22263" xr:uid="{00000000-0005-0000-0000-0000F7560000}"/>
    <cellStyle name="Normal 91 8" xfId="17250" xr:uid="{00000000-0005-0000-0000-000062430000}"/>
    <cellStyle name="Normal 92" xfId="2504" xr:uid="{00000000-0005-0000-0000-0000C8090000}"/>
    <cellStyle name="Normal 92 2" xfId="4196" xr:uid="{00000000-0005-0000-0000-000064100000}"/>
    <cellStyle name="Normal 93" xfId="3342" xr:uid="{00000000-0005-0000-0000-00000E0D0000}"/>
    <cellStyle name="Normal 93 2" xfId="5032" xr:uid="{00000000-0005-0000-0000-0000A8130000}"/>
    <cellStyle name="Normal 94" xfId="3347" xr:uid="{00000000-0005-0000-0000-0000130D0000}"/>
    <cellStyle name="Normal 95" xfId="2503" xr:uid="{00000000-0005-0000-0000-0000C7090000}"/>
    <cellStyle name="Normal 95 2" xfId="4195" xr:uid="{00000000-0005-0000-0000-000063100000}"/>
    <cellStyle name="Normal 95 2 2" xfId="14269" xr:uid="{00000000-0005-0000-0000-0000BD370000}"/>
    <cellStyle name="Normal 95 2 2 3" xfId="29367" xr:uid="{00000000-0005-0000-0000-0000B7720000}"/>
    <cellStyle name="Normal 95 2 3" xfId="9249" xr:uid="{00000000-0005-0000-0000-000021240000}"/>
    <cellStyle name="Normal 95 2 3 3" xfId="24350" xr:uid="{00000000-0005-0000-0000-00001E5F0000}"/>
    <cellStyle name="Normal 95 2 5" xfId="19337" xr:uid="{00000000-0005-0000-0000-0000894B0000}"/>
    <cellStyle name="Normal 95 3" xfId="5888" xr:uid="{00000000-0005-0000-0000-000000170000}"/>
    <cellStyle name="Normal 95 3 2" xfId="15940" xr:uid="{00000000-0005-0000-0000-0000443E0000}"/>
    <cellStyle name="Normal 95 3 3" xfId="10920" xr:uid="{00000000-0005-0000-0000-0000A82A0000}"/>
    <cellStyle name="Normal 95 3 3 3" xfId="26021" xr:uid="{00000000-0005-0000-0000-0000A5650000}"/>
    <cellStyle name="Normal 95 3 5" xfId="21008" xr:uid="{00000000-0005-0000-0000-000010520000}"/>
    <cellStyle name="Normal 95 4" xfId="12598" xr:uid="{00000000-0005-0000-0000-000036310000}"/>
    <cellStyle name="Normal 95 4 3" xfId="27696" xr:uid="{00000000-0005-0000-0000-0000306C0000}"/>
    <cellStyle name="Normal 95 5" xfId="7577" xr:uid="{00000000-0005-0000-0000-0000991D0000}"/>
    <cellStyle name="Normal 95 5 3" xfId="22679" xr:uid="{00000000-0005-0000-0000-000097580000}"/>
    <cellStyle name="Normal 95 7" xfId="17666" xr:uid="{00000000-0005-0000-0000-000002450000}"/>
    <cellStyle name="Normal 96" xfId="2506" xr:uid="{00000000-0005-0000-0000-0000CA090000}"/>
    <cellStyle name="Normal 96 2" xfId="4198" xr:uid="{00000000-0005-0000-0000-000066100000}"/>
    <cellStyle name="Normal 96 2 2" xfId="14271" xr:uid="{00000000-0005-0000-0000-0000BF370000}"/>
    <cellStyle name="Normal 96 2 2 3" xfId="29369" xr:uid="{00000000-0005-0000-0000-0000B9720000}"/>
    <cellStyle name="Normal 96 2 3" xfId="9251" xr:uid="{00000000-0005-0000-0000-000023240000}"/>
    <cellStyle name="Normal 96 2 3 3" xfId="24352" xr:uid="{00000000-0005-0000-0000-0000205F0000}"/>
    <cellStyle name="Normal 96 2 5" xfId="19339" xr:uid="{00000000-0005-0000-0000-00008B4B0000}"/>
    <cellStyle name="Normal 96 3" xfId="5890" xr:uid="{00000000-0005-0000-0000-000002170000}"/>
    <cellStyle name="Normal 96 3 2" xfId="15942" xr:uid="{00000000-0005-0000-0000-0000463E0000}"/>
    <cellStyle name="Normal 96 3 3" xfId="10922" xr:uid="{00000000-0005-0000-0000-0000AA2A0000}"/>
    <cellStyle name="Normal 96 3 3 3" xfId="26023" xr:uid="{00000000-0005-0000-0000-0000A7650000}"/>
    <cellStyle name="Normal 96 3 5" xfId="21010" xr:uid="{00000000-0005-0000-0000-000012520000}"/>
    <cellStyle name="Normal 96 4" xfId="12600" xr:uid="{00000000-0005-0000-0000-000038310000}"/>
    <cellStyle name="Normal 96 4 3" xfId="27698" xr:uid="{00000000-0005-0000-0000-0000326C0000}"/>
    <cellStyle name="Normal 96 5" xfId="7579" xr:uid="{00000000-0005-0000-0000-00009B1D0000}"/>
    <cellStyle name="Normal 96 5 3" xfId="22681" xr:uid="{00000000-0005-0000-0000-000099580000}"/>
    <cellStyle name="Normal 96 7" xfId="17668" xr:uid="{00000000-0005-0000-0000-000004450000}"/>
    <cellStyle name="Normal 97" xfId="11758" xr:uid="{00000000-0005-0000-0000-0000EE2D0000}"/>
    <cellStyle name="Normal 98" xfId="16777" xr:uid="{00000000-0005-0000-0000-000089410000}"/>
    <cellStyle name="Normal 99" xfId="3350" xr:uid="{00000000-0005-0000-0000-0000160D0000}"/>
    <cellStyle name="Normal_Revised CARE Table 5C_033107" xfId="329" xr:uid="{00000000-0005-0000-0000-000049010000}"/>
    <cellStyle name="Normal_Sheet1" xfId="30986" xr:uid="{D0EDC339-207E-4B94-92BC-3AB48360DBA1}"/>
    <cellStyle name="Normal_Sheet1 2" xfId="30975" xr:uid="{645FC569-179A-49AC-8267-CC1FCD534C54}"/>
    <cellStyle name="Note" xfId="136" xr:uid="{00000000-0005-0000-0000-000088000000}"/>
    <cellStyle name="Note 2" xfId="137" xr:uid="{00000000-0005-0000-0000-000089000000}"/>
    <cellStyle name="Note 2 10" xfId="977" xr:uid="{00000000-0005-0000-0000-0000D1030000}"/>
    <cellStyle name="Note 2 11" xfId="416" xr:uid="{00000000-0005-0000-0000-0000A0010000}"/>
    <cellStyle name="Note 2 2" xfId="787" xr:uid="{00000000-0005-0000-0000-000013030000}"/>
    <cellStyle name="Note 2 3" xfId="702" xr:uid="{00000000-0005-0000-0000-0000BE020000}"/>
    <cellStyle name="Note 2 4" xfId="1500" xr:uid="{00000000-0005-0000-0000-0000DC050000}"/>
    <cellStyle name="Note 2 5" xfId="1501" xr:uid="{00000000-0005-0000-0000-0000DD050000}"/>
    <cellStyle name="Note 2 6" xfId="1502" xr:uid="{00000000-0005-0000-0000-0000DE050000}"/>
    <cellStyle name="Note 2 7" xfId="1499" xr:uid="{00000000-0005-0000-0000-0000DB050000}"/>
    <cellStyle name="Note 2 8" xfId="1092" xr:uid="{00000000-0005-0000-0000-000044040000}"/>
    <cellStyle name="Note 3" xfId="786" xr:uid="{00000000-0005-0000-0000-000012030000}"/>
    <cellStyle name="Note 4" xfId="485" xr:uid="{00000000-0005-0000-0000-0000E5010000}"/>
    <cellStyle name="Output" xfId="138" xr:uid="{00000000-0005-0000-0000-00008A000000}"/>
    <cellStyle name="Output 2" xfId="703" xr:uid="{00000000-0005-0000-0000-0000BF020000}"/>
    <cellStyle name="Output 2 10" xfId="978" xr:uid="{00000000-0005-0000-0000-0000D2030000}"/>
    <cellStyle name="Output 2 2" xfId="1504" xr:uid="{00000000-0005-0000-0000-0000E0050000}"/>
    <cellStyle name="Output 2 3" xfId="1505" xr:uid="{00000000-0005-0000-0000-0000E1050000}"/>
    <cellStyle name="Output 2 4" xfId="1506" xr:uid="{00000000-0005-0000-0000-0000E2050000}"/>
    <cellStyle name="Output 2 5" xfId="1507" xr:uid="{00000000-0005-0000-0000-0000E3050000}"/>
    <cellStyle name="Output 2 6" xfId="1508" xr:uid="{00000000-0005-0000-0000-0000E4050000}"/>
    <cellStyle name="Output 2 7" xfId="1503" xr:uid="{00000000-0005-0000-0000-0000DF050000}"/>
    <cellStyle name="Output 2 8" xfId="1093" xr:uid="{00000000-0005-0000-0000-000045040000}"/>
    <cellStyle name="Percent" xfId="1" xr:uid="{00000000-0005-0000-0000-000001000000}"/>
    <cellStyle name="Percent [2]" xfId="139" xr:uid="{00000000-0005-0000-0000-00008B000000}"/>
    <cellStyle name="Percent [2] 10" xfId="1510" xr:uid="{00000000-0005-0000-0000-0000E6050000}"/>
    <cellStyle name="Percent [2] 10 2" xfId="1511" xr:uid="{00000000-0005-0000-0000-0000E7050000}"/>
    <cellStyle name="Percent [2] 11" xfId="1509" xr:uid="{00000000-0005-0000-0000-0000E5050000}"/>
    <cellStyle name="Percent [2] 2" xfId="140" xr:uid="{00000000-0005-0000-0000-00008C000000}"/>
    <cellStyle name="Percent [2] 2 2" xfId="141" xr:uid="{00000000-0005-0000-0000-00008D000000}"/>
    <cellStyle name="Percent [2] 2 2 2" xfId="621" xr:uid="{00000000-0005-0000-0000-00006D020000}"/>
    <cellStyle name="Percent [2] 2 2 3" xfId="518" xr:uid="{00000000-0005-0000-0000-000006020000}"/>
    <cellStyle name="Percent [2] 2 2 4" xfId="418" xr:uid="{00000000-0005-0000-0000-0000A2010000}"/>
    <cellStyle name="Percent [2] 2 3" xfId="142" xr:uid="{00000000-0005-0000-0000-00008E000000}"/>
    <cellStyle name="Percent [2] 2 3 2" xfId="620" xr:uid="{00000000-0005-0000-0000-00006C020000}"/>
    <cellStyle name="Percent [2] 2 3 3" xfId="419" xr:uid="{00000000-0005-0000-0000-0000A3010000}"/>
    <cellStyle name="Percent [2] 2 4" xfId="517" xr:uid="{00000000-0005-0000-0000-000005020000}"/>
    <cellStyle name="Percent [2] 2 5" xfId="417" xr:uid="{00000000-0005-0000-0000-0000A1010000}"/>
    <cellStyle name="Percent [2] 3" xfId="143" xr:uid="{00000000-0005-0000-0000-00008F000000}"/>
    <cellStyle name="Percent [2] 3 2" xfId="144" xr:uid="{00000000-0005-0000-0000-000090000000}"/>
    <cellStyle name="Percent [2] 3 2 2" xfId="622" xr:uid="{00000000-0005-0000-0000-00006E020000}"/>
    <cellStyle name="Percent [2] 3 2 3" xfId="421" xr:uid="{00000000-0005-0000-0000-0000A5010000}"/>
    <cellStyle name="Percent [2] 3 3" xfId="519" xr:uid="{00000000-0005-0000-0000-000007020000}"/>
    <cellStyle name="Percent [2] 3 4" xfId="420" xr:uid="{00000000-0005-0000-0000-0000A4010000}"/>
    <cellStyle name="Percent [2] 4" xfId="145" xr:uid="{00000000-0005-0000-0000-000091000000}"/>
    <cellStyle name="Percent [2] 4 2" xfId="789" xr:uid="{00000000-0005-0000-0000-000015030000}"/>
    <cellStyle name="Percent [2] 4 3" xfId="422" xr:uid="{00000000-0005-0000-0000-0000A6010000}"/>
    <cellStyle name="Percent [2] 5" xfId="1512" xr:uid="{00000000-0005-0000-0000-0000E8050000}"/>
    <cellStyle name="Percent [2] 5 2" xfId="1513" xr:uid="{00000000-0005-0000-0000-0000E9050000}"/>
    <cellStyle name="Percent [2] 5 3" xfId="1514" xr:uid="{00000000-0005-0000-0000-0000EA050000}"/>
    <cellStyle name="Percent [2] 6" xfId="1515" xr:uid="{00000000-0005-0000-0000-0000EB050000}"/>
    <cellStyle name="Percent [2] 6 2" xfId="1516" xr:uid="{00000000-0005-0000-0000-0000EC050000}"/>
    <cellStyle name="Percent [2] 7" xfId="1517" xr:uid="{00000000-0005-0000-0000-0000ED050000}"/>
    <cellStyle name="Percent [2] 7 2" xfId="1518" xr:uid="{00000000-0005-0000-0000-0000EE050000}"/>
    <cellStyle name="Percent [2] 8" xfId="1519" xr:uid="{00000000-0005-0000-0000-0000EF050000}"/>
    <cellStyle name="Percent [2] 9" xfId="1520" xr:uid="{00000000-0005-0000-0000-0000F0050000}"/>
    <cellStyle name="Percent [2] 9 2" xfId="1521" xr:uid="{00000000-0005-0000-0000-0000F1050000}"/>
    <cellStyle name="Percent 10" xfId="146" xr:uid="{00000000-0005-0000-0000-000092000000}"/>
    <cellStyle name="Percent 10 2" xfId="623" xr:uid="{00000000-0005-0000-0000-00006F020000}"/>
    <cellStyle name="Percent 10 3" xfId="520" xr:uid="{00000000-0005-0000-0000-000008020000}"/>
    <cellStyle name="Percent 10 4" xfId="423" xr:uid="{00000000-0005-0000-0000-0000A7010000}"/>
    <cellStyle name="Percent 100" xfId="16808" xr:uid="{00000000-0005-0000-0000-0000A8410000}"/>
    <cellStyle name="Percent 101" xfId="16792" xr:uid="{00000000-0005-0000-0000-000098410000}"/>
    <cellStyle name="Percent 102" xfId="16797" xr:uid="{00000000-0005-0000-0000-00009D410000}"/>
    <cellStyle name="Percent 103" xfId="16790" xr:uid="{00000000-0005-0000-0000-000096410000}"/>
    <cellStyle name="Percent 104" xfId="16810" xr:uid="{00000000-0005-0000-0000-0000AA410000}"/>
    <cellStyle name="Percent 105" xfId="16823" xr:uid="{00000000-0005-0000-0000-0000B7410000}"/>
    <cellStyle name="Percent 106" xfId="16788" xr:uid="{00000000-0005-0000-0000-000094410000}"/>
    <cellStyle name="Percent 107" xfId="16796" xr:uid="{00000000-0005-0000-0000-00009C410000}"/>
    <cellStyle name="Percent 108" xfId="16820" xr:uid="{00000000-0005-0000-0000-0000B4410000}"/>
    <cellStyle name="Percent 109" xfId="6738" xr:uid="{00000000-0005-0000-0000-0000521A0000}"/>
    <cellStyle name="Percent 11" xfId="788" xr:uid="{00000000-0005-0000-0000-000014030000}"/>
    <cellStyle name="Percent 110" xfId="16827" xr:uid="{00000000-0005-0000-0000-0000BB410000}"/>
    <cellStyle name="Percent 117" xfId="16883" xr:uid="{00000000-0005-0000-0000-0000F3410000}"/>
    <cellStyle name="Percent 12" xfId="486" xr:uid="{00000000-0005-0000-0000-0000E6010000}"/>
    <cellStyle name="Percent 12 2" xfId="979" xr:uid="{00000000-0005-0000-0000-0000D3030000}"/>
    <cellStyle name="Percent 13" xfId="794" xr:uid="{00000000-0005-0000-0000-00001A030000}"/>
    <cellStyle name="Percent 13 2" xfId="980" xr:uid="{00000000-0005-0000-0000-0000D4030000}"/>
    <cellStyle name="Percent 14" xfId="855" xr:uid="{00000000-0005-0000-0000-000057030000}"/>
    <cellStyle name="Percent 14 2" xfId="981" xr:uid="{00000000-0005-0000-0000-0000D5030000}"/>
    <cellStyle name="Percent 15" xfId="982" xr:uid="{00000000-0005-0000-0000-0000D6030000}"/>
    <cellStyle name="Percent 16" xfId="983" xr:uid="{00000000-0005-0000-0000-0000D7030000}"/>
    <cellStyle name="Percent 17" xfId="1522" xr:uid="{00000000-0005-0000-0000-0000F2050000}"/>
    <cellStyle name="Percent 18" xfId="1523" xr:uid="{00000000-0005-0000-0000-0000F3050000}"/>
    <cellStyle name="Percent 19" xfId="1524" xr:uid="{00000000-0005-0000-0000-0000F4050000}"/>
    <cellStyle name="Percent 19 2" xfId="1525" xr:uid="{00000000-0005-0000-0000-0000F5050000}"/>
    <cellStyle name="Percent 19 3" xfId="1526" xr:uid="{00000000-0005-0000-0000-0000F6050000}"/>
    <cellStyle name="Percent 2" xfId="147" xr:uid="{00000000-0005-0000-0000-000093000000}"/>
    <cellStyle name="Percent 2 2" xfId="148" xr:uid="{00000000-0005-0000-0000-000094000000}"/>
    <cellStyle name="Percent 2 2 2" xfId="625" xr:uid="{00000000-0005-0000-0000-000071020000}"/>
    <cellStyle name="Percent 2 2 3" xfId="522" xr:uid="{00000000-0005-0000-0000-00000A020000}"/>
    <cellStyle name="Percent 2 2 4" xfId="425" xr:uid="{00000000-0005-0000-0000-0000A9010000}"/>
    <cellStyle name="Percent 2 3" xfId="149" xr:uid="{00000000-0005-0000-0000-000095000000}"/>
    <cellStyle name="Percent 2 3 2" xfId="624" xr:uid="{00000000-0005-0000-0000-000070020000}"/>
    <cellStyle name="Percent 2 3 3" xfId="426" xr:uid="{00000000-0005-0000-0000-0000AA010000}"/>
    <cellStyle name="Percent 2 4" xfId="521" xr:uid="{00000000-0005-0000-0000-000009020000}"/>
    <cellStyle name="Percent 2 5" xfId="424" xr:uid="{00000000-0005-0000-0000-0000A8010000}"/>
    <cellStyle name="Percent 20" xfId="1527" xr:uid="{00000000-0005-0000-0000-0000F7050000}"/>
    <cellStyle name="Percent 21" xfId="1528" xr:uid="{00000000-0005-0000-0000-0000F8050000}"/>
    <cellStyle name="Percent 22" xfId="1529" xr:uid="{00000000-0005-0000-0000-0000F9050000}"/>
    <cellStyle name="Percent 23" xfId="1530" xr:uid="{00000000-0005-0000-0000-0000FA050000}"/>
    <cellStyle name="Percent 24" xfId="1531" xr:uid="{00000000-0005-0000-0000-0000FB050000}"/>
    <cellStyle name="Percent 25" xfId="1532" xr:uid="{00000000-0005-0000-0000-0000FC050000}"/>
    <cellStyle name="Percent 26" xfId="1533" xr:uid="{00000000-0005-0000-0000-0000FD050000}"/>
    <cellStyle name="Percent 27" xfId="1534" xr:uid="{00000000-0005-0000-0000-0000FE050000}"/>
    <cellStyle name="Percent 28" xfId="1535" xr:uid="{00000000-0005-0000-0000-0000FF050000}"/>
    <cellStyle name="Percent 28 2" xfId="1536" xr:uid="{00000000-0005-0000-0000-000000060000}"/>
    <cellStyle name="Percent 29" xfId="1537" xr:uid="{00000000-0005-0000-0000-000001060000}"/>
    <cellStyle name="Percent 3" xfId="150" xr:uid="{00000000-0005-0000-0000-000096000000}"/>
    <cellStyle name="Percent 3 2" xfId="151" xr:uid="{00000000-0005-0000-0000-000097000000}"/>
    <cellStyle name="Percent 3 2 2" xfId="627" xr:uid="{00000000-0005-0000-0000-000073020000}"/>
    <cellStyle name="Percent 3 2 3" xfId="524" xr:uid="{00000000-0005-0000-0000-00000C020000}"/>
    <cellStyle name="Percent 3 2 4" xfId="428" xr:uid="{00000000-0005-0000-0000-0000AC010000}"/>
    <cellStyle name="Percent 3 3" xfId="152" xr:uid="{00000000-0005-0000-0000-000098000000}"/>
    <cellStyle name="Percent 3 3 2" xfId="626" xr:uid="{00000000-0005-0000-0000-000072020000}"/>
    <cellStyle name="Percent 3 3 3" xfId="429" xr:uid="{00000000-0005-0000-0000-0000AD010000}"/>
    <cellStyle name="Percent 3 4" xfId="523" xr:uid="{00000000-0005-0000-0000-00000B020000}"/>
    <cellStyle name="Percent 3 5" xfId="427" xr:uid="{00000000-0005-0000-0000-0000AB010000}"/>
    <cellStyle name="Percent 30" xfId="1538" xr:uid="{00000000-0005-0000-0000-000002060000}"/>
    <cellStyle name="Percent 31" xfId="1539" xr:uid="{00000000-0005-0000-0000-000003060000}"/>
    <cellStyle name="Percent 32" xfId="1540" xr:uid="{00000000-0005-0000-0000-000004060000}"/>
    <cellStyle name="Percent 33" xfId="1541" xr:uid="{00000000-0005-0000-0000-000005060000}"/>
    <cellStyle name="Percent 34" xfId="1542" xr:uid="{00000000-0005-0000-0000-000006060000}"/>
    <cellStyle name="Percent 35" xfId="1543" xr:uid="{00000000-0005-0000-0000-000007060000}"/>
    <cellStyle name="Percent 36" xfId="1544" xr:uid="{00000000-0005-0000-0000-000008060000}"/>
    <cellStyle name="Percent 37" xfId="1545" xr:uid="{00000000-0005-0000-0000-000009060000}"/>
    <cellStyle name="Percent 38" xfId="1546" xr:uid="{00000000-0005-0000-0000-00000A060000}"/>
    <cellStyle name="Percent 38 2" xfId="1547" xr:uid="{00000000-0005-0000-0000-00000B060000}"/>
    <cellStyle name="Percent 39" xfId="1548" xr:uid="{00000000-0005-0000-0000-00000C060000}"/>
    <cellStyle name="Percent 39 2" xfId="1549" xr:uid="{00000000-0005-0000-0000-00000D060000}"/>
    <cellStyle name="Percent 4" xfId="153" xr:uid="{00000000-0005-0000-0000-000099000000}"/>
    <cellStyle name="Percent 4 2" xfId="526" xr:uid="{00000000-0005-0000-0000-00000E020000}"/>
    <cellStyle name="Percent 4 2 2" xfId="629" xr:uid="{00000000-0005-0000-0000-000075020000}"/>
    <cellStyle name="Percent 4 3" xfId="628" xr:uid="{00000000-0005-0000-0000-000074020000}"/>
    <cellStyle name="Percent 4 4" xfId="525" xr:uid="{00000000-0005-0000-0000-00000D020000}"/>
    <cellStyle name="Percent 4 5" xfId="430" xr:uid="{00000000-0005-0000-0000-0000AE010000}"/>
    <cellStyle name="Percent 40" xfId="1550" xr:uid="{00000000-0005-0000-0000-00000E060000}"/>
    <cellStyle name="Percent 40 2" xfId="1551" xr:uid="{00000000-0005-0000-0000-00000F060000}"/>
    <cellStyle name="Percent 41" xfId="1552" xr:uid="{00000000-0005-0000-0000-000010060000}"/>
    <cellStyle name="Percent 41 2" xfId="1553" xr:uid="{00000000-0005-0000-0000-000011060000}"/>
    <cellStyle name="Percent 42" xfId="1554" xr:uid="{00000000-0005-0000-0000-000012060000}"/>
    <cellStyle name="Percent 42 2" xfId="1555" xr:uid="{00000000-0005-0000-0000-000013060000}"/>
    <cellStyle name="Percent 43" xfId="1556" xr:uid="{00000000-0005-0000-0000-000014060000}"/>
    <cellStyle name="Percent 43 2" xfId="1557" xr:uid="{00000000-0005-0000-0000-000015060000}"/>
    <cellStyle name="Percent 44" xfId="1558" xr:uid="{00000000-0005-0000-0000-000016060000}"/>
    <cellStyle name="Percent 44 2" xfId="1559" xr:uid="{00000000-0005-0000-0000-000017060000}"/>
    <cellStyle name="Percent 45" xfId="1560" xr:uid="{00000000-0005-0000-0000-000018060000}"/>
    <cellStyle name="Percent 45 2" xfId="1561" xr:uid="{00000000-0005-0000-0000-000019060000}"/>
    <cellStyle name="Percent 46" xfId="1562" xr:uid="{00000000-0005-0000-0000-00001A060000}"/>
    <cellStyle name="Percent 47" xfId="1563" xr:uid="{00000000-0005-0000-0000-00001B060000}"/>
    <cellStyle name="Percent 48" xfId="1564" xr:uid="{00000000-0005-0000-0000-00001C060000}"/>
    <cellStyle name="Percent 49" xfId="1565" xr:uid="{00000000-0005-0000-0000-00001D060000}"/>
    <cellStyle name="Percent 49 2" xfId="1566" xr:uid="{00000000-0005-0000-0000-00001E060000}"/>
    <cellStyle name="Percent 5" xfId="154" xr:uid="{00000000-0005-0000-0000-00009A000000}"/>
    <cellStyle name="Percent 5 2" xfId="630" xr:uid="{00000000-0005-0000-0000-000076020000}"/>
    <cellStyle name="Percent 5 3" xfId="527" xr:uid="{00000000-0005-0000-0000-00000F020000}"/>
    <cellStyle name="Percent 5 4" xfId="431" xr:uid="{00000000-0005-0000-0000-0000AF010000}"/>
    <cellStyle name="Percent 50" xfId="1567" xr:uid="{00000000-0005-0000-0000-00001F060000}"/>
    <cellStyle name="Percent 51" xfId="1568" xr:uid="{00000000-0005-0000-0000-000020060000}"/>
    <cellStyle name="Percent 52" xfId="1569" xr:uid="{00000000-0005-0000-0000-000021060000}"/>
    <cellStyle name="Percent 53" xfId="1570" xr:uid="{00000000-0005-0000-0000-000022060000}"/>
    <cellStyle name="Percent 53 2" xfId="1571" xr:uid="{00000000-0005-0000-0000-000023060000}"/>
    <cellStyle name="Percent 54" xfId="1572" xr:uid="{00000000-0005-0000-0000-000024060000}"/>
    <cellStyle name="Percent 54 2" xfId="1573" xr:uid="{00000000-0005-0000-0000-000025060000}"/>
    <cellStyle name="Percent 55" xfId="1574" xr:uid="{00000000-0005-0000-0000-000026060000}"/>
    <cellStyle name="Percent 55 2" xfId="1575" xr:uid="{00000000-0005-0000-0000-000027060000}"/>
    <cellStyle name="Percent 56" xfId="1576" xr:uid="{00000000-0005-0000-0000-000028060000}"/>
    <cellStyle name="Percent 56 2" xfId="1577" xr:uid="{00000000-0005-0000-0000-000029060000}"/>
    <cellStyle name="Percent 57" xfId="1578" xr:uid="{00000000-0005-0000-0000-00002A060000}"/>
    <cellStyle name="Percent 58" xfId="1579" xr:uid="{00000000-0005-0000-0000-00002B060000}"/>
    <cellStyle name="Percent 59" xfId="1580" xr:uid="{00000000-0005-0000-0000-00002C060000}"/>
    <cellStyle name="Percent 6" xfId="155" xr:uid="{00000000-0005-0000-0000-00009B000000}"/>
    <cellStyle name="Percent 6 2" xfId="516" xr:uid="{00000000-0005-0000-0000-000004020000}"/>
    <cellStyle name="Percent 6 3" xfId="432" xr:uid="{00000000-0005-0000-0000-0000B0010000}"/>
    <cellStyle name="Percent 60" xfId="1581" xr:uid="{00000000-0005-0000-0000-00002D060000}"/>
    <cellStyle name="Percent 61" xfId="332" xr:uid="{00000000-0005-0000-0000-00004C010000}"/>
    <cellStyle name="Percent 62" xfId="1812" xr:uid="{00000000-0005-0000-0000-000014070000}"/>
    <cellStyle name="Percent 63" xfId="1869" xr:uid="{00000000-0005-0000-0000-00004D070000}"/>
    <cellStyle name="Percent 64" xfId="1871" xr:uid="{00000000-0005-0000-0000-00004F070000}"/>
    <cellStyle name="Percent 65" xfId="1925" xr:uid="{00000000-0005-0000-0000-000085070000}"/>
    <cellStyle name="Percent 66" xfId="2138" xr:uid="{00000000-0005-0000-0000-00005A080000}"/>
    <cellStyle name="Percent 67" xfId="2559" xr:uid="{00000000-0005-0000-0000-0000FF090000}"/>
    <cellStyle name="Percent 68" xfId="3349" xr:uid="{00000000-0005-0000-0000-0000150D0000}"/>
    <cellStyle name="Percent 69" xfId="3344" xr:uid="{00000000-0005-0000-0000-0000100D0000}"/>
    <cellStyle name="Percent 7" xfId="156" xr:uid="{00000000-0005-0000-0000-00009C000000}"/>
    <cellStyle name="Percent 7 10" xfId="433" xr:uid="{00000000-0005-0000-0000-0000B1010000}"/>
    <cellStyle name="Percent 7 2" xfId="790" xr:uid="{00000000-0005-0000-0000-000016030000}"/>
    <cellStyle name="Percent 7 3" xfId="704" xr:uid="{00000000-0005-0000-0000-0000C0020000}"/>
    <cellStyle name="Percent 7 4" xfId="1583" xr:uid="{00000000-0005-0000-0000-00002F060000}"/>
    <cellStyle name="Percent 7 5" xfId="1584" xr:uid="{00000000-0005-0000-0000-000030060000}"/>
    <cellStyle name="Percent 7 6" xfId="1585" xr:uid="{00000000-0005-0000-0000-000031060000}"/>
    <cellStyle name="Percent 7 7" xfId="1582" xr:uid="{00000000-0005-0000-0000-00002E060000}"/>
    <cellStyle name="Percent 7 8" xfId="1094" xr:uid="{00000000-0005-0000-0000-000046040000}"/>
    <cellStyle name="Percent 70" xfId="3412" xr:uid="{00000000-0005-0000-0000-0000540D0000}"/>
    <cellStyle name="Percent 71" xfId="5035" xr:uid="{00000000-0005-0000-0000-0000AB130000}"/>
    <cellStyle name="Percent 72" xfId="5038" xr:uid="{00000000-0005-0000-0000-0000AE130000}"/>
    <cellStyle name="Percent 73" xfId="5046" xr:uid="{00000000-0005-0000-0000-0000B6130000}"/>
    <cellStyle name="Percent 74" xfId="3364" xr:uid="{00000000-0005-0000-0000-0000240D0000}"/>
    <cellStyle name="Percent 75" xfId="5049" xr:uid="{00000000-0005-0000-0000-0000B9130000}"/>
    <cellStyle name="Percent 76" xfId="3397" xr:uid="{00000000-0005-0000-0000-0000450D0000}"/>
    <cellStyle name="Percent 77" xfId="5048" xr:uid="{00000000-0005-0000-0000-0000B8130000}"/>
    <cellStyle name="Percent 78" xfId="3356" xr:uid="{00000000-0005-0000-0000-00001C0D0000}"/>
    <cellStyle name="Percent 79" xfId="3360" xr:uid="{00000000-0005-0000-0000-0000200D0000}"/>
    <cellStyle name="Percent 8" xfId="157" xr:uid="{00000000-0005-0000-0000-00009D000000}"/>
    <cellStyle name="Percent 8 2" xfId="791" xr:uid="{00000000-0005-0000-0000-000017030000}"/>
    <cellStyle name="Percent 8 3" xfId="1586" xr:uid="{00000000-0005-0000-0000-000032060000}"/>
    <cellStyle name="Percent 8 4" xfId="1587" xr:uid="{00000000-0005-0000-0000-000033060000}"/>
    <cellStyle name="Percent 8 6" xfId="434" xr:uid="{00000000-0005-0000-0000-0000B2010000}"/>
    <cellStyle name="Percent 80" xfId="3351" xr:uid="{00000000-0005-0000-0000-0000170D0000}"/>
    <cellStyle name="Percent 81" xfId="3357" xr:uid="{00000000-0005-0000-0000-00001D0D0000}"/>
    <cellStyle name="Percent 82" xfId="3409" xr:uid="{00000000-0005-0000-0000-0000510D0000}"/>
    <cellStyle name="Percent 83" xfId="5105" xr:uid="{00000000-0005-0000-0000-0000F1130000}"/>
    <cellStyle name="Percent 84" xfId="6726" xr:uid="{00000000-0005-0000-0000-0000461A0000}"/>
    <cellStyle name="Percent 85" xfId="6727" xr:uid="{00000000-0005-0000-0000-0000471A0000}"/>
    <cellStyle name="Percent 86" xfId="6733" xr:uid="{00000000-0005-0000-0000-00004D1A0000}"/>
    <cellStyle name="Percent 87" xfId="5059" xr:uid="{00000000-0005-0000-0000-0000C3130000}"/>
    <cellStyle name="Percent 88" xfId="6734" xr:uid="{00000000-0005-0000-0000-00004E1A0000}"/>
    <cellStyle name="Percent 89" xfId="5091" xr:uid="{00000000-0005-0000-0000-0000E3130000}"/>
    <cellStyle name="Percent 9" xfId="158" xr:uid="{00000000-0005-0000-0000-00009E000000}"/>
    <cellStyle name="Percent 9 2" xfId="792" xr:uid="{00000000-0005-0000-0000-000018030000}"/>
    <cellStyle name="Percent 9 3" xfId="1588" xr:uid="{00000000-0005-0000-0000-000034060000}"/>
    <cellStyle name="Percent 9 5" xfId="435" xr:uid="{00000000-0005-0000-0000-0000B3010000}"/>
    <cellStyle name="Percent 90" xfId="11815" xr:uid="{00000000-0005-0000-0000-0000272E0000}"/>
    <cellStyle name="Percent 91" xfId="16787" xr:uid="{00000000-0005-0000-0000-000093410000}"/>
    <cellStyle name="Percent 92" xfId="16781" xr:uid="{00000000-0005-0000-0000-00008D410000}"/>
    <cellStyle name="Percent 93" xfId="16778" xr:uid="{00000000-0005-0000-0000-00008A410000}"/>
    <cellStyle name="Percent 94" xfId="6794" xr:uid="{00000000-0005-0000-0000-00008A1A0000}"/>
    <cellStyle name="Percent 95" xfId="6736" xr:uid="{00000000-0005-0000-0000-0000501A0000}"/>
    <cellStyle name="Percent 96" xfId="16824" xr:uid="{00000000-0005-0000-0000-0000B8410000}"/>
    <cellStyle name="Percent 97" xfId="16798" xr:uid="{00000000-0005-0000-0000-00009E410000}"/>
    <cellStyle name="Percent 98" xfId="16828" xr:uid="{00000000-0005-0000-0000-0000BC410000}"/>
    <cellStyle name="Percent 99" xfId="16794" xr:uid="{00000000-0005-0000-0000-00009A410000}"/>
    <cellStyle name="SAPBEXaggData" xfId="159" xr:uid="{00000000-0005-0000-0000-00009F000000}"/>
    <cellStyle name="SAPBEXaggData 2" xfId="160" xr:uid="{00000000-0005-0000-0000-0000A0000000}"/>
    <cellStyle name="SAPBEXaggData 2 2" xfId="161" xr:uid="{00000000-0005-0000-0000-0000A1000000}"/>
    <cellStyle name="SAPBEXaggData 3" xfId="162" xr:uid="{00000000-0005-0000-0000-0000A2000000}"/>
    <cellStyle name="SAPBEXaggData 4" xfId="163" xr:uid="{00000000-0005-0000-0000-0000A3000000}"/>
    <cellStyle name="SAPBEXaggData 4 3" xfId="1111" xr:uid="{00000000-0005-0000-0000-000057040000}"/>
    <cellStyle name="SAPBEXaggData 5" xfId="793" xr:uid="{00000000-0005-0000-0000-000019030000}"/>
    <cellStyle name="SAPBEXaggData 6" xfId="528" xr:uid="{00000000-0005-0000-0000-000010020000}"/>
    <cellStyle name="SAPBEXaggData_Sept 2011 Total BW Data" xfId="164" xr:uid="{00000000-0005-0000-0000-0000A4000000}"/>
    <cellStyle name="SAPBEXaggDataEmph" xfId="165" xr:uid="{00000000-0005-0000-0000-0000A5000000}"/>
    <cellStyle name="SAPBEXaggDataEmph 2" xfId="795" xr:uid="{00000000-0005-0000-0000-00001B030000}"/>
    <cellStyle name="SAPBEXaggDataEmph 2 3" xfId="1112" xr:uid="{00000000-0005-0000-0000-000058040000}"/>
    <cellStyle name="SAPBEXaggDataEmph 3" xfId="529" xr:uid="{00000000-0005-0000-0000-000011020000}"/>
    <cellStyle name="SAPBEXaggExc1" xfId="166" xr:uid="{00000000-0005-0000-0000-0000A6000000}"/>
    <cellStyle name="SAPBEXaggExc1Emph" xfId="167" xr:uid="{00000000-0005-0000-0000-0000A7000000}"/>
    <cellStyle name="SAPBEXaggExc2" xfId="168" xr:uid="{00000000-0005-0000-0000-0000A8000000}"/>
    <cellStyle name="SAPBEXaggExc2Emph" xfId="169" xr:uid="{00000000-0005-0000-0000-0000A9000000}"/>
    <cellStyle name="SAPBEXaggItem" xfId="170" xr:uid="{00000000-0005-0000-0000-0000AA000000}"/>
    <cellStyle name="SAPBEXaggItem 2" xfId="171" xr:uid="{00000000-0005-0000-0000-0000AB000000}"/>
    <cellStyle name="SAPBEXaggItem 2 2" xfId="172" xr:uid="{00000000-0005-0000-0000-0000AC000000}"/>
    <cellStyle name="SAPBEXaggItem 3" xfId="173" xr:uid="{00000000-0005-0000-0000-0000AD000000}"/>
    <cellStyle name="SAPBEXaggItem 4" xfId="174" xr:uid="{00000000-0005-0000-0000-0000AE000000}"/>
    <cellStyle name="SAPBEXaggItem 4 3" xfId="1113" xr:uid="{00000000-0005-0000-0000-000059040000}"/>
    <cellStyle name="SAPBEXaggItem 5" xfId="796" xr:uid="{00000000-0005-0000-0000-00001C030000}"/>
    <cellStyle name="SAPBEXaggItem 6" xfId="530" xr:uid="{00000000-0005-0000-0000-000012020000}"/>
    <cellStyle name="SAPBEXaggItem_Sept 2011 Total BW Data" xfId="175" xr:uid="{00000000-0005-0000-0000-0000AF000000}"/>
    <cellStyle name="SAPBEXaggItemX" xfId="176" xr:uid="{00000000-0005-0000-0000-0000B0000000}"/>
    <cellStyle name="SAPBEXaggItemX 2" xfId="1114" xr:uid="{00000000-0005-0000-0000-00005A040000}"/>
    <cellStyle name="SAPBEXaggItemX 4" xfId="984" xr:uid="{00000000-0005-0000-0000-0000D8030000}"/>
    <cellStyle name="SAPBEXchaText" xfId="177" xr:uid="{00000000-0005-0000-0000-0000B1000000}"/>
    <cellStyle name="SAPBEXchaText 2" xfId="178" xr:uid="{00000000-0005-0000-0000-0000B2000000}"/>
    <cellStyle name="SAPBEXchaText 2 3" xfId="1115" xr:uid="{00000000-0005-0000-0000-00005B040000}"/>
    <cellStyle name="SAPBEXchaText 3" xfId="797" xr:uid="{00000000-0005-0000-0000-00001D030000}"/>
    <cellStyle name="SAPBEXchaText 4" xfId="531" xr:uid="{00000000-0005-0000-0000-000013020000}"/>
    <cellStyle name="SAPBEXColoum_Header_SA" xfId="179" xr:uid="{00000000-0005-0000-0000-0000B3000000}"/>
    <cellStyle name="SAPBEXexcBad" xfId="532" xr:uid="{00000000-0005-0000-0000-000014020000}"/>
    <cellStyle name="SAPBEXexcBad7" xfId="180" xr:uid="{00000000-0005-0000-0000-0000B4000000}"/>
    <cellStyle name="SAPBEXexcBad7 2" xfId="181" xr:uid="{00000000-0005-0000-0000-0000B5000000}"/>
    <cellStyle name="SAPBEXexcBad8" xfId="182" xr:uid="{00000000-0005-0000-0000-0000B6000000}"/>
    <cellStyle name="SAPBEXexcBad8 2" xfId="183" xr:uid="{00000000-0005-0000-0000-0000B7000000}"/>
    <cellStyle name="SAPBEXexcBad9" xfId="184" xr:uid="{00000000-0005-0000-0000-0000B8000000}"/>
    <cellStyle name="SAPBEXexcBad9 2" xfId="185" xr:uid="{00000000-0005-0000-0000-0000B9000000}"/>
    <cellStyle name="SAPBEXexcCritical" xfId="533" xr:uid="{00000000-0005-0000-0000-000015020000}"/>
    <cellStyle name="SAPBEXexcCritical4" xfId="186" xr:uid="{00000000-0005-0000-0000-0000BA000000}"/>
    <cellStyle name="SAPBEXexcCritical4 2" xfId="187" xr:uid="{00000000-0005-0000-0000-0000BB000000}"/>
    <cellStyle name="SAPBEXexcCritical5" xfId="188" xr:uid="{00000000-0005-0000-0000-0000BC000000}"/>
    <cellStyle name="SAPBEXexcCritical5 2" xfId="189" xr:uid="{00000000-0005-0000-0000-0000BD000000}"/>
    <cellStyle name="SAPBEXexcCritical6" xfId="190" xr:uid="{00000000-0005-0000-0000-0000BE000000}"/>
    <cellStyle name="SAPBEXexcCritical6 2" xfId="191" xr:uid="{00000000-0005-0000-0000-0000BF000000}"/>
    <cellStyle name="SAPBEXexcGood" xfId="534" xr:uid="{00000000-0005-0000-0000-000016020000}"/>
    <cellStyle name="SAPBEXexcGood1" xfId="192" xr:uid="{00000000-0005-0000-0000-0000C0000000}"/>
    <cellStyle name="SAPBEXexcGood1 2" xfId="193" xr:uid="{00000000-0005-0000-0000-0000C1000000}"/>
    <cellStyle name="SAPBEXexcGood2" xfId="194" xr:uid="{00000000-0005-0000-0000-0000C2000000}"/>
    <cellStyle name="SAPBEXexcGood2 2" xfId="195" xr:uid="{00000000-0005-0000-0000-0000C3000000}"/>
    <cellStyle name="SAPBEXexcGood3" xfId="196" xr:uid="{00000000-0005-0000-0000-0000C4000000}"/>
    <cellStyle name="SAPBEXexcGood3 2" xfId="197" xr:uid="{00000000-0005-0000-0000-0000C5000000}"/>
    <cellStyle name="SAPBEXexcVeryBad" xfId="535" xr:uid="{00000000-0005-0000-0000-000017020000}"/>
    <cellStyle name="SAPBEXfilterDrill" xfId="198" xr:uid="{00000000-0005-0000-0000-0000C6000000}"/>
    <cellStyle name="SAPBEXfilterDrill 2" xfId="199" xr:uid="{00000000-0005-0000-0000-0000C7000000}"/>
    <cellStyle name="SAPBEXfilterDrill 2 3" xfId="1116" xr:uid="{00000000-0005-0000-0000-00005C040000}"/>
    <cellStyle name="SAPBEXfilterDrill 3" xfId="799" xr:uid="{00000000-0005-0000-0000-00001F030000}"/>
    <cellStyle name="SAPBEXfilterDrill 4" xfId="536" xr:uid="{00000000-0005-0000-0000-000018020000}"/>
    <cellStyle name="SAPBEXfilterItem" xfId="200" xr:uid="{00000000-0005-0000-0000-0000C8000000}"/>
    <cellStyle name="SAPBEXfilterItem 2" xfId="201" xr:uid="{00000000-0005-0000-0000-0000C9000000}"/>
    <cellStyle name="SAPBEXfilterItem 3" xfId="202" xr:uid="{00000000-0005-0000-0000-0000CA000000}"/>
    <cellStyle name="SAPBEXfilterItem 3 3" xfId="1117" xr:uid="{00000000-0005-0000-0000-00005D040000}"/>
    <cellStyle name="SAPBEXfilterItem 4" xfId="800" xr:uid="{00000000-0005-0000-0000-000020030000}"/>
    <cellStyle name="SAPBEXfilterItem 5" xfId="537" xr:uid="{00000000-0005-0000-0000-000019020000}"/>
    <cellStyle name="SAPBEXfilterItem_2011-10 LIEE Table 6 (2)" xfId="203" xr:uid="{00000000-0005-0000-0000-0000CB000000}"/>
    <cellStyle name="SAPBEXfilterText" xfId="204" xr:uid="{00000000-0005-0000-0000-0000CC000000}"/>
    <cellStyle name="SAPBEXfilterText 2" xfId="205" xr:uid="{00000000-0005-0000-0000-0000CD000000}"/>
    <cellStyle name="SAPBEXfilterText 2 2" xfId="985" xr:uid="{00000000-0005-0000-0000-0000D9030000}"/>
    <cellStyle name="SAPBEXfilterText 3" xfId="206" xr:uid="{00000000-0005-0000-0000-0000CE000000}"/>
    <cellStyle name="SAPBEXfilterText 3 2" xfId="802" xr:uid="{00000000-0005-0000-0000-000022030000}"/>
    <cellStyle name="SAPBEXfilterText 3 3" xfId="1118" xr:uid="{00000000-0005-0000-0000-00005E040000}"/>
    <cellStyle name="SAPBEXfilterText 3 4" xfId="436" xr:uid="{00000000-0005-0000-0000-0000B4010000}"/>
    <cellStyle name="SAPBEXfilterText 4" xfId="801" xr:uid="{00000000-0005-0000-0000-000021030000}"/>
    <cellStyle name="SAPBEXfilterText 5" xfId="538" xr:uid="{00000000-0005-0000-0000-00001A020000}"/>
    <cellStyle name="SAPBEXfilterText_2011-12 LIEE Table 1 Updated budget" xfId="207" xr:uid="{00000000-0005-0000-0000-0000CF000000}"/>
    <cellStyle name="SAPBEXformats" xfId="208" xr:uid="{00000000-0005-0000-0000-0000D0000000}"/>
    <cellStyle name="SAPBEXformats 2" xfId="209" xr:uid="{00000000-0005-0000-0000-0000D1000000}"/>
    <cellStyle name="SAPBEXformats 2 3" xfId="1119" xr:uid="{00000000-0005-0000-0000-00005F040000}"/>
    <cellStyle name="SAPBEXformats 3" xfId="803" xr:uid="{00000000-0005-0000-0000-000023030000}"/>
    <cellStyle name="SAPBEXformats 4" xfId="539" xr:uid="{00000000-0005-0000-0000-00001B020000}"/>
    <cellStyle name="SAPBEXheaderData" xfId="210" xr:uid="{00000000-0005-0000-0000-0000D2000000}"/>
    <cellStyle name="SAPBEXheaderData 2" xfId="804" xr:uid="{00000000-0005-0000-0000-000024030000}"/>
    <cellStyle name="SAPBEXheaderData 2 2" xfId="1120" xr:uid="{00000000-0005-0000-0000-000060040000}"/>
    <cellStyle name="SAPBEXheaderData 3" xfId="540" xr:uid="{00000000-0005-0000-0000-00001C020000}"/>
    <cellStyle name="SAPBEXheaderItem" xfId="211" xr:uid="{00000000-0005-0000-0000-0000D3000000}"/>
    <cellStyle name="SAPBEXheaderItem 2" xfId="212" xr:uid="{00000000-0005-0000-0000-0000D4000000}"/>
    <cellStyle name="SAPBEXheaderItem 2 2" xfId="213" xr:uid="{00000000-0005-0000-0000-0000D5000000}"/>
    <cellStyle name="SAPBEXheaderItem 3" xfId="214" xr:uid="{00000000-0005-0000-0000-0000D6000000}"/>
    <cellStyle name="SAPBEXheaderItem 3 2" xfId="807" xr:uid="{00000000-0005-0000-0000-000027030000}"/>
    <cellStyle name="SAPBEXheaderItem 3 3" xfId="1121" xr:uid="{00000000-0005-0000-0000-000061040000}"/>
    <cellStyle name="SAPBEXheaderItem 3 4" xfId="437" xr:uid="{00000000-0005-0000-0000-0000B5010000}"/>
    <cellStyle name="SAPBEXheaderItem 4" xfId="805" xr:uid="{00000000-0005-0000-0000-000025030000}"/>
    <cellStyle name="SAPBEXheaderItem 5" xfId="541" xr:uid="{00000000-0005-0000-0000-00001D020000}"/>
    <cellStyle name="SAPBEXheaderItem_2011-10 LIEE Table 6 (2)" xfId="215" xr:uid="{00000000-0005-0000-0000-0000D7000000}"/>
    <cellStyle name="SAPBEXheaderText" xfId="216" xr:uid="{00000000-0005-0000-0000-0000D8000000}"/>
    <cellStyle name="SAPBEXheaderText 2" xfId="217" xr:uid="{00000000-0005-0000-0000-0000D9000000}"/>
    <cellStyle name="SAPBEXheaderText 2 2" xfId="218" xr:uid="{00000000-0005-0000-0000-0000DA000000}"/>
    <cellStyle name="SAPBEXheaderText 3" xfId="219" xr:uid="{00000000-0005-0000-0000-0000DB000000}"/>
    <cellStyle name="SAPBEXheaderText 3 2" xfId="809" xr:uid="{00000000-0005-0000-0000-000029030000}"/>
    <cellStyle name="SAPBEXheaderText 3 3" xfId="1122" xr:uid="{00000000-0005-0000-0000-000062040000}"/>
    <cellStyle name="SAPBEXheaderText 3 4" xfId="438" xr:uid="{00000000-0005-0000-0000-0000B6010000}"/>
    <cellStyle name="SAPBEXheaderText 4" xfId="808" xr:uid="{00000000-0005-0000-0000-000028030000}"/>
    <cellStyle name="SAPBEXheaderText 5" xfId="542" xr:uid="{00000000-0005-0000-0000-00001E020000}"/>
    <cellStyle name="SAPBEXheaderText_2011-10 LIEE Table 6 (2)" xfId="220" xr:uid="{00000000-0005-0000-0000-0000DC000000}"/>
    <cellStyle name="SAPBEXHLevel0" xfId="221" xr:uid="{00000000-0005-0000-0000-0000DD000000}"/>
    <cellStyle name="SAPBEXHLevel0 10" xfId="1590" xr:uid="{00000000-0005-0000-0000-000036060000}"/>
    <cellStyle name="SAPBEXHLevel0 10 2" xfId="1591" xr:uid="{00000000-0005-0000-0000-000037060000}"/>
    <cellStyle name="SAPBEXHLevel0 11" xfId="1589" xr:uid="{00000000-0005-0000-0000-000035060000}"/>
    <cellStyle name="SAPBEXHLevel0 12" xfId="1123" xr:uid="{00000000-0005-0000-0000-000063040000}"/>
    <cellStyle name="SAPBEXHLevel0 14" xfId="986" xr:uid="{00000000-0005-0000-0000-0000DA030000}"/>
    <cellStyle name="SAPBEXHLevel0 2" xfId="222" xr:uid="{00000000-0005-0000-0000-0000DE000000}"/>
    <cellStyle name="SAPBEXHLevel0 2 2" xfId="223" xr:uid="{00000000-0005-0000-0000-0000DF000000}"/>
    <cellStyle name="SAPBEXHLevel0 2 2 2" xfId="632" xr:uid="{00000000-0005-0000-0000-000078020000}"/>
    <cellStyle name="SAPBEXHLevel0 2 2 3" xfId="812" xr:uid="{00000000-0005-0000-0000-00002C030000}"/>
    <cellStyle name="SAPBEXHLevel0 2 2 3 2" xfId="1125" xr:uid="{00000000-0005-0000-0000-000065040000}"/>
    <cellStyle name="SAPBEXHLevel0 2 2 4" xfId="545" xr:uid="{00000000-0005-0000-0000-000021020000}"/>
    <cellStyle name="SAPBEXHLevel0 2 2 5" xfId="988" xr:uid="{00000000-0005-0000-0000-0000DC030000}"/>
    <cellStyle name="SAPBEXHLevel0 2 3" xfId="631" xr:uid="{00000000-0005-0000-0000-000077020000}"/>
    <cellStyle name="SAPBEXHLevel0 2 4" xfId="811" xr:uid="{00000000-0005-0000-0000-00002B030000}"/>
    <cellStyle name="SAPBEXHLevel0 2 4 2" xfId="1124" xr:uid="{00000000-0005-0000-0000-000064040000}"/>
    <cellStyle name="SAPBEXHLevel0 2 5" xfId="544" xr:uid="{00000000-0005-0000-0000-000020020000}"/>
    <cellStyle name="SAPBEXHLevel0 2 6" xfId="987" xr:uid="{00000000-0005-0000-0000-0000DB030000}"/>
    <cellStyle name="SAPBEXHLevel0 3" xfId="224" xr:uid="{00000000-0005-0000-0000-0000E0000000}"/>
    <cellStyle name="SAPBEXHLevel0 3 2" xfId="633" xr:uid="{00000000-0005-0000-0000-000079020000}"/>
    <cellStyle name="SAPBEXHLevel0 3 3" xfId="813" xr:uid="{00000000-0005-0000-0000-00002D030000}"/>
    <cellStyle name="SAPBEXHLevel0 3 4" xfId="546" xr:uid="{00000000-0005-0000-0000-000022020000}"/>
    <cellStyle name="SAPBEXHLevel0 3 5" xfId="439" xr:uid="{00000000-0005-0000-0000-0000B7010000}"/>
    <cellStyle name="SAPBEXHLevel0 4" xfId="810" xr:uid="{00000000-0005-0000-0000-00002A030000}"/>
    <cellStyle name="SAPBEXHLevel0 4 2" xfId="1592" xr:uid="{00000000-0005-0000-0000-000038060000}"/>
    <cellStyle name="SAPBEXHLevel0 5" xfId="543" xr:uid="{00000000-0005-0000-0000-00001F020000}"/>
    <cellStyle name="SAPBEXHLevel0 5 2" xfId="1593" xr:uid="{00000000-0005-0000-0000-000039060000}"/>
    <cellStyle name="SAPBEXHLevel0 5 3" xfId="1594" xr:uid="{00000000-0005-0000-0000-00003A060000}"/>
    <cellStyle name="SAPBEXHLevel0 6" xfId="1595" xr:uid="{00000000-0005-0000-0000-00003B060000}"/>
    <cellStyle name="SAPBEXHLevel0 6 2" xfId="1596" xr:uid="{00000000-0005-0000-0000-00003C060000}"/>
    <cellStyle name="SAPBEXHLevel0 7" xfId="1597" xr:uid="{00000000-0005-0000-0000-00003D060000}"/>
    <cellStyle name="SAPBEXHLevel0 7 2" xfId="1598" xr:uid="{00000000-0005-0000-0000-00003E060000}"/>
    <cellStyle name="SAPBEXHLevel0 8" xfId="1599" xr:uid="{00000000-0005-0000-0000-00003F060000}"/>
    <cellStyle name="SAPBEXHLevel0 9" xfId="1600" xr:uid="{00000000-0005-0000-0000-000040060000}"/>
    <cellStyle name="SAPBEXHLevel0 9 2" xfId="1601" xr:uid="{00000000-0005-0000-0000-000041060000}"/>
    <cellStyle name="SAPBEXHLevel0_2011-10 LIEE Table 6 (2)" xfId="225" xr:uid="{00000000-0005-0000-0000-0000E1000000}"/>
    <cellStyle name="SAPBEXHLevel0X" xfId="226" xr:uid="{00000000-0005-0000-0000-0000E2000000}"/>
    <cellStyle name="SAPBEXHLevel0X 10" xfId="1603" xr:uid="{00000000-0005-0000-0000-000043060000}"/>
    <cellStyle name="SAPBEXHLevel0X 10 2" xfId="1604" xr:uid="{00000000-0005-0000-0000-000044060000}"/>
    <cellStyle name="SAPBEXHLevel0X 11" xfId="1602" xr:uid="{00000000-0005-0000-0000-000042060000}"/>
    <cellStyle name="SAPBEXHLevel0X 12" xfId="1126" xr:uid="{00000000-0005-0000-0000-000066040000}"/>
    <cellStyle name="SAPBEXHLevel0X 14" xfId="989" xr:uid="{00000000-0005-0000-0000-0000DD030000}"/>
    <cellStyle name="SAPBEXHLevel0X 15" xfId="440" xr:uid="{00000000-0005-0000-0000-0000B8010000}"/>
    <cellStyle name="SAPBEXHLevel0X 2" xfId="227" xr:uid="{00000000-0005-0000-0000-0000E3000000}"/>
    <cellStyle name="SAPBEXHLevel0X 2 2" xfId="228" xr:uid="{00000000-0005-0000-0000-0000E4000000}"/>
    <cellStyle name="SAPBEXHLevel0X 2 2 2" xfId="635" xr:uid="{00000000-0005-0000-0000-00007B020000}"/>
    <cellStyle name="SAPBEXHLevel0X 2 2 3" xfId="549" xr:uid="{00000000-0005-0000-0000-000025020000}"/>
    <cellStyle name="SAPBEXHLevel0X 2 2 5" xfId="991" xr:uid="{00000000-0005-0000-0000-0000DF030000}"/>
    <cellStyle name="SAPBEXHLevel0X 2 2 6" xfId="442" xr:uid="{00000000-0005-0000-0000-0000BA010000}"/>
    <cellStyle name="SAPBEXHLevel0X 2 3" xfId="634" xr:uid="{00000000-0005-0000-0000-00007A020000}"/>
    <cellStyle name="SAPBEXHLevel0X 2 4" xfId="548" xr:uid="{00000000-0005-0000-0000-000024020000}"/>
    <cellStyle name="SAPBEXHLevel0X 2 6" xfId="990" xr:uid="{00000000-0005-0000-0000-0000DE030000}"/>
    <cellStyle name="SAPBEXHLevel0X 2 7" xfId="441" xr:uid="{00000000-0005-0000-0000-0000B9010000}"/>
    <cellStyle name="SAPBEXHLevel0X 3" xfId="229" xr:uid="{00000000-0005-0000-0000-0000E5000000}"/>
    <cellStyle name="SAPBEXHLevel0X 3 2" xfId="636" xr:uid="{00000000-0005-0000-0000-00007C020000}"/>
    <cellStyle name="SAPBEXHLevel0X 3 2 2" xfId="1158" xr:uid="{00000000-0005-0000-0000-000086040000}"/>
    <cellStyle name="SAPBEXHLevel0X 3 2 4" xfId="993" xr:uid="{00000000-0005-0000-0000-0000E1030000}"/>
    <cellStyle name="SAPBEXHLevel0X 3 3" xfId="550" xr:uid="{00000000-0005-0000-0000-000026020000}"/>
    <cellStyle name="SAPBEXHLevel0X 3 5" xfId="992" xr:uid="{00000000-0005-0000-0000-0000E0030000}"/>
    <cellStyle name="SAPBEXHLevel0X 3 6" xfId="443" xr:uid="{00000000-0005-0000-0000-0000BB010000}"/>
    <cellStyle name="SAPBEXHLevel0X 4" xfId="230" xr:uid="{00000000-0005-0000-0000-0000E6000000}"/>
    <cellStyle name="SAPBEXHLevel0X 4 2" xfId="814" xr:uid="{00000000-0005-0000-0000-00002E030000}"/>
    <cellStyle name="SAPBEXHLevel0X 4 3" xfId="994" xr:uid="{00000000-0005-0000-0000-0000E2030000}"/>
    <cellStyle name="SAPBEXHLevel0X 4 4" xfId="444" xr:uid="{00000000-0005-0000-0000-0000BC010000}"/>
    <cellStyle name="SAPBEXHLevel0X 5" xfId="231" xr:uid="{00000000-0005-0000-0000-0000E7000000}"/>
    <cellStyle name="SAPBEXHLevel0X 5 2" xfId="815" xr:uid="{00000000-0005-0000-0000-00002F030000}"/>
    <cellStyle name="SAPBEXHLevel0X 5 3" xfId="1605" xr:uid="{00000000-0005-0000-0000-000045060000}"/>
    <cellStyle name="SAPBEXHLevel0X 5 5" xfId="445" xr:uid="{00000000-0005-0000-0000-0000BD010000}"/>
    <cellStyle name="SAPBEXHLevel0X 6" xfId="232" xr:uid="{00000000-0005-0000-0000-0000E8000000}"/>
    <cellStyle name="SAPBEXHLevel0X 6 2" xfId="816" xr:uid="{00000000-0005-0000-0000-000030030000}"/>
    <cellStyle name="SAPBEXHLevel0X 6 3" xfId="446" xr:uid="{00000000-0005-0000-0000-0000BE010000}"/>
    <cellStyle name="SAPBEXHLevel0X 7" xfId="547" xr:uid="{00000000-0005-0000-0000-000023020000}"/>
    <cellStyle name="SAPBEXHLevel0X 7 2" xfId="1606" xr:uid="{00000000-0005-0000-0000-000046060000}"/>
    <cellStyle name="SAPBEXHLevel0X 8" xfId="1607" xr:uid="{00000000-0005-0000-0000-000047060000}"/>
    <cellStyle name="SAPBEXHLevel0X 9" xfId="1608" xr:uid="{00000000-0005-0000-0000-000048060000}"/>
    <cellStyle name="SAPBEXHLevel0X 9 2" xfId="1609" xr:uid="{00000000-0005-0000-0000-000049060000}"/>
    <cellStyle name="SAPBEXHLevel1" xfId="233" xr:uid="{00000000-0005-0000-0000-0000E9000000}"/>
    <cellStyle name="SAPBEXHLevel1 10" xfId="1611" xr:uid="{00000000-0005-0000-0000-00004B060000}"/>
    <cellStyle name="SAPBEXHLevel1 10 2" xfId="1612" xr:uid="{00000000-0005-0000-0000-00004C060000}"/>
    <cellStyle name="SAPBEXHLevel1 11" xfId="1610" xr:uid="{00000000-0005-0000-0000-00004A060000}"/>
    <cellStyle name="SAPBEXHLevel1 12" xfId="1127" xr:uid="{00000000-0005-0000-0000-000067040000}"/>
    <cellStyle name="SAPBEXHLevel1 14" xfId="995" xr:uid="{00000000-0005-0000-0000-0000E3030000}"/>
    <cellStyle name="SAPBEXHLevel1 2" xfId="234" xr:uid="{00000000-0005-0000-0000-0000EA000000}"/>
    <cellStyle name="SAPBEXHLevel1 2 2" xfId="553" xr:uid="{00000000-0005-0000-0000-000029020000}"/>
    <cellStyle name="SAPBEXHLevel1 2 2 2" xfId="638" xr:uid="{00000000-0005-0000-0000-00007E020000}"/>
    <cellStyle name="SAPBEXHLevel1 2 2 3" xfId="1129" xr:uid="{00000000-0005-0000-0000-000069040000}"/>
    <cellStyle name="SAPBEXHLevel1 2 2 5" xfId="997" xr:uid="{00000000-0005-0000-0000-0000E5030000}"/>
    <cellStyle name="SAPBEXHLevel1 2 3" xfId="637" xr:uid="{00000000-0005-0000-0000-00007D020000}"/>
    <cellStyle name="SAPBEXHLevel1 2 4" xfId="818" xr:uid="{00000000-0005-0000-0000-000032030000}"/>
    <cellStyle name="SAPBEXHLevel1 2 4 2" xfId="1128" xr:uid="{00000000-0005-0000-0000-000068040000}"/>
    <cellStyle name="SAPBEXHLevel1 2 5" xfId="552" xr:uid="{00000000-0005-0000-0000-000028020000}"/>
    <cellStyle name="SAPBEXHLevel1 2 6" xfId="996" xr:uid="{00000000-0005-0000-0000-0000E4030000}"/>
    <cellStyle name="SAPBEXHLevel1 3" xfId="235" xr:uid="{00000000-0005-0000-0000-0000EB000000}"/>
    <cellStyle name="SAPBEXHLevel1 3 2" xfId="639" xr:uid="{00000000-0005-0000-0000-00007F020000}"/>
    <cellStyle name="SAPBEXHLevel1 3 3" xfId="819" xr:uid="{00000000-0005-0000-0000-000033030000}"/>
    <cellStyle name="SAPBEXHLevel1 3 4" xfId="554" xr:uid="{00000000-0005-0000-0000-00002A020000}"/>
    <cellStyle name="SAPBEXHLevel1 3 5" xfId="447" xr:uid="{00000000-0005-0000-0000-0000BF010000}"/>
    <cellStyle name="SAPBEXHLevel1 4" xfId="817" xr:uid="{00000000-0005-0000-0000-000031030000}"/>
    <cellStyle name="SAPBEXHLevel1 4 2" xfId="1613" xr:uid="{00000000-0005-0000-0000-00004D060000}"/>
    <cellStyle name="SAPBEXHLevel1 5" xfId="551" xr:uid="{00000000-0005-0000-0000-000027020000}"/>
    <cellStyle name="SAPBEXHLevel1 5 2" xfId="1614" xr:uid="{00000000-0005-0000-0000-00004E060000}"/>
    <cellStyle name="SAPBEXHLevel1 5 3" xfId="1615" xr:uid="{00000000-0005-0000-0000-00004F060000}"/>
    <cellStyle name="SAPBEXHLevel1 6" xfId="1616" xr:uid="{00000000-0005-0000-0000-000050060000}"/>
    <cellStyle name="SAPBEXHLevel1 6 2" xfId="1617" xr:uid="{00000000-0005-0000-0000-000051060000}"/>
    <cellStyle name="SAPBEXHLevel1 7" xfId="1618" xr:uid="{00000000-0005-0000-0000-000052060000}"/>
    <cellStyle name="SAPBEXHLevel1 7 2" xfId="1619" xr:uid="{00000000-0005-0000-0000-000053060000}"/>
    <cellStyle name="SAPBEXHLevel1 8" xfId="1620" xr:uid="{00000000-0005-0000-0000-000054060000}"/>
    <cellStyle name="SAPBEXHLevel1 9" xfId="1621" xr:uid="{00000000-0005-0000-0000-000055060000}"/>
    <cellStyle name="SAPBEXHLevel1 9 2" xfId="1622" xr:uid="{00000000-0005-0000-0000-000056060000}"/>
    <cellStyle name="SAPBEXHLevel1_2011-12 LIEE Table 1 Updated budget" xfId="236" xr:uid="{00000000-0005-0000-0000-0000EC000000}"/>
    <cellStyle name="SAPBEXHLevel1X" xfId="237" xr:uid="{00000000-0005-0000-0000-0000ED000000}"/>
    <cellStyle name="SAPBEXHLevel1X 10" xfId="1624" xr:uid="{00000000-0005-0000-0000-000058060000}"/>
    <cellStyle name="SAPBEXHLevel1X 10 2" xfId="1625" xr:uid="{00000000-0005-0000-0000-000059060000}"/>
    <cellStyle name="SAPBEXHLevel1X 11" xfId="1623" xr:uid="{00000000-0005-0000-0000-000057060000}"/>
    <cellStyle name="SAPBEXHLevel1X 12" xfId="1130" xr:uid="{00000000-0005-0000-0000-00006A040000}"/>
    <cellStyle name="SAPBEXHLevel1X 14" xfId="998" xr:uid="{00000000-0005-0000-0000-0000E6030000}"/>
    <cellStyle name="SAPBEXHLevel1X 15" xfId="448" xr:uid="{00000000-0005-0000-0000-0000C0010000}"/>
    <cellStyle name="SAPBEXHLevel1X 2" xfId="238" xr:uid="{00000000-0005-0000-0000-0000EE000000}"/>
    <cellStyle name="SAPBEXHLevel1X 2 2" xfId="239" xr:uid="{00000000-0005-0000-0000-0000EF000000}"/>
    <cellStyle name="SAPBEXHLevel1X 2 2 2" xfId="641" xr:uid="{00000000-0005-0000-0000-000081020000}"/>
    <cellStyle name="SAPBEXHLevel1X 2 2 3" xfId="557" xr:uid="{00000000-0005-0000-0000-00002D020000}"/>
    <cellStyle name="SAPBEXHLevel1X 2 2 5" xfId="1000" xr:uid="{00000000-0005-0000-0000-0000E8030000}"/>
    <cellStyle name="SAPBEXHLevel1X 2 2 6" xfId="450" xr:uid="{00000000-0005-0000-0000-0000C2010000}"/>
    <cellStyle name="SAPBEXHLevel1X 2 3" xfId="640" xr:uid="{00000000-0005-0000-0000-000080020000}"/>
    <cellStyle name="SAPBEXHLevel1X 2 4" xfId="556" xr:uid="{00000000-0005-0000-0000-00002C020000}"/>
    <cellStyle name="SAPBEXHLevel1X 2 6" xfId="999" xr:uid="{00000000-0005-0000-0000-0000E7030000}"/>
    <cellStyle name="SAPBEXHLevel1X 2 7" xfId="449" xr:uid="{00000000-0005-0000-0000-0000C1010000}"/>
    <cellStyle name="SAPBEXHLevel1X 3" xfId="240" xr:uid="{00000000-0005-0000-0000-0000F0000000}"/>
    <cellStyle name="SAPBEXHLevel1X 3 2" xfId="642" xr:uid="{00000000-0005-0000-0000-000082020000}"/>
    <cellStyle name="SAPBEXHLevel1X 3 2 2" xfId="1159" xr:uid="{00000000-0005-0000-0000-000087040000}"/>
    <cellStyle name="SAPBEXHLevel1X 3 2 4" xfId="1002" xr:uid="{00000000-0005-0000-0000-0000EA030000}"/>
    <cellStyle name="SAPBEXHLevel1X 3 3" xfId="558" xr:uid="{00000000-0005-0000-0000-00002E020000}"/>
    <cellStyle name="SAPBEXHLevel1X 3 5" xfId="1001" xr:uid="{00000000-0005-0000-0000-0000E9030000}"/>
    <cellStyle name="SAPBEXHLevel1X 3 6" xfId="451" xr:uid="{00000000-0005-0000-0000-0000C3010000}"/>
    <cellStyle name="SAPBEXHLevel1X 4" xfId="241" xr:uid="{00000000-0005-0000-0000-0000F1000000}"/>
    <cellStyle name="SAPBEXHLevel1X 4 2" xfId="820" xr:uid="{00000000-0005-0000-0000-000034030000}"/>
    <cellStyle name="SAPBEXHLevel1X 4 3" xfId="1003" xr:uid="{00000000-0005-0000-0000-0000EB030000}"/>
    <cellStyle name="SAPBEXHLevel1X 4 4" xfId="452" xr:uid="{00000000-0005-0000-0000-0000C4010000}"/>
    <cellStyle name="SAPBEXHLevel1X 5" xfId="242" xr:uid="{00000000-0005-0000-0000-0000F2000000}"/>
    <cellStyle name="SAPBEXHLevel1X 5 2" xfId="821" xr:uid="{00000000-0005-0000-0000-000035030000}"/>
    <cellStyle name="SAPBEXHLevel1X 5 3" xfId="1626" xr:uid="{00000000-0005-0000-0000-00005A060000}"/>
    <cellStyle name="SAPBEXHLevel1X 5 5" xfId="453" xr:uid="{00000000-0005-0000-0000-0000C5010000}"/>
    <cellStyle name="SAPBEXHLevel1X 6" xfId="243" xr:uid="{00000000-0005-0000-0000-0000F3000000}"/>
    <cellStyle name="SAPBEXHLevel1X 6 2" xfId="822" xr:uid="{00000000-0005-0000-0000-000036030000}"/>
    <cellStyle name="SAPBEXHLevel1X 6 3" xfId="454" xr:uid="{00000000-0005-0000-0000-0000C6010000}"/>
    <cellStyle name="SAPBEXHLevel1X 7" xfId="555" xr:uid="{00000000-0005-0000-0000-00002B020000}"/>
    <cellStyle name="SAPBEXHLevel1X 7 2" xfId="1627" xr:uid="{00000000-0005-0000-0000-00005B060000}"/>
    <cellStyle name="SAPBEXHLevel1X 8" xfId="1628" xr:uid="{00000000-0005-0000-0000-00005C060000}"/>
    <cellStyle name="SAPBEXHLevel1X 9" xfId="1629" xr:uid="{00000000-0005-0000-0000-00005D060000}"/>
    <cellStyle name="SAPBEXHLevel1X 9 2" xfId="1630" xr:uid="{00000000-0005-0000-0000-00005E060000}"/>
    <cellStyle name="SAPBEXHLevel2" xfId="244" xr:uid="{00000000-0005-0000-0000-0000F4000000}"/>
    <cellStyle name="SAPBEXHLevel2 10" xfId="1632" xr:uid="{00000000-0005-0000-0000-000060060000}"/>
    <cellStyle name="SAPBEXHLevel2 10 2" xfId="1633" xr:uid="{00000000-0005-0000-0000-000061060000}"/>
    <cellStyle name="SAPBEXHLevel2 11" xfId="1631" xr:uid="{00000000-0005-0000-0000-00005F060000}"/>
    <cellStyle name="SAPBEXHLevel2 12" xfId="1131" xr:uid="{00000000-0005-0000-0000-00006B040000}"/>
    <cellStyle name="SAPBEXHLevel2 14" xfId="1004" xr:uid="{00000000-0005-0000-0000-0000EC030000}"/>
    <cellStyle name="SAPBEXHLevel2 2" xfId="245" xr:uid="{00000000-0005-0000-0000-0000F5000000}"/>
    <cellStyle name="SAPBEXHLevel2 2 2" xfId="561" xr:uid="{00000000-0005-0000-0000-000031020000}"/>
    <cellStyle name="SAPBEXHLevel2 2 2 2" xfId="644" xr:uid="{00000000-0005-0000-0000-000084020000}"/>
    <cellStyle name="SAPBEXHLevel2 2 2 3" xfId="1133" xr:uid="{00000000-0005-0000-0000-00006D040000}"/>
    <cellStyle name="SAPBEXHLevel2 2 2 5" xfId="1006" xr:uid="{00000000-0005-0000-0000-0000EE030000}"/>
    <cellStyle name="SAPBEXHLevel2 2 3" xfId="643" xr:uid="{00000000-0005-0000-0000-000083020000}"/>
    <cellStyle name="SAPBEXHLevel2 2 4" xfId="824" xr:uid="{00000000-0005-0000-0000-000038030000}"/>
    <cellStyle name="SAPBEXHLevel2 2 4 2" xfId="1132" xr:uid="{00000000-0005-0000-0000-00006C040000}"/>
    <cellStyle name="SAPBEXHLevel2 2 5" xfId="560" xr:uid="{00000000-0005-0000-0000-000030020000}"/>
    <cellStyle name="SAPBEXHLevel2 2 6" xfId="1005" xr:uid="{00000000-0005-0000-0000-0000ED030000}"/>
    <cellStyle name="SAPBEXHLevel2 3" xfId="246" xr:uid="{00000000-0005-0000-0000-0000F6000000}"/>
    <cellStyle name="SAPBEXHLevel2 3 2" xfId="645" xr:uid="{00000000-0005-0000-0000-000085020000}"/>
    <cellStyle name="SAPBEXHLevel2 3 3" xfId="825" xr:uid="{00000000-0005-0000-0000-000039030000}"/>
    <cellStyle name="SAPBEXHLevel2 3 4" xfId="562" xr:uid="{00000000-0005-0000-0000-000032020000}"/>
    <cellStyle name="SAPBEXHLevel2 3 5" xfId="455" xr:uid="{00000000-0005-0000-0000-0000C7010000}"/>
    <cellStyle name="SAPBEXHLevel2 4" xfId="823" xr:uid="{00000000-0005-0000-0000-000037030000}"/>
    <cellStyle name="SAPBEXHLevel2 4 2" xfId="1634" xr:uid="{00000000-0005-0000-0000-000062060000}"/>
    <cellStyle name="SAPBEXHLevel2 5" xfId="559" xr:uid="{00000000-0005-0000-0000-00002F020000}"/>
    <cellStyle name="SAPBEXHLevel2 5 2" xfId="1635" xr:uid="{00000000-0005-0000-0000-000063060000}"/>
    <cellStyle name="SAPBEXHLevel2 5 3" xfId="1636" xr:uid="{00000000-0005-0000-0000-000064060000}"/>
    <cellStyle name="SAPBEXHLevel2 6" xfId="1637" xr:uid="{00000000-0005-0000-0000-000065060000}"/>
    <cellStyle name="SAPBEXHLevel2 6 2" xfId="1638" xr:uid="{00000000-0005-0000-0000-000066060000}"/>
    <cellStyle name="SAPBEXHLevel2 7" xfId="1639" xr:uid="{00000000-0005-0000-0000-000067060000}"/>
    <cellStyle name="SAPBEXHLevel2 7 2" xfId="1640" xr:uid="{00000000-0005-0000-0000-000068060000}"/>
    <cellStyle name="SAPBEXHLevel2 8" xfId="1641" xr:uid="{00000000-0005-0000-0000-000069060000}"/>
    <cellStyle name="SAPBEXHLevel2 9" xfId="1642" xr:uid="{00000000-0005-0000-0000-00006A060000}"/>
    <cellStyle name="SAPBEXHLevel2 9 2" xfId="1643" xr:uid="{00000000-0005-0000-0000-00006B060000}"/>
    <cellStyle name="SAPBEXHLevel2_2011-12 LIEE Table 1 Updated budget" xfId="247" xr:uid="{00000000-0005-0000-0000-0000F7000000}"/>
    <cellStyle name="SAPBEXHLevel2X" xfId="248" xr:uid="{00000000-0005-0000-0000-0000F8000000}"/>
    <cellStyle name="SAPBEXHLevel2X 10" xfId="1645" xr:uid="{00000000-0005-0000-0000-00006D060000}"/>
    <cellStyle name="SAPBEXHLevel2X 10 2" xfId="1646" xr:uid="{00000000-0005-0000-0000-00006E060000}"/>
    <cellStyle name="SAPBEXHLevel2X 11" xfId="1644" xr:uid="{00000000-0005-0000-0000-00006C060000}"/>
    <cellStyle name="SAPBEXHLevel2X 12" xfId="1134" xr:uid="{00000000-0005-0000-0000-00006E040000}"/>
    <cellStyle name="SAPBEXHLevel2X 14" xfId="1007" xr:uid="{00000000-0005-0000-0000-0000EF030000}"/>
    <cellStyle name="SAPBEXHLevel2X 15" xfId="456" xr:uid="{00000000-0005-0000-0000-0000C8010000}"/>
    <cellStyle name="SAPBEXHLevel2X 2" xfId="249" xr:uid="{00000000-0005-0000-0000-0000F9000000}"/>
    <cellStyle name="SAPBEXHLevel2X 2 2" xfId="250" xr:uid="{00000000-0005-0000-0000-0000FA000000}"/>
    <cellStyle name="SAPBEXHLevel2X 2 2 2" xfId="647" xr:uid="{00000000-0005-0000-0000-000087020000}"/>
    <cellStyle name="SAPBEXHLevel2X 2 2 3" xfId="565" xr:uid="{00000000-0005-0000-0000-000035020000}"/>
    <cellStyle name="SAPBEXHLevel2X 2 2 5" xfId="1009" xr:uid="{00000000-0005-0000-0000-0000F1030000}"/>
    <cellStyle name="SAPBEXHLevel2X 2 2 6" xfId="458" xr:uid="{00000000-0005-0000-0000-0000CA010000}"/>
    <cellStyle name="SAPBEXHLevel2X 2 3" xfId="646" xr:uid="{00000000-0005-0000-0000-000086020000}"/>
    <cellStyle name="SAPBEXHLevel2X 2 4" xfId="564" xr:uid="{00000000-0005-0000-0000-000034020000}"/>
    <cellStyle name="SAPBEXHLevel2X 2 6" xfId="1008" xr:uid="{00000000-0005-0000-0000-0000F0030000}"/>
    <cellStyle name="SAPBEXHLevel2X 2 7" xfId="457" xr:uid="{00000000-0005-0000-0000-0000C9010000}"/>
    <cellStyle name="SAPBEXHLevel2X 3" xfId="251" xr:uid="{00000000-0005-0000-0000-0000FB000000}"/>
    <cellStyle name="SAPBEXHLevel2X 3 2" xfId="648" xr:uid="{00000000-0005-0000-0000-000088020000}"/>
    <cellStyle name="SAPBEXHLevel2X 3 2 2" xfId="1160" xr:uid="{00000000-0005-0000-0000-000088040000}"/>
    <cellStyle name="SAPBEXHLevel2X 3 2 4" xfId="1011" xr:uid="{00000000-0005-0000-0000-0000F3030000}"/>
    <cellStyle name="SAPBEXHLevel2X 3 3" xfId="566" xr:uid="{00000000-0005-0000-0000-000036020000}"/>
    <cellStyle name="SAPBEXHLevel2X 3 5" xfId="1010" xr:uid="{00000000-0005-0000-0000-0000F2030000}"/>
    <cellStyle name="SAPBEXHLevel2X 3 6" xfId="459" xr:uid="{00000000-0005-0000-0000-0000CB010000}"/>
    <cellStyle name="SAPBEXHLevel2X 4" xfId="252" xr:uid="{00000000-0005-0000-0000-0000FC000000}"/>
    <cellStyle name="SAPBEXHLevel2X 4 2" xfId="826" xr:uid="{00000000-0005-0000-0000-00003A030000}"/>
    <cellStyle name="SAPBEXHLevel2X 4 3" xfId="1012" xr:uid="{00000000-0005-0000-0000-0000F4030000}"/>
    <cellStyle name="SAPBEXHLevel2X 4 4" xfId="460" xr:uid="{00000000-0005-0000-0000-0000CC010000}"/>
    <cellStyle name="SAPBEXHLevel2X 5" xfId="253" xr:uid="{00000000-0005-0000-0000-0000FD000000}"/>
    <cellStyle name="SAPBEXHLevel2X 5 2" xfId="827" xr:uid="{00000000-0005-0000-0000-00003B030000}"/>
    <cellStyle name="SAPBEXHLevel2X 5 3" xfId="1647" xr:uid="{00000000-0005-0000-0000-00006F060000}"/>
    <cellStyle name="SAPBEXHLevel2X 5 5" xfId="461" xr:uid="{00000000-0005-0000-0000-0000CD010000}"/>
    <cellStyle name="SAPBEXHLevel2X 6" xfId="254" xr:uid="{00000000-0005-0000-0000-0000FE000000}"/>
    <cellStyle name="SAPBEXHLevel2X 6 2" xfId="828" xr:uid="{00000000-0005-0000-0000-00003C030000}"/>
    <cellStyle name="SAPBEXHLevel2X 6 3" xfId="462" xr:uid="{00000000-0005-0000-0000-0000CE010000}"/>
    <cellStyle name="SAPBEXHLevel2X 7" xfId="563" xr:uid="{00000000-0005-0000-0000-000033020000}"/>
    <cellStyle name="SAPBEXHLevel2X 7 2" xfId="1648" xr:uid="{00000000-0005-0000-0000-000070060000}"/>
    <cellStyle name="SAPBEXHLevel2X 8" xfId="1649" xr:uid="{00000000-0005-0000-0000-000071060000}"/>
    <cellStyle name="SAPBEXHLevel2X 9" xfId="1650" xr:uid="{00000000-0005-0000-0000-000072060000}"/>
    <cellStyle name="SAPBEXHLevel2X 9 2" xfId="1651" xr:uid="{00000000-0005-0000-0000-000073060000}"/>
    <cellStyle name="SAPBEXHLevel3" xfId="255" xr:uid="{00000000-0005-0000-0000-0000FF000000}"/>
    <cellStyle name="SAPBEXHLevel3 10" xfId="1653" xr:uid="{00000000-0005-0000-0000-000075060000}"/>
    <cellStyle name="SAPBEXHLevel3 10 2" xfId="1654" xr:uid="{00000000-0005-0000-0000-000076060000}"/>
    <cellStyle name="SAPBEXHLevel3 11" xfId="1652" xr:uid="{00000000-0005-0000-0000-000074060000}"/>
    <cellStyle name="SAPBEXHLevel3 12" xfId="1135" xr:uid="{00000000-0005-0000-0000-00006F040000}"/>
    <cellStyle name="SAPBEXHLevel3 14" xfId="1013" xr:uid="{00000000-0005-0000-0000-0000F5030000}"/>
    <cellStyle name="SAPBEXHLevel3 2" xfId="256" xr:uid="{00000000-0005-0000-0000-000000010000}"/>
    <cellStyle name="SAPBEXHLevel3 2 2" xfId="569" xr:uid="{00000000-0005-0000-0000-000039020000}"/>
    <cellStyle name="SAPBEXHLevel3 2 2 2" xfId="650" xr:uid="{00000000-0005-0000-0000-00008A020000}"/>
    <cellStyle name="SAPBEXHLevel3 2 2 3" xfId="1137" xr:uid="{00000000-0005-0000-0000-000071040000}"/>
    <cellStyle name="SAPBEXHLevel3 2 2 5" xfId="1015" xr:uid="{00000000-0005-0000-0000-0000F7030000}"/>
    <cellStyle name="SAPBEXHLevel3 2 3" xfId="649" xr:uid="{00000000-0005-0000-0000-000089020000}"/>
    <cellStyle name="SAPBEXHLevel3 2 4" xfId="830" xr:uid="{00000000-0005-0000-0000-00003E030000}"/>
    <cellStyle name="SAPBEXHLevel3 2 4 2" xfId="1136" xr:uid="{00000000-0005-0000-0000-000070040000}"/>
    <cellStyle name="SAPBEXHLevel3 2 5" xfId="568" xr:uid="{00000000-0005-0000-0000-000038020000}"/>
    <cellStyle name="SAPBEXHLevel3 2 6" xfId="1014" xr:uid="{00000000-0005-0000-0000-0000F6030000}"/>
    <cellStyle name="SAPBEXHLevel3 3" xfId="257" xr:uid="{00000000-0005-0000-0000-000001010000}"/>
    <cellStyle name="SAPBEXHLevel3 3 2" xfId="651" xr:uid="{00000000-0005-0000-0000-00008B020000}"/>
    <cellStyle name="SAPBEXHLevel3 3 3" xfId="831" xr:uid="{00000000-0005-0000-0000-00003F030000}"/>
    <cellStyle name="SAPBEXHLevel3 3 4" xfId="570" xr:uid="{00000000-0005-0000-0000-00003A020000}"/>
    <cellStyle name="SAPBEXHLevel3 3 5" xfId="463" xr:uid="{00000000-0005-0000-0000-0000CF010000}"/>
    <cellStyle name="SAPBEXHLevel3 4" xfId="829" xr:uid="{00000000-0005-0000-0000-00003D030000}"/>
    <cellStyle name="SAPBEXHLevel3 4 2" xfId="1655" xr:uid="{00000000-0005-0000-0000-000077060000}"/>
    <cellStyle name="SAPBEXHLevel3 5" xfId="567" xr:uid="{00000000-0005-0000-0000-000037020000}"/>
    <cellStyle name="SAPBEXHLevel3 5 2" xfId="1656" xr:uid="{00000000-0005-0000-0000-000078060000}"/>
    <cellStyle name="SAPBEXHLevel3 5 3" xfId="1657" xr:uid="{00000000-0005-0000-0000-000079060000}"/>
    <cellStyle name="SAPBEXHLevel3 6" xfId="1658" xr:uid="{00000000-0005-0000-0000-00007A060000}"/>
    <cellStyle name="SAPBEXHLevel3 6 2" xfId="1659" xr:uid="{00000000-0005-0000-0000-00007B060000}"/>
    <cellStyle name="SAPBEXHLevel3 7" xfId="1660" xr:uid="{00000000-0005-0000-0000-00007C060000}"/>
    <cellStyle name="SAPBEXHLevel3 7 2" xfId="1661" xr:uid="{00000000-0005-0000-0000-00007D060000}"/>
    <cellStyle name="SAPBEXHLevel3 8" xfId="1662" xr:uid="{00000000-0005-0000-0000-00007E060000}"/>
    <cellStyle name="SAPBEXHLevel3 9" xfId="1663" xr:uid="{00000000-0005-0000-0000-00007F060000}"/>
    <cellStyle name="SAPBEXHLevel3 9 2" xfId="1664" xr:uid="{00000000-0005-0000-0000-000080060000}"/>
    <cellStyle name="SAPBEXHLevel3_2011-12 LIEE Table 1 Updated budget" xfId="258" xr:uid="{00000000-0005-0000-0000-000002010000}"/>
    <cellStyle name="SAPBEXHLevel3X" xfId="259" xr:uid="{00000000-0005-0000-0000-000003010000}"/>
    <cellStyle name="SAPBEXHLevel3X 10" xfId="1666" xr:uid="{00000000-0005-0000-0000-000082060000}"/>
    <cellStyle name="SAPBEXHLevel3X 10 2" xfId="1667" xr:uid="{00000000-0005-0000-0000-000083060000}"/>
    <cellStyle name="SAPBEXHLevel3X 11" xfId="1665" xr:uid="{00000000-0005-0000-0000-000081060000}"/>
    <cellStyle name="SAPBEXHLevel3X 12" xfId="1138" xr:uid="{00000000-0005-0000-0000-000072040000}"/>
    <cellStyle name="SAPBEXHLevel3X 14" xfId="1016" xr:uid="{00000000-0005-0000-0000-0000F8030000}"/>
    <cellStyle name="SAPBEXHLevel3X 15" xfId="464" xr:uid="{00000000-0005-0000-0000-0000D0010000}"/>
    <cellStyle name="SAPBEXHLevel3X 2" xfId="260" xr:uid="{00000000-0005-0000-0000-000004010000}"/>
    <cellStyle name="SAPBEXHLevel3X 2 2" xfId="261" xr:uid="{00000000-0005-0000-0000-000005010000}"/>
    <cellStyle name="SAPBEXHLevel3X 2 2 2" xfId="653" xr:uid="{00000000-0005-0000-0000-00008D020000}"/>
    <cellStyle name="SAPBEXHLevel3X 2 2 3" xfId="573" xr:uid="{00000000-0005-0000-0000-00003D020000}"/>
    <cellStyle name="SAPBEXHLevel3X 2 2 5" xfId="1018" xr:uid="{00000000-0005-0000-0000-0000FA030000}"/>
    <cellStyle name="SAPBEXHLevel3X 2 2 6" xfId="466" xr:uid="{00000000-0005-0000-0000-0000D2010000}"/>
    <cellStyle name="SAPBEXHLevel3X 2 3" xfId="652" xr:uid="{00000000-0005-0000-0000-00008C020000}"/>
    <cellStyle name="SAPBEXHLevel3X 2 4" xfId="572" xr:uid="{00000000-0005-0000-0000-00003C020000}"/>
    <cellStyle name="SAPBEXHLevel3X 2 6" xfId="1017" xr:uid="{00000000-0005-0000-0000-0000F9030000}"/>
    <cellStyle name="SAPBEXHLevel3X 2 7" xfId="465" xr:uid="{00000000-0005-0000-0000-0000D1010000}"/>
    <cellStyle name="SAPBEXHLevel3X 3" xfId="262" xr:uid="{00000000-0005-0000-0000-000006010000}"/>
    <cellStyle name="SAPBEXHLevel3X 3 2" xfId="654" xr:uid="{00000000-0005-0000-0000-00008E020000}"/>
    <cellStyle name="SAPBEXHLevel3X 3 2 2" xfId="1161" xr:uid="{00000000-0005-0000-0000-000089040000}"/>
    <cellStyle name="SAPBEXHLevel3X 3 2 4" xfId="1020" xr:uid="{00000000-0005-0000-0000-0000FC030000}"/>
    <cellStyle name="SAPBEXHLevel3X 3 3" xfId="574" xr:uid="{00000000-0005-0000-0000-00003E020000}"/>
    <cellStyle name="SAPBEXHLevel3X 3 5" xfId="1019" xr:uid="{00000000-0005-0000-0000-0000FB030000}"/>
    <cellStyle name="SAPBEXHLevel3X 3 6" xfId="467" xr:uid="{00000000-0005-0000-0000-0000D3010000}"/>
    <cellStyle name="SAPBEXHLevel3X 4" xfId="263" xr:uid="{00000000-0005-0000-0000-000007010000}"/>
    <cellStyle name="SAPBEXHLevel3X 4 2" xfId="832" xr:uid="{00000000-0005-0000-0000-000040030000}"/>
    <cellStyle name="SAPBEXHLevel3X 4 3" xfId="1021" xr:uid="{00000000-0005-0000-0000-0000FD030000}"/>
    <cellStyle name="SAPBEXHLevel3X 4 4" xfId="468" xr:uid="{00000000-0005-0000-0000-0000D4010000}"/>
    <cellStyle name="SAPBEXHLevel3X 5" xfId="264" xr:uid="{00000000-0005-0000-0000-000008010000}"/>
    <cellStyle name="SAPBEXHLevel3X 5 2" xfId="833" xr:uid="{00000000-0005-0000-0000-000041030000}"/>
    <cellStyle name="SAPBEXHLevel3X 5 3" xfId="1668" xr:uid="{00000000-0005-0000-0000-000084060000}"/>
    <cellStyle name="SAPBEXHLevel3X 5 5" xfId="469" xr:uid="{00000000-0005-0000-0000-0000D5010000}"/>
    <cellStyle name="SAPBEXHLevel3X 6" xfId="265" xr:uid="{00000000-0005-0000-0000-000009010000}"/>
    <cellStyle name="SAPBEXHLevel3X 6 2" xfId="834" xr:uid="{00000000-0005-0000-0000-000042030000}"/>
    <cellStyle name="SAPBEXHLevel3X 6 3" xfId="470" xr:uid="{00000000-0005-0000-0000-0000D6010000}"/>
    <cellStyle name="SAPBEXHLevel3X 7" xfId="571" xr:uid="{00000000-0005-0000-0000-00003B020000}"/>
    <cellStyle name="SAPBEXHLevel3X 7 2" xfId="1669" xr:uid="{00000000-0005-0000-0000-000085060000}"/>
    <cellStyle name="SAPBEXHLevel3X 8" xfId="1670" xr:uid="{00000000-0005-0000-0000-000086060000}"/>
    <cellStyle name="SAPBEXHLevel3X 9" xfId="1671" xr:uid="{00000000-0005-0000-0000-000087060000}"/>
    <cellStyle name="SAPBEXHLevel3X 9 2" xfId="1672" xr:uid="{00000000-0005-0000-0000-000088060000}"/>
    <cellStyle name="SAPBEXinputData" xfId="357" xr:uid="{00000000-0005-0000-0000-000065010000}"/>
    <cellStyle name="SAPBEXresData" xfId="266" xr:uid="{00000000-0005-0000-0000-00000A010000}"/>
    <cellStyle name="SAPBEXresData 2" xfId="267" xr:uid="{00000000-0005-0000-0000-00000B010000}"/>
    <cellStyle name="SAPBEXresData 3" xfId="835" xr:uid="{00000000-0005-0000-0000-000043030000}"/>
    <cellStyle name="SAPBEXresData 3 3" xfId="1139" xr:uid="{00000000-0005-0000-0000-000073040000}"/>
    <cellStyle name="SAPBEXresData 4" xfId="575" xr:uid="{00000000-0005-0000-0000-00003F020000}"/>
    <cellStyle name="SAPBEXresDataEmph" xfId="268" xr:uid="{00000000-0005-0000-0000-00000C010000}"/>
    <cellStyle name="SAPBEXresDataEmph 2" xfId="836" xr:uid="{00000000-0005-0000-0000-000044030000}"/>
    <cellStyle name="SAPBEXresDataEmph 2 3" xfId="1140" xr:uid="{00000000-0005-0000-0000-000074040000}"/>
    <cellStyle name="SAPBEXresDataEmph 3" xfId="576" xr:uid="{00000000-0005-0000-0000-000040020000}"/>
    <cellStyle name="SAPBEXresExc1" xfId="269" xr:uid="{00000000-0005-0000-0000-00000D010000}"/>
    <cellStyle name="SAPBEXresExc1Emph" xfId="270" xr:uid="{00000000-0005-0000-0000-00000E010000}"/>
    <cellStyle name="SAPBEXresExc2" xfId="271" xr:uid="{00000000-0005-0000-0000-00000F010000}"/>
    <cellStyle name="SAPBEXresExc2Emph" xfId="272" xr:uid="{00000000-0005-0000-0000-000010010000}"/>
    <cellStyle name="SAPBEXresItem" xfId="273" xr:uid="{00000000-0005-0000-0000-000011010000}"/>
    <cellStyle name="SAPBEXresItem 2" xfId="837" xr:uid="{00000000-0005-0000-0000-000045030000}"/>
    <cellStyle name="SAPBEXresItem 2 3" xfId="1141" xr:uid="{00000000-0005-0000-0000-000075040000}"/>
    <cellStyle name="SAPBEXresItem 3" xfId="577" xr:uid="{00000000-0005-0000-0000-000041020000}"/>
    <cellStyle name="SAPBEXresItemX" xfId="274" xr:uid="{00000000-0005-0000-0000-000012010000}"/>
    <cellStyle name="SAPBEXresItemX 2" xfId="275" xr:uid="{00000000-0005-0000-0000-000013010000}"/>
    <cellStyle name="SAPBEXresItemX 2 2" xfId="1143" xr:uid="{00000000-0005-0000-0000-000077040000}"/>
    <cellStyle name="SAPBEXresItemX 2 4" xfId="1023" xr:uid="{00000000-0005-0000-0000-0000FF030000}"/>
    <cellStyle name="SAPBEXresItemX 3" xfId="1142" xr:uid="{00000000-0005-0000-0000-000076040000}"/>
    <cellStyle name="SAPBEXresItemX 5" xfId="1022" xr:uid="{00000000-0005-0000-0000-0000FE030000}"/>
    <cellStyle name="SAPBEXRow_Headings_SA" xfId="276" xr:uid="{00000000-0005-0000-0000-000014010000}"/>
    <cellStyle name="SAPBEXRowResults_SA" xfId="277" xr:uid="{00000000-0005-0000-0000-000015010000}"/>
    <cellStyle name="SAPBEXstdData" xfId="278" xr:uid="{00000000-0005-0000-0000-000016010000}"/>
    <cellStyle name="SAPBEXstdData 2" xfId="279" xr:uid="{00000000-0005-0000-0000-000017010000}"/>
    <cellStyle name="SAPBEXstdData 2 2" xfId="280" xr:uid="{00000000-0005-0000-0000-000018010000}"/>
    <cellStyle name="SAPBEXstdData 3" xfId="281" xr:uid="{00000000-0005-0000-0000-000019010000}"/>
    <cellStyle name="SAPBEXstdData 4" xfId="838" xr:uid="{00000000-0005-0000-0000-000046030000}"/>
    <cellStyle name="SAPBEXstdData 4 3" xfId="1144" xr:uid="{00000000-0005-0000-0000-000078040000}"/>
    <cellStyle name="SAPBEXstdData 5" xfId="578" xr:uid="{00000000-0005-0000-0000-000042020000}"/>
    <cellStyle name="SAPBEXstdData_Sept 2011 Total BW Data" xfId="282" xr:uid="{00000000-0005-0000-0000-00001A010000}"/>
    <cellStyle name="SAPBEXstdDataEmph" xfId="283" xr:uid="{00000000-0005-0000-0000-00001B010000}"/>
    <cellStyle name="SAPBEXstdDataEmph 2" xfId="839" xr:uid="{00000000-0005-0000-0000-000047030000}"/>
    <cellStyle name="SAPBEXstdDataEmph 2 2" xfId="1145" xr:uid="{00000000-0005-0000-0000-000079040000}"/>
    <cellStyle name="SAPBEXstdDataEmph 3" xfId="579" xr:uid="{00000000-0005-0000-0000-000043020000}"/>
    <cellStyle name="SAPBEXstdExc1" xfId="284" xr:uid="{00000000-0005-0000-0000-00001C010000}"/>
    <cellStyle name="SAPBEXstdExc1Emph" xfId="285" xr:uid="{00000000-0005-0000-0000-00001D010000}"/>
    <cellStyle name="SAPBEXstdExc2" xfId="286" xr:uid="{00000000-0005-0000-0000-00001E010000}"/>
    <cellStyle name="SAPBEXstdExc2Emph" xfId="287" xr:uid="{00000000-0005-0000-0000-00001F010000}"/>
    <cellStyle name="SAPBEXstdItem" xfId="288" xr:uid="{00000000-0005-0000-0000-000020010000}"/>
    <cellStyle name="SAPBEXstdItem 2" xfId="289" xr:uid="{00000000-0005-0000-0000-000021010000}"/>
    <cellStyle name="SAPBEXstdItem 2 2" xfId="290" xr:uid="{00000000-0005-0000-0000-000022010000}"/>
    <cellStyle name="SAPBEXstdItem 2 3" xfId="841" xr:uid="{00000000-0005-0000-0000-000049030000}"/>
    <cellStyle name="SAPBEXstdItem 2 4" xfId="1025" xr:uid="{00000000-0005-0000-0000-000001040000}"/>
    <cellStyle name="SAPBEXstdItem 2 5" xfId="472" xr:uid="{00000000-0005-0000-0000-0000D8010000}"/>
    <cellStyle name="SAPBEXstdItem 3" xfId="291" xr:uid="{00000000-0005-0000-0000-000023010000}"/>
    <cellStyle name="SAPBEXstdItem 3 2" xfId="842" xr:uid="{00000000-0005-0000-0000-00004A030000}"/>
    <cellStyle name="SAPBEXstdItem 3 2 2" xfId="1027" xr:uid="{00000000-0005-0000-0000-000003040000}"/>
    <cellStyle name="SAPBEXstdItem 3 3" xfId="1026" xr:uid="{00000000-0005-0000-0000-000002040000}"/>
    <cellStyle name="SAPBEXstdItem 3 4" xfId="473" xr:uid="{00000000-0005-0000-0000-0000D9010000}"/>
    <cellStyle name="SAPBEXstdItem 4" xfId="292" xr:uid="{00000000-0005-0000-0000-000024010000}"/>
    <cellStyle name="SAPBEXstdItem 4 2" xfId="843" xr:uid="{00000000-0005-0000-0000-00004B030000}"/>
    <cellStyle name="SAPBEXstdItem 4 3" xfId="1028" xr:uid="{00000000-0005-0000-0000-000004040000}"/>
    <cellStyle name="SAPBEXstdItem 4 4" xfId="474" xr:uid="{00000000-0005-0000-0000-0000DA010000}"/>
    <cellStyle name="SAPBEXstdItem 5" xfId="293" xr:uid="{00000000-0005-0000-0000-000025010000}"/>
    <cellStyle name="SAPBEXstdItem 5 2" xfId="844" xr:uid="{00000000-0005-0000-0000-00004C030000}"/>
    <cellStyle name="SAPBEXstdItem 5 3" xfId="1146" xr:uid="{00000000-0005-0000-0000-00007A040000}"/>
    <cellStyle name="SAPBEXstdItem 5 4" xfId="475" xr:uid="{00000000-0005-0000-0000-0000DB010000}"/>
    <cellStyle name="SAPBEXstdItem 6" xfId="840" xr:uid="{00000000-0005-0000-0000-000048030000}"/>
    <cellStyle name="SAPBEXstdItem 7" xfId="580" xr:uid="{00000000-0005-0000-0000-000044020000}"/>
    <cellStyle name="SAPBEXstdItem 8" xfId="1024" xr:uid="{00000000-0005-0000-0000-000000040000}"/>
    <cellStyle name="SAPBEXstdItem 9" xfId="471" xr:uid="{00000000-0005-0000-0000-0000D7010000}"/>
    <cellStyle name="SAPBEXstdItem_Sept 2011 Total BW Data" xfId="294" xr:uid="{00000000-0005-0000-0000-000026010000}"/>
    <cellStyle name="SAPBEXstdItemX" xfId="295" xr:uid="{00000000-0005-0000-0000-000027010000}"/>
    <cellStyle name="SAPBEXstdItemX 2" xfId="296" xr:uid="{00000000-0005-0000-0000-000028010000}"/>
    <cellStyle name="SAPBEXstdItemX 2 2" xfId="846" xr:uid="{00000000-0005-0000-0000-00004E030000}"/>
    <cellStyle name="SAPBEXstdItemX 2 3" xfId="582" xr:uid="{00000000-0005-0000-0000-000046020000}"/>
    <cellStyle name="SAPBEXstdItemX 3" xfId="845" xr:uid="{00000000-0005-0000-0000-00004D030000}"/>
    <cellStyle name="SAPBEXstdItemX 3 2" xfId="1147" xr:uid="{00000000-0005-0000-0000-00007B040000}"/>
    <cellStyle name="SAPBEXstdItemX 4" xfId="581" xr:uid="{00000000-0005-0000-0000-000045020000}"/>
    <cellStyle name="SAPBEXstdItemX 5" xfId="1029" xr:uid="{00000000-0005-0000-0000-000005040000}"/>
    <cellStyle name="SAPBEXsubData" xfId="297" xr:uid="{00000000-0005-0000-0000-000029010000}"/>
    <cellStyle name="SAPBEXsubData 2" xfId="847" xr:uid="{00000000-0005-0000-0000-00004F030000}"/>
    <cellStyle name="SAPBEXsubData 2 2" xfId="1148" xr:uid="{00000000-0005-0000-0000-00007C040000}"/>
    <cellStyle name="SAPBEXsubData 3" xfId="583" xr:uid="{00000000-0005-0000-0000-000047020000}"/>
    <cellStyle name="SAPBEXsubDataEmph" xfId="298" xr:uid="{00000000-0005-0000-0000-00002A010000}"/>
    <cellStyle name="SAPBEXsubDataEmph 2" xfId="848" xr:uid="{00000000-0005-0000-0000-000050030000}"/>
    <cellStyle name="SAPBEXsubDataEmph 2 2" xfId="1149" xr:uid="{00000000-0005-0000-0000-00007D040000}"/>
    <cellStyle name="SAPBEXsubDataEmph 3" xfId="584" xr:uid="{00000000-0005-0000-0000-000048020000}"/>
    <cellStyle name="SAPBEXsubExc1" xfId="299" xr:uid="{00000000-0005-0000-0000-00002B010000}"/>
    <cellStyle name="SAPBEXsubExc1Emph" xfId="300" xr:uid="{00000000-0005-0000-0000-00002C010000}"/>
    <cellStyle name="SAPBEXsubExc2" xfId="301" xr:uid="{00000000-0005-0000-0000-00002D010000}"/>
    <cellStyle name="SAPBEXsubExc2Emph" xfId="302" xr:uid="{00000000-0005-0000-0000-00002E010000}"/>
    <cellStyle name="SAPBEXsubItem" xfId="303" xr:uid="{00000000-0005-0000-0000-00002F010000}"/>
    <cellStyle name="SAPBEXsubItem 2" xfId="849" xr:uid="{00000000-0005-0000-0000-000051030000}"/>
    <cellStyle name="SAPBEXsubItem 2 2" xfId="1150" xr:uid="{00000000-0005-0000-0000-00007E040000}"/>
    <cellStyle name="SAPBEXsubItem 3" xfId="585" xr:uid="{00000000-0005-0000-0000-000049020000}"/>
    <cellStyle name="SAPBEXtitle" xfId="304" xr:uid="{00000000-0005-0000-0000-000030010000}"/>
    <cellStyle name="SAPBEXtitle 2" xfId="850" xr:uid="{00000000-0005-0000-0000-000052030000}"/>
    <cellStyle name="SAPBEXtitle 2 3" xfId="1151" xr:uid="{00000000-0005-0000-0000-00007F040000}"/>
    <cellStyle name="SAPBEXtitle 3" xfId="586" xr:uid="{00000000-0005-0000-0000-00004A020000}"/>
    <cellStyle name="SAPBEXundefined" xfId="305" xr:uid="{00000000-0005-0000-0000-000031010000}"/>
    <cellStyle name="SAPBEXundefined 2" xfId="306" xr:uid="{00000000-0005-0000-0000-000032010000}"/>
    <cellStyle name="SAPBEXundefined 2 2" xfId="1030" xr:uid="{00000000-0005-0000-0000-000006040000}"/>
    <cellStyle name="SAPBEXundefined 3" xfId="851" xr:uid="{00000000-0005-0000-0000-000053030000}"/>
    <cellStyle name="SAPBEXundefined 3 3" xfId="1152" xr:uid="{00000000-0005-0000-0000-000080040000}"/>
    <cellStyle name="SAPBEXundefined 4" xfId="587" xr:uid="{00000000-0005-0000-0000-00004B020000}"/>
    <cellStyle name="SAPBEXundefined_Sheet2" xfId="1045" xr:uid="{00000000-0005-0000-0000-000015040000}"/>
    <cellStyle name="SEM-BPS-input-on" xfId="307" xr:uid="{00000000-0005-0000-0000-000033010000}"/>
    <cellStyle name="SEM-BPS-input-on 2" xfId="1031" xr:uid="{00000000-0005-0000-0000-000007040000}"/>
    <cellStyle name="SEM-BPS-key" xfId="308" xr:uid="{00000000-0005-0000-0000-000034010000}"/>
    <cellStyle name="SEM-BPS-key 2" xfId="1032" xr:uid="{00000000-0005-0000-0000-000008040000}"/>
    <cellStyle name="Sheet Title" xfId="358" xr:uid="{00000000-0005-0000-0000-000066010000}"/>
    <cellStyle name="Style 1" xfId="309" xr:uid="{00000000-0005-0000-0000-000035010000}"/>
    <cellStyle name="Style 1 2" xfId="1033" xr:uid="{00000000-0005-0000-0000-000009040000}"/>
    <cellStyle name="Style 26" xfId="310" xr:uid="{00000000-0005-0000-0000-000036010000}"/>
    <cellStyle name="Style 26 2" xfId="311" xr:uid="{00000000-0005-0000-0000-000037010000}"/>
    <cellStyle name="Style 26 2 2" xfId="1036" xr:uid="{00000000-0005-0000-0000-00000C040000}"/>
    <cellStyle name="Style 26 2 3" xfId="1035" xr:uid="{00000000-0005-0000-0000-00000B040000}"/>
    <cellStyle name="Style 26 3" xfId="1153" xr:uid="{00000000-0005-0000-0000-000081040000}"/>
    <cellStyle name="Style 26 5" xfId="1034" xr:uid="{00000000-0005-0000-0000-00000A040000}"/>
    <cellStyle name="Title" xfId="312" xr:uid="{00000000-0005-0000-0000-000038010000}"/>
    <cellStyle name="Title 2" xfId="705" xr:uid="{00000000-0005-0000-0000-0000C1020000}"/>
    <cellStyle name="Title 2 10" xfId="1037" xr:uid="{00000000-0005-0000-0000-00000D040000}"/>
    <cellStyle name="Title 2 2" xfId="1674" xr:uid="{00000000-0005-0000-0000-00008A060000}"/>
    <cellStyle name="Title 2 3" xfId="1675" xr:uid="{00000000-0005-0000-0000-00008B060000}"/>
    <cellStyle name="Title 2 4" xfId="1676" xr:uid="{00000000-0005-0000-0000-00008C060000}"/>
    <cellStyle name="Title 2 5" xfId="1677" xr:uid="{00000000-0005-0000-0000-00008D060000}"/>
    <cellStyle name="Title 2 6" xfId="1678" xr:uid="{00000000-0005-0000-0000-00008E060000}"/>
    <cellStyle name="Title 2 7" xfId="1673" xr:uid="{00000000-0005-0000-0000-000089060000}"/>
    <cellStyle name="Title 2 8" xfId="1095" xr:uid="{00000000-0005-0000-0000-000047040000}"/>
    <cellStyle name="Total" xfId="313" xr:uid="{00000000-0005-0000-0000-000039010000}"/>
    <cellStyle name="Total 10" xfId="1680" xr:uid="{00000000-0005-0000-0000-000090060000}"/>
    <cellStyle name="Total 11" xfId="1681" xr:uid="{00000000-0005-0000-0000-000091060000}"/>
    <cellStyle name="Total 11 2" xfId="1682" xr:uid="{00000000-0005-0000-0000-000092060000}"/>
    <cellStyle name="Total 12" xfId="1683" xr:uid="{00000000-0005-0000-0000-000093060000}"/>
    <cellStyle name="Total 12 2" xfId="1684" xr:uid="{00000000-0005-0000-0000-000094060000}"/>
    <cellStyle name="Total 13" xfId="1685" xr:uid="{00000000-0005-0000-0000-000095060000}"/>
    <cellStyle name="Total 14" xfId="1686" xr:uid="{00000000-0005-0000-0000-000096060000}"/>
    <cellStyle name="Total 15" xfId="1679" xr:uid="{00000000-0005-0000-0000-00008F060000}"/>
    <cellStyle name="Total 2" xfId="314" xr:uid="{00000000-0005-0000-0000-00003A010000}"/>
    <cellStyle name="Total 2 2" xfId="315" xr:uid="{00000000-0005-0000-0000-00003B010000}"/>
    <cellStyle name="Total 2 2 2" xfId="656" xr:uid="{00000000-0005-0000-0000-000090020000}"/>
    <cellStyle name="Total 2 2 3" xfId="590" xr:uid="{00000000-0005-0000-0000-00004E020000}"/>
    <cellStyle name="Total 2 2 5" xfId="1039" xr:uid="{00000000-0005-0000-0000-00000F040000}"/>
    <cellStyle name="Total 2 2 6" xfId="477" xr:uid="{00000000-0005-0000-0000-0000DD010000}"/>
    <cellStyle name="Total 2 3" xfId="316" xr:uid="{00000000-0005-0000-0000-00003C010000}"/>
    <cellStyle name="Total 2 3 2" xfId="655" xr:uid="{00000000-0005-0000-0000-00008F020000}"/>
    <cellStyle name="Total 2 3 3" xfId="478" xr:uid="{00000000-0005-0000-0000-0000DE010000}"/>
    <cellStyle name="Total 2 4" xfId="589" xr:uid="{00000000-0005-0000-0000-00004D020000}"/>
    <cellStyle name="Total 2 6" xfId="1038" xr:uid="{00000000-0005-0000-0000-00000E040000}"/>
    <cellStyle name="Total 2 7" xfId="476" xr:uid="{00000000-0005-0000-0000-0000DC010000}"/>
    <cellStyle name="Total 3" xfId="317" xr:uid="{00000000-0005-0000-0000-00003D010000}"/>
    <cellStyle name="Total 3 2" xfId="318" xr:uid="{00000000-0005-0000-0000-00003E010000}"/>
    <cellStyle name="Total 3 2 2" xfId="657" xr:uid="{00000000-0005-0000-0000-000091020000}"/>
    <cellStyle name="Total 3 2 3" xfId="480" xr:uid="{00000000-0005-0000-0000-0000E0010000}"/>
    <cellStyle name="Total 3 3" xfId="591" xr:uid="{00000000-0005-0000-0000-00004F020000}"/>
    <cellStyle name="Total 3 5" xfId="1040" xr:uid="{00000000-0005-0000-0000-000010040000}"/>
    <cellStyle name="Total 3 6" xfId="479" xr:uid="{00000000-0005-0000-0000-0000DF010000}"/>
    <cellStyle name="Total 4" xfId="588" xr:uid="{00000000-0005-0000-0000-00004C020000}"/>
    <cellStyle name="Total 4 2" xfId="1154" xr:uid="{00000000-0005-0000-0000-000082040000}"/>
    <cellStyle name="Total 4 4" xfId="1041" xr:uid="{00000000-0005-0000-0000-000011040000}"/>
    <cellStyle name="Total 5" xfId="706" xr:uid="{00000000-0005-0000-0000-0000C2020000}"/>
    <cellStyle name="Total 5 2" xfId="1688" xr:uid="{00000000-0005-0000-0000-000098060000}"/>
    <cellStyle name="Total 5 3" xfId="1689" xr:uid="{00000000-0005-0000-0000-000099060000}"/>
    <cellStyle name="Total 5 4" xfId="1690" xr:uid="{00000000-0005-0000-0000-00009A060000}"/>
    <cellStyle name="Total 5 5" xfId="1691" xr:uid="{00000000-0005-0000-0000-00009B060000}"/>
    <cellStyle name="Total 5 6" xfId="1692" xr:uid="{00000000-0005-0000-0000-00009C060000}"/>
    <cellStyle name="Total 5 7" xfId="1687" xr:uid="{00000000-0005-0000-0000-000097060000}"/>
    <cellStyle name="Total 6" xfId="487" xr:uid="{00000000-0005-0000-0000-0000E7010000}"/>
    <cellStyle name="Total 6 2" xfId="1694" xr:uid="{00000000-0005-0000-0000-00009E060000}"/>
    <cellStyle name="Total 6 3" xfId="1695" xr:uid="{00000000-0005-0000-0000-00009F060000}"/>
    <cellStyle name="Total 6 6" xfId="1693" xr:uid="{00000000-0005-0000-0000-00009D060000}"/>
    <cellStyle name="Total 7" xfId="1696" xr:uid="{00000000-0005-0000-0000-0000A0060000}"/>
    <cellStyle name="Total 7 2" xfId="1697" xr:uid="{00000000-0005-0000-0000-0000A1060000}"/>
    <cellStyle name="Total 8" xfId="1698" xr:uid="{00000000-0005-0000-0000-0000A2060000}"/>
    <cellStyle name="Total 8 2" xfId="1699" xr:uid="{00000000-0005-0000-0000-0000A3060000}"/>
    <cellStyle name="Total 9" xfId="1700" xr:uid="{00000000-0005-0000-0000-0000A4060000}"/>
    <cellStyle name="Total 9 2" xfId="1701" xr:uid="{00000000-0005-0000-0000-0000A5060000}"/>
    <cellStyle name="Unprot" xfId="319" xr:uid="{00000000-0005-0000-0000-00003F010000}"/>
    <cellStyle name="Unprot 2" xfId="320" xr:uid="{00000000-0005-0000-0000-000040010000}"/>
    <cellStyle name="Unprot 3" xfId="321" xr:uid="{00000000-0005-0000-0000-000041010000}"/>
    <cellStyle name="Unprot$" xfId="322" xr:uid="{00000000-0005-0000-0000-000042010000}"/>
    <cellStyle name="Unprot$ 2" xfId="323" xr:uid="{00000000-0005-0000-0000-000043010000}"/>
    <cellStyle name="Unprot$ 2 2" xfId="324" xr:uid="{00000000-0005-0000-0000-000044010000}"/>
    <cellStyle name="Unprot$_2011-10 LIEE Table 6 (2)" xfId="325" xr:uid="{00000000-0005-0000-0000-000045010000}"/>
    <cellStyle name="Unprotect" xfId="326" xr:uid="{00000000-0005-0000-0000-000046010000}"/>
    <cellStyle name="Warning Text" xfId="327" xr:uid="{00000000-0005-0000-0000-000047010000}"/>
    <cellStyle name="Warning Text 2" xfId="707" xr:uid="{00000000-0005-0000-0000-0000C3020000}"/>
    <cellStyle name="Warning Text 2 2" xfId="1096" xr:uid="{00000000-0005-0000-0000-000048040000}"/>
    <cellStyle name="Warning Text 2 4" xfId="1042" xr:uid="{00000000-0005-0000-0000-000012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0</xdr:rowOff>
    </xdr:from>
    <xdr:to>
      <xdr:col>4</xdr:col>
      <xdr:colOff>428625</xdr:colOff>
      <xdr:row>73</xdr:row>
      <xdr:rowOff>0</xdr:rowOff>
    </xdr:to>
    <xdr:sp macro="" textlink="">
      <xdr:nvSpPr>
        <xdr:cNvPr id="2" name="Text Box 1">
          <a:extLst>
            <a:ext uri="{FF2B5EF4-FFF2-40B4-BE49-F238E27FC236}">
              <a16:creationId xmlns:a16="http://schemas.microsoft.com/office/drawing/2014/main" id="{CC6B3E7E-DF5D-444C-AC61-B1CF2D8D25DB}"/>
            </a:ext>
          </a:extLst>
        </xdr:cNvPr>
        <xdr:cNvSpPr txBox="1"/>
      </xdr:nvSpPr>
      <xdr:spPr bwMode="auto">
        <a:xfrm>
          <a:off x="0" y="12237720"/>
          <a:ext cx="3019425" cy="0"/>
        </a:xfrm>
        <a:prstGeom prst="rect">
          <a:avLst/>
        </a:prstGeom>
        <a:solidFill>
          <a:srgbClr val="FFFFFF"/>
        </a:solidFill>
        <a:ln>
          <a:noFill/>
        </a:ln>
        <a:extLst>
          <a:ext uri="{91240B29-F687-4F45-9708-019B960494DF}">
            <a14:hiddenLine xmlns:a14="http://schemas.microsoft.com/office/drawing/2010/main" w="9525">
              <a:solidFill>
                <a:srgbClr val="0000FF"/>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Garamond"/>
            </a:rPr>
            <a:t>Note: Per D.00-07-020, if any utility has a single CBO or private contractor, such that this table would reveal confidential pricing information, the information will be submitted to the Commission, subject to Commission-approved confidentiality agreements.</a:t>
          </a:r>
        </a:p>
      </xdr:txBody>
    </xdr:sp>
    <xdr:clientData/>
  </xdr:twoCellAnchor>
  <xdr:twoCellAnchor>
    <xdr:from>
      <xdr:col>0</xdr:col>
      <xdr:colOff>0</xdr:colOff>
      <xdr:row>73</xdr:row>
      <xdr:rowOff>0</xdr:rowOff>
    </xdr:from>
    <xdr:to>
      <xdr:col>4</xdr:col>
      <xdr:colOff>428625</xdr:colOff>
      <xdr:row>73</xdr:row>
      <xdr:rowOff>0</xdr:rowOff>
    </xdr:to>
    <xdr:sp macro="" textlink="">
      <xdr:nvSpPr>
        <xdr:cNvPr id="3" name="Text Box 2">
          <a:extLst>
            <a:ext uri="{FF2B5EF4-FFF2-40B4-BE49-F238E27FC236}">
              <a16:creationId xmlns:a16="http://schemas.microsoft.com/office/drawing/2014/main" id="{4AEABE5A-C8FB-42E8-A840-090D1DA7EEB4}"/>
            </a:ext>
          </a:extLst>
        </xdr:cNvPr>
        <xdr:cNvSpPr txBox="1"/>
      </xdr:nvSpPr>
      <xdr:spPr bwMode="auto">
        <a:xfrm>
          <a:off x="0" y="12237720"/>
          <a:ext cx="3019425" cy="0"/>
        </a:xfrm>
        <a:prstGeom prst="rect">
          <a:avLst/>
        </a:prstGeom>
        <a:solidFill>
          <a:srgbClr val="FFFFFF"/>
        </a:solidFill>
        <a:ln>
          <a:noFill/>
        </a:ln>
        <a:extLst>
          <a:ext uri="{91240B29-F687-4F45-9708-019B960494DF}">
            <a14:hiddenLine xmlns:a14="http://schemas.microsoft.com/office/drawing/2010/main" w="9525">
              <a:solidFill>
                <a:srgbClr val="0000FF"/>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Garamond"/>
            </a:rPr>
            <a:t>Note: Per D.00-07-020, if any utility has a single CBO or private contractor, such that this table would reveal confidential pricing information, the information will be submitted to the Commission, subject to Commission-approved confidentiality agreements.</a:t>
          </a:r>
        </a:p>
      </xdr:txBody>
    </xdr:sp>
    <xdr:clientData/>
  </xdr:twoCellAnchor>
  <xdr:twoCellAnchor>
    <xdr:from>
      <xdr:col>0</xdr:col>
      <xdr:colOff>0</xdr:colOff>
      <xdr:row>73</xdr:row>
      <xdr:rowOff>0</xdr:rowOff>
    </xdr:from>
    <xdr:to>
      <xdr:col>4</xdr:col>
      <xdr:colOff>428625</xdr:colOff>
      <xdr:row>73</xdr:row>
      <xdr:rowOff>0</xdr:rowOff>
    </xdr:to>
    <xdr:sp macro="" textlink="">
      <xdr:nvSpPr>
        <xdr:cNvPr id="4" name="Text Box 3">
          <a:extLst>
            <a:ext uri="{FF2B5EF4-FFF2-40B4-BE49-F238E27FC236}">
              <a16:creationId xmlns:a16="http://schemas.microsoft.com/office/drawing/2014/main" id="{3E99B5DE-C108-4F2A-85E2-2111467208D1}"/>
            </a:ext>
          </a:extLst>
        </xdr:cNvPr>
        <xdr:cNvSpPr txBox="1"/>
      </xdr:nvSpPr>
      <xdr:spPr bwMode="auto">
        <a:xfrm>
          <a:off x="0" y="12237720"/>
          <a:ext cx="3019425" cy="0"/>
        </a:xfrm>
        <a:prstGeom prst="rect">
          <a:avLst/>
        </a:prstGeom>
        <a:solidFill>
          <a:srgbClr val="FFFFFF"/>
        </a:solidFill>
        <a:ln>
          <a:noFill/>
        </a:ln>
        <a:extLst>
          <a:ext uri="{91240B29-F687-4F45-9708-019B960494DF}">
            <a14:hiddenLine xmlns:a14="http://schemas.microsoft.com/office/drawing/2010/main" w="9525">
              <a:solidFill>
                <a:srgbClr val="0000FF"/>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Garamond"/>
            </a:rPr>
            <a:t>Note: Per D.00-07-020, if any utility has a single CBO or private contractor, such that this table would reveal confidential pricing information, the information will be submitted to the Commission, subject to Commission-approved confidentiality agreements.</a:t>
          </a:r>
        </a:p>
      </xdr:txBody>
    </xdr:sp>
    <xdr:clientData/>
  </xdr:twoCellAnchor>
  <xdr:twoCellAnchor>
    <xdr:from>
      <xdr:col>0</xdr:col>
      <xdr:colOff>0</xdr:colOff>
      <xdr:row>73</xdr:row>
      <xdr:rowOff>0</xdr:rowOff>
    </xdr:from>
    <xdr:to>
      <xdr:col>4</xdr:col>
      <xdr:colOff>428625</xdr:colOff>
      <xdr:row>73</xdr:row>
      <xdr:rowOff>0</xdr:rowOff>
    </xdr:to>
    <xdr:sp macro="" textlink="">
      <xdr:nvSpPr>
        <xdr:cNvPr id="5" name="Text Box 4">
          <a:extLst>
            <a:ext uri="{FF2B5EF4-FFF2-40B4-BE49-F238E27FC236}">
              <a16:creationId xmlns:a16="http://schemas.microsoft.com/office/drawing/2014/main" id="{7B73E6A7-3D26-40BE-99A2-D3A454F8228A}"/>
            </a:ext>
          </a:extLst>
        </xdr:cNvPr>
        <xdr:cNvSpPr txBox="1"/>
      </xdr:nvSpPr>
      <xdr:spPr bwMode="auto">
        <a:xfrm>
          <a:off x="0" y="12237720"/>
          <a:ext cx="3019425" cy="0"/>
        </a:xfrm>
        <a:prstGeom prst="rect">
          <a:avLst/>
        </a:prstGeom>
        <a:solidFill>
          <a:srgbClr val="FFFFFF"/>
        </a:solidFill>
        <a:ln>
          <a:noFill/>
        </a:ln>
        <a:extLst>
          <a:ext uri="{91240B29-F687-4F45-9708-019B960494DF}">
            <a14:hiddenLine xmlns:a14="http://schemas.microsoft.com/office/drawing/2010/main" w="9525">
              <a:solidFill>
                <a:srgbClr val="0000FF"/>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Garamond"/>
            </a:rPr>
            <a:t>Note: Per D.00-07-020, if any utility has a single CBO or private contractor, such that this table would reveal confidential pricing information, the information will be submitted to the Commission, subject to Commission-approved confidentiality agreements.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56.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57.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58.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59.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60.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61.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62.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63.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29DD-667E-4091-A338-A91B1D6B8191}">
  <sheetPr>
    <tabColor rgb="FF00B050"/>
    <pageSetUpPr fitToPage="1"/>
  </sheetPr>
  <dimension ref="A1:AC49"/>
  <sheetViews>
    <sheetView topLeftCell="A23" workbookViewId="0">
      <selection activeCell="L37" sqref="L37"/>
    </sheetView>
  </sheetViews>
  <sheetFormatPr defaultColWidth="9.42578125" defaultRowHeight="12.75"/>
  <cols>
    <col min="1" max="1" width="44.28515625" style="12" customWidth="1"/>
    <col min="2" max="3" width="22.5703125" style="12" customWidth="1"/>
    <col min="4" max="4" width="21.140625" style="12" customWidth="1"/>
    <col min="5" max="5" width="12.5703125" style="12" customWidth="1"/>
    <col min="6" max="16384" width="9.42578125" style="12"/>
  </cols>
  <sheetData>
    <row r="1" spans="1:29" s="24" customFormat="1" ht="15.75">
      <c r="A1" s="2402" t="s">
        <v>0</v>
      </c>
      <c r="B1" s="2402"/>
      <c r="C1" s="2402"/>
      <c r="D1" s="2402"/>
      <c r="E1" s="55"/>
      <c r="F1" s="55"/>
      <c r="G1" s="55"/>
      <c r="H1" s="55"/>
      <c r="I1" s="55"/>
      <c r="J1" s="55"/>
      <c r="K1" s="55"/>
      <c r="L1" s="55"/>
      <c r="M1" s="55"/>
      <c r="N1" s="55"/>
      <c r="O1" s="55"/>
      <c r="P1" s="55"/>
      <c r="Q1" s="55"/>
      <c r="R1" s="55"/>
      <c r="S1" s="55"/>
      <c r="T1" s="55"/>
      <c r="U1" s="55"/>
      <c r="V1" s="55"/>
      <c r="W1" s="55"/>
      <c r="X1" s="55"/>
      <c r="Y1" s="55"/>
      <c r="Z1" s="55"/>
      <c r="AA1" s="55"/>
      <c r="AB1" s="55"/>
      <c r="AC1" s="55"/>
    </row>
    <row r="2" spans="1:29" s="24" customFormat="1" ht="16.149999999999999" customHeight="1">
      <c r="A2" s="2403" t="s">
        <v>1</v>
      </c>
      <c r="B2" s="2403"/>
      <c r="C2" s="2403"/>
      <c r="D2" s="2403"/>
      <c r="E2" s="186"/>
    </row>
    <row r="3" spans="1:29" s="24" customFormat="1" ht="14.65" customHeight="1">
      <c r="A3" s="2403" t="s">
        <v>2</v>
      </c>
      <c r="B3" s="2403"/>
      <c r="C3" s="2403"/>
      <c r="D3" s="2403"/>
      <c r="E3" s="186"/>
    </row>
    <row r="4" spans="1:29" s="24" customFormat="1" ht="15.75">
      <c r="A4" s="2403" t="s">
        <v>3</v>
      </c>
      <c r="B4" s="2403"/>
      <c r="C4" s="2403"/>
      <c r="D4" s="2403"/>
      <c r="E4" s="183"/>
    </row>
    <row r="5" spans="1:29" s="24" customFormat="1" ht="15.75">
      <c r="A5" s="2404" t="s">
        <v>4</v>
      </c>
      <c r="B5" s="2404"/>
      <c r="C5" s="2404"/>
      <c r="D5" s="2404"/>
      <c r="E5" s="183"/>
    </row>
    <row r="6" spans="1:29" s="24" customFormat="1" ht="16.5" thickBot="1">
      <c r="A6" s="2403"/>
      <c r="B6" s="2403"/>
      <c r="C6" s="2403"/>
      <c r="D6" s="2403"/>
      <c r="E6" s="183"/>
    </row>
    <row r="7" spans="1:29" s="24" customFormat="1" ht="15.75">
      <c r="A7" s="173" t="s">
        <v>5</v>
      </c>
      <c r="B7" s="57"/>
      <c r="C7" s="171"/>
      <c r="D7" s="57"/>
      <c r="E7" s="183"/>
    </row>
    <row r="8" spans="1:29" s="24" customFormat="1" ht="19.5" thickBot="1">
      <c r="A8" s="114"/>
      <c r="B8" s="172"/>
      <c r="C8" s="57"/>
      <c r="D8" s="57"/>
    </row>
    <row r="9" spans="1:29" s="24" customFormat="1" ht="19.5" thickBot="1">
      <c r="A9" s="2408" t="s">
        <v>6</v>
      </c>
      <c r="B9" s="2409"/>
      <c r="C9" s="2409"/>
      <c r="D9" s="2410"/>
    </row>
    <row r="10" spans="1:29" s="24" customFormat="1" ht="45.6" customHeight="1" thickBot="1">
      <c r="A10" s="1361">
        <v>2024</v>
      </c>
      <c r="B10" s="1362" t="s">
        <v>7</v>
      </c>
      <c r="C10" s="1364" t="s">
        <v>8</v>
      </c>
      <c r="D10" s="1356" t="s">
        <v>9</v>
      </c>
    </row>
    <row r="11" spans="1:29" s="24" customFormat="1" ht="15.75">
      <c r="A11" s="182" t="s">
        <v>10</v>
      </c>
      <c r="B11" s="181">
        <f>'ESA Table 11'!D44</f>
        <v>30210211.999999993</v>
      </c>
      <c r="C11" s="1357">
        <f>'ESA Table 11'!G44</f>
        <v>19833002.600865208</v>
      </c>
      <c r="D11" s="1355">
        <f>C11/B11</f>
        <v>0.65649994779464682</v>
      </c>
      <c r="E11" s="177"/>
      <c r="F11" s="1696"/>
    </row>
    <row r="12" spans="1:29" s="24" customFormat="1" ht="18.75">
      <c r="A12" s="1132" t="s">
        <v>11</v>
      </c>
      <c r="B12" s="1343">
        <f>5626078+2824866+2154503</f>
        <v>10605447</v>
      </c>
      <c r="C12" s="1435">
        <v>0</v>
      </c>
      <c r="D12" s="169">
        <f>C12/B12</f>
        <v>0</v>
      </c>
    </row>
    <row r="13" spans="1:29" s="24" customFormat="1" ht="15.75">
      <c r="A13" s="1132" t="s">
        <v>12</v>
      </c>
      <c r="B13" s="180">
        <v>14138</v>
      </c>
      <c r="C13" s="1436">
        <f>'ESA Table 2 Main'!E105+'ESA Table 2B PP PD'!C70+'ESA Table 2B PP PD'!M70+'ESA Table 2A MFWB'!O137</f>
        <v>9576</v>
      </c>
      <c r="D13" s="169">
        <v>0.68</v>
      </c>
    </row>
    <row r="14" spans="1:29" s="24" customFormat="1" ht="15.75">
      <c r="A14" s="1132" t="s">
        <v>13</v>
      </c>
      <c r="B14" s="180">
        <v>2769999</v>
      </c>
      <c r="C14" s="1436">
        <f>'ESA Summary Table 1'!E36</f>
        <v>1769956.5108557004</v>
      </c>
      <c r="D14" s="169">
        <v>0.62</v>
      </c>
      <c r="E14" s="177"/>
    </row>
    <row r="15" spans="1:29" s="24" customFormat="1" ht="15.75">
      <c r="A15" s="1132" t="s">
        <v>14</v>
      </c>
      <c r="B15" s="180">
        <v>404</v>
      </c>
      <c r="C15" s="1436">
        <f>'ESA Summary Table 1'!F36</f>
        <v>241.43649999999943</v>
      </c>
      <c r="D15" s="169">
        <v>0.57999999999999996</v>
      </c>
      <c r="E15" s="177"/>
    </row>
    <row r="16" spans="1:29" s="24" customFormat="1" ht="16.5" thickBot="1">
      <c r="A16" s="1360" t="s">
        <v>15</v>
      </c>
      <c r="B16" s="1359">
        <v>115389</v>
      </c>
      <c r="C16" s="1358">
        <f>'ESA Summary Table 1'!G36</f>
        <v>75791.439204599999</v>
      </c>
      <c r="D16" s="1363">
        <v>0.64</v>
      </c>
      <c r="E16" s="177"/>
    </row>
    <row r="17" spans="1:5" s="24" customFormat="1" ht="15.75">
      <c r="A17" s="174"/>
      <c r="B17" s="179"/>
      <c r="C17" s="179"/>
      <c r="D17" s="162"/>
      <c r="E17" s="177"/>
    </row>
    <row r="18" spans="1:5" s="24" customFormat="1" ht="46.5" customHeight="1">
      <c r="A18" s="2411" t="s">
        <v>16</v>
      </c>
      <c r="B18" s="2411"/>
      <c r="C18" s="2411"/>
      <c r="D18" s="2411"/>
    </row>
    <row r="19" spans="1:5" s="24" customFormat="1" ht="80.099999999999994" customHeight="1">
      <c r="A19" s="2411" t="s">
        <v>17</v>
      </c>
      <c r="B19" s="2411"/>
      <c r="C19" s="2411"/>
      <c r="D19" s="2411"/>
    </row>
    <row r="20" spans="1:5" s="24" customFormat="1" ht="15.75">
      <c r="A20" s="176"/>
      <c r="B20" s="176"/>
      <c r="C20" s="176"/>
      <c r="D20" s="176"/>
    </row>
    <row r="21" spans="1:5" ht="16.5" thickBot="1">
      <c r="A21" s="174"/>
      <c r="B21" s="57"/>
      <c r="C21" s="57"/>
      <c r="D21" s="57"/>
    </row>
    <row r="22" spans="1:5" ht="18.75">
      <c r="A22" s="173" t="s">
        <v>18</v>
      </c>
      <c r="B22" s="172"/>
      <c r="C22" s="171"/>
      <c r="D22" s="57"/>
    </row>
    <row r="23" spans="1:5" ht="16.5" thickBot="1">
      <c r="A23" s="170"/>
      <c r="B23" s="57"/>
      <c r="C23" s="57"/>
      <c r="D23" s="57"/>
    </row>
    <row r="24" spans="1:5" ht="16.5" thickBot="1">
      <c r="A24" s="2405" t="s">
        <v>19</v>
      </c>
      <c r="B24" s="2406"/>
      <c r="C24" s="2406"/>
      <c r="D24" s="2407"/>
    </row>
    <row r="25" spans="1:5" ht="16.5" thickBot="1">
      <c r="A25" s="410">
        <v>2024</v>
      </c>
      <c r="B25" s="411" t="s">
        <v>20</v>
      </c>
      <c r="C25" s="411" t="s">
        <v>8</v>
      </c>
      <c r="D25" s="411" t="s">
        <v>9</v>
      </c>
    </row>
    <row r="26" spans="1:5" ht="15.75">
      <c r="A26" s="412" t="s">
        <v>21</v>
      </c>
      <c r="B26" s="413">
        <f>'CARE- Table 1'!E18</f>
        <v>7013367.9199999999</v>
      </c>
      <c r="C26" s="413">
        <f>'CARE- Table 1'!D18</f>
        <v>5812202.6499999827</v>
      </c>
      <c r="D26" s="414">
        <f>'CARE- Table 1'!F18</f>
        <v>0.82873203235571635</v>
      </c>
    </row>
    <row r="27" spans="1:5" ht="15.75">
      <c r="A27" s="1133" t="s">
        <v>22</v>
      </c>
      <c r="B27" s="415">
        <f>'CARE- Table 1'!E20</f>
        <v>124031180</v>
      </c>
      <c r="C27" s="415">
        <f>'CARE- Table 1'!D20</f>
        <v>212441433.89000002</v>
      </c>
      <c r="D27" s="416">
        <f>'CARE- Table 1'!F20</f>
        <v>1.7128066820778454</v>
      </c>
    </row>
    <row r="28" spans="1:5" ht="15.75">
      <c r="A28" s="1133" t="s">
        <v>23</v>
      </c>
      <c r="B28" s="415">
        <f>'CARE- Table 1'!E21</f>
        <v>0</v>
      </c>
      <c r="C28" s="415">
        <f>'CARE- Table 1'!D21</f>
        <v>0</v>
      </c>
      <c r="D28" s="416">
        <f>'CARE- Table 1'!F21</f>
        <v>0</v>
      </c>
    </row>
    <row r="29" spans="1:5" ht="15.75">
      <c r="A29" s="1134" t="s">
        <v>24</v>
      </c>
      <c r="B29" s="417">
        <f>'CARE- Table 1'!E23</f>
        <v>131044547.92</v>
      </c>
      <c r="C29" s="417">
        <f>'CARE- Table 1'!D23</f>
        <v>218253636.53999999</v>
      </c>
      <c r="D29" s="416">
        <f>'CARE- Table 1'!F23</f>
        <v>1.6654919262512116</v>
      </c>
    </row>
    <row r="30" spans="1:5" ht="63">
      <c r="A30" s="1135" t="s">
        <v>25</v>
      </c>
      <c r="B30" s="418" t="s">
        <v>26</v>
      </c>
      <c r="C30" s="418" t="s">
        <v>27</v>
      </c>
      <c r="D30" s="419" t="s">
        <v>28</v>
      </c>
    </row>
    <row r="31" spans="1:5" ht="15.75">
      <c r="A31" s="1136" t="s">
        <v>29</v>
      </c>
      <c r="B31" s="420">
        <f>'CARE-Table 2'!E20</f>
        <v>1775</v>
      </c>
      <c r="C31" s="420">
        <f>'CARE-Table 2'!J20</f>
        <v>69721</v>
      </c>
      <c r="D31" s="2373">
        <f>'CARE-Table 2'!O20</f>
        <v>106738</v>
      </c>
    </row>
    <row r="32" spans="1:5" ht="31.5">
      <c r="A32" s="1137" t="s">
        <v>30</v>
      </c>
      <c r="B32" s="418" t="s">
        <v>31</v>
      </c>
      <c r="C32" s="421" t="s">
        <v>32</v>
      </c>
      <c r="D32" s="422" t="s">
        <v>33</v>
      </c>
    </row>
    <row r="33" spans="1:4" ht="16.5" thickBot="1">
      <c r="A33" s="1437" t="s">
        <v>34</v>
      </c>
      <c r="B33" s="1438">
        <f>'CARE-Table 2'!AA20</f>
        <v>289930</v>
      </c>
      <c r="C33" s="1438">
        <f>'CARE-Table 2'!Z20</f>
        <v>305902</v>
      </c>
      <c r="D33" s="1439">
        <f>'CARE-Table 2'!AB20</f>
        <v>1.0550891594522815</v>
      </c>
    </row>
    <row r="34" spans="1:4" ht="15.75">
      <c r="A34" s="164"/>
      <c r="B34" s="163"/>
      <c r="C34" s="163"/>
      <c r="D34" s="162"/>
    </row>
    <row r="35" spans="1:4" ht="16.5" thickBot="1">
      <c r="A35" s="164"/>
      <c r="B35" s="163"/>
      <c r="C35" s="163"/>
      <c r="D35" s="162"/>
    </row>
    <row r="36" spans="1:4" ht="18.75">
      <c r="A36" s="173" t="s">
        <v>35</v>
      </c>
      <c r="B36" s="172"/>
      <c r="C36" s="171"/>
      <c r="D36" s="57"/>
    </row>
    <row r="37" spans="1:4" ht="16.5" thickBot="1">
      <c r="A37" s="170"/>
      <c r="B37" s="57"/>
      <c r="C37" s="57"/>
      <c r="D37" s="57"/>
    </row>
    <row r="38" spans="1:4" ht="16.5" thickBot="1">
      <c r="A38" s="2405" t="s">
        <v>36</v>
      </c>
      <c r="B38" s="2406"/>
      <c r="C38" s="2406"/>
      <c r="D38" s="2407"/>
    </row>
    <row r="39" spans="1:4" ht="16.5" thickBot="1">
      <c r="A39" s="410">
        <v>2024</v>
      </c>
      <c r="B39" s="411" t="s">
        <v>20</v>
      </c>
      <c r="C39" s="411" t="s">
        <v>8</v>
      </c>
      <c r="D39" s="411" t="s">
        <v>9</v>
      </c>
    </row>
    <row r="40" spans="1:4" ht="15.75">
      <c r="A40" s="412" t="s">
        <v>21</v>
      </c>
      <c r="B40" s="413">
        <f>'FERA-Table 1'!E17</f>
        <v>621815</v>
      </c>
      <c r="C40" s="413">
        <f>'FERA-Table 1'!D17</f>
        <v>657229.64</v>
      </c>
      <c r="D40" s="414">
        <f>'FERA-Table 1'!F17</f>
        <v>1.0569536598505986</v>
      </c>
    </row>
    <row r="41" spans="1:4" ht="15.75">
      <c r="A41" s="1133" t="s">
        <v>22</v>
      </c>
      <c r="B41" s="415">
        <f>'FERA-Table 1'!E19</f>
        <v>4444713</v>
      </c>
      <c r="C41" s="415">
        <f>'FERA-Table 1'!D19</f>
        <v>3827621</v>
      </c>
      <c r="D41" s="416">
        <f>'FERA-Table 1'!F19</f>
        <v>0.86116268924450246</v>
      </c>
    </row>
    <row r="42" spans="1:4" ht="15.75">
      <c r="A42" s="1133" t="s">
        <v>23</v>
      </c>
      <c r="B42" s="415">
        <f>'FERA-Table 1'!E20</f>
        <v>0</v>
      </c>
      <c r="C42" s="415">
        <f>'FERA-Table 1'!D20</f>
        <v>0</v>
      </c>
      <c r="D42" s="416">
        <f>'FERA-Table 1'!F20</f>
        <v>0</v>
      </c>
    </row>
    <row r="43" spans="1:4" ht="15.75">
      <c r="A43" s="1134" t="s">
        <v>24</v>
      </c>
      <c r="B43" s="417">
        <f>'FERA-Table 1'!E22</f>
        <v>5066528</v>
      </c>
      <c r="C43" s="417">
        <f>'FERA-Table 1'!D22</f>
        <v>4484850.6399999997</v>
      </c>
      <c r="D43" s="416">
        <f>'FERA-Table 1'!F22</f>
        <v>0.88519211578422141</v>
      </c>
    </row>
    <row r="44" spans="1:4" ht="63">
      <c r="A44" s="1135" t="s">
        <v>37</v>
      </c>
      <c r="B44" s="418" t="s">
        <v>26</v>
      </c>
      <c r="C44" s="418" t="s">
        <v>27</v>
      </c>
      <c r="D44" s="419" t="s">
        <v>28</v>
      </c>
    </row>
    <row r="45" spans="1:4" ht="15.75">
      <c r="A45" s="1136" t="s">
        <v>29</v>
      </c>
      <c r="B45" s="420">
        <f>'FERA-Table 2'!E19</f>
        <v>58</v>
      </c>
      <c r="C45" s="420">
        <f>'FERA-Table 2'!J19</f>
        <v>7649</v>
      </c>
      <c r="D45" s="2373">
        <f>'FERA-Table 2'!O19</f>
        <v>2151</v>
      </c>
    </row>
    <row r="46" spans="1:4" ht="31.5">
      <c r="A46" s="1137" t="s">
        <v>38</v>
      </c>
      <c r="B46" s="418" t="s">
        <v>31</v>
      </c>
      <c r="C46" s="421" t="s">
        <v>32</v>
      </c>
      <c r="D46" s="422" t="s">
        <v>33</v>
      </c>
    </row>
    <row r="47" spans="1:4" ht="16.5" thickBot="1">
      <c r="A47" s="1440" t="s">
        <v>34</v>
      </c>
      <c r="B47" s="1438">
        <f>'FERA-Table 2'!AA19</f>
        <v>41374</v>
      </c>
      <c r="C47" s="1438">
        <f>'FERA-Table 2'!Z19</f>
        <v>12768</v>
      </c>
      <c r="D47" s="1439">
        <f>'FERA-Table 2'!AB19</f>
        <v>0.30859960361579736</v>
      </c>
    </row>
    <row r="48" spans="1:4" ht="15.75">
      <c r="A48" s="164"/>
      <c r="B48" s="163"/>
      <c r="C48" s="163"/>
      <c r="D48" s="162"/>
    </row>
    <row r="49" spans="1:4" ht="15.75">
      <c r="A49" s="164"/>
      <c r="B49" s="163"/>
      <c r="C49" s="163"/>
      <c r="D49" s="162"/>
    </row>
  </sheetData>
  <mergeCells count="11">
    <mergeCell ref="A38:D38"/>
    <mergeCell ref="A9:D9"/>
    <mergeCell ref="A18:D18"/>
    <mergeCell ref="A24:D24"/>
    <mergeCell ref="A19:D19"/>
    <mergeCell ref="A1:D1"/>
    <mergeCell ref="A2:D2"/>
    <mergeCell ref="A3:D3"/>
    <mergeCell ref="A4:D4"/>
    <mergeCell ref="A6:D6"/>
    <mergeCell ref="A5:D5"/>
  </mergeCells>
  <printOptions horizontalCentered="1" verticalCentered="1"/>
  <pageMargins left="0.25" right="0.25" top="0.5" bottom="0.5" header="0.3" footer="0.3"/>
  <pageSetup scale="71" orientation="portrait" r:id="rId1"/>
  <headerFooter scaleWithDoc="0"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8F56-B98C-4C27-AA1B-3C57D8D62944}">
  <sheetPr>
    <tabColor rgb="FF00B050"/>
    <pageSetUpPr fitToPage="1"/>
  </sheetPr>
  <dimension ref="A1:L44"/>
  <sheetViews>
    <sheetView topLeftCell="A23" workbookViewId="0">
      <selection activeCell="J10" sqref="J10"/>
    </sheetView>
  </sheetViews>
  <sheetFormatPr defaultColWidth="8.7109375" defaultRowHeight="12.75"/>
  <cols>
    <col min="1" max="1" width="44.7109375" style="86" customWidth="1"/>
    <col min="2" max="4" width="14" style="86" bestFit="1" customWidth="1"/>
    <col min="5" max="5" width="13.85546875" style="86" customWidth="1"/>
    <col min="6" max="7" width="14" style="86" bestFit="1" customWidth="1"/>
    <col min="8" max="10" width="9.7109375" style="86" customWidth="1"/>
    <col min="11" max="11" width="11.7109375" style="86" customWidth="1"/>
    <col min="12" max="16384" width="8.7109375" style="86"/>
  </cols>
  <sheetData>
    <row r="1" spans="1:12" ht="18.75">
      <c r="A1" s="2419" t="s">
        <v>0</v>
      </c>
      <c r="B1" s="2419"/>
      <c r="C1" s="2419"/>
      <c r="D1" s="2419"/>
      <c r="E1" s="2419"/>
      <c r="F1" s="2419"/>
      <c r="G1" s="2419"/>
      <c r="H1" s="2419"/>
      <c r="I1" s="2419"/>
      <c r="J1" s="2419"/>
    </row>
    <row r="2" spans="1:12" ht="18.75">
      <c r="A2" s="2412" t="s">
        <v>39</v>
      </c>
      <c r="B2" s="2413"/>
      <c r="C2" s="2413"/>
      <c r="D2" s="2413"/>
      <c r="E2" s="2413"/>
      <c r="F2" s="2413"/>
      <c r="G2" s="2413"/>
      <c r="H2" s="2413"/>
      <c r="I2" s="2413"/>
      <c r="J2" s="2413"/>
    </row>
    <row r="3" spans="1:12" ht="18.75">
      <c r="A3" s="2420" t="s">
        <v>40</v>
      </c>
      <c r="B3" s="2421"/>
      <c r="C3" s="2421"/>
      <c r="D3" s="2421"/>
      <c r="E3" s="2421"/>
      <c r="F3" s="2421"/>
      <c r="G3" s="2421"/>
      <c r="H3" s="2421"/>
      <c r="I3" s="2421"/>
      <c r="J3" s="2421"/>
    </row>
    <row r="4" spans="1:12" ht="15.75">
      <c r="A4" s="191"/>
      <c r="B4" s="190"/>
      <c r="C4" s="190"/>
      <c r="D4" s="190"/>
      <c r="E4" s="190"/>
      <c r="F4" s="190"/>
      <c r="G4" s="190"/>
      <c r="H4" s="190"/>
      <c r="I4" s="190"/>
      <c r="J4" s="190"/>
    </row>
    <row r="5" spans="1:12" ht="16.899999999999999" customHeight="1">
      <c r="A5" s="2414" t="s">
        <v>41</v>
      </c>
      <c r="B5" s="2415"/>
      <c r="C5" s="2415"/>
      <c r="D5" s="2415"/>
      <c r="E5" s="2416"/>
      <c r="F5" s="2416"/>
      <c r="G5" s="2416"/>
      <c r="H5" s="2416"/>
      <c r="I5" s="2416"/>
      <c r="J5" s="2417"/>
    </row>
    <row r="6" spans="1:12" ht="18.75">
      <c r="A6" s="425"/>
      <c r="B6" s="2422" t="s">
        <v>42</v>
      </c>
      <c r="C6" s="2423"/>
      <c r="D6" s="2424"/>
      <c r="E6" s="2425" t="s">
        <v>43</v>
      </c>
      <c r="F6" s="2426"/>
      <c r="G6" s="2427"/>
      <c r="H6" s="2428" t="s">
        <v>44</v>
      </c>
      <c r="I6" s="2429"/>
      <c r="J6" s="2430"/>
    </row>
    <row r="7" spans="1:12" ht="15.75">
      <c r="A7" s="426" t="s">
        <v>45</v>
      </c>
      <c r="B7" s="2010" t="s">
        <v>46</v>
      </c>
      <c r="C7" s="945" t="s">
        <v>47</v>
      </c>
      <c r="D7" s="2011" t="s">
        <v>48</v>
      </c>
      <c r="E7" s="1056" t="s">
        <v>46</v>
      </c>
      <c r="F7" s="945" t="s">
        <v>47</v>
      </c>
      <c r="G7" s="946" t="s">
        <v>48</v>
      </c>
      <c r="H7" s="944" t="s">
        <v>46</v>
      </c>
      <c r="I7" s="945" t="s">
        <v>47</v>
      </c>
      <c r="J7" s="946" t="s">
        <v>48</v>
      </c>
    </row>
    <row r="8" spans="1:12" ht="15.75">
      <c r="A8" s="426"/>
      <c r="B8" s="2012"/>
      <c r="C8" s="2009"/>
      <c r="D8" s="2013"/>
      <c r="E8" s="949"/>
      <c r="F8" s="949"/>
      <c r="G8" s="950"/>
      <c r="H8" s="951"/>
      <c r="I8" s="949"/>
      <c r="J8" s="950"/>
    </row>
    <row r="9" spans="1:12" ht="18" customHeight="1">
      <c r="A9" s="427" t="s">
        <v>49</v>
      </c>
      <c r="B9" s="2014">
        <f>+'ESA Table 11'!B44-SUM(B10:B16)</f>
        <v>9587680.0558336452</v>
      </c>
      <c r="C9" s="2008">
        <f>+'ESA Table 11'!C44-SUM(C10:C16)</f>
        <v>9289124.9441663492</v>
      </c>
      <c r="D9" s="2015">
        <f>+B9+C9</f>
        <v>18876804.999999993</v>
      </c>
      <c r="E9" s="933">
        <f>'ESA Table 1'!E29</f>
        <v>6928580.6916001029</v>
      </c>
      <c r="F9" s="947">
        <f>'ESA Table 1'!F29</f>
        <v>8771326.4584001023</v>
      </c>
      <c r="G9" s="948">
        <f>SUM(E9:F9)</f>
        <v>15699907.150000205</v>
      </c>
      <c r="H9" s="926">
        <f t="shared" ref="H9:J12" si="0">E9/B9</f>
        <v>0.72265455785462851</v>
      </c>
      <c r="I9" s="927">
        <f t="shared" si="0"/>
        <v>0.9442575604399176</v>
      </c>
      <c r="J9" s="928">
        <f t="shared" si="0"/>
        <v>0.83170362516327379</v>
      </c>
    </row>
    <row r="10" spans="1:12" ht="18" customHeight="1">
      <c r="A10" s="427" t="s">
        <v>50</v>
      </c>
      <c r="B10" s="2014">
        <f>'ESA Table 11'!B26</f>
        <v>6039367</v>
      </c>
      <c r="C10" s="2008">
        <f>'ESA Table 11'!C26</f>
        <v>2974721</v>
      </c>
      <c r="D10" s="2015">
        <f t="shared" ref="D10:D12" si="1">+B10+C10</f>
        <v>9014088</v>
      </c>
      <c r="E10" s="930">
        <f>'ESA Table 11'!E26</f>
        <v>2014390.6794659998</v>
      </c>
      <c r="F10" s="931">
        <f>'ESA Table 11'!F26</f>
        <v>1028264.821399</v>
      </c>
      <c r="G10" s="932">
        <f t="shared" ref="G10:G12" si="2">SUM(E10:F10)</f>
        <v>3042655.5008649998</v>
      </c>
      <c r="H10" s="926">
        <f t="shared" si="0"/>
        <v>0.33354334642455075</v>
      </c>
      <c r="I10" s="927">
        <f t="shared" si="0"/>
        <v>0.34566765131889682</v>
      </c>
      <c r="J10" s="928">
        <f t="shared" si="0"/>
        <v>0.33754446382873121</v>
      </c>
    </row>
    <row r="11" spans="1:12" ht="18" customHeight="1">
      <c r="A11" s="427" t="s">
        <v>51</v>
      </c>
      <c r="B11" s="2014">
        <f>'ESA Table 11'!B27</f>
        <v>763341.5</v>
      </c>
      <c r="C11" s="2008">
        <f>'ESA Table 11'!C27</f>
        <v>763341.5</v>
      </c>
      <c r="D11" s="2015">
        <f t="shared" si="1"/>
        <v>1526683</v>
      </c>
      <c r="E11" s="930">
        <f>'ESA Table 11'!E27</f>
        <v>403205.28500000009</v>
      </c>
      <c r="F11" s="931">
        <f>'ESA Table 11'!F27</f>
        <v>403205.28500000009</v>
      </c>
      <c r="G11" s="932">
        <f t="shared" si="2"/>
        <v>806410.57000000018</v>
      </c>
      <c r="H11" s="926">
        <f t="shared" si="0"/>
        <v>0.5282108794032554</v>
      </c>
      <c r="I11" s="927">
        <f t="shared" si="0"/>
        <v>0.5282108794032554</v>
      </c>
      <c r="J11" s="928">
        <f t="shared" si="0"/>
        <v>0.5282108794032554</v>
      </c>
    </row>
    <row r="12" spans="1:12" ht="18" customHeight="1">
      <c r="A12" s="429" t="s">
        <v>52</v>
      </c>
      <c r="B12" s="2014">
        <f>+'ESA Table 11'!B42</f>
        <v>238688</v>
      </c>
      <c r="C12" s="2008">
        <f>+'ESA Table 11'!C42</f>
        <v>238688</v>
      </c>
      <c r="D12" s="2016">
        <f t="shared" si="1"/>
        <v>477376</v>
      </c>
      <c r="E12" s="933">
        <f>+'ESA Table 11'!E42</f>
        <v>142014.68999999994</v>
      </c>
      <c r="F12" s="934">
        <f>+'ESA Table 11'!F42</f>
        <v>142014.68999999994</v>
      </c>
      <c r="G12" s="935">
        <f t="shared" si="2"/>
        <v>284029.37999999989</v>
      </c>
      <c r="H12" s="926">
        <f t="shared" si="0"/>
        <v>0.59498043470974638</v>
      </c>
      <c r="I12" s="927">
        <f t="shared" si="0"/>
        <v>0.59498043470974638</v>
      </c>
      <c r="J12" s="928">
        <f t="shared" si="0"/>
        <v>0.59498043470974638</v>
      </c>
    </row>
    <row r="13" spans="1:12" ht="18" customHeight="1">
      <c r="A13" s="372" t="s">
        <v>53</v>
      </c>
      <c r="B13" s="2014"/>
      <c r="C13" s="2008"/>
      <c r="D13" s="2015"/>
      <c r="E13" s="933"/>
      <c r="F13" s="929"/>
      <c r="G13" s="935"/>
      <c r="H13" s="926"/>
      <c r="I13" s="927"/>
      <c r="J13" s="928"/>
      <c r="L13" s="1433"/>
    </row>
    <row r="14" spans="1:12" ht="18" customHeight="1">
      <c r="A14" s="444" t="s">
        <v>54</v>
      </c>
      <c r="B14" s="2014"/>
      <c r="C14" s="2008"/>
      <c r="D14" s="2015"/>
      <c r="E14" s="933"/>
      <c r="F14" s="929"/>
      <c r="G14" s="935"/>
      <c r="H14" s="926"/>
      <c r="I14" s="927"/>
      <c r="J14" s="928"/>
    </row>
    <row r="15" spans="1:12" ht="18" customHeight="1">
      <c r="A15" s="427" t="s">
        <v>55</v>
      </c>
      <c r="B15" s="2014"/>
      <c r="C15" s="2008"/>
      <c r="D15" s="2015"/>
      <c r="E15" s="933"/>
      <c r="F15" s="929"/>
      <c r="G15" s="935"/>
      <c r="H15" s="926"/>
      <c r="I15" s="927"/>
      <c r="J15" s="928"/>
    </row>
    <row r="16" spans="1:12" ht="18" customHeight="1">
      <c r="A16" s="427" t="s">
        <v>56</v>
      </c>
      <c r="B16" s="2014">
        <f>+'ESA Table 11'!B30</f>
        <v>315260</v>
      </c>
      <c r="C16" s="2008">
        <f>+'ESA Table 11'!C30</f>
        <v>0</v>
      </c>
      <c r="D16" s="2016">
        <f>+B16+C16</f>
        <v>315260</v>
      </c>
      <c r="E16" s="933"/>
      <c r="F16" s="934"/>
      <c r="G16" s="935"/>
      <c r="H16" s="926">
        <f>+E16/B16</f>
        <v>0</v>
      </c>
      <c r="I16" s="1255">
        <v>0</v>
      </c>
      <c r="J16" s="937">
        <f>+G16/D16</f>
        <v>0</v>
      </c>
    </row>
    <row r="17" spans="1:11" ht="18" customHeight="1">
      <c r="A17" s="430" t="s">
        <v>57</v>
      </c>
      <c r="B17" s="2017">
        <f>SUM(B9:B16)</f>
        <v>16944336.555833645</v>
      </c>
      <c r="C17" s="2018">
        <f>SUM(C9:C16)</f>
        <v>13265875.444166349</v>
      </c>
      <c r="D17" s="2019">
        <f>SUM(D9:D16)</f>
        <v>30210211.999999993</v>
      </c>
      <c r="E17" s="939">
        <f t="shared" ref="E17:G17" si="3">SUM(E9:E16)</f>
        <v>9488191.3460661024</v>
      </c>
      <c r="F17" s="940">
        <f t="shared" si="3"/>
        <v>10344811.254799102</v>
      </c>
      <c r="G17" s="938">
        <f t="shared" si="3"/>
        <v>19833002.600865204</v>
      </c>
      <c r="H17" s="1293">
        <f t="shared" ref="H17" si="4">E17/B17</f>
        <v>0.55996239892906752</v>
      </c>
      <c r="I17" s="1294">
        <f t="shared" ref="I17" si="5">F17/C17</f>
        <v>0.77980614987216834</v>
      </c>
      <c r="J17" s="1295">
        <f t="shared" ref="J17" si="6">G17/D17</f>
        <v>0.65649994779464671</v>
      </c>
    </row>
    <row r="18" spans="1:11" ht="15.75">
      <c r="A18" s="57"/>
      <c r="B18" s="57"/>
      <c r="C18" s="57"/>
      <c r="D18" s="57"/>
      <c r="E18" s="57"/>
      <c r="F18" s="178"/>
      <c r="G18" s="911"/>
      <c r="H18" s="57"/>
      <c r="I18" s="57"/>
      <c r="J18" s="57"/>
    </row>
    <row r="19" spans="1:11" ht="18" customHeight="1">
      <c r="A19" s="2431" t="s">
        <v>58</v>
      </c>
      <c r="B19" s="2431"/>
      <c r="C19" s="2431"/>
      <c r="D19" s="2431"/>
      <c r="E19" s="2431"/>
      <c r="F19" s="2431"/>
      <c r="G19" s="2431"/>
      <c r="H19" s="2431"/>
      <c r="I19" s="2431"/>
      <c r="J19" s="2431"/>
      <c r="K19"/>
    </row>
    <row r="20" spans="1:11" ht="36" customHeight="1">
      <c r="A20" s="2431" t="s">
        <v>59</v>
      </c>
      <c r="B20" s="2431"/>
      <c r="C20" s="2431"/>
      <c r="D20" s="2431"/>
      <c r="E20" s="2431"/>
      <c r="F20" s="2431"/>
      <c r="G20" s="2431"/>
      <c r="H20" s="2431"/>
      <c r="I20" s="2431"/>
      <c r="J20" s="2431"/>
      <c r="K20"/>
    </row>
    <row r="21" spans="1:11" customFormat="1" ht="46.5" customHeight="1">
      <c r="A21" s="2431" t="s">
        <v>60</v>
      </c>
      <c r="B21" s="2431"/>
      <c r="C21" s="2431"/>
      <c r="D21" s="2431"/>
      <c r="E21" s="2431"/>
      <c r="F21" s="2431"/>
      <c r="G21" s="2431"/>
      <c r="H21" s="2431"/>
      <c r="I21" s="2431"/>
      <c r="J21" s="2431"/>
    </row>
    <row r="22" spans="1:11" ht="18" customHeight="1">
      <c r="A22" s="952" t="s">
        <v>61</v>
      </c>
      <c r="B22" s="952"/>
      <c r="C22" s="952"/>
      <c r="D22" s="952"/>
      <c r="E22" s="952"/>
      <c r="F22" s="952"/>
      <c r="G22" s="952"/>
      <c r="H22" s="952"/>
      <c r="I22" s="952"/>
      <c r="J22" s="952"/>
    </row>
    <row r="23" spans="1:11" ht="66.75" customHeight="1">
      <c r="A23" s="2431" t="s">
        <v>62</v>
      </c>
      <c r="B23" s="2431"/>
      <c r="C23" s="2431"/>
      <c r="D23" s="2431"/>
      <c r="E23" s="2431"/>
      <c r="F23" s="2431"/>
      <c r="G23" s="2431"/>
      <c r="H23" s="2431"/>
      <c r="I23" s="2431"/>
      <c r="J23" s="2431"/>
    </row>
    <row r="24" spans="1:11" ht="22.5" customHeight="1" thickBot="1">
      <c r="A24" s="431"/>
      <c r="B24" s="239"/>
      <c r="C24" s="239"/>
      <c r="D24" s="432"/>
      <c r="E24" s="239"/>
      <c r="F24" s="239"/>
      <c r="G24" s="239"/>
      <c r="H24" s="239"/>
      <c r="I24" s="239"/>
      <c r="J24" s="239"/>
      <c r="K24" s="86" t="s">
        <v>63</v>
      </c>
    </row>
    <row r="25" spans="1:11" ht="16.5" thickBot="1">
      <c r="A25" s="2439" t="s">
        <v>64</v>
      </c>
      <c r="B25" s="2440"/>
      <c r="C25" s="2440"/>
      <c r="D25" s="2440"/>
      <c r="E25" s="2441"/>
      <c r="F25" s="2441"/>
      <c r="G25" s="2441"/>
      <c r="H25" s="2440"/>
      <c r="I25" s="2440"/>
      <c r="J25" s="2442"/>
      <c r="K25" s="12"/>
    </row>
    <row r="26" spans="1:11" ht="15.75">
      <c r="A26" s="425"/>
      <c r="B26" s="2432" t="s">
        <v>7</v>
      </c>
      <c r="C26" s="2433"/>
      <c r="D26" s="2434"/>
      <c r="E26" s="2435" t="s">
        <v>8</v>
      </c>
      <c r="F26" s="2436"/>
      <c r="G26" s="2437"/>
      <c r="H26" s="2432" t="s">
        <v>9</v>
      </c>
      <c r="I26" s="2433"/>
      <c r="J26" s="2438"/>
    </row>
    <row r="27" spans="1:11" ht="17.25" customHeight="1" thickBot="1">
      <c r="A27" s="426" t="s">
        <v>65</v>
      </c>
      <c r="B27" s="1402" t="s">
        <v>66</v>
      </c>
      <c r="C27" s="1405" t="s">
        <v>67</v>
      </c>
      <c r="D27" s="1406" t="s">
        <v>68</v>
      </c>
      <c r="E27" s="1402" t="s">
        <v>66</v>
      </c>
      <c r="F27" s="1405" t="s">
        <v>67</v>
      </c>
      <c r="G27" s="1406" t="s">
        <v>68</v>
      </c>
      <c r="H27" s="1402" t="s">
        <v>66</v>
      </c>
      <c r="I27" s="1403" t="s">
        <v>67</v>
      </c>
      <c r="J27" s="1300" t="s">
        <v>68</v>
      </c>
    </row>
    <row r="28" spans="1:11" ht="15.75">
      <c r="A28" s="426"/>
      <c r="B28" s="1274"/>
      <c r="C28" s="1275"/>
      <c r="D28" s="1395"/>
      <c r="E28" s="1297"/>
      <c r="F28" s="1298"/>
      <c r="G28" s="1299"/>
      <c r="H28" s="1297"/>
      <c r="I28" s="1298"/>
      <c r="J28" s="1395"/>
    </row>
    <row r="29" spans="1:11" ht="18.75">
      <c r="A29" s="427" t="s">
        <v>69</v>
      </c>
      <c r="B29" s="1398">
        <v>1496098</v>
      </c>
      <c r="C29" s="1286">
        <v>218</v>
      </c>
      <c r="D29" s="1407">
        <v>42191</v>
      </c>
      <c r="E29" s="1398">
        <f>'ESA Table 2 Main'!F97</f>
        <v>1167956.8018000002</v>
      </c>
      <c r="F29" s="1416">
        <f>'ESA Table 2 Main'!G97</f>
        <v>183.09669999999943</v>
      </c>
      <c r="G29" s="1416">
        <f>'ESA Table 2 Main'!H97</f>
        <v>49401.18789999999</v>
      </c>
      <c r="H29" s="1411">
        <f>E29/B29</f>
        <v>0.78066864724102314</v>
      </c>
      <c r="I29" s="1414">
        <f t="shared" ref="I29:J36" si="7">F29/C29</f>
        <v>0.83989311926605248</v>
      </c>
      <c r="J29" s="1415">
        <f t="shared" si="7"/>
        <v>1.1708939797587161</v>
      </c>
    </row>
    <row r="30" spans="1:11" ht="18.75">
      <c r="A30" s="427" t="s">
        <v>70</v>
      </c>
      <c r="B30" s="1399">
        <v>1273901</v>
      </c>
      <c r="C30" s="1287">
        <v>186</v>
      </c>
      <c r="D30" s="1408">
        <v>73198</v>
      </c>
      <c r="E30" s="1399">
        <f>'ESA Table 2A MFWB'!S127</f>
        <v>601162.16200000001</v>
      </c>
      <c r="F30" s="1416">
        <f>'ESA Table 2A MFWB'!T127</f>
        <v>58.190199999999997</v>
      </c>
      <c r="G30" s="1416">
        <f>'ESA Table 2A MFWB'!U127</f>
        <v>26362.195600000006</v>
      </c>
      <c r="H30" s="1412">
        <f t="shared" ref="H30" si="8">E30/B30</f>
        <v>0.47190649979864996</v>
      </c>
      <c r="I30" s="1414">
        <f t="shared" si="7"/>
        <v>0.31285053763440857</v>
      </c>
      <c r="J30" s="1415">
        <f t="shared" si="7"/>
        <v>0.36014912429301355</v>
      </c>
    </row>
    <row r="31" spans="1:11" ht="15.75">
      <c r="A31" s="427" t="s">
        <v>71</v>
      </c>
      <c r="B31" s="1400" t="s">
        <v>72</v>
      </c>
      <c r="C31" s="1288" t="s">
        <v>72</v>
      </c>
      <c r="D31" s="1409" t="s">
        <v>72</v>
      </c>
      <c r="E31" s="1417">
        <f>'ESA Table 2B PP PD'!D62+'ESA Table 2B PP PD'!N62</f>
        <v>837.54705569999999</v>
      </c>
      <c r="F31" s="1416">
        <f>'ESA Table 2B PP PD'!E62+'ESA Table 2B PP PD'!O62</f>
        <v>0.14959999999999998</v>
      </c>
      <c r="G31" s="1416">
        <f>'ESA Table 2B PP PD'!F62+'ESA Table 2B PP PD'!P62</f>
        <v>28.055704599999999</v>
      </c>
      <c r="H31" s="1413" t="s">
        <v>72</v>
      </c>
      <c r="I31" s="1414" t="s">
        <v>72</v>
      </c>
      <c r="J31" s="1415" t="s">
        <v>72</v>
      </c>
    </row>
    <row r="32" spans="1:11" ht="18.75">
      <c r="A32" s="1138" t="s">
        <v>73</v>
      </c>
      <c r="B32" s="1289"/>
      <c r="C32" s="1290"/>
      <c r="D32" s="1410"/>
      <c r="E32" s="1401"/>
      <c r="F32" s="1396"/>
      <c r="G32" s="1396"/>
      <c r="H32" s="1401"/>
      <c r="I32" s="1397"/>
      <c r="J32" s="1404"/>
    </row>
    <row r="33" spans="1:11" ht="18.75">
      <c r="A33" s="428" t="s">
        <v>74</v>
      </c>
      <c r="B33" s="1289"/>
      <c r="C33" s="1290"/>
      <c r="D33" s="1410"/>
      <c r="E33" s="1401"/>
      <c r="F33" s="1396"/>
      <c r="G33" s="1396"/>
      <c r="H33" s="1401"/>
      <c r="I33" s="1397"/>
      <c r="J33" s="1404"/>
    </row>
    <row r="34" spans="1:11" ht="18.75">
      <c r="A34" s="427" t="s">
        <v>75</v>
      </c>
      <c r="B34" s="1289"/>
      <c r="C34" s="1290"/>
      <c r="D34" s="1410"/>
      <c r="E34" s="1401"/>
      <c r="F34" s="1396"/>
      <c r="G34" s="1396"/>
      <c r="H34" s="1401"/>
      <c r="I34" s="1397"/>
      <c r="J34" s="1404"/>
    </row>
    <row r="35" spans="1:11" ht="16.5" thickBot="1">
      <c r="A35" s="1247"/>
      <c r="B35" s="1419"/>
      <c r="C35" s="2384"/>
      <c r="D35" s="1420"/>
      <c r="E35" s="1421"/>
      <c r="F35" s="1422"/>
      <c r="G35" s="1422"/>
      <c r="H35" s="1421"/>
      <c r="I35" s="1423"/>
      <c r="J35" s="1424"/>
    </row>
    <row r="36" spans="1:11" ht="15.75">
      <c r="A36" s="2020" t="s">
        <v>76</v>
      </c>
      <c r="B36" s="1425">
        <f>SUM(B29:B34)</f>
        <v>2769999</v>
      </c>
      <c r="C36" s="1425">
        <f t="shared" ref="C36:G36" si="9">SUM(C29:C34)</f>
        <v>404</v>
      </c>
      <c r="D36" s="1425">
        <f t="shared" si="9"/>
        <v>115389</v>
      </c>
      <c r="E36" s="1425">
        <f>SUM(E29:E34)</f>
        <v>1769956.5108557004</v>
      </c>
      <c r="F36" s="1425">
        <f t="shared" si="9"/>
        <v>241.43649999999943</v>
      </c>
      <c r="G36" s="1425">
        <f t="shared" si="9"/>
        <v>75791.439204599999</v>
      </c>
      <c r="H36" s="1427">
        <f>E36/B36</f>
        <v>0.63897370029942258</v>
      </c>
      <c r="I36" s="1427">
        <f>F36/C36</f>
        <v>0.59761509900989962</v>
      </c>
      <c r="J36" s="1428">
        <f t="shared" si="7"/>
        <v>0.65683418007435712</v>
      </c>
    </row>
    <row r="37" spans="1:11" ht="15">
      <c r="A37" s="239"/>
      <c r="B37" s="239"/>
      <c r="C37" s="239"/>
      <c r="D37" s="239"/>
      <c r="E37" s="239"/>
      <c r="F37" s="239"/>
      <c r="G37" s="239"/>
      <c r="H37" s="239"/>
      <c r="I37" s="239"/>
      <c r="J37" s="239"/>
    </row>
    <row r="38" spans="1:11" customFormat="1" ht="18.600000000000001" customHeight="1">
      <c r="A38" s="2418" t="s">
        <v>77</v>
      </c>
      <c r="B38" s="2418"/>
      <c r="C38" s="2418"/>
      <c r="D38" s="2418"/>
      <c r="E38" s="57"/>
      <c r="F38" s="57"/>
      <c r="G38" s="57"/>
      <c r="H38" s="57"/>
      <c r="I38" s="57"/>
      <c r="J38" s="57"/>
    </row>
    <row r="39" spans="1:11" ht="18.600000000000001" customHeight="1">
      <c r="A39" s="57" t="s">
        <v>78</v>
      </c>
      <c r="B39" s="57"/>
      <c r="C39" s="57"/>
      <c r="D39" s="57"/>
      <c r="E39" s="57"/>
      <c r="F39" s="57"/>
      <c r="G39" s="57"/>
      <c r="H39" s="57"/>
      <c r="I39" s="57"/>
      <c r="J39" s="57"/>
    </row>
    <row r="40" spans="1:11" ht="18.600000000000001" customHeight="1">
      <c r="A40" s="57" t="s">
        <v>79</v>
      </c>
    </row>
    <row r="41" spans="1:11" ht="18.600000000000001" customHeight="1">
      <c r="A41" s="1296" t="s">
        <v>80</v>
      </c>
    </row>
    <row r="44" spans="1:11">
      <c r="K44" s="100"/>
    </row>
  </sheetData>
  <mergeCells count="16">
    <mergeCell ref="A2:J2"/>
    <mergeCell ref="A5:J5"/>
    <mergeCell ref="A38:D38"/>
    <mergeCell ref="A1:J1"/>
    <mergeCell ref="A3:J3"/>
    <mergeCell ref="B6:D6"/>
    <mergeCell ref="E6:G6"/>
    <mergeCell ref="H6:J6"/>
    <mergeCell ref="A23:J23"/>
    <mergeCell ref="B26:D26"/>
    <mergeCell ref="E26:G26"/>
    <mergeCell ref="H26:J26"/>
    <mergeCell ref="A25:J25"/>
    <mergeCell ref="A19:J19"/>
    <mergeCell ref="A21:J21"/>
    <mergeCell ref="A20:J20"/>
  </mergeCells>
  <printOptions horizontalCentered="1" verticalCentered="1"/>
  <pageMargins left="0.25" right="0.25" top="0.5" bottom="0.5" header="0.3" footer="0.3"/>
  <pageSetup scale="61" orientation="portrait" r:id="rId1"/>
  <headerFooter scaleWithDoc="0"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BA44-B4BF-4BD1-803F-850C589E47E8}">
  <sheetPr>
    <tabColor rgb="FF00B050"/>
    <pageSetUpPr fitToPage="1"/>
  </sheetPr>
  <dimension ref="A1:J44"/>
  <sheetViews>
    <sheetView workbookViewId="0">
      <selection activeCell="J10" sqref="J10"/>
    </sheetView>
  </sheetViews>
  <sheetFormatPr defaultColWidth="8.5703125" defaultRowHeight="12.75"/>
  <cols>
    <col min="1" max="1" width="44.140625" customWidth="1"/>
    <col min="2" max="6" width="13.5703125" customWidth="1"/>
    <col min="7" max="7" width="14" bestFit="1" customWidth="1"/>
  </cols>
  <sheetData>
    <row r="1" spans="1:10" ht="63" customHeight="1">
      <c r="A1" s="2444" t="s">
        <v>81</v>
      </c>
      <c r="B1" s="2444"/>
      <c r="C1" s="2444"/>
      <c r="D1" s="2444"/>
      <c r="E1" s="2444"/>
      <c r="F1" s="2444"/>
      <c r="G1" s="2444"/>
      <c r="H1" s="2444"/>
      <c r="I1" s="2444"/>
      <c r="J1" s="2444"/>
    </row>
    <row r="2" spans="1:10" ht="16.899999999999999" customHeight="1" thickBot="1">
      <c r="A2" s="200"/>
      <c r="B2" s="199"/>
      <c r="C2" s="199"/>
      <c r="D2" s="199"/>
      <c r="E2" s="199"/>
      <c r="F2" s="199"/>
      <c r="G2" s="199"/>
      <c r="H2" s="199"/>
      <c r="I2" s="199"/>
      <c r="J2" s="198"/>
    </row>
    <row r="3" spans="1:10" ht="18.75">
      <c r="A3" s="1384"/>
      <c r="B3" s="1385" t="s">
        <v>82</v>
      </c>
      <c r="C3" s="1385"/>
      <c r="D3" s="1385"/>
      <c r="E3" s="1385" t="s">
        <v>83</v>
      </c>
      <c r="F3" s="1385"/>
      <c r="G3" s="1385"/>
      <c r="H3" s="1386" t="s">
        <v>84</v>
      </c>
      <c r="I3" s="1387"/>
      <c r="J3" s="1388"/>
    </row>
    <row r="4" spans="1:10" ht="20.100000000000001" customHeight="1">
      <c r="A4" s="1389" t="s">
        <v>85</v>
      </c>
      <c r="B4" s="1390" t="s">
        <v>46</v>
      </c>
      <c r="C4" s="1390" t="s">
        <v>47</v>
      </c>
      <c r="D4" s="1390" t="s">
        <v>48</v>
      </c>
      <c r="E4" s="1390" t="s">
        <v>46</v>
      </c>
      <c r="F4" s="1390" t="s">
        <v>47</v>
      </c>
      <c r="G4" s="1390" t="s">
        <v>48</v>
      </c>
      <c r="H4" s="1390" t="s">
        <v>46</v>
      </c>
      <c r="I4" s="1390" t="s">
        <v>47</v>
      </c>
      <c r="J4" s="1391" t="s">
        <v>48</v>
      </c>
    </row>
    <row r="5" spans="1:10" ht="17.850000000000001" customHeight="1">
      <c r="A5" s="1392" t="s">
        <v>86</v>
      </c>
      <c r="B5" s="1441"/>
      <c r="C5" s="1393"/>
      <c r="D5" s="1393"/>
      <c r="E5" s="1393"/>
      <c r="F5" s="1393"/>
      <c r="G5" s="1393"/>
      <c r="H5" s="1393"/>
      <c r="I5" s="1393"/>
      <c r="J5" s="1394"/>
    </row>
    <row r="6" spans="1:10" ht="15.75">
      <c r="A6" s="435" t="s">
        <v>87</v>
      </c>
      <c r="B6" s="895">
        <f>'ESA Table 11'!B12</f>
        <v>829193.70436423901</v>
      </c>
      <c r="C6" s="895">
        <f>'ESA Table 11'!C12</f>
        <v>455690.12021245802</v>
      </c>
      <c r="D6" s="904">
        <f t="shared" ref="D6:D14" si="0">B6+C6</f>
        <v>1284883.8245766971</v>
      </c>
      <c r="E6" s="895">
        <f>'ESA Table 11'!E12</f>
        <v>1280100</v>
      </c>
      <c r="F6" s="895">
        <f>'ESA Table 11'!F12</f>
        <v>98817.67</v>
      </c>
      <c r="G6" s="904">
        <f t="shared" ref="G6:G16" si="1">E6+F6</f>
        <v>1378917.67</v>
      </c>
      <c r="H6" s="437">
        <f>E6/B6</f>
        <v>1.5437888556829802</v>
      </c>
      <c r="I6" s="437">
        <f>F6/C6</f>
        <v>0.21685278134607766</v>
      </c>
      <c r="J6" s="438">
        <f t="shared" ref="J6" si="2">G6/D6</f>
        <v>1.0731847063716302</v>
      </c>
    </row>
    <row r="7" spans="1:10" ht="15.75">
      <c r="A7" s="435" t="s">
        <v>88</v>
      </c>
      <c r="B7" s="895">
        <f>'ESA Table 11'!B13</f>
        <v>49805.328166901956</v>
      </c>
      <c r="C7" s="895">
        <f>'ESA Table 11'!C13</f>
        <v>1610372.2773964966</v>
      </c>
      <c r="D7" s="1041">
        <f t="shared" si="0"/>
        <v>1660177.6055633987</v>
      </c>
      <c r="E7" s="895">
        <f>'ESA Table 11'!E13</f>
        <v>42144.643799999962</v>
      </c>
      <c r="F7" s="895">
        <f>'ESA Table 11'!F13</f>
        <v>1362676.8161999988</v>
      </c>
      <c r="G7" s="1041">
        <f t="shared" si="1"/>
        <v>1404821.4599999988</v>
      </c>
      <c r="H7" s="437">
        <f t="shared" ref="H7:H17" si="3">E7/B7</f>
        <v>0.84618745325338729</v>
      </c>
      <c r="I7" s="437">
        <f t="shared" ref="I7:I17" si="4">F7/C7</f>
        <v>0.84618745325338729</v>
      </c>
      <c r="J7" s="438">
        <f t="shared" ref="J7:J17" si="5">G7/D7</f>
        <v>0.84618745325338729</v>
      </c>
    </row>
    <row r="8" spans="1:10" ht="15.75">
      <c r="A8" s="435" t="s">
        <v>89</v>
      </c>
      <c r="B8" s="895">
        <f>'ESA Table 11'!B14</f>
        <v>1734899.2565427399</v>
      </c>
      <c r="C8" s="895">
        <f>'ESA Table 11'!C14</f>
        <v>2299750.1772775901</v>
      </c>
      <c r="D8" s="1041">
        <f t="shared" si="0"/>
        <v>4034649.4338203301</v>
      </c>
      <c r="E8" s="895">
        <f>'ESA Table 11'!E14</f>
        <v>686414.57279999997</v>
      </c>
      <c r="F8" s="895">
        <f>'ESA Table 11'!F14</f>
        <v>909898.38719999988</v>
      </c>
      <c r="G8" s="1041">
        <f t="shared" si="1"/>
        <v>1596312.96</v>
      </c>
      <c r="H8" s="437">
        <f t="shared" si="3"/>
        <v>0.39565096947927009</v>
      </c>
      <c r="I8" s="437">
        <f t="shared" si="4"/>
        <v>0.39565096947926925</v>
      </c>
      <c r="J8" s="438">
        <f t="shared" si="5"/>
        <v>0.39565096947926964</v>
      </c>
    </row>
    <row r="9" spans="1:10" ht="15.75">
      <c r="A9" s="439" t="s">
        <v>90</v>
      </c>
      <c r="B9" s="895">
        <f>'ESA Table 11'!B15</f>
        <v>1412706.8375109099</v>
      </c>
      <c r="C9" s="895">
        <f>'ESA Table 11'!C15</f>
        <v>1061482.0597657999</v>
      </c>
      <c r="D9" s="1041">
        <f t="shared" si="0"/>
        <v>2474188.8972767098</v>
      </c>
      <c r="E9" s="895">
        <f>'ESA Table 11'!E15</f>
        <v>122809.05000000002</v>
      </c>
      <c r="F9" s="895">
        <f>'ESA Table 11'!F15</f>
        <v>2761687.0900000003</v>
      </c>
      <c r="G9" s="1041">
        <f t="shared" si="1"/>
        <v>2884496.14</v>
      </c>
      <c r="H9" s="437">
        <f t="shared" si="3"/>
        <v>8.6931730447614264E-2</v>
      </c>
      <c r="I9" s="437">
        <f t="shared" si="4"/>
        <v>2.6017275229402608</v>
      </c>
      <c r="J9" s="438">
        <f t="shared" si="5"/>
        <v>1.1658350513070799</v>
      </c>
    </row>
    <row r="10" spans="1:10" ht="15.75">
      <c r="A10" s="439" t="s">
        <v>91</v>
      </c>
      <c r="B10" s="895">
        <v>0</v>
      </c>
      <c r="C10" s="895">
        <v>0</v>
      </c>
      <c r="D10" s="1041">
        <f t="shared" si="0"/>
        <v>0</v>
      </c>
      <c r="E10" s="895">
        <v>0</v>
      </c>
      <c r="F10" s="895">
        <v>0</v>
      </c>
      <c r="G10" s="1041">
        <f t="shared" si="1"/>
        <v>0</v>
      </c>
      <c r="H10" s="437">
        <v>0</v>
      </c>
      <c r="I10" s="437">
        <v>0</v>
      </c>
      <c r="J10" s="438">
        <v>0</v>
      </c>
    </row>
    <row r="11" spans="1:10" ht="15.75">
      <c r="A11" s="439" t="s">
        <v>92</v>
      </c>
      <c r="B11" s="895">
        <f>'ESA Table 11'!B17</f>
        <v>1243298.7551756117</v>
      </c>
      <c r="C11" s="895">
        <f>'ESA Table 11'!C17</f>
        <v>0</v>
      </c>
      <c r="D11" s="1041">
        <f t="shared" si="0"/>
        <v>1243298.7551756117</v>
      </c>
      <c r="E11" s="895">
        <f>'ESA Table 11'!E17</f>
        <v>391418.04999999993</v>
      </c>
      <c r="F11" s="895">
        <f>'ESA Table 11'!F17</f>
        <v>0</v>
      </c>
      <c r="G11" s="1041">
        <f t="shared" si="1"/>
        <v>391418.04999999993</v>
      </c>
      <c r="H11" s="437">
        <f t="shared" si="3"/>
        <v>0.31482220051343451</v>
      </c>
      <c r="I11" s="437">
        <v>0</v>
      </c>
      <c r="J11" s="438">
        <f t="shared" si="5"/>
        <v>0.31482220051343451</v>
      </c>
    </row>
    <row r="12" spans="1:10" ht="15.75">
      <c r="A12" s="372" t="s">
        <v>93</v>
      </c>
      <c r="B12" s="895">
        <f>'ESA Table 11'!B18</f>
        <v>455945.86455924</v>
      </c>
      <c r="C12" s="895">
        <f>'ESA Table 11'!C18</f>
        <v>0</v>
      </c>
      <c r="D12" s="1041">
        <f t="shared" si="0"/>
        <v>455945.86455924</v>
      </c>
      <c r="E12" s="895">
        <f>'ESA Table 11'!E18</f>
        <v>767447.88000000012</v>
      </c>
      <c r="F12" s="895">
        <f>'ESA Table 11'!F18</f>
        <v>0</v>
      </c>
      <c r="G12" s="1041">
        <f t="shared" si="1"/>
        <v>767447.88000000012</v>
      </c>
      <c r="H12" s="437">
        <f t="shared" si="3"/>
        <v>1.6831995630487562</v>
      </c>
      <c r="I12" s="440">
        <v>0</v>
      </c>
      <c r="J12" s="438">
        <f t="shared" si="5"/>
        <v>1.6831995630487562</v>
      </c>
    </row>
    <row r="13" spans="1:10" ht="15.75">
      <c r="A13" s="435" t="s">
        <v>94</v>
      </c>
      <c r="B13" s="895">
        <f>'ESA Table 11'!B19</f>
        <v>791717.01061911602</v>
      </c>
      <c r="C13" s="895">
        <f>'ESA Table 11'!C19</f>
        <v>791717.01061911602</v>
      </c>
      <c r="D13" s="1041">
        <f t="shared" si="0"/>
        <v>1583434.021238232</v>
      </c>
      <c r="E13" s="895">
        <f>'ESA Table 11'!E19</f>
        <v>1387249.9600000957</v>
      </c>
      <c r="F13" s="895">
        <f>'ESA Table 11'!F19</f>
        <v>1387249.9600000957</v>
      </c>
      <c r="G13" s="1041">
        <f t="shared" si="1"/>
        <v>2774499.9200001913</v>
      </c>
      <c r="H13" s="437">
        <f t="shared" si="3"/>
        <v>1.7522043121383459</v>
      </c>
      <c r="I13" s="437">
        <f t="shared" si="4"/>
        <v>1.7522043121383459</v>
      </c>
      <c r="J13" s="438">
        <f t="shared" si="5"/>
        <v>1.7522043121383459</v>
      </c>
    </row>
    <row r="14" spans="1:10" ht="15.75">
      <c r="A14" s="372" t="s">
        <v>95</v>
      </c>
      <c r="B14" s="895">
        <f>'ESA Table 11'!B20</f>
        <v>434464.81012956501</v>
      </c>
      <c r="C14" s="895">
        <f>'ESA Table 11'!C20</f>
        <v>434464.81012956501</v>
      </c>
      <c r="D14" s="1041">
        <f t="shared" si="0"/>
        <v>868929.62025913002</v>
      </c>
      <c r="E14" s="895">
        <f>'ESA Table 11'!E20</f>
        <v>110628.64000000733</v>
      </c>
      <c r="F14" s="895">
        <f>'ESA Table 11'!F20</f>
        <v>110628.64000000733</v>
      </c>
      <c r="G14" s="1041">
        <f t="shared" si="1"/>
        <v>221257.28000001467</v>
      </c>
      <c r="H14" s="437">
        <f t="shared" si="3"/>
        <v>0.25463199186837693</v>
      </c>
      <c r="I14" s="437">
        <f t="shared" si="4"/>
        <v>0.25463199186837693</v>
      </c>
      <c r="J14" s="438">
        <f t="shared" si="5"/>
        <v>0.25463199186837693</v>
      </c>
    </row>
    <row r="15" spans="1:10" ht="15.75">
      <c r="A15" s="372" t="s">
        <v>96</v>
      </c>
      <c r="B15" s="895">
        <v>0</v>
      </c>
      <c r="C15" s="895">
        <v>0</v>
      </c>
      <c r="D15" s="1041">
        <f t="shared" ref="D15:D16" si="6">B15+C15</f>
        <v>0</v>
      </c>
      <c r="E15" s="895">
        <v>0</v>
      </c>
      <c r="F15" s="895">
        <v>0</v>
      </c>
      <c r="G15" s="1041">
        <f t="shared" si="1"/>
        <v>0</v>
      </c>
      <c r="H15" s="437">
        <v>0</v>
      </c>
      <c r="I15" s="437">
        <v>0</v>
      </c>
      <c r="J15" s="438">
        <v>0</v>
      </c>
    </row>
    <row r="16" spans="1:10" ht="15.75">
      <c r="A16" s="372" t="s">
        <v>97</v>
      </c>
      <c r="B16" s="1383">
        <f>'ESA Table 11'!B23</f>
        <v>285478.488765324</v>
      </c>
      <c r="C16" s="1383">
        <f>'ESA Table 11'!C23</f>
        <v>285478.488765324</v>
      </c>
      <c r="D16" s="1041">
        <f t="shared" si="6"/>
        <v>570956.977530648</v>
      </c>
      <c r="E16" s="895">
        <f>'ESA Table 11'!E23</f>
        <v>480664.03500000009</v>
      </c>
      <c r="F16" s="895">
        <f>'ESA Table 11'!F23</f>
        <v>480664.03500000009</v>
      </c>
      <c r="G16" s="1041">
        <f t="shared" si="1"/>
        <v>961328.07000000018</v>
      </c>
      <c r="H16" s="437">
        <f t="shared" si="3"/>
        <v>1.6837136734149076</v>
      </c>
      <c r="I16" s="437">
        <f t="shared" si="4"/>
        <v>1.6837136734149076</v>
      </c>
      <c r="J16" s="438">
        <f t="shared" si="5"/>
        <v>1.6837136734149076</v>
      </c>
    </row>
    <row r="17" spans="1:10" ht="15.75">
      <c r="A17" s="792" t="s">
        <v>98</v>
      </c>
      <c r="B17" s="905">
        <f>SUM(B6:B16)</f>
        <v>7237510.055833647</v>
      </c>
      <c r="C17" s="905">
        <f>SUM(C6:C16)</f>
        <v>6938954.9441663492</v>
      </c>
      <c r="D17" s="905">
        <f>SUM(D6:D16)</f>
        <v>14176465</v>
      </c>
      <c r="E17" s="905">
        <f>SUM(E6:E16)</f>
        <v>5268876.8316001026</v>
      </c>
      <c r="F17" s="905">
        <f>SUM(F6:F16)</f>
        <v>7111622.598400102</v>
      </c>
      <c r="G17" s="905">
        <f>E17+F17</f>
        <v>12380499.430000205</v>
      </c>
      <c r="H17" s="441">
        <f t="shared" si="3"/>
        <v>0.72799578735690074</v>
      </c>
      <c r="I17" s="441">
        <f t="shared" si="4"/>
        <v>1.0248838125658846</v>
      </c>
      <c r="J17" s="442">
        <f t="shared" si="5"/>
        <v>0.87331358205308618</v>
      </c>
    </row>
    <row r="18" spans="1:10" ht="15.75">
      <c r="A18" s="1139"/>
      <c r="B18" s="906"/>
      <c r="C18" s="906"/>
      <c r="D18" s="906"/>
      <c r="E18" s="906"/>
      <c r="F18" s="906"/>
      <c r="G18" s="906"/>
      <c r="H18" s="310"/>
      <c r="I18" s="310"/>
      <c r="J18" s="443"/>
    </row>
    <row r="19" spans="1:10" ht="15.75">
      <c r="A19" s="444" t="s">
        <v>99</v>
      </c>
      <c r="B19" s="1041">
        <f>'ESA Table 11'!B34</f>
        <v>124152</v>
      </c>
      <c r="C19" s="1041">
        <f>'ESA Table 11'!C34</f>
        <v>124152</v>
      </c>
      <c r="D19" s="1041">
        <f t="shared" ref="D19:D26" si="7">B19+C19</f>
        <v>248304</v>
      </c>
      <c r="E19" s="1041">
        <f>'ESA Table 11'!E34</f>
        <v>0</v>
      </c>
      <c r="F19" s="1041">
        <f>'ESA Table 11'!F34</f>
        <v>0</v>
      </c>
      <c r="G19" s="1041">
        <f t="shared" ref="G19:G26" si="8">E19+F19</f>
        <v>0</v>
      </c>
      <c r="H19" s="437">
        <f t="shared" ref="H19" si="9">E19/B19</f>
        <v>0</v>
      </c>
      <c r="I19" s="437">
        <f t="shared" ref="I19" si="10">F19/C19</f>
        <v>0</v>
      </c>
      <c r="J19" s="447">
        <f t="shared" ref="J19:J21" si="11">G19/D19</f>
        <v>0</v>
      </c>
    </row>
    <row r="20" spans="1:10" ht="15.75">
      <c r="A20" s="372" t="s">
        <v>100</v>
      </c>
      <c r="B20" s="895">
        <f>'ESA Table 11'!B35</f>
        <v>51872</v>
      </c>
      <c r="C20" s="895">
        <f>'ESA Table 11'!C35</f>
        <v>51872</v>
      </c>
      <c r="D20" s="1041">
        <f t="shared" si="7"/>
        <v>103744</v>
      </c>
      <c r="E20" s="895">
        <f>'ESA Table 11'!E35</f>
        <v>81219.480000000069</v>
      </c>
      <c r="F20" s="895">
        <f>'ESA Table 11'!F35</f>
        <v>81219.480000000069</v>
      </c>
      <c r="G20" s="1041">
        <f t="shared" si="8"/>
        <v>162438.96000000014</v>
      </c>
      <c r="H20" s="446">
        <f t="shared" ref="H20:H27" si="12">E20/B20</f>
        <v>1.5657672732880952</v>
      </c>
      <c r="I20" s="446">
        <f t="shared" ref="I20:I27" si="13">F20/C20</f>
        <v>1.5657672732880952</v>
      </c>
      <c r="J20" s="447">
        <f t="shared" si="11"/>
        <v>1.5657672732880952</v>
      </c>
    </row>
    <row r="21" spans="1:10" ht="15.75">
      <c r="A21" s="372" t="s">
        <v>101</v>
      </c>
      <c r="B21" s="895">
        <f>'ESA Table 11'!B36</f>
        <v>793681</v>
      </c>
      <c r="C21" s="895">
        <f>'ESA Table 11'!C36</f>
        <v>793681</v>
      </c>
      <c r="D21" s="1041">
        <f t="shared" si="7"/>
        <v>1587362</v>
      </c>
      <c r="E21" s="895">
        <f>'ESA Table 11'!E36</f>
        <v>693180.7</v>
      </c>
      <c r="F21" s="895">
        <f>'ESA Table 11'!F36</f>
        <v>693180.7</v>
      </c>
      <c r="G21" s="1041">
        <f t="shared" si="8"/>
        <v>1386361.4</v>
      </c>
      <c r="H21" s="448">
        <f t="shared" si="12"/>
        <v>0.87337444136876141</v>
      </c>
      <c r="I21" s="448">
        <f t="shared" si="13"/>
        <v>0.87337444136876141</v>
      </c>
      <c r="J21" s="449">
        <f t="shared" si="11"/>
        <v>0.87337444136876141</v>
      </c>
    </row>
    <row r="22" spans="1:10" ht="15.75">
      <c r="A22" s="450" t="s">
        <v>102</v>
      </c>
      <c r="B22" s="895">
        <f>'ESA Table 11'!B37</f>
        <v>0</v>
      </c>
      <c r="C22" s="895">
        <f>'ESA Table 11'!C37</f>
        <v>0</v>
      </c>
      <c r="D22" s="1041">
        <f t="shared" si="7"/>
        <v>0</v>
      </c>
      <c r="E22" s="895">
        <f>'ESA Table 11'!E37</f>
        <v>0</v>
      </c>
      <c r="F22" s="895">
        <f>'ESA Table 11'!F37</f>
        <v>0</v>
      </c>
      <c r="G22" s="1041">
        <f t="shared" si="8"/>
        <v>0</v>
      </c>
      <c r="H22" s="451">
        <v>0</v>
      </c>
      <c r="I22" s="451">
        <v>0</v>
      </c>
      <c r="J22" s="452">
        <v>0</v>
      </c>
    </row>
    <row r="23" spans="1:10" ht="15.75">
      <c r="A23" s="453" t="s">
        <v>103</v>
      </c>
      <c r="B23" s="895">
        <f>'ESA Table 11'!B38</f>
        <v>25000</v>
      </c>
      <c r="C23" s="895">
        <f>'ESA Table 11'!C38</f>
        <v>25000</v>
      </c>
      <c r="D23" s="1041">
        <f t="shared" si="7"/>
        <v>50000</v>
      </c>
      <c r="E23" s="895">
        <f>'ESA Table 11'!E38</f>
        <v>14274.695</v>
      </c>
      <c r="F23" s="895">
        <f>'ESA Table 11'!F38</f>
        <v>14274.695</v>
      </c>
      <c r="G23" s="1041">
        <f t="shared" si="8"/>
        <v>28549.39</v>
      </c>
      <c r="H23" s="448">
        <f t="shared" si="12"/>
        <v>0.57098779999999993</v>
      </c>
      <c r="I23" s="448">
        <f t="shared" si="13"/>
        <v>0.57098779999999993</v>
      </c>
      <c r="J23" s="449">
        <f t="shared" ref="J23:J27" si="14">G23/D23</f>
        <v>0.57098779999999993</v>
      </c>
    </row>
    <row r="24" spans="1:10" ht="15.75">
      <c r="A24" s="372" t="s">
        <v>104</v>
      </c>
      <c r="B24" s="895">
        <f>'ESA Table 11'!B39</f>
        <v>147815</v>
      </c>
      <c r="C24" s="895">
        <f>'ESA Table 11'!C39</f>
        <v>147815</v>
      </c>
      <c r="D24" s="1041">
        <f t="shared" si="7"/>
        <v>295630</v>
      </c>
      <c r="E24" s="895">
        <f>'ESA Table 11'!E39</f>
        <v>105236.14500000002</v>
      </c>
      <c r="F24" s="895">
        <f>'ESA Table 11'!F39</f>
        <v>105236.14500000002</v>
      </c>
      <c r="G24" s="1041">
        <f t="shared" si="8"/>
        <v>210472.29000000004</v>
      </c>
      <c r="H24" s="448">
        <f t="shared" si="12"/>
        <v>0.71194496499002147</v>
      </c>
      <c r="I24" s="448">
        <f t="shared" si="13"/>
        <v>0.71194496499002147</v>
      </c>
      <c r="J24" s="449">
        <f t="shared" si="14"/>
        <v>0.71194496499002147</v>
      </c>
    </row>
    <row r="25" spans="1:10" ht="15.75">
      <c r="A25" s="372" t="s">
        <v>105</v>
      </c>
      <c r="B25" s="895">
        <f>'ESA Table 11'!B40</f>
        <v>1179476</v>
      </c>
      <c r="C25" s="895">
        <f>'ESA Table 11'!C40</f>
        <v>1179476</v>
      </c>
      <c r="D25" s="1041">
        <f t="shared" si="7"/>
        <v>2358952</v>
      </c>
      <c r="E25" s="895">
        <f>'ESA Table 11'!E40</f>
        <v>764346.89500000002</v>
      </c>
      <c r="F25" s="895">
        <f>'ESA Table 11'!F40</f>
        <v>764346.89500000002</v>
      </c>
      <c r="G25" s="1041">
        <f t="shared" si="8"/>
        <v>1528693.79</v>
      </c>
      <c r="H25" s="448">
        <f t="shared" si="12"/>
        <v>0.64803937935150868</v>
      </c>
      <c r="I25" s="448">
        <f t="shared" si="13"/>
        <v>0.64803937935150868</v>
      </c>
      <c r="J25" s="449">
        <f t="shared" si="14"/>
        <v>0.64803937935150868</v>
      </c>
    </row>
    <row r="26" spans="1:10" ht="15.75">
      <c r="A26" s="616" t="s">
        <v>106</v>
      </c>
      <c r="B26" s="895">
        <f>'ESA Table 11'!B41</f>
        <v>28174</v>
      </c>
      <c r="C26" s="895">
        <f>'ESA Table 11'!C41</f>
        <v>28174</v>
      </c>
      <c r="D26" s="1041">
        <f t="shared" si="7"/>
        <v>56348</v>
      </c>
      <c r="E26" s="895">
        <f>'ESA Table 11'!E41</f>
        <v>1445.9449999999999</v>
      </c>
      <c r="F26" s="895">
        <f>'ESA Table 11'!F41</f>
        <v>1445.9449999999999</v>
      </c>
      <c r="G26" s="1041">
        <f t="shared" si="8"/>
        <v>2891.89</v>
      </c>
      <c r="H26" s="448">
        <f t="shared" si="12"/>
        <v>5.1321963512458289E-2</v>
      </c>
      <c r="I26" s="448">
        <f t="shared" si="13"/>
        <v>5.1321963512458289E-2</v>
      </c>
      <c r="J26" s="449">
        <f t="shared" si="14"/>
        <v>5.1321963512458289E-2</v>
      </c>
    </row>
    <row r="27" spans="1:10" ht="15.75">
      <c r="A27" s="792" t="s">
        <v>107</v>
      </c>
      <c r="B27" s="900">
        <f t="shared" ref="B27:G27" si="15">SUM(B19:B26)</f>
        <v>2350170</v>
      </c>
      <c r="C27" s="900">
        <f t="shared" si="15"/>
        <v>2350170</v>
      </c>
      <c r="D27" s="905">
        <f t="shared" si="15"/>
        <v>4700340</v>
      </c>
      <c r="E27" s="900">
        <f>SUM(E19:E26)</f>
        <v>1659703.86</v>
      </c>
      <c r="F27" s="900">
        <f>SUM(F19:F26)</f>
        <v>1659703.86</v>
      </c>
      <c r="G27" s="900">
        <f t="shared" si="15"/>
        <v>3319407.72</v>
      </c>
      <c r="H27" s="448">
        <f t="shared" si="12"/>
        <v>0.70620587446865546</v>
      </c>
      <c r="I27" s="448">
        <f t="shared" si="13"/>
        <v>0.70620587446865546</v>
      </c>
      <c r="J27" s="442">
        <f t="shared" si="14"/>
        <v>0.70620587446865546</v>
      </c>
    </row>
    <row r="28" spans="1:10" ht="15.75">
      <c r="A28" s="792"/>
      <c r="B28" s="907"/>
      <c r="C28" s="907"/>
      <c r="D28" s="905"/>
      <c r="E28" s="907"/>
      <c r="F28" s="907"/>
      <c r="G28" s="907"/>
      <c r="H28" s="448"/>
      <c r="I28" s="448"/>
      <c r="J28" s="449"/>
    </row>
    <row r="29" spans="1:10" ht="15.75">
      <c r="A29" s="792" t="s">
        <v>108</v>
      </c>
      <c r="B29" s="907">
        <f t="shared" ref="B29:G29" si="16">B17+B27</f>
        <v>9587680.055833647</v>
      </c>
      <c r="C29" s="907">
        <f t="shared" si="16"/>
        <v>9289124.9441663492</v>
      </c>
      <c r="D29" s="905">
        <f t="shared" si="16"/>
        <v>18876805</v>
      </c>
      <c r="E29" s="907">
        <f t="shared" si="16"/>
        <v>6928580.6916001029</v>
      </c>
      <c r="F29" s="907">
        <f t="shared" si="16"/>
        <v>8771326.4584001023</v>
      </c>
      <c r="G29" s="907">
        <f t="shared" si="16"/>
        <v>15699907.150000205</v>
      </c>
      <c r="H29" s="441">
        <f t="shared" ref="H29" si="17">E29/B29</f>
        <v>0.7226545578546284</v>
      </c>
      <c r="I29" s="441">
        <f t="shared" ref="I29" si="18">F29/C29</f>
        <v>0.9442575604399176</v>
      </c>
      <c r="J29" s="442">
        <f>G29/D29</f>
        <v>0.83170362516327345</v>
      </c>
    </row>
    <row r="30" spans="1:10" ht="16.5" thickBot="1">
      <c r="A30" s="1365"/>
      <c r="B30" s="1376"/>
      <c r="C30" s="1376"/>
      <c r="D30" s="1366"/>
      <c r="E30" s="1376"/>
      <c r="F30" s="1376"/>
      <c r="G30" s="1376"/>
      <c r="H30" s="1377"/>
      <c r="I30" s="1377"/>
      <c r="J30" s="1378"/>
    </row>
    <row r="31" spans="1:10" ht="16.5" thickBot="1">
      <c r="A31" s="2445" t="s">
        <v>109</v>
      </c>
      <c r="B31" s="2446"/>
      <c r="C31" s="2446"/>
      <c r="D31" s="2446"/>
      <c r="E31" s="2446"/>
      <c r="F31" s="2446"/>
      <c r="G31" s="2446"/>
      <c r="H31" s="2446"/>
      <c r="I31" s="2446"/>
      <c r="J31" s="2447"/>
    </row>
    <row r="32" spans="1:10" ht="15.75">
      <c r="A32" s="343" t="s">
        <v>110</v>
      </c>
      <c r="B32" s="1379"/>
      <c r="C32" s="1379"/>
      <c r="D32" s="1379"/>
      <c r="E32" s="1380">
        <v>665637.25</v>
      </c>
      <c r="F32" s="1380">
        <v>675248.98</v>
      </c>
      <c r="G32" s="1381">
        <f>E32+F32</f>
        <v>1340886.23</v>
      </c>
      <c r="H32" s="1379"/>
      <c r="I32" s="1379"/>
      <c r="J32" s="1382"/>
    </row>
    <row r="33" spans="1:10" ht="16.5" thickBot="1">
      <c r="A33" s="1442" t="s">
        <v>111</v>
      </c>
      <c r="B33" s="1443"/>
      <c r="C33" s="1444">
        <v>468000</v>
      </c>
      <c r="D33" s="1445">
        <f>C33</f>
        <v>468000</v>
      </c>
      <c r="E33" s="1443"/>
      <c r="F33" s="1444">
        <v>334863</v>
      </c>
      <c r="G33" s="1445">
        <f>F33</f>
        <v>334863</v>
      </c>
      <c r="H33" s="1443"/>
      <c r="I33" s="455">
        <f>F33/C33</f>
        <v>0.71551923076923074</v>
      </c>
      <c r="J33" s="456">
        <f>G33/D33</f>
        <v>0.71551923076923074</v>
      </c>
    </row>
    <row r="34" spans="1:10" ht="15">
      <c r="A34" s="11"/>
      <c r="B34" s="11"/>
      <c r="C34" s="11"/>
      <c r="D34" s="11"/>
      <c r="E34" s="83"/>
      <c r="F34" s="11"/>
      <c r="G34" s="433"/>
      <c r="H34" s="434"/>
      <c r="I34" s="434"/>
      <c r="J34" s="434"/>
    </row>
    <row r="35" spans="1:10" ht="16.149999999999999" customHeight="1" thickBot="1">
      <c r="A35" s="2448"/>
      <c r="B35" s="2449"/>
      <c r="C35" s="2449"/>
      <c r="D35" s="2449"/>
      <c r="E35" s="2449"/>
      <c r="F35" s="2449"/>
      <c r="G35" s="2449"/>
      <c r="H35" s="2449"/>
      <c r="I35" s="2449"/>
      <c r="J35" s="2449"/>
    </row>
    <row r="36" spans="1:10" s="193" customFormat="1" ht="18.75" customHeight="1" thickBot="1">
      <c r="A36" s="2451" t="s">
        <v>112</v>
      </c>
      <c r="B36" s="2452"/>
      <c r="C36" s="2452"/>
      <c r="D36" s="2452"/>
      <c r="E36" s="2452"/>
      <c r="F36" s="2452"/>
      <c r="G36" s="2452"/>
      <c r="H36" s="2452"/>
      <c r="I36" s="2452"/>
      <c r="J36" s="2453"/>
    </row>
    <row r="37" spans="1:10" s="193" customFormat="1" ht="16.5" thickBot="1">
      <c r="A37" s="457" t="s">
        <v>113</v>
      </c>
      <c r="B37" s="1372"/>
      <c r="C37" s="1373"/>
      <c r="D37" s="1374"/>
      <c r="E37" s="1374"/>
      <c r="F37" s="1374"/>
      <c r="G37" s="1260">
        <v>1399470.1800000002</v>
      </c>
      <c r="H37" s="1367"/>
      <c r="I37" s="1368"/>
      <c r="J37" s="1369"/>
    </row>
    <row r="38" spans="1:10" s="193" customFormat="1" ht="16.5" thickBot="1">
      <c r="A38" s="458" t="s">
        <v>114</v>
      </c>
      <c r="B38" s="1372"/>
      <c r="C38" s="1373"/>
      <c r="D38" s="1374"/>
      <c r="E38" s="1374"/>
      <c r="F38" s="1374"/>
      <c r="G38" s="1260">
        <f>+G29</f>
        <v>15699907.150000205</v>
      </c>
      <c r="H38" s="1367"/>
      <c r="I38" s="1368"/>
      <c r="J38" s="1369"/>
    </row>
    <row r="39" spans="1:10" s="193" customFormat="1" ht="16.5" thickBot="1">
      <c r="A39" s="459" t="s">
        <v>115</v>
      </c>
      <c r="B39" s="1375"/>
      <c r="C39" s="1375"/>
      <c r="D39" s="1375"/>
      <c r="E39" s="882"/>
      <c r="F39" s="882"/>
      <c r="G39" s="1261">
        <f>G37/G38</f>
        <v>8.9138755193210295E-2</v>
      </c>
      <c r="H39" s="1370"/>
      <c r="I39" s="1370"/>
      <c r="J39" s="1371"/>
    </row>
    <row r="40" spans="1:10" ht="20.100000000000001" customHeight="1">
      <c r="A40" s="2450"/>
      <c r="B40" s="2450"/>
      <c r="C40" s="2450"/>
      <c r="D40" s="2450"/>
      <c r="E40" s="2450"/>
      <c r="F40" s="2450"/>
      <c r="G40" s="2450"/>
      <c r="H40" s="2450"/>
      <c r="I40" s="2450"/>
      <c r="J40" s="2450"/>
    </row>
    <row r="41" spans="1:10" ht="55.5" customHeight="1">
      <c r="A41" s="2443" t="s">
        <v>116</v>
      </c>
      <c r="B41" s="2443"/>
      <c r="C41" s="2443"/>
      <c r="D41" s="2443"/>
      <c r="E41" s="2443"/>
      <c r="F41" s="2443"/>
      <c r="G41" s="2443"/>
      <c r="H41" s="2443"/>
      <c r="I41" s="2443"/>
      <c r="J41" s="2443"/>
    </row>
    <row r="42" spans="1:10" ht="36" customHeight="1">
      <c r="A42" s="2443" t="s">
        <v>117</v>
      </c>
      <c r="B42" s="2431"/>
      <c r="C42" s="2431"/>
      <c r="D42" s="2431"/>
      <c r="E42" s="2431"/>
      <c r="F42" s="2431"/>
      <c r="G42" s="2431"/>
      <c r="H42" s="2431"/>
      <c r="I42" s="2431"/>
      <c r="J42" s="2431"/>
    </row>
    <row r="43" spans="1:10" ht="20.100000000000001" customHeight="1">
      <c r="A43" s="2443" t="s">
        <v>118</v>
      </c>
      <c r="B43" s="2431"/>
      <c r="C43" s="2431"/>
      <c r="D43" s="2431"/>
      <c r="E43" s="2431"/>
      <c r="F43" s="2431"/>
      <c r="G43" s="2431"/>
      <c r="H43" s="2431"/>
      <c r="I43" s="2431"/>
      <c r="J43" s="2431"/>
    </row>
    <row r="44" spans="1:10" ht="78.75" customHeight="1">
      <c r="A44" s="2443" t="s">
        <v>119</v>
      </c>
      <c r="B44" s="2443"/>
      <c r="C44" s="2443"/>
      <c r="D44" s="2443"/>
      <c r="E44" s="2443"/>
      <c r="F44" s="2443"/>
      <c r="G44" s="2443"/>
      <c r="H44" s="2443"/>
      <c r="I44" s="2443"/>
      <c r="J44" s="2443"/>
    </row>
  </sheetData>
  <mergeCells count="9">
    <mergeCell ref="A44:J44"/>
    <mergeCell ref="A1:J1"/>
    <mergeCell ref="A31:J31"/>
    <mergeCell ref="A35:J35"/>
    <mergeCell ref="A40:J40"/>
    <mergeCell ref="A36:J36"/>
    <mergeCell ref="A41:J41"/>
    <mergeCell ref="A42:J42"/>
    <mergeCell ref="A43:J43"/>
  </mergeCells>
  <printOptions horizontalCentered="1" verticalCentered="1"/>
  <pageMargins left="0.25" right="0.25" top="0.5" bottom="0.5" header="0.3" footer="0.3"/>
  <pageSetup scale="67" orientation="portrait" r:id="rId1"/>
  <headerFooter scaleWithDoc="0"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16C3-6BFC-473F-8171-C9927828757A}">
  <sheetPr>
    <tabColor rgb="FF00B050"/>
    <pageSetUpPr fitToPage="1"/>
  </sheetPr>
  <dimension ref="A1:V57"/>
  <sheetViews>
    <sheetView workbookViewId="0">
      <selection activeCell="Q19" sqref="Q19"/>
    </sheetView>
  </sheetViews>
  <sheetFormatPr defaultColWidth="8.5703125" defaultRowHeight="12.75"/>
  <cols>
    <col min="1" max="1" width="38.85546875" customWidth="1"/>
    <col min="2" max="7" width="13.7109375" customWidth="1"/>
    <col min="12" max="13" width="9.42578125" bestFit="1" customWidth="1"/>
    <col min="15" max="15" width="8.85546875" bestFit="1" customWidth="1"/>
  </cols>
  <sheetData>
    <row r="1" spans="1:22" ht="54.75" customHeight="1">
      <c r="A1" s="2470" t="s">
        <v>120</v>
      </c>
      <c r="B1" s="2471"/>
      <c r="C1" s="2471"/>
      <c r="D1" s="2471"/>
      <c r="E1" s="2471"/>
      <c r="F1" s="2471"/>
      <c r="G1" s="2471"/>
      <c r="H1" s="2471"/>
      <c r="I1" s="2471"/>
      <c r="J1" s="2471"/>
      <c r="K1" s="2032"/>
      <c r="L1" s="2032"/>
      <c r="M1" s="2032"/>
      <c r="N1" s="2032"/>
      <c r="O1" s="2032"/>
      <c r="P1" s="2032"/>
      <c r="Q1" s="2032"/>
      <c r="R1" s="2032"/>
      <c r="S1" s="2032"/>
      <c r="T1" s="2032"/>
      <c r="U1" s="2032"/>
      <c r="V1" s="2032"/>
    </row>
    <row r="2" spans="1:22" ht="15.75" customHeight="1">
      <c r="A2" s="2454" t="s">
        <v>121</v>
      </c>
      <c r="B2" s="2455"/>
      <c r="C2" s="2455"/>
      <c r="D2" s="2455"/>
      <c r="E2" s="2455"/>
      <c r="F2" s="2455"/>
      <c r="G2" s="2455"/>
      <c r="H2" s="2455"/>
      <c r="I2" s="2455"/>
      <c r="J2" s="2456"/>
    </row>
    <row r="3" spans="1:22" ht="16.5" customHeight="1">
      <c r="A3" s="2457"/>
      <c r="B3" s="2458"/>
      <c r="C3" s="2458"/>
      <c r="D3" s="2458"/>
      <c r="E3" s="2458"/>
      <c r="F3" s="2458"/>
      <c r="G3" s="2458"/>
      <c r="H3" s="2458"/>
      <c r="I3" s="2458"/>
      <c r="J3" s="2459"/>
    </row>
    <row r="4" spans="1:22" ht="18.75">
      <c r="A4" s="2473" t="s">
        <v>122</v>
      </c>
      <c r="B4" s="2460" t="s">
        <v>123</v>
      </c>
      <c r="C4" s="2461"/>
      <c r="D4" s="2462"/>
      <c r="E4" s="2460" t="s">
        <v>83</v>
      </c>
      <c r="F4" s="2461"/>
      <c r="G4" s="2462"/>
      <c r="H4" s="2468" t="s">
        <v>124</v>
      </c>
      <c r="I4" s="2461"/>
      <c r="J4" s="2469"/>
    </row>
    <row r="5" spans="1:22" ht="15.75">
      <c r="A5" s="2474"/>
      <c r="B5" s="1446" t="s">
        <v>46</v>
      </c>
      <c r="C5" s="1447" t="s">
        <v>47</v>
      </c>
      <c r="D5" s="1448" t="s">
        <v>48</v>
      </c>
      <c r="E5" s="1446" t="s">
        <v>46</v>
      </c>
      <c r="F5" s="1447" t="s">
        <v>47</v>
      </c>
      <c r="G5" s="1448" t="s">
        <v>48</v>
      </c>
      <c r="H5" s="1446" t="s">
        <v>46</v>
      </c>
      <c r="I5" s="1447" t="s">
        <v>47</v>
      </c>
      <c r="J5" s="2021" t="s">
        <v>48</v>
      </c>
    </row>
    <row r="6" spans="1:22" ht="18.75">
      <c r="A6" s="2022" t="s">
        <v>70</v>
      </c>
      <c r="B6" s="1259">
        <f>'ESA Table 11'!B26</f>
        <v>6039367</v>
      </c>
      <c r="C6" s="929">
        <f>'ESA Table 11'!C26</f>
        <v>2974721</v>
      </c>
      <c r="D6" s="936">
        <f>B6+C6</f>
        <v>9014088</v>
      </c>
      <c r="E6" s="1259">
        <f>'ESA Table 11'!E26</f>
        <v>2014390.6794659998</v>
      </c>
      <c r="F6" s="929">
        <f>'ESA Table 11'!F26</f>
        <v>1028264.821399</v>
      </c>
      <c r="G6" s="936">
        <f>E6+F6</f>
        <v>3042655.5008649998</v>
      </c>
      <c r="H6" s="1237">
        <f t="shared" ref="H6:H7" si="0">+E6/B6</f>
        <v>0.33354334642455075</v>
      </c>
      <c r="I6" s="1238">
        <f t="shared" ref="I6:I7" si="1">+F6/C6</f>
        <v>0.34566765131889682</v>
      </c>
      <c r="J6" s="2023">
        <f t="shared" ref="J6:J7" si="2">G6/D6</f>
        <v>0.33754446382873121</v>
      </c>
    </row>
    <row r="7" spans="1:22" ht="15.75">
      <c r="A7" s="2022" t="s">
        <v>52</v>
      </c>
      <c r="B7" s="1259">
        <f>'ESA Table 11'!B42</f>
        <v>238688</v>
      </c>
      <c r="C7" s="929">
        <f>'ESA Table 11'!C42</f>
        <v>238688</v>
      </c>
      <c r="D7" s="936">
        <f>B7+C7</f>
        <v>477376</v>
      </c>
      <c r="E7" s="1259">
        <f>'ESA Table 11'!E42</f>
        <v>142014.68999999994</v>
      </c>
      <c r="F7" s="1270">
        <f>'ESA Table 11'!F42</f>
        <v>142014.68999999994</v>
      </c>
      <c r="G7" s="936">
        <f>E7+F7</f>
        <v>284029.37999999989</v>
      </c>
      <c r="H7" s="1237">
        <f t="shared" si="0"/>
        <v>0.59498043470974638</v>
      </c>
      <c r="I7" s="1238">
        <f t="shared" si="1"/>
        <v>0.59498043470974638</v>
      </c>
      <c r="J7" s="2023">
        <f t="shared" si="2"/>
        <v>0.59498043470974638</v>
      </c>
    </row>
    <row r="8" spans="1:22" ht="15.75">
      <c r="A8" s="2022"/>
      <c r="B8" s="1256"/>
      <c r="C8" s="1257"/>
      <c r="D8" s="1258"/>
      <c r="E8" s="1256"/>
      <c r="F8" s="1257"/>
      <c r="G8" s="1258"/>
      <c r="H8" s="941"/>
      <c r="I8" s="942"/>
      <c r="J8" s="2024"/>
    </row>
    <row r="9" spans="1:22" ht="15.75">
      <c r="A9" s="2025" t="s">
        <v>125</v>
      </c>
      <c r="B9" s="2026">
        <f t="shared" ref="B9:G9" si="3">SUM(B6:B8)</f>
        <v>6278055</v>
      </c>
      <c r="C9" s="2027">
        <f t="shared" si="3"/>
        <v>3213409</v>
      </c>
      <c r="D9" s="2018">
        <f t="shared" si="3"/>
        <v>9491464</v>
      </c>
      <c r="E9" s="2028">
        <f t="shared" si="3"/>
        <v>2156405.3694659998</v>
      </c>
      <c r="F9" s="2027">
        <f t="shared" si="3"/>
        <v>1170279.511399</v>
      </c>
      <c r="G9" s="2018">
        <f t="shared" si="3"/>
        <v>3326684.8808649997</v>
      </c>
      <c r="H9" s="2029">
        <f>+E9/B9</f>
        <v>0.34348303247837103</v>
      </c>
      <c r="I9" s="2030">
        <f>+F9/C9</f>
        <v>0.36418629293656674</v>
      </c>
      <c r="J9" s="2031">
        <f>G9/D9</f>
        <v>0.35049228241976155</v>
      </c>
    </row>
    <row r="10" spans="1:22">
      <c r="A10" s="205"/>
      <c r="B10" s="204"/>
      <c r="C10" s="204"/>
      <c r="D10" s="204"/>
      <c r="E10" s="204"/>
      <c r="F10" s="204"/>
      <c r="G10" s="204"/>
      <c r="H10" s="203"/>
      <c r="I10" s="203"/>
      <c r="J10" s="203"/>
    </row>
    <row r="11" spans="1:22" ht="18.75">
      <c r="A11" s="1271" t="s">
        <v>126</v>
      </c>
      <c r="B11" s="202"/>
      <c r="C11" s="202"/>
      <c r="D11" s="202"/>
      <c r="E11" s="202"/>
      <c r="F11" s="202"/>
      <c r="G11" s="202"/>
      <c r="H11" s="202"/>
      <c r="I11" s="202"/>
      <c r="J11" s="202"/>
      <c r="P11" s="1693"/>
    </row>
    <row r="12" spans="1:22" ht="36" customHeight="1">
      <c r="A12" s="2472" t="s">
        <v>127</v>
      </c>
      <c r="B12" s="2472"/>
      <c r="C12" s="2472"/>
      <c r="D12" s="2472"/>
      <c r="E12" s="2472"/>
      <c r="F12" s="2472"/>
      <c r="G12" s="2472"/>
      <c r="H12" s="2472"/>
      <c r="I12" s="2472"/>
      <c r="J12" s="2472"/>
    </row>
    <row r="13" spans="1:22" ht="15.75">
      <c r="A13" s="1272"/>
      <c r="B13" s="1272"/>
      <c r="C13" s="1272"/>
      <c r="D13" s="1272"/>
      <c r="E13" s="1272"/>
      <c r="F13" s="1272"/>
      <c r="G13" s="1272"/>
      <c r="H13" s="1272"/>
      <c r="I13" s="1272"/>
      <c r="J13" s="1272"/>
    </row>
    <row r="14" spans="1:22" ht="15" customHeight="1">
      <c r="A14" s="202"/>
      <c r="B14" s="202"/>
      <c r="C14" s="202"/>
      <c r="D14" s="202"/>
      <c r="E14" s="202"/>
      <c r="F14" s="202"/>
      <c r="G14" s="202"/>
      <c r="H14" s="202"/>
      <c r="I14" s="202"/>
      <c r="J14" s="202"/>
    </row>
    <row r="15" spans="1:22" ht="15.75" customHeight="1">
      <c r="A15" s="2454" t="s">
        <v>128</v>
      </c>
      <c r="B15" s="2455"/>
      <c r="C15" s="2455"/>
      <c r="D15" s="2455"/>
      <c r="E15" s="2455"/>
      <c r="F15" s="2455"/>
      <c r="G15" s="2455"/>
      <c r="H15" s="2455"/>
      <c r="I15" s="2455"/>
      <c r="J15" s="2456"/>
    </row>
    <row r="16" spans="1:22" ht="16.5" customHeight="1">
      <c r="A16" s="2457"/>
      <c r="B16" s="2458"/>
      <c r="C16" s="2458"/>
      <c r="D16" s="2458"/>
      <c r="E16" s="2458"/>
      <c r="F16" s="2458"/>
      <c r="G16" s="2458"/>
      <c r="H16" s="2458"/>
      <c r="I16" s="2458"/>
      <c r="J16" s="2459"/>
    </row>
    <row r="17" spans="1:10" ht="18.75">
      <c r="A17" s="2033"/>
      <c r="B17" s="2460" t="s">
        <v>129</v>
      </c>
      <c r="C17" s="2461"/>
      <c r="D17" s="2462"/>
      <c r="E17" s="2463" t="s">
        <v>83</v>
      </c>
      <c r="F17" s="2464"/>
      <c r="G17" s="2465"/>
      <c r="H17" s="2466" t="s">
        <v>124</v>
      </c>
      <c r="I17" s="2464"/>
      <c r="J17" s="2467"/>
    </row>
    <row r="18" spans="1:10" ht="15.75">
      <c r="A18" s="2034"/>
      <c r="B18" s="1402" t="s">
        <v>46</v>
      </c>
      <c r="C18" s="1405" t="s">
        <v>47</v>
      </c>
      <c r="D18" s="1406" t="s">
        <v>48</v>
      </c>
      <c r="E18" s="1402" t="s">
        <v>46</v>
      </c>
      <c r="F18" s="1405" t="s">
        <v>47</v>
      </c>
      <c r="G18" s="1406" t="s">
        <v>48</v>
      </c>
      <c r="H18" s="1402" t="s">
        <v>46</v>
      </c>
      <c r="I18" s="1405" t="s">
        <v>47</v>
      </c>
      <c r="J18" s="2035" t="s">
        <v>48</v>
      </c>
    </row>
    <row r="19" spans="1:10" ht="18.75">
      <c r="A19" s="2036" t="s">
        <v>130</v>
      </c>
      <c r="B19" s="1236">
        <f>+'ESA Table 11'!B27</f>
        <v>763341.5</v>
      </c>
      <c r="C19" s="931">
        <f>+'ESA Table 11'!C27</f>
        <v>763341.5</v>
      </c>
      <c r="D19" s="1087">
        <f>B19+C19</f>
        <v>1526683</v>
      </c>
      <c r="E19" s="1236">
        <f>+'ESA Table 11'!E27</f>
        <v>403205.28500000009</v>
      </c>
      <c r="F19" s="931">
        <f>+'ESA Table 11'!F27</f>
        <v>403205.28500000009</v>
      </c>
      <c r="G19" s="932">
        <f>E19+F19</f>
        <v>806410.57000000018</v>
      </c>
      <c r="H19" s="1237">
        <f>+E19/B19</f>
        <v>0.5282108794032554</v>
      </c>
      <c r="I19" s="1238">
        <f>+F19/C19</f>
        <v>0.5282108794032554</v>
      </c>
      <c r="J19" s="2023">
        <f>G19/D19</f>
        <v>0.5282108794032554</v>
      </c>
    </row>
    <row r="20" spans="1:10" ht="15.75">
      <c r="A20" s="2037"/>
      <c r="B20" s="1239"/>
      <c r="C20" s="2385"/>
      <c r="D20" s="1240"/>
      <c r="E20" s="1239"/>
      <c r="F20" s="2385"/>
      <c r="G20" s="1240"/>
      <c r="H20" s="1241"/>
      <c r="I20" s="2386"/>
      <c r="J20" s="2038"/>
    </row>
    <row r="21" spans="1:10" ht="15.75">
      <c r="A21" s="2025" t="s">
        <v>125</v>
      </c>
      <c r="B21" s="2039">
        <f t="shared" ref="B21:G21" si="4">SUM(B19:B20)</f>
        <v>763341.5</v>
      </c>
      <c r="C21" s="2040">
        <f t="shared" si="4"/>
        <v>763341.5</v>
      </c>
      <c r="D21" s="2041">
        <f t="shared" si="4"/>
        <v>1526683</v>
      </c>
      <c r="E21" s="2039">
        <f t="shared" si="4"/>
        <v>403205.28500000009</v>
      </c>
      <c r="F21" s="2040">
        <f t="shared" si="4"/>
        <v>403205.28500000009</v>
      </c>
      <c r="G21" s="2041">
        <f t="shared" si="4"/>
        <v>806410.57000000018</v>
      </c>
      <c r="H21" s="2042">
        <f>+E21/B21</f>
        <v>0.5282108794032554</v>
      </c>
      <c r="I21" s="2043">
        <f>+F21/C21</f>
        <v>0.5282108794032554</v>
      </c>
      <c r="J21" s="2044">
        <f>G21/D21</f>
        <v>0.5282108794032554</v>
      </c>
    </row>
    <row r="22" spans="1:10">
      <c r="A22" s="460"/>
      <c r="B22" s="461"/>
      <c r="C22" s="461"/>
      <c r="D22" s="461"/>
      <c r="E22" s="461"/>
      <c r="F22" s="461"/>
      <c r="G22" s="461"/>
      <c r="H22" s="462"/>
      <c r="I22" s="462"/>
      <c r="J22" s="462"/>
    </row>
    <row r="23" spans="1:10" ht="18.75">
      <c r="A23" s="2045" t="s">
        <v>131</v>
      </c>
      <c r="B23" s="2045"/>
      <c r="C23" s="2045"/>
      <c r="D23" s="2045"/>
      <c r="E23" s="2045"/>
      <c r="F23" s="2045"/>
      <c r="G23" s="2045"/>
      <c r="H23" s="2045"/>
      <c r="I23" s="2045"/>
      <c r="J23" s="2045"/>
    </row>
    <row r="24" spans="1:10" ht="36" customHeight="1">
      <c r="A24" s="2472" t="s">
        <v>132</v>
      </c>
      <c r="B24" s="2472"/>
      <c r="C24" s="2472"/>
      <c r="D24" s="2472"/>
      <c r="E24" s="2472"/>
      <c r="F24" s="2472"/>
      <c r="G24" s="2472"/>
      <c r="H24" s="2472"/>
      <c r="I24" s="2472"/>
      <c r="J24" s="2472"/>
    </row>
    <row r="25" spans="1:10" ht="15.75" customHeight="1">
      <c r="A25" s="1271"/>
      <c r="B25" s="1272"/>
      <c r="C25" s="1272"/>
      <c r="D25" s="1272"/>
      <c r="E25" s="1272"/>
      <c r="F25" s="1272"/>
      <c r="G25" s="1272"/>
      <c r="H25" s="1272"/>
      <c r="I25" s="1272"/>
      <c r="J25" s="1272"/>
    </row>
    <row r="26" spans="1:10" ht="15.75">
      <c r="A26" s="1271"/>
      <c r="B26" s="461"/>
      <c r="C26" s="461"/>
      <c r="D26" s="461"/>
      <c r="E26" s="461"/>
      <c r="F26" s="461"/>
      <c r="G26" s="461"/>
      <c r="H26" s="462"/>
      <c r="I26" s="462"/>
      <c r="J26" s="462"/>
    </row>
    <row r="27" spans="1:10" ht="18.75" customHeight="1">
      <c r="A27" s="2454" t="s">
        <v>133</v>
      </c>
      <c r="B27" s="2455"/>
      <c r="C27" s="2455"/>
      <c r="D27" s="2455"/>
      <c r="E27" s="2455"/>
      <c r="F27" s="2455"/>
      <c r="G27" s="2455"/>
      <c r="H27" s="2455"/>
      <c r="I27" s="2455"/>
      <c r="J27" s="2456"/>
    </row>
    <row r="28" spans="1:10" ht="12.75" customHeight="1">
      <c r="A28" s="2457"/>
      <c r="B28" s="2458"/>
      <c r="C28" s="2458"/>
      <c r="D28" s="2458"/>
      <c r="E28" s="2458"/>
      <c r="F28" s="2458"/>
      <c r="G28" s="2458"/>
      <c r="H28" s="2458"/>
      <c r="I28" s="2458"/>
      <c r="J28" s="2459"/>
    </row>
    <row r="29" spans="1:10" ht="15.75">
      <c r="A29" s="2046"/>
      <c r="B29" s="2460" t="s">
        <v>134</v>
      </c>
      <c r="C29" s="2461"/>
      <c r="D29" s="2462"/>
      <c r="E29" s="2460" t="s">
        <v>83</v>
      </c>
      <c r="F29" s="2461"/>
      <c r="G29" s="2462"/>
      <c r="H29" s="2468" t="s">
        <v>124</v>
      </c>
      <c r="I29" s="2461"/>
      <c r="J29" s="2469"/>
    </row>
    <row r="30" spans="1:10" s="201" customFormat="1" ht="15.75">
      <c r="A30" s="2047"/>
      <c r="B30" s="1446" t="s">
        <v>46</v>
      </c>
      <c r="C30" s="1447" t="s">
        <v>47</v>
      </c>
      <c r="D30" s="1448" t="s">
        <v>48</v>
      </c>
      <c r="E30" s="1446" t="s">
        <v>46</v>
      </c>
      <c r="F30" s="1447" t="s">
        <v>47</v>
      </c>
      <c r="G30" s="1448" t="s">
        <v>48</v>
      </c>
      <c r="H30" s="1446" t="s">
        <v>46</v>
      </c>
      <c r="I30" s="1447" t="s">
        <v>47</v>
      </c>
      <c r="J30" s="2021" t="s">
        <v>48</v>
      </c>
    </row>
    <row r="31" spans="1:10" s="201" customFormat="1" ht="15.75">
      <c r="A31" s="2048" t="s">
        <v>135</v>
      </c>
      <c r="B31" s="1242"/>
      <c r="C31" s="1243"/>
      <c r="D31" s="1244">
        <f>B31+C31</f>
        <v>0</v>
      </c>
      <c r="E31" s="1242">
        <v>0</v>
      </c>
      <c r="F31" s="1243">
        <v>0</v>
      </c>
      <c r="G31" s="1244">
        <f>E31+F31</f>
        <v>0</v>
      </c>
      <c r="H31" s="1245"/>
      <c r="I31" s="1246"/>
      <c r="J31" s="2049"/>
    </row>
    <row r="32" spans="1:10" s="201" customFormat="1" ht="15.75">
      <c r="A32" s="2050"/>
      <c r="B32" s="1248"/>
      <c r="C32" s="2387"/>
      <c r="D32" s="1249"/>
      <c r="E32" s="1248"/>
      <c r="F32" s="2387"/>
      <c r="G32" s="1249"/>
      <c r="H32" s="1250"/>
      <c r="I32" s="2388"/>
      <c r="J32" s="2051"/>
    </row>
    <row r="33" spans="1:10" s="201" customFormat="1" ht="15.75">
      <c r="A33" s="2052" t="s">
        <v>125</v>
      </c>
      <c r="B33" s="2053">
        <f>SUM(B31:B32)</f>
        <v>0</v>
      </c>
      <c r="C33" s="2054">
        <f>SUM(C31:C32)</f>
        <v>0</v>
      </c>
      <c r="D33" s="2055">
        <v>0</v>
      </c>
      <c r="E33" s="2053">
        <f>SUM(E31:E32)</f>
        <v>0</v>
      </c>
      <c r="F33" s="2054">
        <f>SUM(F31:F32)</f>
        <v>0</v>
      </c>
      <c r="G33" s="2055">
        <f>SUM(G31:G32)</f>
        <v>0</v>
      </c>
      <c r="H33" s="2056">
        <f>IFERROR(+E33/B33,0)</f>
        <v>0</v>
      </c>
      <c r="I33" s="2057">
        <f>IFERROR(F33/C33,0)</f>
        <v>0</v>
      </c>
      <c r="J33" s="2058">
        <f>IFERROR(G33/D33,0)</f>
        <v>0</v>
      </c>
    </row>
    <row r="34" spans="1:10" s="201" customFormat="1">
      <c r="A34" s="460"/>
      <c r="B34" s="463"/>
      <c r="C34" s="463"/>
      <c r="D34" s="463"/>
      <c r="E34" s="463"/>
      <c r="F34" s="463"/>
      <c r="G34" s="463"/>
      <c r="H34" s="464"/>
      <c r="I34" s="464"/>
      <c r="J34" s="464"/>
    </row>
    <row r="35" spans="1:10" s="201" customFormat="1" ht="18.75">
      <c r="A35" s="57" t="s">
        <v>136</v>
      </c>
      <c r="B35" s="463"/>
      <c r="C35" s="463"/>
      <c r="D35" s="463"/>
      <c r="E35" s="463"/>
      <c r="F35" s="463"/>
      <c r="G35" s="463"/>
      <c r="H35" s="464"/>
      <c r="I35" s="464"/>
      <c r="J35" s="464"/>
    </row>
    <row r="36" spans="1:10" s="201" customFormat="1">
      <c r="A36" s="460"/>
      <c r="B36" s="463"/>
      <c r="C36" s="463"/>
      <c r="D36" s="463"/>
      <c r="E36" s="463"/>
      <c r="F36" s="463"/>
      <c r="G36" s="463"/>
      <c r="H36" s="464"/>
      <c r="I36" s="464"/>
      <c r="J36" s="464"/>
    </row>
    <row r="37" spans="1:10" s="201" customFormat="1" ht="18.75" customHeight="1">
      <c r="A37" s="2454" t="s">
        <v>137</v>
      </c>
      <c r="B37" s="2455"/>
      <c r="C37" s="2455"/>
      <c r="D37" s="2455"/>
      <c r="E37" s="2455"/>
      <c r="F37" s="2455"/>
      <c r="G37" s="2455"/>
      <c r="H37" s="2455"/>
      <c r="I37" s="2455"/>
      <c r="J37" s="2456"/>
    </row>
    <row r="38" spans="1:10" s="201" customFormat="1" ht="16.5" customHeight="1">
      <c r="A38" s="2457"/>
      <c r="B38" s="2458"/>
      <c r="C38" s="2458"/>
      <c r="D38" s="2458"/>
      <c r="E38" s="2458"/>
      <c r="F38" s="2458"/>
      <c r="G38" s="2458"/>
      <c r="H38" s="2458"/>
      <c r="I38" s="2458"/>
      <c r="J38" s="2459"/>
    </row>
    <row r="39" spans="1:10" s="201" customFormat="1" ht="15.75">
      <c r="A39" s="2046"/>
      <c r="B39" s="2460" t="s">
        <v>134</v>
      </c>
      <c r="C39" s="2461"/>
      <c r="D39" s="2462"/>
      <c r="E39" s="2460" t="s">
        <v>83</v>
      </c>
      <c r="F39" s="2461"/>
      <c r="G39" s="2462"/>
      <c r="H39" s="2468" t="s">
        <v>124</v>
      </c>
      <c r="I39" s="2461"/>
      <c r="J39" s="2469"/>
    </row>
    <row r="40" spans="1:10" s="201" customFormat="1" ht="15.75">
      <c r="A40" s="2047"/>
      <c r="B40" s="1446" t="s">
        <v>46</v>
      </c>
      <c r="C40" s="1447" t="s">
        <v>47</v>
      </c>
      <c r="D40" s="1448" t="s">
        <v>48</v>
      </c>
      <c r="E40" s="1446" t="s">
        <v>46</v>
      </c>
      <c r="F40" s="1447" t="s">
        <v>47</v>
      </c>
      <c r="G40" s="1448" t="s">
        <v>48</v>
      </c>
      <c r="H40" s="1446" t="s">
        <v>46</v>
      </c>
      <c r="I40" s="1447" t="s">
        <v>47</v>
      </c>
      <c r="J40" s="2021" t="s">
        <v>48</v>
      </c>
    </row>
    <row r="41" spans="1:10" s="201" customFormat="1" ht="15.75">
      <c r="A41" s="2048" t="s">
        <v>138</v>
      </c>
      <c r="B41" s="1242"/>
      <c r="C41" s="1243"/>
      <c r="D41" s="1244">
        <f>B41+C41</f>
        <v>0</v>
      </c>
      <c r="E41" s="1242">
        <v>0</v>
      </c>
      <c r="F41" s="1243">
        <v>0</v>
      </c>
      <c r="G41" s="1244">
        <f>E41+F41</f>
        <v>0</v>
      </c>
      <c r="H41" s="1245"/>
      <c r="I41" s="1246"/>
      <c r="J41" s="2049"/>
    </row>
    <row r="42" spans="1:10" s="201" customFormat="1" ht="15.75">
      <c r="A42" s="2059"/>
      <c r="B42" s="1242"/>
      <c r="C42" s="1243"/>
      <c r="D42" s="1244"/>
      <c r="E42" s="1242"/>
      <c r="F42" s="1243"/>
      <c r="G42" s="1244"/>
      <c r="H42" s="1245"/>
      <c r="I42" s="1246"/>
      <c r="J42" s="2049"/>
    </row>
    <row r="43" spans="1:10" s="201" customFormat="1" ht="15.75">
      <c r="A43" s="2060" t="s">
        <v>125</v>
      </c>
      <c r="B43" s="2061">
        <f>SUM(B41:B42)</f>
        <v>0</v>
      </c>
      <c r="C43" s="2062">
        <f>SUM(C41:C42)</f>
        <v>0</v>
      </c>
      <c r="D43" s="2063">
        <v>0</v>
      </c>
      <c r="E43" s="2061">
        <f>SUM(E41:E42)</f>
        <v>0</v>
      </c>
      <c r="F43" s="2062">
        <f>SUM(F41:F42)</f>
        <v>0</v>
      </c>
      <c r="G43" s="2063">
        <f>SUM(G41:G42)</f>
        <v>0</v>
      </c>
      <c r="H43" s="2056">
        <f>IFERROR(+E43/B43,0)</f>
        <v>0</v>
      </c>
      <c r="I43" s="2057">
        <f>IFERROR(F43/C43,0)</f>
        <v>0</v>
      </c>
      <c r="J43" s="2058">
        <f>IFERROR(G43/D43,0)</f>
        <v>0</v>
      </c>
    </row>
    <row r="44" spans="1:10" s="201" customFormat="1">
      <c r="A44" s="460"/>
      <c r="B44" s="463"/>
      <c r="C44" s="463"/>
      <c r="D44" s="463"/>
      <c r="E44" s="463"/>
      <c r="F44" s="463"/>
      <c r="G44" s="463"/>
      <c r="H44" s="464"/>
      <c r="I44" s="464"/>
      <c r="J44" s="464"/>
    </row>
    <row r="45" spans="1:10" s="201" customFormat="1" ht="18.75">
      <c r="A45" s="57" t="s">
        <v>136</v>
      </c>
      <c r="B45" s="463"/>
      <c r="C45" s="463"/>
      <c r="D45" s="463"/>
      <c r="E45" s="463"/>
      <c r="F45" s="463"/>
      <c r="G45" s="463"/>
      <c r="H45" s="464"/>
      <c r="I45" s="464"/>
      <c r="J45" s="464"/>
    </row>
    <row r="46" spans="1:10" s="201" customFormat="1">
      <c r="A46" s="12"/>
      <c r="B46" s="12"/>
      <c r="C46" s="12"/>
      <c r="D46" s="12"/>
      <c r="E46" s="12"/>
      <c r="F46" s="12"/>
      <c r="G46" s="12"/>
      <c r="H46" s="12"/>
      <c r="I46" s="12"/>
      <c r="J46" s="12"/>
    </row>
    <row r="47" spans="1:10" s="201" customFormat="1" ht="15.75" customHeight="1">
      <c r="A47" s="2454" t="s">
        <v>139</v>
      </c>
      <c r="B47" s="2455"/>
      <c r="C47" s="2455"/>
      <c r="D47" s="2455"/>
      <c r="E47" s="2455"/>
      <c r="F47" s="2455"/>
      <c r="G47" s="2455"/>
      <c r="H47" s="2455"/>
      <c r="I47" s="2455"/>
      <c r="J47" s="2456"/>
    </row>
    <row r="48" spans="1:10" s="201" customFormat="1" ht="15.75" customHeight="1">
      <c r="A48" s="2457"/>
      <c r="B48" s="2458"/>
      <c r="C48" s="2458"/>
      <c r="D48" s="2458"/>
      <c r="E48" s="2458"/>
      <c r="F48" s="2458"/>
      <c r="G48" s="2458"/>
      <c r="H48" s="2458"/>
      <c r="I48" s="2458"/>
      <c r="J48" s="2459"/>
    </row>
    <row r="49" spans="1:10" s="201" customFormat="1" ht="15.75">
      <c r="A49" s="2046"/>
      <c r="B49" s="2460" t="s">
        <v>134</v>
      </c>
      <c r="C49" s="2461"/>
      <c r="D49" s="2462"/>
      <c r="E49" s="2460" t="s">
        <v>83</v>
      </c>
      <c r="F49" s="2461"/>
      <c r="G49" s="2462"/>
      <c r="H49" s="2468" t="s">
        <v>124</v>
      </c>
      <c r="I49" s="2461"/>
      <c r="J49" s="2469"/>
    </row>
    <row r="50" spans="1:10" s="201" customFormat="1" ht="15.75">
      <c r="A50" s="2064"/>
      <c r="B50" s="1446" t="s">
        <v>46</v>
      </c>
      <c r="C50" s="1447" t="s">
        <v>47</v>
      </c>
      <c r="D50" s="1448" t="s">
        <v>48</v>
      </c>
      <c r="E50" s="1446" t="s">
        <v>46</v>
      </c>
      <c r="F50" s="1447" t="s">
        <v>47</v>
      </c>
      <c r="G50" s="1448" t="s">
        <v>48</v>
      </c>
      <c r="H50" s="1446" t="s">
        <v>46</v>
      </c>
      <c r="I50" s="1447" t="s">
        <v>47</v>
      </c>
      <c r="J50" s="2021" t="s">
        <v>48</v>
      </c>
    </row>
    <row r="51" spans="1:10" s="201" customFormat="1" ht="15.75">
      <c r="A51" s="2065" t="s">
        <v>140</v>
      </c>
      <c r="B51" s="1251"/>
      <c r="C51" s="1252"/>
      <c r="D51" s="1253">
        <f>B51+C51</f>
        <v>0</v>
      </c>
      <c r="E51" s="1251">
        <v>0</v>
      </c>
      <c r="F51" s="1252">
        <v>0</v>
      </c>
      <c r="G51" s="1253">
        <f>E51+F51</f>
        <v>0</v>
      </c>
      <c r="H51" s="1254"/>
      <c r="I51" s="1255"/>
      <c r="J51" s="2066"/>
    </row>
    <row r="52" spans="1:10" s="201" customFormat="1" ht="15.75">
      <c r="A52" s="2059"/>
      <c r="B52" s="1251"/>
      <c r="C52" s="1252"/>
      <c r="D52" s="1253"/>
      <c r="E52" s="1251"/>
      <c r="F52" s="1252"/>
      <c r="G52" s="1253"/>
      <c r="H52" s="1254"/>
      <c r="I52" s="1255"/>
      <c r="J52" s="2066"/>
    </row>
    <row r="53" spans="1:10" s="201" customFormat="1" ht="15.75">
      <c r="A53" s="2060" t="s">
        <v>125</v>
      </c>
      <c r="B53" s="2067">
        <f>SUM(B51:B52)</f>
        <v>0</v>
      </c>
      <c r="C53" s="2068">
        <f>SUM(C51:C52)</f>
        <v>0</v>
      </c>
      <c r="D53" s="2069">
        <v>0</v>
      </c>
      <c r="E53" s="2067">
        <f>SUM(E51:E52)</f>
        <v>0</v>
      </c>
      <c r="F53" s="2068">
        <f>SUM(F51:F52)</f>
        <v>0</v>
      </c>
      <c r="G53" s="2069">
        <f>SUM(G51:G52)</f>
        <v>0</v>
      </c>
      <c r="H53" s="2056">
        <f>IFERROR(+E53/B53,0)</f>
        <v>0</v>
      </c>
      <c r="I53" s="2057">
        <f>IFERROR(F53/C53,0)</f>
        <v>0</v>
      </c>
      <c r="J53" s="2058">
        <f>IFERROR(G53/D53,0)</f>
        <v>0</v>
      </c>
    </row>
    <row r="54" spans="1:10" s="201" customFormat="1">
      <c r="A54" s="235"/>
      <c r="B54" s="235"/>
      <c r="C54" s="235"/>
      <c r="D54" s="235"/>
      <c r="E54" s="235"/>
      <c r="F54" s="235"/>
      <c r="G54" s="235"/>
      <c r="H54" s="235"/>
      <c r="I54" s="235"/>
      <c r="J54" s="235"/>
    </row>
    <row r="55" spans="1:10" ht="15.75">
      <c r="A55" s="57" t="s">
        <v>141</v>
      </c>
      <c r="B55" s="235"/>
      <c r="C55" s="235"/>
      <c r="D55" s="235"/>
      <c r="E55" s="235"/>
      <c r="F55" s="235"/>
      <c r="G55" s="235"/>
      <c r="H55" s="235"/>
      <c r="I55" s="235"/>
      <c r="J55" s="235"/>
    </row>
    <row r="56" spans="1:10">
      <c r="A56" s="12"/>
      <c r="B56" s="12"/>
      <c r="C56" s="12"/>
      <c r="D56" s="12"/>
      <c r="E56" s="12"/>
      <c r="F56" s="12"/>
      <c r="G56" s="12"/>
      <c r="H56" s="12"/>
      <c r="I56" s="12"/>
      <c r="J56" s="12"/>
    </row>
    <row r="57" spans="1:10">
      <c r="A57" s="12"/>
      <c r="B57" s="12"/>
      <c r="C57" s="12"/>
      <c r="D57" s="12"/>
      <c r="E57" s="12"/>
      <c r="F57" s="12"/>
      <c r="G57" s="12"/>
      <c r="H57" s="12"/>
      <c r="I57" s="12"/>
      <c r="J57" s="12"/>
    </row>
  </sheetData>
  <mergeCells count="24">
    <mergeCell ref="A1:J1"/>
    <mergeCell ref="A2:J3"/>
    <mergeCell ref="A15:J16"/>
    <mergeCell ref="A27:J28"/>
    <mergeCell ref="B29:D29"/>
    <mergeCell ref="E29:G29"/>
    <mergeCell ref="H29:J29"/>
    <mergeCell ref="H4:J4"/>
    <mergeCell ref="B4:D4"/>
    <mergeCell ref="E4:G4"/>
    <mergeCell ref="A24:J24"/>
    <mergeCell ref="A4:A5"/>
    <mergeCell ref="A12:J12"/>
    <mergeCell ref="B49:D49"/>
    <mergeCell ref="E49:G49"/>
    <mergeCell ref="H49:J49"/>
    <mergeCell ref="B39:D39"/>
    <mergeCell ref="E39:G39"/>
    <mergeCell ref="H39:J39"/>
    <mergeCell ref="A37:J38"/>
    <mergeCell ref="A47:J48"/>
    <mergeCell ref="B17:D17"/>
    <mergeCell ref="E17:G17"/>
    <mergeCell ref="H17:J17"/>
  </mergeCells>
  <printOptions horizontalCentered="1" verticalCentered="1"/>
  <pageMargins left="0.25" right="0.25" top="0.5" bottom="0.5" header="0.3" footer="0.3"/>
  <pageSetup scale="70" orientation="portrait" r:id="rId1"/>
  <headerFooter scaleWithDoc="0"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1C833-F5B3-48F6-B748-D5F28454978A}">
  <sheetPr>
    <tabColor rgb="FF00B050"/>
    <pageSetUpPr fitToPage="1"/>
  </sheetPr>
  <dimension ref="A1:M132"/>
  <sheetViews>
    <sheetView topLeftCell="A50" workbookViewId="0">
      <selection activeCell="J10" sqref="J10"/>
    </sheetView>
  </sheetViews>
  <sheetFormatPr defaultColWidth="9.42578125" defaultRowHeight="12.75"/>
  <cols>
    <col min="1" max="1" width="54.5703125" style="738" customWidth="1"/>
    <col min="2" max="2" width="6.42578125" customWidth="1"/>
    <col min="3" max="3" width="6.7109375" customWidth="1"/>
    <col min="4" max="4" width="13.7109375" style="738" customWidth="1"/>
    <col min="5" max="6" width="13.7109375" customWidth="1"/>
    <col min="7" max="7" width="9.5703125" customWidth="1"/>
    <col min="8" max="8" width="12.5703125" customWidth="1"/>
    <col min="9" max="9" width="15" customWidth="1"/>
    <col min="10" max="10" width="14.7109375" customWidth="1"/>
    <col min="11" max="11" width="12.7109375" customWidth="1"/>
    <col min="12" max="12" width="15.7109375" bestFit="1" customWidth="1"/>
  </cols>
  <sheetData>
    <row r="1" spans="1:13" ht="15.75">
      <c r="A1" s="2402" t="s">
        <v>0</v>
      </c>
      <c r="B1" s="2402"/>
      <c r="C1" s="2402"/>
      <c r="D1" s="2402"/>
      <c r="E1" s="2402"/>
      <c r="F1" s="2402"/>
      <c r="G1" s="2402"/>
      <c r="H1" s="2402"/>
      <c r="I1" s="2402"/>
      <c r="J1" s="2402"/>
      <c r="K1" s="2402"/>
      <c r="L1" s="2402"/>
      <c r="M1" s="12"/>
    </row>
    <row r="2" spans="1:13" ht="15.75">
      <c r="A2" s="2402" t="s">
        <v>142</v>
      </c>
      <c r="B2" s="2402"/>
      <c r="C2" s="2402"/>
      <c r="D2" s="2402"/>
      <c r="E2" s="2402"/>
      <c r="F2" s="2402"/>
      <c r="G2" s="2402"/>
      <c r="H2" s="2402"/>
      <c r="I2" s="2402"/>
      <c r="J2" s="2402"/>
      <c r="K2" s="2402"/>
      <c r="L2" s="2402"/>
      <c r="M2" s="12"/>
    </row>
    <row r="3" spans="1:13" ht="15.6" customHeight="1">
      <c r="A3" s="2482" t="s">
        <v>40</v>
      </c>
      <c r="B3" s="2482"/>
      <c r="C3" s="2482"/>
      <c r="D3" s="2482"/>
      <c r="E3" s="2482"/>
      <c r="F3" s="2482"/>
      <c r="G3" s="2482"/>
      <c r="H3" s="2482"/>
      <c r="I3" s="2482"/>
      <c r="J3" s="2482"/>
      <c r="K3" s="2482"/>
      <c r="L3" s="2482"/>
      <c r="M3" s="186"/>
    </row>
    <row r="4" spans="1:13" ht="22.5">
      <c r="A4" s="2478"/>
      <c r="B4" s="2478"/>
      <c r="C4" s="2478"/>
      <c r="D4" s="2478"/>
      <c r="E4" s="2478"/>
      <c r="F4" s="2478"/>
      <c r="G4" s="2478"/>
      <c r="H4" s="2478"/>
      <c r="I4" s="2478"/>
      <c r="J4" s="2478"/>
      <c r="K4" s="12"/>
      <c r="L4" s="187"/>
      <c r="M4" s="186"/>
    </row>
    <row r="5" spans="1:13" ht="15.75">
      <c r="A5" s="2479" t="s">
        <v>143</v>
      </c>
      <c r="B5" s="2480"/>
      <c r="C5" s="2480"/>
      <c r="D5" s="2480"/>
      <c r="E5" s="2480"/>
      <c r="F5" s="2480"/>
      <c r="G5" s="2480"/>
      <c r="H5" s="2480"/>
      <c r="I5" s="2480"/>
      <c r="J5" s="2480"/>
      <c r="K5" s="2480"/>
      <c r="L5" s="2481"/>
      <c r="M5" s="12"/>
    </row>
    <row r="6" spans="1:13" ht="15.75">
      <c r="A6" s="2475" t="s">
        <v>144</v>
      </c>
      <c r="B6" s="2476"/>
      <c r="C6" s="2476"/>
      <c r="D6" s="2476"/>
      <c r="E6" s="2476"/>
      <c r="F6" s="2476"/>
      <c r="G6" s="2476"/>
      <c r="H6" s="2476"/>
      <c r="I6" s="2476"/>
      <c r="J6" s="2476"/>
      <c r="K6" s="2476"/>
      <c r="L6" s="2477"/>
      <c r="M6" s="12"/>
    </row>
    <row r="7" spans="1:13" ht="63">
      <c r="A7" s="2071"/>
      <c r="B7" s="2072" t="s">
        <v>145</v>
      </c>
      <c r="C7" s="2072" t="s">
        <v>146</v>
      </c>
      <c r="D7" s="2073" t="s">
        <v>147</v>
      </c>
      <c r="E7" s="2074" t="s">
        <v>148</v>
      </c>
      <c r="F7" s="2075" t="s">
        <v>149</v>
      </c>
      <c r="G7" s="2075" t="s">
        <v>150</v>
      </c>
      <c r="H7" s="2076" t="s">
        <v>151</v>
      </c>
      <c r="I7" s="2077" t="s">
        <v>152</v>
      </c>
      <c r="J7" s="2078" t="s">
        <v>153</v>
      </c>
      <c r="K7" s="2079" t="s">
        <v>154</v>
      </c>
      <c r="L7" s="2080" t="s">
        <v>155</v>
      </c>
      <c r="M7" s="12"/>
    </row>
    <row r="8" spans="1:13" ht="15.75">
      <c r="A8" s="1765" t="s">
        <v>156</v>
      </c>
      <c r="B8" s="1766"/>
      <c r="C8" s="1766"/>
      <c r="D8" s="1767"/>
      <c r="E8" s="1768"/>
      <c r="F8" s="1768"/>
      <c r="G8" s="1768"/>
      <c r="H8" s="1769"/>
      <c r="I8" s="1770"/>
      <c r="J8" s="1771"/>
      <c r="K8" s="1771"/>
      <c r="L8" s="1772"/>
      <c r="M8" s="12"/>
    </row>
    <row r="9" spans="1:13" s="86" customFormat="1" ht="15.75">
      <c r="A9" s="1773" t="s">
        <v>157</v>
      </c>
      <c r="B9" s="1774"/>
      <c r="C9" s="1774"/>
      <c r="D9" s="1773" t="s">
        <v>158</v>
      </c>
      <c r="E9" s="1775">
        <v>118</v>
      </c>
      <c r="F9" s="1775">
        <v>5049.4219999999987</v>
      </c>
      <c r="G9" s="1775">
        <v>1.4265000000000001</v>
      </c>
      <c r="H9" s="1776">
        <v>160.23600000000027</v>
      </c>
      <c r="I9" s="1777">
        <v>143379.45000000007</v>
      </c>
      <c r="J9" s="1778">
        <f t="shared" ref="J9:J15" si="0">I9/I$97</f>
        <v>1.2556029999134669E-2</v>
      </c>
      <c r="K9" s="428">
        <v>12</v>
      </c>
      <c r="L9" s="1779">
        <v>18603.829075632071</v>
      </c>
      <c r="M9" s="12"/>
    </row>
    <row r="10" spans="1:13" s="206" customFormat="1" ht="15.75">
      <c r="A10" s="1152" t="s">
        <v>159</v>
      </c>
      <c r="B10" s="1780"/>
      <c r="C10" s="1780"/>
      <c r="D10" s="1152" t="s">
        <v>158</v>
      </c>
      <c r="E10" s="1781"/>
      <c r="F10" s="1781"/>
      <c r="G10" s="1781"/>
      <c r="H10" s="1782"/>
      <c r="I10" s="1783"/>
      <c r="J10" s="1784">
        <f t="shared" si="0"/>
        <v>0</v>
      </c>
      <c r="K10" s="1138">
        <v>11</v>
      </c>
      <c r="L10" s="1785"/>
      <c r="M10" s="31"/>
    </row>
    <row r="11" spans="1:13" ht="15.75">
      <c r="A11" s="1152" t="s">
        <v>160</v>
      </c>
      <c r="B11" s="1143"/>
      <c r="C11" s="1143"/>
      <c r="D11" s="1152" t="s">
        <v>158</v>
      </c>
      <c r="E11" s="1151"/>
      <c r="F11" s="1151"/>
      <c r="G11" s="1151"/>
      <c r="H11" s="541"/>
      <c r="I11" s="1338"/>
      <c r="J11" s="1784">
        <f t="shared" si="0"/>
        <v>0</v>
      </c>
      <c r="K11" s="1138">
        <v>11</v>
      </c>
      <c r="L11" s="1785"/>
      <c r="M11" s="12"/>
    </row>
    <row r="12" spans="1:13" ht="15.75">
      <c r="A12" s="1152" t="s">
        <v>161</v>
      </c>
      <c r="B12" s="1143"/>
      <c r="C12" s="1143"/>
      <c r="D12" s="1152" t="s">
        <v>158</v>
      </c>
      <c r="E12" s="1151">
        <v>175</v>
      </c>
      <c r="F12" s="1151">
        <v>7165.2999999999929</v>
      </c>
      <c r="G12" s="1151">
        <v>1.2681000000000009</v>
      </c>
      <c r="H12" s="541">
        <v>1783.2899999999981</v>
      </c>
      <c r="I12" s="1338">
        <v>179325.50999999995</v>
      </c>
      <c r="J12" s="1784">
        <f t="shared" si="0"/>
        <v>1.5703899569778811E-2</v>
      </c>
      <c r="K12" s="1138">
        <v>11</v>
      </c>
      <c r="L12" s="1785">
        <v>53159.229297678292</v>
      </c>
      <c r="M12" s="12"/>
    </row>
    <row r="13" spans="1:13" ht="15.75">
      <c r="A13" s="1152" t="s">
        <v>162</v>
      </c>
      <c r="B13" s="1143"/>
      <c r="C13" s="1143"/>
      <c r="D13" s="1152" t="s">
        <v>158</v>
      </c>
      <c r="E13" s="1151"/>
      <c r="F13" s="1151"/>
      <c r="G13" s="1151"/>
      <c r="H13" s="541"/>
      <c r="I13" s="1338"/>
      <c r="J13" s="1784">
        <f t="shared" si="0"/>
        <v>0</v>
      </c>
      <c r="K13" s="1138"/>
      <c r="L13" s="1785"/>
      <c r="M13" s="12"/>
    </row>
    <row r="14" spans="1:13" ht="15.75">
      <c r="A14" s="1152" t="s">
        <v>163</v>
      </c>
      <c r="B14" s="1143"/>
      <c r="C14" s="1143"/>
      <c r="D14" s="1152" t="s">
        <v>158</v>
      </c>
      <c r="E14" s="541"/>
      <c r="F14" s="541"/>
      <c r="G14" s="541"/>
      <c r="H14" s="541"/>
      <c r="I14" s="1338"/>
      <c r="J14" s="1784">
        <f t="shared" si="0"/>
        <v>0</v>
      </c>
      <c r="K14" s="1138"/>
      <c r="L14" s="1785"/>
      <c r="M14" s="12"/>
    </row>
    <row r="15" spans="1:13" ht="16.5" thickBot="1">
      <c r="A15" s="1786" t="s">
        <v>164</v>
      </c>
      <c r="B15" s="1787"/>
      <c r="C15" s="1787"/>
      <c r="D15" s="1786" t="s">
        <v>158</v>
      </c>
      <c r="E15" s="1788">
        <v>823</v>
      </c>
      <c r="F15" s="1788">
        <v>449354</v>
      </c>
      <c r="G15" s="1788">
        <v>53.90320000000024</v>
      </c>
      <c r="H15" s="1788">
        <v>0</v>
      </c>
      <c r="I15" s="1789">
        <v>1056212.710000003</v>
      </c>
      <c r="J15" s="1790">
        <f t="shared" si="0"/>
        <v>9.2494694827099405E-2</v>
      </c>
      <c r="K15" s="955">
        <v>14</v>
      </c>
      <c r="L15" s="1791">
        <v>1593711.6821665438</v>
      </c>
      <c r="M15" s="12"/>
    </row>
    <row r="16" spans="1:13" ht="16.5" thickBot="1">
      <c r="A16" s="1792" t="s">
        <v>165</v>
      </c>
      <c r="B16" s="1793"/>
      <c r="C16" s="1793"/>
      <c r="D16" s="1767"/>
      <c r="E16" s="1794"/>
      <c r="F16" s="1794"/>
      <c r="G16" s="1794"/>
      <c r="H16" s="1795"/>
      <c r="I16" s="1796"/>
      <c r="J16" s="1794"/>
      <c r="K16" s="1771"/>
      <c r="L16" s="1772"/>
      <c r="M16" s="12"/>
    </row>
    <row r="17" spans="1:13" ht="15.75">
      <c r="A17" s="1773" t="s">
        <v>166</v>
      </c>
      <c r="B17" s="1774"/>
      <c r="C17" s="1774"/>
      <c r="D17" s="1773" t="s">
        <v>167</v>
      </c>
      <c r="E17" s="1775">
        <v>14</v>
      </c>
      <c r="F17" s="1775">
        <v>0</v>
      </c>
      <c r="G17" s="1775">
        <v>0</v>
      </c>
      <c r="H17" s="1776">
        <v>133.31</v>
      </c>
      <c r="I17" s="1777">
        <v>1170.2600000000002</v>
      </c>
      <c r="J17" s="1778">
        <f t="shared" ref="J17:J32" si="1">I17/I$97</f>
        <v>1.0248204792797946E-4</v>
      </c>
      <c r="K17" s="428">
        <v>10</v>
      </c>
      <c r="L17" s="1779">
        <v>2255.6933912305003</v>
      </c>
      <c r="M17" s="12"/>
    </row>
    <row r="18" spans="1:13" ht="15.75">
      <c r="A18" s="1152" t="s">
        <v>168</v>
      </c>
      <c r="B18" s="1780"/>
      <c r="C18" s="1780"/>
      <c r="D18" s="1152" t="s">
        <v>158</v>
      </c>
      <c r="E18" s="1151"/>
      <c r="F18" s="1151"/>
      <c r="G18" s="1151"/>
      <c r="H18" s="541"/>
      <c r="I18" s="1338"/>
      <c r="J18" s="1784">
        <f t="shared" si="1"/>
        <v>0</v>
      </c>
      <c r="K18" s="1138">
        <v>10</v>
      </c>
      <c r="L18" s="1785"/>
      <c r="M18" s="12"/>
    </row>
    <row r="19" spans="1:13" ht="15.75">
      <c r="A19" s="1152" t="s">
        <v>169</v>
      </c>
      <c r="B19" s="1780"/>
      <c r="C19" s="1780"/>
      <c r="D19" s="1152" t="s">
        <v>158</v>
      </c>
      <c r="E19" s="1151"/>
      <c r="F19" s="1151"/>
      <c r="G19" s="1151"/>
      <c r="H19" s="541"/>
      <c r="I19" s="1338"/>
      <c r="J19" s="1784">
        <f t="shared" si="1"/>
        <v>0</v>
      </c>
      <c r="K19" s="1138">
        <v>10</v>
      </c>
      <c r="L19" s="1785"/>
      <c r="M19" s="12"/>
    </row>
    <row r="20" spans="1:13" ht="15.75">
      <c r="A20" s="1152" t="s">
        <v>170</v>
      </c>
      <c r="B20" s="1780"/>
      <c r="C20" s="1780"/>
      <c r="D20" s="1152" t="s">
        <v>158</v>
      </c>
      <c r="E20" s="1151"/>
      <c r="F20" s="1151"/>
      <c r="G20" s="1151"/>
      <c r="H20" s="541"/>
      <c r="I20" s="1338"/>
      <c r="J20" s="1784">
        <f t="shared" si="1"/>
        <v>0</v>
      </c>
      <c r="K20" s="1138">
        <v>10</v>
      </c>
      <c r="L20" s="1785"/>
      <c r="M20" s="12"/>
    </row>
    <row r="21" spans="1:13" ht="15.75">
      <c r="A21" s="1152" t="s">
        <v>171</v>
      </c>
      <c r="B21" s="1780"/>
      <c r="C21" s="1780"/>
      <c r="D21" s="1152" t="s">
        <v>158</v>
      </c>
      <c r="E21" s="1151"/>
      <c r="F21" s="1151"/>
      <c r="G21" s="1151"/>
      <c r="H21" s="541"/>
      <c r="I21" s="1338"/>
      <c r="J21" s="1784">
        <f t="shared" si="1"/>
        <v>0</v>
      </c>
      <c r="K21" s="1138">
        <v>10</v>
      </c>
      <c r="L21" s="1785"/>
      <c r="M21" s="12"/>
    </row>
    <row r="22" spans="1:13" ht="15.75">
      <c r="A22" s="1152" t="s">
        <v>172</v>
      </c>
      <c r="B22" s="1780"/>
      <c r="C22" s="1780"/>
      <c r="D22" s="1152" t="s">
        <v>158</v>
      </c>
      <c r="E22" s="1151"/>
      <c r="F22" s="1151"/>
      <c r="G22" s="1151"/>
      <c r="H22" s="541"/>
      <c r="I22" s="1338"/>
      <c r="J22" s="1784">
        <f t="shared" si="1"/>
        <v>0</v>
      </c>
      <c r="K22" s="1138">
        <v>10</v>
      </c>
      <c r="L22" s="1785"/>
      <c r="M22" s="12"/>
    </row>
    <row r="23" spans="1:13" ht="15.75">
      <c r="A23" s="1152" t="s">
        <v>173</v>
      </c>
      <c r="B23" s="1780"/>
      <c r="C23" s="1780"/>
      <c r="D23" s="1152" t="s">
        <v>167</v>
      </c>
      <c r="E23" s="1151"/>
      <c r="F23" s="1151"/>
      <c r="G23" s="1151"/>
      <c r="H23" s="541"/>
      <c r="I23" s="1338"/>
      <c r="J23" s="1784">
        <f t="shared" si="1"/>
        <v>0</v>
      </c>
      <c r="K23" s="1138">
        <v>10</v>
      </c>
      <c r="L23" s="1785"/>
      <c r="M23" s="12"/>
    </row>
    <row r="24" spans="1:13" ht="15.75">
      <c r="A24" s="1152" t="s">
        <v>174</v>
      </c>
      <c r="B24" s="1780"/>
      <c r="C24" s="1780"/>
      <c r="D24" s="1152" t="s">
        <v>167</v>
      </c>
      <c r="E24" s="1151"/>
      <c r="F24" s="1151"/>
      <c r="G24" s="1151"/>
      <c r="H24" s="541"/>
      <c r="I24" s="1338"/>
      <c r="J24" s="1784">
        <f t="shared" si="1"/>
        <v>0</v>
      </c>
      <c r="K24" s="428"/>
      <c r="L24" s="1785"/>
      <c r="M24" s="12"/>
    </row>
    <row r="25" spans="1:13" ht="18.75">
      <c r="A25" s="1152" t="s">
        <v>175</v>
      </c>
      <c r="B25" s="1143"/>
      <c r="C25" s="1143"/>
      <c r="D25" s="1152" t="s">
        <v>167</v>
      </c>
      <c r="E25" s="1151">
        <v>7161</v>
      </c>
      <c r="F25" s="1151">
        <v>44761</v>
      </c>
      <c r="G25" s="1151">
        <v>9.0781999999999989</v>
      </c>
      <c r="H25" s="541">
        <v>41769.890000000014</v>
      </c>
      <c r="I25" s="1338">
        <v>342761.17000000144</v>
      </c>
      <c r="J25" s="1784">
        <f t="shared" si="1"/>
        <v>3.0016292662989809E-2</v>
      </c>
      <c r="K25" s="428">
        <v>10</v>
      </c>
      <c r="L25" s="1785">
        <v>820168.90627935738</v>
      </c>
      <c r="M25" s="12"/>
    </row>
    <row r="26" spans="1:13" ht="15.75">
      <c r="A26" s="1166" t="s">
        <v>176</v>
      </c>
      <c r="B26" s="1780"/>
      <c r="C26" s="1780"/>
      <c r="D26" s="1152" t="s">
        <v>158</v>
      </c>
      <c r="E26" s="1151"/>
      <c r="F26" s="1151"/>
      <c r="G26" s="1151"/>
      <c r="H26" s="541"/>
      <c r="I26" s="1338"/>
      <c r="J26" s="1784">
        <f t="shared" si="1"/>
        <v>0</v>
      </c>
      <c r="K26" s="428"/>
      <c r="L26" s="1785"/>
      <c r="M26" s="12"/>
    </row>
    <row r="27" spans="1:13" ht="15.75">
      <c r="A27" s="1152" t="s">
        <v>177</v>
      </c>
      <c r="B27" s="1143"/>
      <c r="C27" s="1143"/>
      <c r="D27" s="1152" t="s">
        <v>158</v>
      </c>
      <c r="E27" s="1151"/>
      <c r="F27" s="1151"/>
      <c r="G27" s="1151"/>
      <c r="H27" s="541"/>
      <c r="I27" s="1338"/>
      <c r="J27" s="1784">
        <f t="shared" si="1"/>
        <v>0</v>
      </c>
      <c r="K27" s="428"/>
      <c r="L27" s="1785"/>
      <c r="M27" s="12"/>
    </row>
    <row r="28" spans="1:13" ht="15.75">
      <c r="A28" s="1152" t="s">
        <v>178</v>
      </c>
      <c r="B28" s="1143"/>
      <c r="C28" s="1143"/>
      <c r="D28" s="1152" t="s">
        <v>158</v>
      </c>
      <c r="E28" s="1151"/>
      <c r="F28" s="1151"/>
      <c r="G28" s="1151"/>
      <c r="H28" s="541"/>
      <c r="I28" s="1338"/>
      <c r="J28" s="1784">
        <f t="shared" si="1"/>
        <v>0</v>
      </c>
      <c r="K28" s="428">
        <v>10</v>
      </c>
      <c r="L28" s="1785"/>
      <c r="M28" s="12"/>
    </row>
    <row r="29" spans="1:13" ht="15.75">
      <c r="A29" s="1152" t="s">
        <v>179</v>
      </c>
      <c r="B29" s="1143"/>
      <c r="C29" s="1143"/>
      <c r="D29" s="1152" t="s">
        <v>158</v>
      </c>
      <c r="E29" s="1151"/>
      <c r="F29" s="1151"/>
      <c r="G29" s="1151"/>
      <c r="H29" s="541"/>
      <c r="I29" s="1338"/>
      <c r="J29" s="1784">
        <f t="shared" si="1"/>
        <v>0</v>
      </c>
      <c r="K29" s="428"/>
      <c r="L29" s="1785"/>
      <c r="M29" s="12"/>
    </row>
    <row r="30" spans="1:13" ht="15.75">
      <c r="A30" s="1152" t="s">
        <v>180</v>
      </c>
      <c r="B30" s="1143"/>
      <c r="C30" s="1143"/>
      <c r="D30" s="1152" t="s">
        <v>158</v>
      </c>
      <c r="E30" s="1151">
        <v>331</v>
      </c>
      <c r="F30" s="1151">
        <v>0</v>
      </c>
      <c r="G30" s="1151">
        <v>0</v>
      </c>
      <c r="H30" s="541">
        <v>7994.0000000000091</v>
      </c>
      <c r="I30" s="1338">
        <v>1000938.1799999999</v>
      </c>
      <c r="J30" s="1784">
        <f t="shared" si="1"/>
        <v>8.7654191834040732E-2</v>
      </c>
      <c r="K30" s="428">
        <v>11</v>
      </c>
      <c r="L30" s="1785">
        <v>148790.14527376971</v>
      </c>
      <c r="M30" s="12"/>
    </row>
    <row r="31" spans="1:13" ht="15.75">
      <c r="A31" s="1152" t="s">
        <v>181</v>
      </c>
      <c r="B31" s="1143"/>
      <c r="C31" s="1143"/>
      <c r="D31" s="1152" t="s">
        <v>158</v>
      </c>
      <c r="E31" s="1151">
        <v>269</v>
      </c>
      <c r="F31" s="1151">
        <v>0</v>
      </c>
      <c r="G31" s="1151">
        <v>0</v>
      </c>
      <c r="H31" s="541">
        <v>0</v>
      </c>
      <c r="I31" s="1338">
        <v>39125</v>
      </c>
      <c r="J31" s="1784">
        <f t="shared" si="1"/>
        <v>3.4262558108302389E-3</v>
      </c>
      <c r="K31" s="428"/>
      <c r="L31" s="1785">
        <v>0</v>
      </c>
      <c r="M31" s="12"/>
    </row>
    <row r="32" spans="1:13" ht="16.5" thickBot="1">
      <c r="A32" s="1786" t="s">
        <v>182</v>
      </c>
      <c r="B32" s="1787"/>
      <c r="C32" s="1787"/>
      <c r="D32" s="1786" t="s">
        <v>158</v>
      </c>
      <c r="E32" s="1797">
        <v>191</v>
      </c>
      <c r="F32" s="1797">
        <v>117.9</v>
      </c>
      <c r="G32" s="1797">
        <v>1.15E-2</v>
      </c>
      <c r="H32" s="1788">
        <v>1769.0400000000018</v>
      </c>
      <c r="I32" s="1789">
        <v>20826.84999999998</v>
      </c>
      <c r="J32" s="1790">
        <f t="shared" si="1"/>
        <v>1.8238496059754554E-3</v>
      </c>
      <c r="K32" s="1798">
        <v>4</v>
      </c>
      <c r="L32" s="1791">
        <v>12092.803055427605</v>
      </c>
      <c r="M32" s="12"/>
    </row>
    <row r="33" spans="1:13" ht="18.75">
      <c r="A33" s="1792" t="s">
        <v>183</v>
      </c>
      <c r="B33" s="1793"/>
      <c r="C33" s="1793"/>
      <c r="D33" s="1767"/>
      <c r="E33" s="1794"/>
      <c r="F33" s="1794"/>
      <c r="G33" s="1794"/>
      <c r="H33" s="1795"/>
      <c r="I33" s="1796"/>
      <c r="J33" s="1794"/>
      <c r="K33" s="1771"/>
      <c r="L33" s="1772"/>
      <c r="M33" s="12"/>
    </row>
    <row r="34" spans="1:13" s="209" customFormat="1" ht="15.75">
      <c r="A34" s="1773" t="s">
        <v>184</v>
      </c>
      <c r="B34" s="1774"/>
      <c r="C34" s="1774"/>
      <c r="D34" s="1773" t="s">
        <v>167</v>
      </c>
      <c r="E34" s="1775">
        <v>3058</v>
      </c>
      <c r="F34" s="1775">
        <v>76544</v>
      </c>
      <c r="G34" s="1775">
        <v>15.987099999999707</v>
      </c>
      <c r="H34" s="1776">
        <v>-9096</v>
      </c>
      <c r="I34" s="1777">
        <v>1457950.72</v>
      </c>
      <c r="J34" s="1778">
        <f t="shared" ref="J34:J40" si="2">I34/I$97</f>
        <v>0.12767570929850813</v>
      </c>
      <c r="K34" s="720">
        <v>3</v>
      </c>
      <c r="L34" s="1779">
        <v>12000.442020215552</v>
      </c>
      <c r="M34" s="1759"/>
    </row>
    <row r="35" spans="1:13" ht="15.75">
      <c r="A35" s="1152" t="s">
        <v>185</v>
      </c>
      <c r="B35" s="1143"/>
      <c r="C35" s="1143"/>
      <c r="D35" s="1152" t="s">
        <v>186</v>
      </c>
      <c r="E35" s="1151">
        <v>93488</v>
      </c>
      <c r="F35" s="1151">
        <v>7570.2899999999972</v>
      </c>
      <c r="G35" s="1151">
        <v>5.1978999999999997</v>
      </c>
      <c r="H35" s="541">
        <v>1704.8026999999993</v>
      </c>
      <c r="I35" s="1338">
        <v>138362.23999999996</v>
      </c>
      <c r="J35" s="1799">
        <f t="shared" si="2"/>
        <v>1.2116662716919821E-2</v>
      </c>
      <c r="K35" s="1138">
        <v>30</v>
      </c>
      <c r="L35" s="1785">
        <v>144073.47461189065</v>
      </c>
      <c r="M35" s="12"/>
    </row>
    <row r="36" spans="1:13" ht="15.75">
      <c r="A36" s="1152" t="s">
        <v>187</v>
      </c>
      <c r="B36" s="1143"/>
      <c r="C36" s="1143"/>
      <c r="D36" s="1170" t="s">
        <v>167</v>
      </c>
      <c r="E36" s="1151"/>
      <c r="F36" s="1151"/>
      <c r="G36" s="1151"/>
      <c r="H36" s="541"/>
      <c r="I36" s="1338"/>
      <c r="J36" s="1799">
        <f t="shared" si="2"/>
        <v>0</v>
      </c>
      <c r="K36" s="1138"/>
      <c r="L36" s="1785"/>
      <c r="M36" s="12"/>
    </row>
    <row r="37" spans="1:13" ht="15.75">
      <c r="A37" s="1152" t="s">
        <v>188</v>
      </c>
      <c r="B37" s="1143"/>
      <c r="C37" s="1143"/>
      <c r="D37" s="1170" t="s">
        <v>167</v>
      </c>
      <c r="E37" s="1151"/>
      <c r="F37" s="1151"/>
      <c r="G37" s="1151"/>
      <c r="H37" s="541"/>
      <c r="I37" s="1338"/>
      <c r="J37" s="1799">
        <f t="shared" si="2"/>
        <v>0</v>
      </c>
      <c r="K37" s="1138"/>
      <c r="L37" s="1785"/>
      <c r="M37" s="12"/>
    </row>
    <row r="38" spans="1:13" ht="15.75">
      <c r="A38" s="1152" t="s">
        <v>189</v>
      </c>
      <c r="B38" s="1143"/>
      <c r="C38" s="1143"/>
      <c r="D38" s="1170" t="s">
        <v>167</v>
      </c>
      <c r="E38" s="1151"/>
      <c r="F38" s="1151"/>
      <c r="G38" s="1151"/>
      <c r="H38" s="541"/>
      <c r="I38" s="1338"/>
      <c r="J38" s="1799">
        <f t="shared" si="2"/>
        <v>0</v>
      </c>
      <c r="K38" s="1138"/>
      <c r="L38" s="1785"/>
      <c r="M38" s="12"/>
    </row>
    <row r="39" spans="1:13" ht="15.75">
      <c r="A39" s="1152" t="s">
        <v>190</v>
      </c>
      <c r="B39" s="1143"/>
      <c r="C39" s="1143"/>
      <c r="D39" s="1170" t="s">
        <v>167</v>
      </c>
      <c r="E39" s="1151"/>
      <c r="F39" s="1151"/>
      <c r="G39" s="1151"/>
      <c r="H39" s="541"/>
      <c r="I39" s="1338"/>
      <c r="J39" s="1799">
        <f t="shared" si="2"/>
        <v>0</v>
      </c>
      <c r="K39" s="1138"/>
      <c r="L39" s="1785"/>
      <c r="M39" s="12"/>
    </row>
    <row r="40" spans="1:13" ht="16.5" thickBot="1">
      <c r="A40" s="2070" t="s">
        <v>191</v>
      </c>
      <c r="B40" s="1800"/>
      <c r="C40" s="1800"/>
      <c r="D40" s="1801" t="s">
        <v>167</v>
      </c>
      <c r="E40" s="1797"/>
      <c r="F40" s="1797"/>
      <c r="G40" s="1797"/>
      <c r="H40" s="1788"/>
      <c r="I40" s="1789"/>
      <c r="J40" s="1790">
        <f t="shared" si="2"/>
        <v>0</v>
      </c>
      <c r="K40" s="955"/>
      <c r="L40" s="1791"/>
      <c r="M40" s="12"/>
    </row>
    <row r="41" spans="1:13" ht="18.75">
      <c r="A41" s="1792" t="s">
        <v>192</v>
      </c>
      <c r="B41" s="1793"/>
      <c r="C41" s="1793"/>
      <c r="D41" s="1767"/>
      <c r="E41" s="1794"/>
      <c r="F41" s="1794"/>
      <c r="G41" s="1794"/>
      <c r="H41" s="1795"/>
      <c r="I41" s="1796"/>
      <c r="J41" s="1794"/>
      <c r="K41" s="1771"/>
      <c r="L41" s="1772"/>
      <c r="M41" s="12"/>
    </row>
    <row r="42" spans="1:13" ht="15.75">
      <c r="A42" s="1773" t="s">
        <v>193</v>
      </c>
      <c r="B42" s="1774"/>
      <c r="C42" s="1774"/>
      <c r="D42" s="1773" t="s">
        <v>158</v>
      </c>
      <c r="E42" s="1775"/>
      <c r="F42" s="1775"/>
      <c r="G42" s="1775"/>
      <c r="H42" s="1776"/>
      <c r="I42" s="1777"/>
      <c r="J42" s="1778">
        <f t="shared" ref="J42:J62" si="3">I42/I$97</f>
        <v>0</v>
      </c>
      <c r="K42" s="428"/>
      <c r="L42" s="1779"/>
      <c r="M42" s="12"/>
    </row>
    <row r="43" spans="1:13" ht="15.75">
      <c r="A43" s="1152" t="s">
        <v>194</v>
      </c>
      <c r="B43" s="1780"/>
      <c r="C43" s="1780"/>
      <c r="D43" s="1152" t="s">
        <v>167</v>
      </c>
      <c r="E43" s="1151"/>
      <c r="F43" s="1151"/>
      <c r="G43" s="1151"/>
      <c r="H43" s="541"/>
      <c r="I43" s="1338"/>
      <c r="J43" s="1784">
        <f t="shared" si="3"/>
        <v>0</v>
      </c>
      <c r="K43" s="1138"/>
      <c r="L43" s="1785"/>
      <c r="M43" s="12"/>
    </row>
    <row r="44" spans="1:13" ht="15.75">
      <c r="A44" s="1152" t="s">
        <v>195</v>
      </c>
      <c r="B44" s="1143"/>
      <c r="C44" s="1143"/>
      <c r="D44" s="1152" t="s">
        <v>158</v>
      </c>
      <c r="E44" s="1151"/>
      <c r="F44" s="1151"/>
      <c r="G44" s="1151"/>
      <c r="H44" s="541"/>
      <c r="I44" s="1338"/>
      <c r="J44" s="1784">
        <f t="shared" si="3"/>
        <v>0</v>
      </c>
      <c r="K44" s="1138"/>
      <c r="L44" s="1785"/>
      <c r="M44" s="12"/>
    </row>
    <row r="45" spans="1:13" ht="15.75">
      <c r="A45" s="1152" t="s">
        <v>196</v>
      </c>
      <c r="B45" s="1143"/>
      <c r="C45" s="1143"/>
      <c r="D45" s="1152" t="s">
        <v>158</v>
      </c>
      <c r="E45" s="1151"/>
      <c r="F45" s="1151"/>
      <c r="G45" s="1151"/>
      <c r="H45" s="541"/>
      <c r="I45" s="1338"/>
      <c r="J45" s="1784">
        <f t="shared" si="3"/>
        <v>0</v>
      </c>
      <c r="K45" s="1138"/>
      <c r="L45" s="1785"/>
      <c r="M45" s="12"/>
    </row>
    <row r="46" spans="1:13" ht="15.75">
      <c r="A46" s="1152" t="s">
        <v>197</v>
      </c>
      <c r="B46" s="1143"/>
      <c r="C46" s="1143"/>
      <c r="D46" s="1152" t="s">
        <v>158</v>
      </c>
      <c r="E46" s="1151"/>
      <c r="F46" s="1151"/>
      <c r="G46" s="1151"/>
      <c r="H46" s="541"/>
      <c r="I46" s="1338"/>
      <c r="J46" s="1784">
        <f t="shared" si="3"/>
        <v>0</v>
      </c>
      <c r="K46" s="1138"/>
      <c r="L46" s="1785"/>
      <c r="M46" s="12"/>
    </row>
    <row r="47" spans="1:13" ht="15.75">
      <c r="A47" s="1152" t="s">
        <v>198</v>
      </c>
      <c r="B47" s="1143"/>
      <c r="C47" s="1143"/>
      <c r="D47" s="1152" t="s">
        <v>158</v>
      </c>
      <c r="E47" s="1151"/>
      <c r="F47" s="1151"/>
      <c r="G47" s="1151"/>
      <c r="H47" s="541"/>
      <c r="I47" s="1338"/>
      <c r="J47" s="1784">
        <f t="shared" si="3"/>
        <v>0</v>
      </c>
      <c r="K47" s="1138"/>
      <c r="L47" s="1785"/>
      <c r="M47" s="12"/>
    </row>
    <row r="48" spans="1:13" ht="15.75">
      <c r="A48" s="1152" t="s">
        <v>199</v>
      </c>
      <c r="B48" s="1143"/>
      <c r="C48" s="1143"/>
      <c r="D48" s="1152" t="s">
        <v>167</v>
      </c>
      <c r="E48" s="1151">
        <v>979</v>
      </c>
      <c r="F48" s="1151">
        <v>152263.98979999969</v>
      </c>
      <c r="G48" s="1151">
        <v>48.660200000000017</v>
      </c>
      <c r="H48" s="541">
        <v>6179.6101999999737</v>
      </c>
      <c r="I48" s="1338">
        <v>2601365.0899999994</v>
      </c>
      <c r="J48" s="1784">
        <f t="shared" si="3"/>
        <v>0.22780683081670097</v>
      </c>
      <c r="K48" s="1138">
        <v>20</v>
      </c>
      <c r="L48" s="1785">
        <v>980598.43642440054</v>
      </c>
      <c r="M48" s="12"/>
    </row>
    <row r="49" spans="1:13" ht="15.75">
      <c r="A49" s="1152" t="s">
        <v>200</v>
      </c>
      <c r="B49" s="1143"/>
      <c r="C49" s="1143"/>
      <c r="D49" s="1152" t="s">
        <v>167</v>
      </c>
      <c r="E49" s="1151">
        <v>562</v>
      </c>
      <c r="F49" s="1151">
        <v>0</v>
      </c>
      <c r="G49" s="1151">
        <v>0</v>
      </c>
      <c r="H49" s="541">
        <v>0</v>
      </c>
      <c r="I49" s="1338">
        <v>80875</v>
      </c>
      <c r="J49" s="1784">
        <f t="shared" si="3"/>
        <v>7.0823882096075546E-3</v>
      </c>
      <c r="K49" s="1138"/>
      <c r="L49" s="1785">
        <v>0</v>
      </c>
      <c r="M49" s="12"/>
    </row>
    <row r="50" spans="1:13" ht="15.75">
      <c r="A50" s="1152" t="s">
        <v>201</v>
      </c>
      <c r="B50" s="1143"/>
      <c r="C50" s="1143"/>
      <c r="D50" s="1152" t="s">
        <v>167</v>
      </c>
      <c r="E50" s="1151"/>
      <c r="F50" s="1151"/>
      <c r="G50" s="1151"/>
      <c r="H50" s="541"/>
      <c r="I50" s="1338"/>
      <c r="J50" s="1784">
        <f t="shared" si="3"/>
        <v>0</v>
      </c>
      <c r="K50" s="1138"/>
      <c r="L50" s="1785"/>
      <c r="M50" s="12"/>
    </row>
    <row r="51" spans="1:13" ht="15.75">
      <c r="A51" s="1152" t="s">
        <v>202</v>
      </c>
      <c r="B51" s="1780"/>
      <c r="C51" s="1780"/>
      <c r="D51" s="1152" t="s">
        <v>167</v>
      </c>
      <c r="E51" s="1151"/>
      <c r="F51" s="1151"/>
      <c r="G51" s="1151"/>
      <c r="H51" s="541"/>
      <c r="I51" s="1338"/>
      <c r="J51" s="1784">
        <f t="shared" si="3"/>
        <v>0</v>
      </c>
      <c r="K51" s="1138"/>
      <c r="L51" s="1785"/>
      <c r="M51" s="12"/>
    </row>
    <row r="52" spans="1:13" ht="15.75">
      <c r="A52" s="1152" t="s">
        <v>203</v>
      </c>
      <c r="B52" s="1780"/>
      <c r="C52" s="1780"/>
      <c r="D52" s="1152" t="s">
        <v>167</v>
      </c>
      <c r="E52" s="1151"/>
      <c r="F52" s="1151"/>
      <c r="G52" s="1151"/>
      <c r="H52" s="541"/>
      <c r="I52" s="1338"/>
      <c r="J52" s="1784">
        <f t="shared" si="3"/>
        <v>0</v>
      </c>
      <c r="K52" s="1138"/>
      <c r="L52" s="1785"/>
      <c r="M52" s="12"/>
    </row>
    <row r="53" spans="1:13" ht="15.75">
      <c r="A53" s="1152" t="s">
        <v>204</v>
      </c>
      <c r="B53" s="1143"/>
      <c r="C53" s="1143"/>
      <c r="D53" s="1152" t="s">
        <v>167</v>
      </c>
      <c r="E53" s="1151"/>
      <c r="F53" s="1151"/>
      <c r="G53" s="1151"/>
      <c r="H53" s="541"/>
      <c r="I53" s="1338"/>
      <c r="J53" s="1784">
        <f t="shared" si="3"/>
        <v>0</v>
      </c>
      <c r="K53" s="1138"/>
      <c r="L53" s="1785"/>
      <c r="M53" s="12"/>
    </row>
    <row r="54" spans="1:13" ht="15.75">
      <c r="A54" s="1152" t="s">
        <v>205</v>
      </c>
      <c r="B54" s="1143"/>
      <c r="C54" s="1143"/>
      <c r="D54" s="1152" t="s">
        <v>167</v>
      </c>
      <c r="E54" s="1151"/>
      <c r="F54" s="1151"/>
      <c r="G54" s="1151"/>
      <c r="H54" s="541"/>
      <c r="I54" s="1338"/>
      <c r="J54" s="1784">
        <f t="shared" si="3"/>
        <v>0</v>
      </c>
      <c r="K54" s="1138"/>
      <c r="L54" s="1785"/>
      <c r="M54" s="12"/>
    </row>
    <row r="55" spans="1:13" ht="15.75">
      <c r="A55" s="1152" t="s">
        <v>206</v>
      </c>
      <c r="B55" s="1143"/>
      <c r="C55" s="1143"/>
      <c r="D55" s="1152" t="s">
        <v>167</v>
      </c>
      <c r="E55" s="1151"/>
      <c r="F55" s="1151"/>
      <c r="G55" s="1151"/>
      <c r="H55" s="541"/>
      <c r="I55" s="1338"/>
      <c r="J55" s="1784">
        <f t="shared" si="3"/>
        <v>0</v>
      </c>
      <c r="K55" s="1138"/>
      <c r="L55" s="1785"/>
      <c r="M55" s="12"/>
    </row>
    <row r="56" spans="1:13" ht="15.75">
      <c r="A56" s="1152" t="s">
        <v>207</v>
      </c>
      <c r="B56" s="1780"/>
      <c r="C56" s="1780"/>
      <c r="D56" s="1152" t="s">
        <v>158</v>
      </c>
      <c r="E56" s="1151">
        <v>1</v>
      </c>
      <c r="F56" s="1151">
        <v>41.4</v>
      </c>
      <c r="G56" s="1151">
        <v>3.5799999999999998E-2</v>
      </c>
      <c r="H56" s="541">
        <v>0</v>
      </c>
      <c r="I56" s="1338">
        <v>684.57</v>
      </c>
      <c r="J56" s="1784">
        <f t="shared" si="3"/>
        <v>5.9949186975592505E-5</v>
      </c>
      <c r="K56" s="1138">
        <v>9</v>
      </c>
      <c r="L56" s="1785">
        <v>55818.845192315261</v>
      </c>
      <c r="M56" s="12"/>
    </row>
    <row r="57" spans="1:13" ht="15.75">
      <c r="A57" s="1152" t="s">
        <v>208</v>
      </c>
      <c r="B57" s="1143"/>
      <c r="C57" s="1143"/>
      <c r="D57" s="1152" t="s">
        <v>167</v>
      </c>
      <c r="E57" s="1151"/>
      <c r="F57" s="1151"/>
      <c r="G57" s="1151"/>
      <c r="H57" s="541"/>
      <c r="I57" s="1338"/>
      <c r="J57" s="1784">
        <f t="shared" si="3"/>
        <v>0</v>
      </c>
      <c r="K57" s="1138"/>
      <c r="L57" s="1785"/>
      <c r="M57" s="12"/>
    </row>
    <row r="58" spans="1:13" ht="15.75">
      <c r="A58" s="1152" t="s">
        <v>209</v>
      </c>
      <c r="B58" s="1780"/>
      <c r="C58" s="1780"/>
      <c r="D58" s="1152" t="s">
        <v>158</v>
      </c>
      <c r="E58" s="1151"/>
      <c r="F58" s="1151"/>
      <c r="G58" s="1151"/>
      <c r="H58" s="541"/>
      <c r="I58" s="1338"/>
      <c r="J58" s="1784">
        <f t="shared" si="3"/>
        <v>0</v>
      </c>
      <c r="K58" s="1138"/>
      <c r="L58" s="1785"/>
      <c r="M58" s="12"/>
    </row>
    <row r="59" spans="1:13" ht="15.75">
      <c r="A59" s="1152" t="s">
        <v>210</v>
      </c>
      <c r="B59" s="1780"/>
      <c r="C59" s="1780"/>
      <c r="D59" s="1152" t="s">
        <v>158</v>
      </c>
      <c r="E59" s="1151"/>
      <c r="F59" s="1151"/>
      <c r="G59" s="1151"/>
      <c r="H59" s="541"/>
      <c r="I59" s="1338"/>
      <c r="J59" s="1784">
        <f t="shared" si="3"/>
        <v>0</v>
      </c>
      <c r="K59" s="1138"/>
      <c r="L59" s="1785"/>
      <c r="M59" s="12"/>
    </row>
    <row r="60" spans="1:13" ht="15.75">
      <c r="A60" s="1152" t="s">
        <v>211</v>
      </c>
      <c r="B60" s="1143"/>
      <c r="C60" s="1143"/>
      <c r="D60" s="1152" t="s">
        <v>167</v>
      </c>
      <c r="E60" s="1151">
        <v>65</v>
      </c>
      <c r="F60" s="1151">
        <v>11598</v>
      </c>
      <c r="G60" s="1151">
        <v>8.1940000000000008</v>
      </c>
      <c r="H60" s="541">
        <v>0</v>
      </c>
      <c r="I60" s="1338">
        <v>75696</v>
      </c>
      <c r="J60" s="1784">
        <f t="shared" si="3"/>
        <v>6.62885264809216E-3</v>
      </c>
      <c r="K60" s="1138">
        <v>9</v>
      </c>
      <c r="L60" s="1785">
        <v>26443.486937105998</v>
      </c>
      <c r="M60" s="12"/>
    </row>
    <row r="61" spans="1:13" ht="15.75">
      <c r="A61" s="1170" t="s">
        <v>212</v>
      </c>
      <c r="B61" s="1154"/>
      <c r="C61" s="1154"/>
      <c r="D61" s="1170" t="s">
        <v>167</v>
      </c>
      <c r="E61" s="1802">
        <v>469</v>
      </c>
      <c r="F61" s="1802">
        <v>9783.9999999999891</v>
      </c>
      <c r="G61" s="1802">
        <v>0</v>
      </c>
      <c r="H61" s="1803">
        <v>2200.5499999999984</v>
      </c>
      <c r="I61" s="1804">
        <v>125875.48000000043</v>
      </c>
      <c r="J61" s="1784">
        <f t="shared" si="3"/>
        <v>1.1023171751847846E-2</v>
      </c>
      <c r="K61" s="1138">
        <v>9</v>
      </c>
      <c r="L61" s="1785">
        <v>94.392167545800007</v>
      </c>
      <c r="M61" s="12"/>
    </row>
    <row r="62" spans="1:13" ht="16.5" thickBot="1">
      <c r="A62" s="1801" t="s">
        <v>213</v>
      </c>
      <c r="B62" s="1805"/>
      <c r="C62" s="1805"/>
      <c r="D62" s="1801" t="s">
        <v>158</v>
      </c>
      <c r="E62" s="1806"/>
      <c r="F62" s="1806"/>
      <c r="G62" s="1806"/>
      <c r="H62" s="1807"/>
      <c r="I62" s="1808"/>
      <c r="J62" s="1790">
        <f t="shared" si="3"/>
        <v>0</v>
      </c>
      <c r="K62" s="955"/>
      <c r="L62" s="1791"/>
      <c r="M62" s="12"/>
    </row>
    <row r="63" spans="1:13" ht="16.5" thickBot="1">
      <c r="A63" s="1792" t="s">
        <v>91</v>
      </c>
      <c r="B63" s="1793"/>
      <c r="C63" s="1793"/>
      <c r="D63" s="1767"/>
      <c r="E63" s="1794"/>
      <c r="F63" s="1794"/>
      <c r="G63" s="1794"/>
      <c r="H63" s="1795"/>
      <c r="I63" s="1796"/>
      <c r="J63" s="1794"/>
      <c r="K63" s="1771"/>
      <c r="L63" s="1772"/>
      <c r="M63" s="12"/>
    </row>
    <row r="64" spans="1:13" ht="15.75">
      <c r="A64" s="1773" t="s">
        <v>214</v>
      </c>
      <c r="B64" s="1774"/>
      <c r="C64" s="1774"/>
      <c r="D64" s="1773" t="s">
        <v>167</v>
      </c>
      <c r="E64" s="1775"/>
      <c r="F64" s="1775"/>
      <c r="G64" s="1775"/>
      <c r="H64" s="1776"/>
      <c r="I64" s="1777"/>
      <c r="J64" s="1778">
        <f t="shared" ref="J64:J74" si="4">I64/I$97</f>
        <v>0</v>
      </c>
      <c r="K64" s="428"/>
      <c r="L64" s="1809"/>
      <c r="M64" s="12"/>
    </row>
    <row r="65" spans="1:13" ht="15.75">
      <c r="A65" s="1152" t="s">
        <v>215</v>
      </c>
      <c r="B65" s="1143"/>
      <c r="C65" s="1143"/>
      <c r="D65" s="1152" t="s">
        <v>167</v>
      </c>
      <c r="E65" s="1151"/>
      <c r="F65" s="1151"/>
      <c r="G65" s="1151"/>
      <c r="H65" s="541"/>
      <c r="I65" s="1338"/>
      <c r="J65" s="1784">
        <f t="shared" si="4"/>
        <v>0</v>
      </c>
      <c r="K65" s="1138"/>
      <c r="L65" s="1810"/>
      <c r="M65" s="12"/>
    </row>
    <row r="66" spans="1:13" ht="15.75">
      <c r="A66" s="1152" t="s">
        <v>216</v>
      </c>
      <c r="B66" s="1780"/>
      <c r="C66" s="1780"/>
      <c r="D66" s="1152" t="s">
        <v>158</v>
      </c>
      <c r="E66" s="1151"/>
      <c r="F66" s="1151"/>
      <c r="G66" s="1151"/>
      <c r="H66" s="541"/>
      <c r="I66" s="1338"/>
      <c r="J66" s="1784">
        <f t="shared" si="4"/>
        <v>0</v>
      </c>
      <c r="K66" s="1138"/>
      <c r="L66" s="1810"/>
      <c r="M66" s="12"/>
    </row>
    <row r="67" spans="1:13" ht="15.75">
      <c r="A67" s="1152" t="s">
        <v>217</v>
      </c>
      <c r="B67" s="1780"/>
      <c r="C67" s="1780"/>
      <c r="D67" s="1152" t="s">
        <v>158</v>
      </c>
      <c r="E67" s="1151"/>
      <c r="F67" s="1151"/>
      <c r="G67" s="1151"/>
      <c r="H67" s="541"/>
      <c r="I67" s="1338"/>
      <c r="J67" s="1784">
        <f t="shared" si="4"/>
        <v>0</v>
      </c>
      <c r="K67" s="1138"/>
      <c r="L67" s="1810"/>
      <c r="M67" s="12"/>
    </row>
    <row r="68" spans="1:13" ht="15.75">
      <c r="A68" s="1152" t="s">
        <v>218</v>
      </c>
      <c r="B68" s="1780"/>
      <c r="C68" s="1780"/>
      <c r="D68" s="1152" t="s">
        <v>158</v>
      </c>
      <c r="E68" s="1151"/>
      <c r="F68" s="1151"/>
      <c r="G68" s="1151"/>
      <c r="H68" s="541"/>
      <c r="I68" s="1338"/>
      <c r="J68" s="1784">
        <f t="shared" si="4"/>
        <v>0</v>
      </c>
      <c r="K68" s="1138"/>
      <c r="L68" s="1810"/>
      <c r="M68" s="12"/>
    </row>
    <row r="69" spans="1:13" ht="15.75">
      <c r="A69" s="1152" t="s">
        <v>219</v>
      </c>
      <c r="B69" s="1780"/>
      <c r="C69" s="1780"/>
      <c r="D69" s="1152" t="s">
        <v>158</v>
      </c>
      <c r="E69" s="1151"/>
      <c r="F69" s="1151"/>
      <c r="G69" s="1151"/>
      <c r="H69" s="541"/>
      <c r="I69" s="1338"/>
      <c r="J69" s="1784">
        <f t="shared" si="4"/>
        <v>0</v>
      </c>
      <c r="K69" s="1138"/>
      <c r="L69" s="1810"/>
      <c r="M69" s="12"/>
    </row>
    <row r="70" spans="1:13" ht="15.75">
      <c r="A70" s="1152" t="s">
        <v>220</v>
      </c>
      <c r="B70" s="1780"/>
      <c r="C70" s="1780"/>
      <c r="D70" s="1152" t="s">
        <v>167</v>
      </c>
      <c r="E70" s="1151"/>
      <c r="F70" s="1151"/>
      <c r="G70" s="1151"/>
      <c r="H70" s="541"/>
      <c r="I70" s="1338"/>
      <c r="J70" s="1784">
        <f t="shared" si="4"/>
        <v>0</v>
      </c>
      <c r="K70" s="1138"/>
      <c r="L70" s="1810"/>
      <c r="M70" s="12"/>
    </row>
    <row r="71" spans="1:13" ht="15.75">
      <c r="A71" s="1152" t="s">
        <v>221</v>
      </c>
      <c r="B71" s="1780"/>
      <c r="C71" s="1780"/>
      <c r="D71" s="1152" t="s">
        <v>158</v>
      </c>
      <c r="E71" s="1151"/>
      <c r="F71" s="1151"/>
      <c r="G71" s="1151"/>
      <c r="H71" s="541"/>
      <c r="I71" s="1338"/>
      <c r="J71" s="1784">
        <f t="shared" si="4"/>
        <v>0</v>
      </c>
      <c r="K71" s="1138"/>
      <c r="L71" s="1810"/>
      <c r="M71" s="12"/>
    </row>
    <row r="72" spans="1:13" ht="15.75">
      <c r="A72" s="1152" t="s">
        <v>222</v>
      </c>
      <c r="B72" s="1780"/>
      <c r="C72" s="1780"/>
      <c r="D72" s="1152" t="s">
        <v>158</v>
      </c>
      <c r="E72" s="1151"/>
      <c r="F72" s="1151"/>
      <c r="G72" s="1151"/>
      <c r="H72" s="541"/>
      <c r="I72" s="1338"/>
      <c r="J72" s="1784">
        <f t="shared" si="4"/>
        <v>0</v>
      </c>
      <c r="K72" s="1138"/>
      <c r="L72" s="1810"/>
      <c r="M72" s="12"/>
    </row>
    <row r="73" spans="1:13" ht="15.75">
      <c r="A73" s="1152" t="s">
        <v>223</v>
      </c>
      <c r="B73" s="1780"/>
      <c r="C73" s="1780"/>
      <c r="D73" s="1152" t="s">
        <v>167</v>
      </c>
      <c r="E73" s="1151"/>
      <c r="F73" s="1151"/>
      <c r="G73" s="1151"/>
      <c r="H73" s="541"/>
      <c r="I73" s="1338"/>
      <c r="J73" s="1784">
        <f t="shared" si="4"/>
        <v>0</v>
      </c>
      <c r="K73" s="1138"/>
      <c r="L73" s="1810"/>
      <c r="M73" s="12"/>
    </row>
    <row r="74" spans="1:13" ht="16.5" thickBot="1">
      <c r="A74" s="1786" t="s">
        <v>224</v>
      </c>
      <c r="B74" s="1800"/>
      <c r="C74" s="1800"/>
      <c r="D74" s="1786" t="s">
        <v>158</v>
      </c>
      <c r="E74" s="1797"/>
      <c r="F74" s="1797"/>
      <c r="G74" s="1797"/>
      <c r="H74" s="1788"/>
      <c r="I74" s="1789"/>
      <c r="J74" s="1790">
        <f t="shared" si="4"/>
        <v>0</v>
      </c>
      <c r="K74" s="955"/>
      <c r="L74" s="956"/>
      <c r="M74" s="12"/>
    </row>
    <row r="75" spans="1:13" ht="16.5" thickBot="1">
      <c r="A75" s="1765" t="s">
        <v>225</v>
      </c>
      <c r="B75" s="1766"/>
      <c r="C75" s="1766"/>
      <c r="D75" s="1767"/>
      <c r="E75" s="1794"/>
      <c r="F75" s="1794"/>
      <c r="G75" s="1794"/>
      <c r="H75" s="1795"/>
      <c r="I75" s="1796"/>
      <c r="J75" s="1794"/>
      <c r="K75" s="1771"/>
      <c r="L75" s="1772"/>
      <c r="M75" s="12"/>
    </row>
    <row r="76" spans="1:13" ht="15.75">
      <c r="A76" s="1773" t="s">
        <v>226</v>
      </c>
      <c r="B76" s="1774"/>
      <c r="C76" s="1774"/>
      <c r="D76" s="1773" t="s">
        <v>158</v>
      </c>
      <c r="E76" s="1775"/>
      <c r="F76" s="1775"/>
      <c r="G76" s="1775"/>
      <c r="H76" s="1776"/>
      <c r="I76" s="1777"/>
      <c r="J76" s="1778">
        <f t="shared" ref="J76:J82" si="5">I76/I$97</f>
        <v>0</v>
      </c>
      <c r="K76" s="428"/>
      <c r="L76" s="1779"/>
      <c r="M76" s="12"/>
    </row>
    <row r="77" spans="1:13" ht="15.75">
      <c r="A77" s="1152" t="s">
        <v>227</v>
      </c>
      <c r="B77" s="1143"/>
      <c r="C77" s="1143"/>
      <c r="D77" s="1152" t="s">
        <v>158</v>
      </c>
      <c r="E77" s="1151">
        <v>27380</v>
      </c>
      <c r="F77" s="1151">
        <v>168003.50000000064</v>
      </c>
      <c r="G77" s="1151">
        <v>21.903999999999449</v>
      </c>
      <c r="H77" s="541">
        <v>-3734.2679999999941</v>
      </c>
      <c r="I77" s="1338">
        <v>323631.6000000108</v>
      </c>
      <c r="J77" s="1784">
        <f t="shared" ref="J77" si="6">I77/I$97</f>
        <v>2.8341077318040246E-2</v>
      </c>
      <c r="K77" s="1138">
        <v>16</v>
      </c>
      <c r="L77" s="1785">
        <v>579877.33945186855</v>
      </c>
      <c r="M77" s="12"/>
    </row>
    <row r="78" spans="1:13" ht="15.75">
      <c r="A78" s="1152" t="s">
        <v>228</v>
      </c>
      <c r="B78" s="1143"/>
      <c r="C78" s="1143"/>
      <c r="D78" s="1152" t="s">
        <v>158</v>
      </c>
      <c r="E78" s="1151">
        <v>3907</v>
      </c>
      <c r="F78" s="1151">
        <v>65378</v>
      </c>
      <c r="G78" s="1151">
        <v>8</v>
      </c>
      <c r="H78" s="541">
        <v>-1463</v>
      </c>
      <c r="I78" s="1338">
        <v>67786</v>
      </c>
      <c r="J78" s="1784">
        <v>6.0000000000000001E-3</v>
      </c>
      <c r="K78" s="1138">
        <v>16</v>
      </c>
      <c r="L78" s="2007">
        <v>225389.71</v>
      </c>
      <c r="M78" s="12"/>
    </row>
    <row r="79" spans="1:13" ht="15.75">
      <c r="A79" s="1152" t="s">
        <v>229</v>
      </c>
      <c r="B79" s="1143"/>
      <c r="C79" s="1143"/>
      <c r="D79" s="1152" t="s">
        <v>158</v>
      </c>
      <c r="E79" s="1151"/>
      <c r="F79" s="1151"/>
      <c r="G79" s="1151"/>
      <c r="H79" s="541"/>
      <c r="I79" s="1338"/>
      <c r="J79" s="1784">
        <f t="shared" si="5"/>
        <v>0</v>
      </c>
      <c r="K79" s="1138"/>
      <c r="L79" s="1785"/>
      <c r="M79" s="12"/>
    </row>
    <row r="80" spans="1:13" ht="15.75">
      <c r="A80" s="1152" t="s">
        <v>230</v>
      </c>
      <c r="B80" s="1143"/>
      <c r="C80" s="1143"/>
      <c r="D80" s="1152" t="s">
        <v>158</v>
      </c>
      <c r="E80" s="1151"/>
      <c r="F80" s="1151"/>
      <c r="G80" s="1151"/>
      <c r="H80" s="541"/>
      <c r="I80" s="1338"/>
      <c r="J80" s="1784">
        <f t="shared" si="5"/>
        <v>0</v>
      </c>
      <c r="K80" s="1138"/>
      <c r="L80" s="1785"/>
      <c r="M80" s="12"/>
    </row>
    <row r="81" spans="1:13" ht="15.75">
      <c r="A81" s="1152" t="s">
        <v>231</v>
      </c>
      <c r="B81" s="1780"/>
      <c r="C81" s="1780"/>
      <c r="D81" s="1152" t="s">
        <v>158</v>
      </c>
      <c r="E81" s="1151"/>
      <c r="F81" s="1151"/>
      <c r="G81" s="1151"/>
      <c r="H81" s="541"/>
      <c r="I81" s="1338"/>
      <c r="J81" s="1784">
        <f t="shared" si="5"/>
        <v>0</v>
      </c>
      <c r="K81" s="1138"/>
      <c r="L81" s="1785"/>
      <c r="M81" s="12"/>
    </row>
    <row r="82" spans="1:13" ht="16.5" thickBot="1">
      <c r="A82" s="1786" t="s">
        <v>232</v>
      </c>
      <c r="B82" s="1800"/>
      <c r="C82" s="1800"/>
      <c r="D82" s="1786" t="s">
        <v>158</v>
      </c>
      <c r="E82" s="1797"/>
      <c r="F82" s="1797"/>
      <c r="G82" s="1797"/>
      <c r="H82" s="1788"/>
      <c r="I82" s="1789"/>
      <c r="J82" s="1790">
        <f t="shared" si="5"/>
        <v>0</v>
      </c>
      <c r="K82" s="955"/>
      <c r="L82" s="956"/>
      <c r="M82" s="12"/>
    </row>
    <row r="83" spans="1:13" ht="16.5" thickBot="1">
      <c r="A83" s="1765" t="s">
        <v>233</v>
      </c>
      <c r="B83" s="1766"/>
      <c r="C83" s="1766"/>
      <c r="D83" s="1767"/>
      <c r="E83" s="1794"/>
      <c r="F83" s="1794"/>
      <c r="G83" s="1794"/>
      <c r="H83" s="1795"/>
      <c r="I83" s="1796"/>
      <c r="J83" s="1794"/>
      <c r="K83" s="1771"/>
      <c r="L83" s="1772"/>
      <c r="M83" s="12"/>
    </row>
    <row r="84" spans="1:13" ht="15.75">
      <c r="A84" s="1773" t="s">
        <v>234</v>
      </c>
      <c r="B84" s="1811"/>
      <c r="C84" s="1811"/>
      <c r="D84" s="1773" t="s">
        <v>167</v>
      </c>
      <c r="E84" s="1775">
        <v>1248</v>
      </c>
      <c r="F84" s="1775">
        <v>0</v>
      </c>
      <c r="G84" s="1775">
        <v>0</v>
      </c>
      <c r="H84" s="1776">
        <v>0</v>
      </c>
      <c r="I84" s="1777">
        <v>693725.75999999559</v>
      </c>
      <c r="J84" s="1778">
        <f t="shared" ref="J84:J90" si="7">I84/I$97</f>
        <v>6.0750975497063479E-2</v>
      </c>
      <c r="K84" s="428">
        <v>9</v>
      </c>
      <c r="L84" s="1779">
        <v>0</v>
      </c>
      <c r="M84" s="12"/>
    </row>
    <row r="85" spans="1:13" ht="15.75">
      <c r="A85" s="1152" t="s">
        <v>235</v>
      </c>
      <c r="B85" s="1780"/>
      <c r="C85" s="1780"/>
      <c r="D85" s="1152" t="s">
        <v>158</v>
      </c>
      <c r="E85" s="1151"/>
      <c r="F85" s="1151"/>
      <c r="G85" s="1151"/>
      <c r="H85" s="541"/>
      <c r="I85" s="1338"/>
      <c r="J85" s="1784">
        <f t="shared" si="7"/>
        <v>0</v>
      </c>
      <c r="K85" s="1138"/>
      <c r="L85" s="1785"/>
      <c r="M85" s="12"/>
    </row>
    <row r="86" spans="1:13" ht="15.75">
      <c r="A86" s="1152" t="s">
        <v>236</v>
      </c>
      <c r="B86" s="1780"/>
      <c r="C86" s="1780"/>
      <c r="D86" s="1152" t="s">
        <v>167</v>
      </c>
      <c r="E86" s="1151"/>
      <c r="F86" s="1151"/>
      <c r="G86" s="1151"/>
      <c r="H86" s="541"/>
      <c r="I86" s="1338"/>
      <c r="J86" s="1784">
        <f t="shared" si="7"/>
        <v>0</v>
      </c>
      <c r="K86" s="1138"/>
      <c r="L86" s="1785"/>
      <c r="M86" s="12"/>
    </row>
    <row r="87" spans="1:13" ht="15.75">
      <c r="A87" s="1152" t="s">
        <v>237</v>
      </c>
      <c r="B87" s="1780"/>
      <c r="C87" s="1780"/>
      <c r="D87" s="1152" t="s">
        <v>158</v>
      </c>
      <c r="E87" s="1151"/>
      <c r="F87" s="1151"/>
      <c r="G87" s="1151"/>
      <c r="H87" s="541"/>
      <c r="I87" s="1338"/>
      <c r="J87" s="1784">
        <f t="shared" si="7"/>
        <v>0</v>
      </c>
      <c r="K87" s="1138"/>
      <c r="L87" s="1785"/>
      <c r="M87" s="12"/>
    </row>
    <row r="88" spans="1:13" ht="15.75">
      <c r="A88" s="1152" t="s">
        <v>238</v>
      </c>
      <c r="B88" s="1143"/>
      <c r="C88" s="1143"/>
      <c r="D88" s="1152" t="s">
        <v>158</v>
      </c>
      <c r="E88" s="1151"/>
      <c r="F88" s="1151"/>
      <c r="G88" s="1151"/>
      <c r="H88" s="541"/>
      <c r="I88" s="1338"/>
      <c r="J88" s="1784">
        <f t="shared" si="7"/>
        <v>0</v>
      </c>
      <c r="K88" s="1138"/>
      <c r="L88" s="1785"/>
      <c r="M88" s="12"/>
    </row>
    <row r="89" spans="1:13" ht="15.75">
      <c r="A89" s="1152" t="s">
        <v>239</v>
      </c>
      <c r="B89" s="1143"/>
      <c r="C89" s="1143"/>
      <c r="D89" s="1152" t="s">
        <v>158</v>
      </c>
      <c r="E89" s="1151">
        <v>396</v>
      </c>
      <c r="F89" s="1151">
        <v>55440</v>
      </c>
      <c r="G89" s="1151">
        <v>7.9200000000000035</v>
      </c>
      <c r="H89" s="541">
        <v>0</v>
      </c>
      <c r="I89" s="1338">
        <v>23550.119999999952</v>
      </c>
      <c r="J89" s="1784">
        <f t="shared" si="7"/>
        <v>2.0623318976549332E-3</v>
      </c>
      <c r="K89" s="1138">
        <v>2</v>
      </c>
      <c r="L89" s="1785">
        <v>28089.649859039899</v>
      </c>
      <c r="M89" s="12"/>
    </row>
    <row r="90" spans="1:13" ht="16.5" thickBot="1">
      <c r="A90" s="1786" t="s">
        <v>240</v>
      </c>
      <c r="B90" s="1787"/>
      <c r="C90" s="1787"/>
      <c r="D90" s="1786" t="s">
        <v>158</v>
      </c>
      <c r="E90" s="1797">
        <v>600</v>
      </c>
      <c r="F90" s="1797">
        <v>114886</v>
      </c>
      <c r="G90" s="1797">
        <v>1.5102000000000015</v>
      </c>
      <c r="H90" s="1788">
        <v>-0.27300000000000008</v>
      </c>
      <c r="I90" s="1789">
        <v>50171.999999999927</v>
      </c>
      <c r="J90" s="1790">
        <f t="shared" si="7"/>
        <v>4.3936640649450348E-3</v>
      </c>
      <c r="K90" s="955">
        <v>2</v>
      </c>
      <c r="L90" s="1791">
        <v>58208.086119355095</v>
      </c>
      <c r="M90" s="12"/>
    </row>
    <row r="91" spans="1:13" ht="16.5" thickBot="1">
      <c r="A91" s="1765" t="s">
        <v>241</v>
      </c>
      <c r="B91" s="1766"/>
      <c r="C91" s="1766"/>
      <c r="D91" s="1767"/>
      <c r="E91" s="1794"/>
      <c r="F91" s="1794"/>
      <c r="G91" s="1794"/>
      <c r="H91" s="1795"/>
      <c r="I91" s="1796"/>
      <c r="J91" s="1794"/>
      <c r="K91" s="1771"/>
      <c r="L91" s="1772"/>
      <c r="M91" s="12"/>
    </row>
    <row r="92" spans="1:13" ht="16.5" thickBot="1">
      <c r="A92" s="1812"/>
      <c r="B92" s="1813"/>
      <c r="C92" s="1813"/>
      <c r="D92" s="1812"/>
      <c r="E92" s="1814"/>
      <c r="F92" s="1814"/>
      <c r="G92" s="1814"/>
      <c r="H92" s="1815"/>
      <c r="I92" s="1816"/>
      <c r="J92" s="1813"/>
      <c r="K92" s="1798"/>
      <c r="L92" s="1817"/>
      <c r="M92" s="12"/>
    </row>
    <row r="93" spans="1:13" ht="18.75">
      <c r="A93" s="1792" t="s">
        <v>242</v>
      </c>
      <c r="B93" s="1793"/>
      <c r="C93" s="1793"/>
      <c r="D93" s="1767"/>
      <c r="E93" s="1794"/>
      <c r="F93" s="1794"/>
      <c r="G93" s="1794"/>
      <c r="H93" s="1795"/>
      <c r="I93" s="1796"/>
      <c r="J93" s="1794"/>
      <c r="K93" s="1771"/>
      <c r="L93" s="1772"/>
      <c r="M93" s="12"/>
    </row>
    <row r="94" spans="1:13" ht="15.75">
      <c r="A94" s="1773" t="s">
        <v>243</v>
      </c>
      <c r="B94" s="1774"/>
      <c r="C94" s="1774"/>
      <c r="D94" s="1773" t="s">
        <v>167</v>
      </c>
      <c r="E94" s="1775">
        <v>7713</v>
      </c>
      <c r="F94" s="1775"/>
      <c r="G94" s="1775"/>
      <c r="H94" s="1776"/>
      <c r="I94" s="1777">
        <v>2774500</v>
      </c>
      <c r="J94" s="1778">
        <f>I94/I$97</f>
        <v>0.24296860695587216</v>
      </c>
      <c r="K94" s="428"/>
      <c r="L94" s="1809"/>
      <c r="M94" s="12"/>
    </row>
    <row r="95" spans="1:13" ht="16.5" thickBot="1">
      <c r="A95" s="1786" t="s">
        <v>244</v>
      </c>
      <c r="B95" s="1787"/>
      <c r="C95" s="1787"/>
      <c r="D95" s="1786" t="s">
        <v>167</v>
      </c>
      <c r="E95" s="1797">
        <v>7711</v>
      </c>
      <c r="F95" s="1797"/>
      <c r="G95" s="1797"/>
      <c r="H95" s="1788"/>
      <c r="I95" s="1818">
        <v>221257</v>
      </c>
      <c r="J95" s="1790">
        <f>I95/I$97</f>
        <v>1.9375925416916708E-2</v>
      </c>
      <c r="K95" s="955"/>
      <c r="L95" s="956"/>
      <c r="M95" s="12"/>
    </row>
    <row r="96" spans="1:13" ht="16.5" thickBot="1">
      <c r="A96" s="1767"/>
      <c r="B96" s="1794"/>
      <c r="C96" s="1794"/>
      <c r="D96" s="1767"/>
      <c r="E96" s="1819"/>
      <c r="F96" s="1820"/>
      <c r="G96" s="1821"/>
      <c r="H96" s="1822"/>
      <c r="I96" s="1796"/>
      <c r="J96" s="1794"/>
      <c r="K96" s="1771"/>
      <c r="L96" s="1772"/>
      <c r="M96" s="12"/>
    </row>
    <row r="97" spans="1:13" ht="16.5" thickBot="1">
      <c r="A97" s="1823" t="s">
        <v>245</v>
      </c>
      <c r="B97" s="1824"/>
      <c r="C97" s="1824"/>
      <c r="D97" s="1812"/>
      <c r="E97" s="1825"/>
      <c r="F97" s="2389">
        <f>SUM(F9:F95)</f>
        <v>1167956.8018000002</v>
      </c>
      <c r="G97" s="2389">
        <f t="shared" ref="G97:H97" si="8">SUM(G9:G95)</f>
        <v>183.09669999999943</v>
      </c>
      <c r="H97" s="2390">
        <f t="shared" si="8"/>
        <v>49401.18789999999</v>
      </c>
      <c r="I97" s="1826">
        <f>SUM(I9:I95)</f>
        <v>11419170.71000001</v>
      </c>
      <c r="J97" s="1827">
        <f>I97/$I$97</f>
        <v>1</v>
      </c>
      <c r="K97" s="1798"/>
      <c r="L97" s="1828">
        <f>SUM(L9:L90)</f>
        <v>4759376.1513233762</v>
      </c>
      <c r="M97" s="12"/>
    </row>
    <row r="98" spans="1:13" ht="16.5" thickBot="1">
      <c r="A98" s="1767"/>
      <c r="B98" s="1794"/>
      <c r="C98" s="1794"/>
      <c r="D98" s="1767"/>
      <c r="E98" s="1819"/>
      <c r="F98" s="1794"/>
      <c r="G98" s="1794"/>
      <c r="H98" s="1795"/>
      <c r="I98" s="1794"/>
      <c r="J98" s="1794"/>
      <c r="K98" s="1771"/>
      <c r="L98" s="1772"/>
      <c r="M98" s="12"/>
    </row>
    <row r="99" spans="1:13" ht="18.75">
      <c r="A99" s="1829" t="s">
        <v>246</v>
      </c>
      <c r="B99" s="545"/>
      <c r="C99" s="545"/>
      <c r="D99" s="1829"/>
      <c r="E99" s="1830">
        <v>3084</v>
      </c>
      <c r="F99" s="854"/>
      <c r="G99" s="854"/>
      <c r="H99" s="1331"/>
      <c r="I99" s="545"/>
      <c r="J99" s="545"/>
      <c r="K99" s="1831"/>
      <c r="L99" s="1832"/>
      <c r="M99" s="12"/>
    </row>
    <row r="100" spans="1:13" ht="16.5" thickBot="1">
      <c r="A100" s="2484"/>
      <c r="B100" s="2485"/>
      <c r="C100" s="2485"/>
      <c r="D100" s="2485"/>
      <c r="E100" s="2485"/>
      <c r="F100" s="2485"/>
      <c r="G100" s="2485"/>
      <c r="H100" s="2485"/>
      <c r="I100" s="2486"/>
      <c r="J100" s="2486"/>
      <c r="K100" s="2485"/>
      <c r="L100" s="2485"/>
      <c r="M100" s="12"/>
    </row>
    <row r="101" spans="1:13" ht="15" customHeight="1">
      <c r="A101" s="1833" t="s">
        <v>247</v>
      </c>
      <c r="B101" s="1834"/>
      <c r="C101" s="1834"/>
      <c r="D101" s="1835" t="s">
        <v>48</v>
      </c>
      <c r="E101" s="547"/>
      <c r="F101" s="546"/>
      <c r="G101" s="546"/>
      <c r="H101" s="546"/>
      <c r="I101" s="546"/>
      <c r="J101" s="546"/>
      <c r="K101" s="546"/>
      <c r="L101" s="546"/>
      <c r="M101" s="12"/>
    </row>
    <row r="102" spans="1:13" ht="15" customHeight="1">
      <c r="A102" s="1836" t="s">
        <v>248</v>
      </c>
      <c r="B102" s="1837"/>
      <c r="C102" s="1837"/>
      <c r="D102" s="1838" t="s">
        <v>167</v>
      </c>
      <c r="E102" s="1839">
        <v>5611</v>
      </c>
      <c r="F102" s="546"/>
      <c r="G102" s="546"/>
      <c r="H102" s="546"/>
      <c r="I102" s="546"/>
      <c r="J102" s="546"/>
      <c r="K102" s="57"/>
      <c r="L102" s="57"/>
      <c r="M102" s="12"/>
    </row>
    <row r="103" spans="1:13" ht="15" customHeight="1">
      <c r="A103" s="1836" t="s">
        <v>249</v>
      </c>
      <c r="B103" s="1837"/>
      <c r="C103" s="1837"/>
      <c r="D103" s="1838" t="s">
        <v>167</v>
      </c>
      <c r="E103" s="517">
        <v>0</v>
      </c>
      <c r="F103" s="546"/>
      <c r="G103" s="546"/>
      <c r="H103" s="546"/>
      <c r="I103" s="546"/>
      <c r="J103" s="546"/>
      <c r="K103" s="57"/>
      <c r="L103" s="57"/>
      <c r="M103" s="12"/>
    </row>
    <row r="104" spans="1:13" ht="15" customHeight="1">
      <c r="A104" s="1836" t="s">
        <v>250</v>
      </c>
      <c r="B104" s="1837"/>
      <c r="C104" s="1837"/>
      <c r="D104" s="1838" t="s">
        <v>167</v>
      </c>
      <c r="E104" s="517">
        <v>795</v>
      </c>
      <c r="F104" s="546"/>
      <c r="G104" s="546"/>
      <c r="H104" s="549"/>
      <c r="I104" s="546"/>
      <c r="J104" s="546"/>
      <c r="K104" s="57"/>
      <c r="L104" s="57"/>
      <c r="M104" s="12"/>
    </row>
    <row r="105" spans="1:13" ht="15" customHeight="1">
      <c r="A105" s="1840" t="s">
        <v>251</v>
      </c>
      <c r="B105" s="1841"/>
      <c r="C105" s="1841"/>
      <c r="D105" s="1838" t="s">
        <v>167</v>
      </c>
      <c r="E105" s="517">
        <f>SUM(E102:E104)</f>
        <v>6406</v>
      </c>
      <c r="F105" s="549"/>
      <c r="G105" s="546"/>
      <c r="H105" s="546"/>
      <c r="I105" s="546"/>
      <c r="J105" s="546"/>
      <c r="K105" s="57"/>
      <c r="L105" s="57"/>
      <c r="M105" s="12"/>
    </row>
    <row r="106" spans="1:13" ht="15" customHeight="1">
      <c r="A106" s="1840" t="s">
        <v>252</v>
      </c>
      <c r="B106" s="1841"/>
      <c r="C106" s="1841"/>
      <c r="D106" s="1838" t="s">
        <v>167</v>
      </c>
      <c r="E106" s="1842">
        <v>3983</v>
      </c>
      <c r="F106" s="546"/>
      <c r="G106" s="1843"/>
      <c r="H106" s="546"/>
      <c r="I106" s="546"/>
      <c r="J106" s="551"/>
      <c r="K106" s="57"/>
      <c r="L106" s="57"/>
      <c r="M106" s="12"/>
    </row>
    <row r="107" spans="1:13" ht="15" customHeight="1">
      <c r="A107" s="1840" t="s">
        <v>253</v>
      </c>
      <c r="B107" s="1841"/>
      <c r="C107" s="1841"/>
      <c r="D107" s="1838" t="s">
        <v>9</v>
      </c>
      <c r="E107" s="553">
        <f>E105/E106</f>
        <v>1.6083354255586242</v>
      </c>
      <c r="F107" s="546"/>
      <c r="G107" s="551"/>
      <c r="H107" s="82"/>
      <c r="I107" s="546"/>
      <c r="J107" s="551"/>
      <c r="K107" s="57"/>
      <c r="L107" s="57"/>
      <c r="M107" s="12"/>
    </row>
    <row r="108" spans="1:13" ht="15" customHeight="1" thickBot="1">
      <c r="A108" s="1844" t="s">
        <v>254</v>
      </c>
      <c r="B108" s="1845"/>
      <c r="C108" s="1845"/>
      <c r="D108" s="1846" t="s">
        <v>167</v>
      </c>
      <c r="E108" s="1463">
        <v>219</v>
      </c>
      <c r="F108" s="546"/>
      <c r="G108" s="546"/>
      <c r="H108" s="546"/>
      <c r="I108" s="546"/>
      <c r="J108" s="551"/>
      <c r="K108" s="57"/>
      <c r="L108" s="57"/>
      <c r="M108" s="12"/>
    </row>
    <row r="109" spans="1:13" ht="15" customHeight="1">
      <c r="A109" s="2914"/>
      <c r="B109" s="2914"/>
      <c r="C109" s="2914"/>
      <c r="D109" s="2914"/>
      <c r="E109" s="2914"/>
      <c r="F109" s="2914"/>
      <c r="G109" s="2914"/>
      <c r="H109" s="2914"/>
      <c r="I109" s="2914"/>
      <c r="J109" s="2914"/>
      <c r="K109" s="57"/>
      <c r="L109" s="57"/>
      <c r="M109" s="12"/>
    </row>
    <row r="110" spans="1:13" ht="15" customHeight="1" thickBot="1">
      <c r="A110" s="1573"/>
      <c r="B110" s="534"/>
      <c r="C110" s="534"/>
      <c r="D110" s="1573"/>
      <c r="E110" s="534"/>
      <c r="F110" s="534"/>
      <c r="G110" s="534"/>
      <c r="H110" s="534"/>
      <c r="I110" s="534"/>
      <c r="J110" s="534"/>
      <c r="K110" s="57"/>
      <c r="L110" s="57"/>
      <c r="M110" s="12"/>
    </row>
    <row r="111" spans="1:13" ht="15" customHeight="1">
      <c r="A111" s="744"/>
      <c r="B111" s="498"/>
      <c r="C111" s="498"/>
      <c r="D111" s="2487" t="s">
        <v>43</v>
      </c>
      <c r="E111" s="2488"/>
      <c r="F111" s="2489"/>
      <c r="G111" s="57"/>
      <c r="H111" s="57"/>
      <c r="I111" s="559"/>
      <c r="J111" s="504"/>
      <c r="K111" s="57"/>
      <c r="L111" s="57"/>
      <c r="M111" s="12"/>
    </row>
    <row r="112" spans="1:13" ht="15" customHeight="1" thickBot="1">
      <c r="A112" s="745" t="s">
        <v>255</v>
      </c>
      <c r="B112" s="499"/>
      <c r="C112" s="499"/>
      <c r="D112" s="1847" t="s">
        <v>46</v>
      </c>
      <c r="E112" s="1457" t="s">
        <v>47</v>
      </c>
      <c r="F112" s="1458" t="s">
        <v>48</v>
      </c>
      <c r="G112" s="57"/>
      <c r="H112" s="57"/>
      <c r="I112" s="57"/>
      <c r="J112" s="504"/>
      <c r="K112" s="57"/>
      <c r="L112" s="57"/>
      <c r="M112" s="12"/>
    </row>
    <row r="113" spans="1:13" ht="15" customHeight="1">
      <c r="A113" s="1848" t="s">
        <v>256</v>
      </c>
      <c r="B113" s="1849"/>
      <c r="C113" s="1849"/>
      <c r="D113" s="1850">
        <f>SUM('ESA Table 1'!E19:E26)</f>
        <v>1659703.86</v>
      </c>
      <c r="E113" s="1850">
        <f>SUM('ESA Table 1'!F19:F26)</f>
        <v>1659703.86</v>
      </c>
      <c r="F113" s="874">
        <f>D113+E113</f>
        <v>3319407.72</v>
      </c>
      <c r="G113" s="57" t="s">
        <v>257</v>
      </c>
      <c r="H113" s="504"/>
      <c r="I113" s="504"/>
      <c r="J113" s="504"/>
      <c r="K113" s="57"/>
      <c r="L113" s="57"/>
      <c r="M113" s="12"/>
    </row>
    <row r="114" spans="1:13" ht="15" customHeight="1">
      <c r="A114" s="1851" t="s">
        <v>258</v>
      </c>
      <c r="B114" s="1852"/>
      <c r="C114" s="1852"/>
      <c r="D114" s="1853">
        <f>'ESA Table 1'!E16</f>
        <v>480664.03500000009</v>
      </c>
      <c r="E114" s="1854">
        <f>'ESA Table 1'!F16</f>
        <v>480664.03500000009</v>
      </c>
      <c r="F114" s="875">
        <f>D114+E114</f>
        <v>961328.07000000018</v>
      </c>
      <c r="G114" s="57"/>
      <c r="H114" s="504"/>
      <c r="I114" s="258"/>
      <c r="J114" s="504"/>
      <c r="K114" s="258"/>
      <c r="L114" s="57"/>
      <c r="M114" s="12"/>
    </row>
    <row r="115" spans="1:13" ht="15" customHeight="1" thickBot="1">
      <c r="A115" s="1855" t="s">
        <v>259</v>
      </c>
      <c r="B115" s="1856"/>
      <c r="C115" s="1856"/>
      <c r="D115" s="1853">
        <f>SUM('ESA Table 1'!E6:E15)</f>
        <v>4788212.7966001024</v>
      </c>
      <c r="E115" s="1853">
        <f>SUM('ESA Table 1'!F6:F15)</f>
        <v>6630958.5634001018</v>
      </c>
      <c r="F115" s="873">
        <f>D115+E115</f>
        <v>11419171.360000204</v>
      </c>
      <c r="G115" s="507" t="s">
        <v>260</v>
      </c>
      <c r="H115" s="504"/>
      <c r="I115" s="504"/>
      <c r="J115" s="258"/>
      <c r="K115" s="258"/>
      <c r="L115" s="57"/>
      <c r="M115" s="12"/>
    </row>
    <row r="116" spans="1:13" ht="15" customHeight="1" thickBot="1">
      <c r="A116" s="1857"/>
      <c r="B116" s="1858"/>
      <c r="C116" s="1858"/>
      <c r="D116" s="1857"/>
      <c r="E116" s="1859"/>
      <c r="F116" s="1860"/>
      <c r="G116" s="57"/>
      <c r="H116" s="504"/>
      <c r="I116" s="504"/>
      <c r="J116" s="504"/>
      <c r="K116" s="258"/>
      <c r="L116" s="57"/>
      <c r="M116" s="12"/>
    </row>
    <row r="117" spans="1:13" ht="15" customHeight="1" thickBot="1">
      <c r="A117" s="750" t="s">
        <v>261</v>
      </c>
      <c r="B117" s="1861"/>
      <c r="C117" s="1861"/>
      <c r="D117" s="1862">
        <f>SUM(D113:D115)</f>
        <v>6928580.6916001029</v>
      </c>
      <c r="E117" s="1687">
        <f>SUM(E113:E115)</f>
        <v>8771326.4584001023</v>
      </c>
      <c r="F117" s="1688">
        <f>SUM(F113:F115)</f>
        <v>15699907.150000203</v>
      </c>
      <c r="G117" s="57"/>
      <c r="H117" s="57"/>
      <c r="I117" s="57"/>
      <c r="J117" s="504"/>
      <c r="K117" s="57"/>
      <c r="L117" s="57"/>
      <c r="M117" s="12"/>
    </row>
    <row r="118" spans="1:13" ht="15">
      <c r="A118" s="1761"/>
      <c r="B118" s="1762"/>
      <c r="C118" s="1762"/>
      <c r="D118" s="1763"/>
      <c r="E118" s="1764"/>
      <c r="F118" s="1764"/>
      <c r="G118" s="12"/>
      <c r="H118" s="12"/>
      <c r="I118" s="12"/>
      <c r="J118" s="1760"/>
      <c r="K118" s="207"/>
      <c r="L118" s="12"/>
      <c r="M118" s="12"/>
    </row>
    <row r="119" spans="1:13" ht="15">
      <c r="A119" s="1761" t="s">
        <v>262</v>
      </c>
      <c r="B119" s="1762"/>
      <c r="C119" s="1762"/>
      <c r="D119" s="1763"/>
      <c r="E119" s="1764"/>
      <c r="F119" s="1764"/>
      <c r="G119" s="12"/>
      <c r="H119" s="12"/>
      <c r="I119" s="12"/>
      <c r="J119" s="1760"/>
      <c r="K119" s="12"/>
      <c r="L119" s="12"/>
      <c r="M119" s="12"/>
    </row>
    <row r="120" spans="1:13" s="57" customFormat="1" ht="18" customHeight="1">
      <c r="A120" s="1573" t="s">
        <v>263</v>
      </c>
      <c r="B120" s="534"/>
      <c r="C120" s="534"/>
      <c r="D120" s="1573"/>
      <c r="E120" s="534"/>
      <c r="F120" s="534"/>
      <c r="G120" s="534"/>
      <c r="H120" s="534"/>
      <c r="I120" s="534"/>
      <c r="J120" s="534"/>
    </row>
    <row r="121" spans="1:13" s="57" customFormat="1" ht="35.1" customHeight="1">
      <c r="A121" s="2490" t="s">
        <v>264</v>
      </c>
      <c r="B121" s="2490"/>
      <c r="C121" s="2490"/>
      <c r="D121" s="2490"/>
      <c r="E121" s="2490"/>
      <c r="F121" s="2490"/>
      <c r="G121" s="2490"/>
      <c r="H121" s="2490"/>
      <c r="I121" s="2490"/>
      <c r="J121" s="2490"/>
      <c r="K121" s="2490"/>
      <c r="L121" s="2490"/>
    </row>
    <row r="122" spans="1:13" s="57" customFormat="1" ht="18" customHeight="1">
      <c r="A122" s="2914" t="s">
        <v>265</v>
      </c>
      <c r="B122" s="2914"/>
      <c r="C122" s="2914"/>
      <c r="D122" s="2914"/>
      <c r="E122" s="2914"/>
      <c r="F122" s="2914"/>
      <c r="G122" s="2914"/>
      <c r="H122" s="2914"/>
      <c r="I122" s="2914"/>
      <c r="J122" s="2914"/>
    </row>
    <row r="123" spans="1:13" s="57" customFormat="1" ht="18" customHeight="1">
      <c r="A123" s="2914" t="s">
        <v>266</v>
      </c>
      <c r="B123" s="2914"/>
      <c r="C123" s="2914"/>
      <c r="D123" s="2914"/>
      <c r="E123" s="2914"/>
      <c r="F123" s="2914"/>
      <c r="G123" s="2914"/>
      <c r="H123" s="2914"/>
      <c r="I123" s="2914"/>
      <c r="J123" s="2914"/>
    </row>
    <row r="124" spans="1:13" s="57" customFormat="1" ht="18" customHeight="1">
      <c r="A124" s="1574" t="s">
        <v>267</v>
      </c>
      <c r="B124" s="1547"/>
      <c r="C124" s="1547"/>
      <c r="D124" s="1575"/>
      <c r="E124" s="1548"/>
      <c r="F124" s="1548"/>
      <c r="G124" s="1548"/>
      <c r="H124" s="1548"/>
      <c r="I124" s="1548"/>
    </row>
    <row r="125" spans="1:13" s="57" customFormat="1" ht="18" customHeight="1">
      <c r="A125" s="742" t="s">
        <v>268</v>
      </c>
      <c r="D125" s="742"/>
    </row>
    <row r="126" spans="1:13" s="57" customFormat="1" ht="35.1" customHeight="1">
      <c r="A126" s="2491" t="s">
        <v>269</v>
      </c>
      <c r="B126" s="2491"/>
      <c r="C126" s="2491"/>
      <c r="D126" s="2492"/>
      <c r="E126" s="2492"/>
      <c r="F126" s="2492"/>
      <c r="G126" s="2492"/>
      <c r="H126" s="2492"/>
      <c r="I126" s="2492"/>
      <c r="J126" s="2492"/>
      <c r="K126" s="2492"/>
      <c r="L126" s="2492"/>
    </row>
    <row r="127" spans="1:13">
      <c r="A127" s="2483"/>
      <c r="B127" s="2483"/>
      <c r="C127" s="2483"/>
      <c r="D127" s="2483"/>
      <c r="E127" s="2483"/>
      <c r="F127" s="2483"/>
      <c r="G127" s="2483"/>
      <c r="H127" s="2483"/>
      <c r="I127" s="2483"/>
      <c r="J127" s="2483"/>
    </row>
    <row r="128" spans="1:13">
      <c r="A128" s="739"/>
      <c r="B128" s="192"/>
      <c r="C128" s="192"/>
    </row>
    <row r="129" spans="1:9">
      <c r="A129" s="739"/>
      <c r="B129" s="192"/>
      <c r="C129" s="192"/>
    </row>
    <row r="130" spans="1:9">
      <c r="A130" s="739"/>
      <c r="B130" s="192"/>
      <c r="C130" s="192"/>
    </row>
    <row r="132" spans="1:9">
      <c r="I132" s="197"/>
    </row>
  </sheetData>
  <mergeCells count="14">
    <mergeCell ref="A127:J127"/>
    <mergeCell ref="A100:L100"/>
    <mergeCell ref="A109:J109"/>
    <mergeCell ref="D111:F111"/>
    <mergeCell ref="A122:J122"/>
    <mergeCell ref="A123:J123"/>
    <mergeCell ref="A121:L121"/>
    <mergeCell ref="A126:L126"/>
    <mergeCell ref="A6:L6"/>
    <mergeCell ref="A4:J4"/>
    <mergeCell ref="A5:L5"/>
    <mergeCell ref="A1:L1"/>
    <mergeCell ref="A3:L3"/>
    <mergeCell ref="A2:L2"/>
  </mergeCells>
  <printOptions horizontalCentered="1" verticalCentered="1"/>
  <pageMargins left="0.25" right="0.25" top="0.5" bottom="0.5" header="0.3" footer="0.3"/>
  <pageSetup scale="35" orientation="portrait" r:id="rId1"/>
  <headerFooter scaleWithDoc="0"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F198-54A5-451E-B497-040827740EDF}">
  <sheetPr>
    <tabColor rgb="FF00B050"/>
    <pageSetUpPr fitToPage="1"/>
  </sheetPr>
  <dimension ref="A1:Y169"/>
  <sheetViews>
    <sheetView zoomScale="80" zoomScaleNormal="80" workbookViewId="0">
      <selection activeCell="J10" sqref="J10"/>
    </sheetView>
  </sheetViews>
  <sheetFormatPr defaultRowHeight="12.75"/>
  <cols>
    <col min="1" max="1" width="63.42578125" customWidth="1"/>
    <col min="2" max="4" width="15.7109375" customWidth="1"/>
    <col min="5" max="5" width="15.5703125" customWidth="1"/>
    <col min="6" max="6" width="14.42578125" customWidth="1"/>
    <col min="7" max="7" width="31" customWidth="1"/>
    <col min="8" max="8" width="20.28515625" customWidth="1"/>
    <col min="9" max="9" width="20.7109375" customWidth="1"/>
    <col min="10" max="10" width="16.7109375" customWidth="1"/>
    <col min="11" max="11" width="9.42578125" customWidth="1"/>
    <col min="12" max="12" width="12.5703125" customWidth="1"/>
    <col min="13" max="13" width="9.140625" customWidth="1"/>
    <col min="14" max="14" width="47.7109375" style="206" bestFit="1" customWidth="1"/>
    <col min="15" max="24" width="20" style="206" customWidth="1"/>
    <col min="25" max="25" width="26.5703125" style="206" customWidth="1"/>
  </cols>
  <sheetData>
    <row r="1" spans="1:25" ht="15.75">
      <c r="A1" s="2403" t="s">
        <v>0</v>
      </c>
      <c r="B1" s="2403"/>
      <c r="C1" s="2403"/>
      <c r="D1" s="2403"/>
      <c r="E1" s="2403"/>
      <c r="F1" s="2403"/>
      <c r="G1" s="2403"/>
      <c r="H1" s="2403"/>
      <c r="I1" s="2403"/>
      <c r="J1" s="2403"/>
      <c r="K1" s="2403"/>
      <c r="L1" s="2403"/>
      <c r="M1" s="2403"/>
      <c r="N1" s="2403"/>
      <c r="O1" s="2403"/>
      <c r="P1" s="2403"/>
      <c r="Q1" s="2403"/>
      <c r="R1" s="2403"/>
      <c r="S1" s="2403"/>
      <c r="T1" s="2403"/>
      <c r="U1" s="2403"/>
      <c r="V1" s="2403"/>
      <c r="W1" s="2403"/>
      <c r="X1" s="2403"/>
      <c r="Y1" s="2403"/>
    </row>
    <row r="2" spans="1:25" ht="15" customHeight="1">
      <c r="A2" s="2403" t="s">
        <v>270</v>
      </c>
      <c r="B2" s="2403"/>
      <c r="C2" s="2403"/>
      <c r="D2" s="2403"/>
      <c r="E2" s="2403"/>
      <c r="F2" s="2403"/>
      <c r="G2" s="2403"/>
      <c r="H2" s="2403"/>
      <c r="I2" s="2403"/>
      <c r="J2" s="2403"/>
      <c r="K2" s="2403"/>
      <c r="L2" s="2403"/>
      <c r="M2" s="2403"/>
      <c r="N2" s="2403"/>
      <c r="O2" s="2403"/>
      <c r="P2" s="2403"/>
      <c r="Q2" s="2403"/>
      <c r="R2" s="2403"/>
      <c r="S2" s="2403"/>
      <c r="T2" s="2403"/>
      <c r="U2" s="2403"/>
      <c r="V2" s="2403"/>
      <c r="W2" s="2403"/>
      <c r="X2" s="2403"/>
      <c r="Y2" s="2403"/>
    </row>
    <row r="3" spans="1:25" ht="15.75">
      <c r="A3" s="2493" t="s">
        <v>40</v>
      </c>
      <c r="B3" s="2493"/>
      <c r="C3" s="2493"/>
      <c r="D3" s="2493"/>
      <c r="E3" s="2493"/>
      <c r="F3" s="2493"/>
      <c r="G3" s="2493"/>
      <c r="H3" s="2493"/>
      <c r="I3" s="2493"/>
      <c r="J3" s="2493"/>
      <c r="K3" s="2493"/>
      <c r="L3" s="2493"/>
      <c r="M3" s="2493"/>
      <c r="N3" s="2493"/>
      <c r="O3" s="2493"/>
      <c r="P3" s="2493"/>
      <c r="Q3" s="2493"/>
      <c r="R3" s="2493"/>
      <c r="S3" s="2493"/>
      <c r="T3" s="2493"/>
      <c r="U3" s="2493"/>
      <c r="V3" s="2493"/>
      <c r="W3" s="2493"/>
      <c r="X3" s="2493"/>
      <c r="Y3" s="2493"/>
    </row>
    <row r="4" spans="1:25" ht="15.75">
      <c r="A4" s="2402"/>
      <c r="B4" s="2402"/>
      <c r="C4" s="2402"/>
      <c r="D4" s="2402"/>
      <c r="E4" s="2402"/>
      <c r="F4" s="2402"/>
      <c r="G4" s="2402"/>
      <c r="H4" s="57"/>
      <c r="I4" s="57"/>
      <c r="J4" s="57"/>
      <c r="K4" s="57"/>
      <c r="L4" s="57"/>
      <c r="M4" s="57"/>
      <c r="N4" s="57"/>
      <c r="O4" s="57"/>
      <c r="P4" s="57"/>
      <c r="Q4" s="57"/>
      <c r="R4" s="57"/>
      <c r="S4" s="57"/>
      <c r="T4" s="57"/>
      <c r="U4" s="57"/>
      <c r="V4" s="57"/>
      <c r="W4" s="57"/>
      <c r="X4" s="57"/>
      <c r="Y4" s="57"/>
    </row>
    <row r="5" spans="1:25" ht="15.75" customHeight="1" thickBot="1">
      <c r="A5" s="2500" t="s">
        <v>271</v>
      </c>
      <c r="B5" s="2495"/>
      <c r="C5" s="2495"/>
      <c r="D5" s="2495"/>
      <c r="E5" s="2495"/>
      <c r="F5" s="2495"/>
      <c r="G5" s="2495"/>
      <c r="H5" s="2495"/>
      <c r="I5" s="2495"/>
      <c r="J5" s="2495"/>
      <c r="K5" s="2495"/>
      <c r="L5" s="2496"/>
      <c r="M5" s="57"/>
      <c r="N5" s="2494" t="s">
        <v>272</v>
      </c>
      <c r="O5" s="2495"/>
      <c r="P5" s="2495"/>
      <c r="Q5" s="2495"/>
      <c r="R5" s="2495"/>
      <c r="S5" s="2495"/>
      <c r="T5" s="2495"/>
      <c r="U5" s="2495"/>
      <c r="V5" s="2495"/>
      <c r="W5" s="2495"/>
      <c r="X5" s="2495"/>
      <c r="Y5" s="2496"/>
    </row>
    <row r="6" spans="1:25" ht="16.5" thickBot="1">
      <c r="A6" s="2497" t="s">
        <v>144</v>
      </c>
      <c r="B6" s="2498"/>
      <c r="C6" s="2498"/>
      <c r="D6" s="2498"/>
      <c r="E6" s="2498"/>
      <c r="F6" s="2498"/>
      <c r="G6" s="2498"/>
      <c r="H6" s="2498"/>
      <c r="I6" s="2498"/>
      <c r="J6" s="2498"/>
      <c r="K6" s="2498"/>
      <c r="L6" s="2499"/>
      <c r="M6" s="57"/>
      <c r="N6" s="2497" t="s">
        <v>144</v>
      </c>
      <c r="O6" s="2498"/>
      <c r="P6" s="2498"/>
      <c r="Q6" s="2498"/>
      <c r="R6" s="2498"/>
      <c r="S6" s="2498"/>
      <c r="T6" s="2498"/>
      <c r="U6" s="2498"/>
      <c r="V6" s="2498"/>
      <c r="W6" s="2498"/>
      <c r="X6" s="2498"/>
      <c r="Y6" s="2499"/>
    </row>
    <row r="7" spans="1:25" ht="127.5" customHeight="1" thickBot="1">
      <c r="A7" s="1449" t="s">
        <v>273</v>
      </c>
      <c r="B7" s="1450" t="s">
        <v>274</v>
      </c>
      <c r="C7" s="1450" t="s">
        <v>275</v>
      </c>
      <c r="D7" s="1450" t="s">
        <v>148</v>
      </c>
      <c r="E7" s="1450" t="s">
        <v>276</v>
      </c>
      <c r="F7" s="1450" t="s">
        <v>277</v>
      </c>
      <c r="G7" s="1450" t="s">
        <v>278</v>
      </c>
      <c r="H7" s="1451" t="s">
        <v>279</v>
      </c>
      <c r="I7" s="1450" t="s">
        <v>280</v>
      </c>
      <c r="J7" s="528" t="s">
        <v>281</v>
      </c>
      <c r="K7" s="529" t="s">
        <v>154</v>
      </c>
      <c r="L7" s="740" t="s">
        <v>155</v>
      </c>
      <c r="M7" s="57"/>
      <c r="N7" s="530" t="s">
        <v>282</v>
      </c>
      <c r="O7" s="531" t="s">
        <v>274</v>
      </c>
      <c r="P7" s="531" t="s">
        <v>283</v>
      </c>
      <c r="Q7" s="531" t="s">
        <v>148</v>
      </c>
      <c r="R7" s="531" t="s">
        <v>276</v>
      </c>
      <c r="S7" s="531" t="s">
        <v>277</v>
      </c>
      <c r="T7" s="531" t="s">
        <v>278</v>
      </c>
      <c r="U7" s="532" t="s">
        <v>279</v>
      </c>
      <c r="V7" s="531" t="s">
        <v>152</v>
      </c>
      <c r="W7" s="528" t="s">
        <v>281</v>
      </c>
      <c r="X7" s="529" t="s">
        <v>154</v>
      </c>
      <c r="Y7" s="529" t="s">
        <v>155</v>
      </c>
    </row>
    <row r="8" spans="1:25" ht="15.75">
      <c r="A8" s="522" t="s">
        <v>87</v>
      </c>
      <c r="B8" s="523"/>
      <c r="C8" s="523"/>
      <c r="D8" s="524"/>
      <c r="E8" s="524"/>
      <c r="F8" s="524"/>
      <c r="G8" s="524"/>
      <c r="H8" s="525"/>
      <c r="I8" s="524"/>
      <c r="J8" s="526"/>
      <c r="K8" s="524"/>
      <c r="L8" s="527"/>
      <c r="M8" s="57"/>
      <c r="N8" s="522" t="s">
        <v>87</v>
      </c>
      <c r="O8" s="523"/>
      <c r="P8" s="523"/>
      <c r="Q8" s="524"/>
      <c r="R8" s="524"/>
      <c r="S8" s="524"/>
      <c r="T8" s="524"/>
      <c r="U8" s="525"/>
      <c r="V8" s="524"/>
      <c r="W8" s="526"/>
      <c r="X8" s="524"/>
      <c r="Y8" s="527"/>
    </row>
    <row r="9" spans="1:25" ht="15.75">
      <c r="A9" s="1140" t="s">
        <v>161</v>
      </c>
      <c r="B9" s="477" t="s">
        <v>158</v>
      </c>
      <c r="C9" s="477" t="s">
        <v>284</v>
      </c>
      <c r="D9" s="478">
        <v>5</v>
      </c>
      <c r="E9" s="478"/>
      <c r="F9" s="478">
        <v>324.3</v>
      </c>
      <c r="G9" s="478">
        <v>4.3799999999999999E-2</v>
      </c>
      <c r="H9" s="479">
        <v>28.64</v>
      </c>
      <c r="I9" s="895">
        <v>4712.99</v>
      </c>
      <c r="J9" s="914">
        <v>4.426830512155132E-4</v>
      </c>
      <c r="K9" s="478">
        <v>11</v>
      </c>
      <c r="L9" s="517">
        <v>1278.8332729746601</v>
      </c>
      <c r="M9" s="57"/>
      <c r="N9" s="1140" t="s">
        <v>161</v>
      </c>
      <c r="O9" s="477" t="s">
        <v>158</v>
      </c>
      <c r="P9" s="477" t="s">
        <v>284</v>
      </c>
      <c r="Q9" s="478">
        <v>1</v>
      </c>
      <c r="R9" s="478"/>
      <c r="S9" s="478">
        <v>64.8</v>
      </c>
      <c r="T9" s="478">
        <v>9.1999999999999998E-3</v>
      </c>
      <c r="U9" s="479">
        <v>5.79</v>
      </c>
      <c r="V9" s="895">
        <v>920.73</v>
      </c>
      <c r="W9" s="914">
        <v>3.4516262080405518E-4</v>
      </c>
      <c r="X9" s="478">
        <v>11</v>
      </c>
      <c r="Y9" s="517">
        <v>288.34401393435002</v>
      </c>
    </row>
    <row r="10" spans="1:25" ht="15.75">
      <c r="A10" s="1140" t="s">
        <v>285</v>
      </c>
      <c r="B10" s="477" t="s">
        <v>158</v>
      </c>
      <c r="C10" s="477" t="s">
        <v>286</v>
      </c>
      <c r="D10" s="478">
        <v>1</v>
      </c>
      <c r="E10" s="478"/>
      <c r="F10" s="478">
        <v>241</v>
      </c>
      <c r="G10" s="478">
        <v>3.4099999999999998E-2</v>
      </c>
      <c r="H10" s="479">
        <v>21.5</v>
      </c>
      <c r="I10" s="895">
        <v>2000</v>
      </c>
      <c r="J10" s="914">
        <v>1.8785656291038736E-4</v>
      </c>
      <c r="K10" s="478">
        <v>11</v>
      </c>
      <c r="L10" s="517">
        <v>1071.7615043905</v>
      </c>
      <c r="M10" s="57"/>
      <c r="N10" s="1140" t="s">
        <v>285</v>
      </c>
      <c r="O10" s="477" t="s">
        <v>158</v>
      </c>
      <c r="P10" s="477" t="s">
        <v>286</v>
      </c>
      <c r="Q10" s="478">
        <v>1</v>
      </c>
      <c r="R10" s="478"/>
      <c r="S10" s="478">
        <v>241</v>
      </c>
      <c r="T10" s="478">
        <v>3.4099999999999998E-2</v>
      </c>
      <c r="U10" s="479">
        <v>21.5</v>
      </c>
      <c r="V10" s="895">
        <v>2000</v>
      </c>
      <c r="W10" s="914">
        <v>7.4975860633205217E-4</v>
      </c>
      <c r="X10" s="478">
        <v>11</v>
      </c>
      <c r="Y10" s="517">
        <v>1071.7615043905</v>
      </c>
    </row>
    <row r="11" spans="1:25" ht="15.75">
      <c r="A11" s="1140" t="s">
        <v>164</v>
      </c>
      <c r="B11" s="477" t="s">
        <v>158</v>
      </c>
      <c r="C11" s="477" t="s">
        <v>284</v>
      </c>
      <c r="D11" s="478">
        <v>432</v>
      </c>
      <c r="E11" s="478"/>
      <c r="F11" s="478">
        <v>234576</v>
      </c>
      <c r="G11" s="478">
        <v>28.166399999999999</v>
      </c>
      <c r="H11" s="479">
        <v>0</v>
      </c>
      <c r="I11" s="895">
        <v>492061.93</v>
      </c>
      <c r="J11" s="914">
        <v>4.621853145442581E-2</v>
      </c>
      <c r="K11" s="478">
        <v>14</v>
      </c>
      <c r="L11" s="517">
        <v>479535.01117313397</v>
      </c>
      <c r="M11" s="57"/>
      <c r="N11" s="1140" t="s">
        <v>164</v>
      </c>
      <c r="O11" s="477" t="s">
        <v>158</v>
      </c>
      <c r="P11" s="477" t="s">
        <v>284</v>
      </c>
      <c r="Q11" s="478">
        <v>249</v>
      </c>
      <c r="R11" s="478"/>
      <c r="S11" s="478">
        <v>135207</v>
      </c>
      <c r="T11" s="478">
        <v>16.2348</v>
      </c>
      <c r="U11" s="479">
        <v>0</v>
      </c>
      <c r="V11" s="895">
        <v>265624.59999999998</v>
      </c>
      <c r="W11" s="914">
        <v>9.9577164951754407E-2</v>
      </c>
      <c r="X11" s="478">
        <v>14</v>
      </c>
      <c r="Y11" s="517">
        <v>479535.01117313397</v>
      </c>
    </row>
    <row r="12" spans="1:25" ht="15.75">
      <c r="A12" s="1140" t="s">
        <v>287</v>
      </c>
      <c r="B12" s="477" t="s">
        <v>158</v>
      </c>
      <c r="C12" s="477" t="s">
        <v>286</v>
      </c>
      <c r="D12" s="478">
        <v>1</v>
      </c>
      <c r="E12" s="478"/>
      <c r="F12" s="478">
        <v>543</v>
      </c>
      <c r="G12" s="478">
        <v>6.5199999999999994E-2</v>
      </c>
      <c r="H12" s="479">
        <v>0</v>
      </c>
      <c r="I12" s="895">
        <v>1780.48</v>
      </c>
      <c r="J12" s="914">
        <v>1.6723742656534323E-4</v>
      </c>
      <c r="K12" s="478">
        <v>14</v>
      </c>
      <c r="L12" s="517">
        <v>0</v>
      </c>
      <c r="M12" s="57"/>
      <c r="N12" s="1140" t="s">
        <v>287</v>
      </c>
      <c r="O12" s="477" t="s">
        <v>158</v>
      </c>
      <c r="P12" s="477" t="s">
        <v>286</v>
      </c>
      <c r="Q12" s="478">
        <v>0</v>
      </c>
      <c r="R12" s="478"/>
      <c r="S12" s="478">
        <v>0</v>
      </c>
      <c r="T12" s="478">
        <v>0</v>
      </c>
      <c r="U12" s="479">
        <v>0</v>
      </c>
      <c r="V12" s="895">
        <v>0</v>
      </c>
      <c r="W12" s="914">
        <v>0</v>
      </c>
      <c r="X12" s="478">
        <v>14</v>
      </c>
      <c r="Y12" s="517">
        <v>0</v>
      </c>
    </row>
    <row r="13" spans="1:25" ht="15.75">
      <c r="A13" s="1140"/>
      <c r="B13" s="477"/>
      <c r="C13" s="477"/>
      <c r="D13" s="478"/>
      <c r="E13" s="478"/>
      <c r="F13" s="478"/>
      <c r="G13" s="478"/>
      <c r="H13" s="479"/>
      <c r="I13" s="895"/>
      <c r="J13" s="914"/>
      <c r="K13" s="478"/>
      <c r="L13" s="517"/>
      <c r="M13" s="57"/>
      <c r="N13" s="1140"/>
      <c r="O13" s="477"/>
      <c r="P13" s="477"/>
      <c r="Q13" s="478"/>
      <c r="R13" s="478"/>
      <c r="S13" s="478"/>
      <c r="T13" s="478"/>
      <c r="U13" s="479"/>
      <c r="V13" s="895"/>
      <c r="W13" s="914"/>
      <c r="X13" s="478"/>
      <c r="Y13" s="517"/>
    </row>
    <row r="14" spans="1:25" ht="15.75">
      <c r="A14" s="1141" t="s">
        <v>165</v>
      </c>
      <c r="B14" s="475"/>
      <c r="C14" s="475"/>
      <c r="D14" s="482"/>
      <c r="E14" s="482"/>
      <c r="F14" s="483"/>
      <c r="G14" s="483"/>
      <c r="H14" s="483"/>
      <c r="I14" s="958"/>
      <c r="J14" s="476"/>
      <c r="K14" s="483"/>
      <c r="L14" s="518"/>
      <c r="M14" s="57"/>
      <c r="N14" s="1141" t="s">
        <v>165</v>
      </c>
      <c r="O14" s="475"/>
      <c r="P14" s="475"/>
      <c r="Q14" s="482"/>
      <c r="R14" s="482"/>
      <c r="S14" s="483"/>
      <c r="T14" s="483"/>
      <c r="U14" s="483"/>
      <c r="V14" s="958"/>
      <c r="W14" s="476"/>
      <c r="X14" s="483"/>
      <c r="Y14" s="518"/>
    </row>
    <row r="15" spans="1:25" ht="15.75">
      <c r="A15" s="1142" t="s">
        <v>288</v>
      </c>
      <c r="B15" s="371"/>
      <c r="C15" s="477"/>
      <c r="D15" s="478">
        <v>0</v>
      </c>
      <c r="E15" s="478"/>
      <c r="F15" s="478">
        <v>0</v>
      </c>
      <c r="G15" s="478">
        <v>0</v>
      </c>
      <c r="H15" s="479">
        <v>0</v>
      </c>
      <c r="I15" s="895">
        <v>0</v>
      </c>
      <c r="J15" s="914">
        <v>0</v>
      </c>
      <c r="K15" s="478"/>
      <c r="L15" s="517">
        <v>0</v>
      </c>
      <c r="M15" s="57"/>
      <c r="N15" s="1142" t="s">
        <v>288</v>
      </c>
      <c r="O15" s="371"/>
      <c r="P15" s="477"/>
      <c r="Q15" s="478">
        <v>0</v>
      </c>
      <c r="R15" s="478"/>
      <c r="S15" s="478">
        <v>0</v>
      </c>
      <c r="T15" s="478">
        <v>0</v>
      </c>
      <c r="U15" s="479">
        <v>0</v>
      </c>
      <c r="V15" s="895">
        <v>0</v>
      </c>
      <c r="W15" s="914">
        <v>0</v>
      </c>
      <c r="X15" s="478"/>
      <c r="Y15" s="517">
        <v>0</v>
      </c>
    </row>
    <row r="16" spans="1:25" ht="15.75">
      <c r="A16" s="343" t="s">
        <v>289</v>
      </c>
      <c r="B16" s="484"/>
      <c r="C16" s="477"/>
      <c r="D16" s="478">
        <v>0</v>
      </c>
      <c r="E16" s="478"/>
      <c r="F16" s="478">
        <v>0</v>
      </c>
      <c r="G16" s="478">
        <v>0</v>
      </c>
      <c r="H16" s="479">
        <v>0</v>
      </c>
      <c r="I16" s="895">
        <v>0</v>
      </c>
      <c r="J16" s="914">
        <v>0</v>
      </c>
      <c r="K16" s="478"/>
      <c r="L16" s="517">
        <v>0</v>
      </c>
      <c r="M16" s="57"/>
      <c r="N16" s="343" t="s">
        <v>289</v>
      </c>
      <c r="O16" s="484"/>
      <c r="P16" s="477"/>
      <c r="Q16" s="478">
        <v>0</v>
      </c>
      <c r="R16" s="478"/>
      <c r="S16" s="478">
        <v>0</v>
      </c>
      <c r="T16" s="478">
        <v>0</v>
      </c>
      <c r="U16" s="479">
        <v>0</v>
      </c>
      <c r="V16" s="895">
        <v>0</v>
      </c>
      <c r="W16" s="914">
        <v>0</v>
      </c>
      <c r="X16" s="478"/>
      <c r="Y16" s="517">
        <v>0</v>
      </c>
    </row>
    <row r="17" spans="1:25" ht="15.75">
      <c r="A17" s="1132" t="s">
        <v>290</v>
      </c>
      <c r="B17" s="477" t="s">
        <v>291</v>
      </c>
      <c r="C17" s="477" t="s">
        <v>286</v>
      </c>
      <c r="D17" s="478">
        <v>4198.38</v>
      </c>
      <c r="E17" s="478"/>
      <c r="F17" s="478">
        <v>0</v>
      </c>
      <c r="G17" s="478">
        <v>0</v>
      </c>
      <c r="H17" s="479">
        <v>27523.530599999998</v>
      </c>
      <c r="I17" s="895">
        <v>453802.9</v>
      </c>
      <c r="J17" s="914">
        <v>4.262492651638311E-2</v>
      </c>
      <c r="K17" s="478">
        <v>15</v>
      </c>
      <c r="L17" s="517">
        <v>174363.92992440501</v>
      </c>
      <c r="M17" s="57"/>
      <c r="N17" s="1132" t="s">
        <v>290</v>
      </c>
      <c r="O17" s="477" t="s">
        <v>291</v>
      </c>
      <c r="P17" s="477" t="s">
        <v>286</v>
      </c>
      <c r="Q17" s="478">
        <v>999.98</v>
      </c>
      <c r="R17" s="478"/>
      <c r="S17" s="478">
        <v>0</v>
      </c>
      <c r="T17" s="478">
        <v>0</v>
      </c>
      <c r="U17" s="479">
        <v>6869.8626000000004</v>
      </c>
      <c r="V17" s="895">
        <v>108087.84</v>
      </c>
      <c r="W17" s="914">
        <v>4.0519894139920916E-2</v>
      </c>
      <c r="X17" s="478">
        <v>15</v>
      </c>
      <c r="Y17" s="517">
        <v>174363.92992440501</v>
      </c>
    </row>
    <row r="18" spans="1:25" ht="15.75">
      <c r="A18" s="1132" t="s">
        <v>292</v>
      </c>
      <c r="B18" s="477" t="s">
        <v>158</v>
      </c>
      <c r="C18" s="477" t="s">
        <v>286</v>
      </c>
      <c r="D18" s="478">
        <v>2</v>
      </c>
      <c r="E18" s="478"/>
      <c r="F18" s="478">
        <v>-16.68</v>
      </c>
      <c r="G18" s="478">
        <v>-1E-3</v>
      </c>
      <c r="H18" s="479">
        <v>143.4</v>
      </c>
      <c r="I18" s="895">
        <v>30351.48</v>
      </c>
      <c r="J18" s="914">
        <v>2.8508623560216818E-3</v>
      </c>
      <c r="K18" s="478">
        <v>20</v>
      </c>
      <c r="L18" s="517">
        <v>0</v>
      </c>
      <c r="M18" s="55"/>
      <c r="N18" s="1132" t="s">
        <v>292</v>
      </c>
      <c r="O18" s="477" t="s">
        <v>158</v>
      </c>
      <c r="P18" s="477" t="s">
        <v>286</v>
      </c>
      <c r="Q18" s="478">
        <v>0</v>
      </c>
      <c r="R18" s="478"/>
      <c r="S18" s="478">
        <v>0</v>
      </c>
      <c r="T18" s="478">
        <v>0</v>
      </c>
      <c r="U18" s="479">
        <v>0</v>
      </c>
      <c r="V18" s="895">
        <v>0</v>
      </c>
      <c r="W18" s="914">
        <v>0</v>
      </c>
      <c r="X18" s="478">
        <v>20</v>
      </c>
      <c r="Y18" s="517">
        <v>0</v>
      </c>
    </row>
    <row r="19" spans="1:25" ht="15.75">
      <c r="A19" s="1140" t="s">
        <v>169</v>
      </c>
      <c r="B19" s="294"/>
      <c r="C19" s="477"/>
      <c r="D19" s="478">
        <v>0</v>
      </c>
      <c r="E19" s="478"/>
      <c r="F19" s="478">
        <v>0</v>
      </c>
      <c r="G19" s="478">
        <v>0</v>
      </c>
      <c r="H19" s="479">
        <v>0</v>
      </c>
      <c r="I19" s="895">
        <v>0</v>
      </c>
      <c r="J19" s="914">
        <v>0</v>
      </c>
      <c r="K19" s="478"/>
      <c r="L19" s="517">
        <v>0</v>
      </c>
      <c r="M19" s="57"/>
      <c r="N19" s="1140" t="s">
        <v>169</v>
      </c>
      <c r="O19" s="294"/>
      <c r="P19" s="477"/>
      <c r="Q19" s="478">
        <v>0</v>
      </c>
      <c r="R19" s="478"/>
      <c r="S19" s="478">
        <v>0</v>
      </c>
      <c r="T19" s="478">
        <v>0</v>
      </c>
      <c r="U19" s="479">
        <v>0</v>
      </c>
      <c r="V19" s="895">
        <v>0</v>
      </c>
      <c r="W19" s="914">
        <v>0</v>
      </c>
      <c r="X19" s="478"/>
      <c r="Y19" s="517">
        <v>0</v>
      </c>
    </row>
    <row r="20" spans="1:25" ht="15.75">
      <c r="A20" s="1140" t="s">
        <v>293</v>
      </c>
      <c r="B20" s="477" t="s">
        <v>294</v>
      </c>
      <c r="C20" s="477" t="s">
        <v>286</v>
      </c>
      <c r="D20" s="478">
        <v>2</v>
      </c>
      <c r="E20" s="478"/>
      <c r="F20" s="478">
        <v>34.6</v>
      </c>
      <c r="G20" s="478">
        <v>4.0000000000000001E-3</v>
      </c>
      <c r="H20" s="479">
        <v>26</v>
      </c>
      <c r="I20" s="895">
        <v>10087.799999999999</v>
      </c>
      <c r="J20" s="914">
        <v>9.4752971766370268E-4</v>
      </c>
      <c r="K20" s="478">
        <v>5</v>
      </c>
      <c r="L20" s="517">
        <v>0</v>
      </c>
      <c r="M20" s="57"/>
      <c r="N20" s="1140" t="s">
        <v>293</v>
      </c>
      <c r="O20" s="477" t="s">
        <v>294</v>
      </c>
      <c r="P20" s="477" t="s">
        <v>286</v>
      </c>
      <c r="Q20" s="478">
        <v>0</v>
      </c>
      <c r="R20" s="478"/>
      <c r="S20" s="478">
        <v>0</v>
      </c>
      <c r="T20" s="478">
        <v>0</v>
      </c>
      <c r="U20" s="479">
        <v>0</v>
      </c>
      <c r="V20" s="895">
        <v>0</v>
      </c>
      <c r="W20" s="914">
        <v>0</v>
      </c>
      <c r="X20" s="478">
        <v>5</v>
      </c>
      <c r="Y20" s="517">
        <v>0</v>
      </c>
    </row>
    <row r="21" spans="1:25" ht="15.75">
      <c r="A21" s="1140" t="s">
        <v>295</v>
      </c>
      <c r="B21" s="477" t="s">
        <v>158</v>
      </c>
      <c r="C21" s="477" t="s">
        <v>284</v>
      </c>
      <c r="D21" s="478">
        <v>7744</v>
      </c>
      <c r="E21" s="478"/>
      <c r="F21" s="478">
        <v>138238</v>
      </c>
      <c r="G21" s="478">
        <v>28.008299999999998</v>
      </c>
      <c r="H21" s="479">
        <v>58601.08</v>
      </c>
      <c r="I21" s="895">
        <v>251073.85</v>
      </c>
      <c r="J21" s="914">
        <v>2.3582935248839081E-2</v>
      </c>
      <c r="K21" s="478">
        <v>10</v>
      </c>
      <c r="L21" s="517">
        <v>388423.628361404</v>
      </c>
      <c r="M21" s="57"/>
      <c r="N21" s="1140" t="s">
        <v>295</v>
      </c>
      <c r="O21" s="477" t="s">
        <v>158</v>
      </c>
      <c r="P21" s="477" t="s">
        <v>284</v>
      </c>
      <c r="Q21" s="478">
        <v>1456</v>
      </c>
      <c r="R21" s="478"/>
      <c r="S21" s="478">
        <v>99498</v>
      </c>
      <c r="T21" s="478">
        <v>20.151599999999998</v>
      </c>
      <c r="U21" s="479">
        <v>8058.88</v>
      </c>
      <c r="V21" s="895">
        <v>44063.15</v>
      </c>
      <c r="W21" s="914">
        <v>1.6518362967300082E-2</v>
      </c>
      <c r="X21" s="478">
        <v>10</v>
      </c>
      <c r="Y21" s="517">
        <v>388423.628361404</v>
      </c>
    </row>
    <row r="22" spans="1:25" ht="15.75">
      <c r="A22" s="1140" t="s">
        <v>168</v>
      </c>
      <c r="B22" s="477" t="s">
        <v>158</v>
      </c>
      <c r="C22" s="477" t="s">
        <v>284</v>
      </c>
      <c r="D22" s="478">
        <v>14341</v>
      </c>
      <c r="E22" s="478"/>
      <c r="F22" s="478">
        <v>107351.7</v>
      </c>
      <c r="G22" s="478">
        <v>21.7682</v>
      </c>
      <c r="H22" s="479">
        <v>59137.99</v>
      </c>
      <c r="I22" s="895">
        <v>153063.6</v>
      </c>
      <c r="J22" s="914">
        <v>1.4377000901345183E-2</v>
      </c>
      <c r="K22" s="478">
        <v>10</v>
      </c>
      <c r="L22" s="517">
        <v>245962.797753944</v>
      </c>
      <c r="M22" s="57"/>
      <c r="N22" s="1140" t="s">
        <v>168</v>
      </c>
      <c r="O22" s="477" t="s">
        <v>158</v>
      </c>
      <c r="P22" s="477" t="s">
        <v>284</v>
      </c>
      <c r="Q22" s="478">
        <v>1719</v>
      </c>
      <c r="R22" s="478"/>
      <c r="S22" s="478">
        <v>55793.2</v>
      </c>
      <c r="T22" s="478">
        <v>11.3193</v>
      </c>
      <c r="U22" s="479">
        <v>6182.96</v>
      </c>
      <c r="V22" s="895">
        <v>16471.38</v>
      </c>
      <c r="W22" s="914">
        <v>6.1747794565828193E-3</v>
      </c>
      <c r="X22" s="478">
        <v>10</v>
      </c>
      <c r="Y22" s="517">
        <v>245962.797753944</v>
      </c>
    </row>
    <row r="23" spans="1:25" ht="15.75">
      <c r="A23" s="1140" t="s">
        <v>296</v>
      </c>
      <c r="B23" s="477"/>
      <c r="C23" s="477"/>
      <c r="D23" s="478">
        <v>0</v>
      </c>
      <c r="E23" s="478"/>
      <c r="F23" s="478">
        <v>0</v>
      </c>
      <c r="G23" s="478">
        <v>0</v>
      </c>
      <c r="H23" s="479">
        <v>0</v>
      </c>
      <c r="I23" s="895">
        <v>0</v>
      </c>
      <c r="J23" s="914">
        <v>0</v>
      </c>
      <c r="K23" s="478"/>
      <c r="L23" s="517">
        <v>0</v>
      </c>
      <c r="M23" s="57"/>
      <c r="N23" s="1140" t="s">
        <v>296</v>
      </c>
      <c r="O23" s="477"/>
      <c r="P23" s="477"/>
      <c r="Q23" s="478">
        <v>0</v>
      </c>
      <c r="R23" s="478"/>
      <c r="S23" s="478">
        <v>0</v>
      </c>
      <c r="T23" s="478">
        <v>0</v>
      </c>
      <c r="U23" s="479">
        <v>0</v>
      </c>
      <c r="V23" s="895">
        <v>0</v>
      </c>
      <c r="W23" s="914">
        <v>0</v>
      </c>
      <c r="X23" s="478"/>
      <c r="Y23" s="517">
        <v>0</v>
      </c>
    </row>
    <row r="24" spans="1:25" ht="15.75">
      <c r="A24" s="1140" t="s">
        <v>179</v>
      </c>
      <c r="B24" s="477" t="s">
        <v>158</v>
      </c>
      <c r="C24" s="477" t="s">
        <v>284</v>
      </c>
      <c r="D24" s="478">
        <v>1425</v>
      </c>
      <c r="E24" s="478"/>
      <c r="F24" s="478">
        <v>14206</v>
      </c>
      <c r="G24" s="478">
        <v>2.8717999999999999</v>
      </c>
      <c r="H24" s="479">
        <v>8008.21</v>
      </c>
      <c r="I24" s="895">
        <v>171506.21</v>
      </c>
      <c r="J24" s="914">
        <v>1.6109283564193552E-2</v>
      </c>
      <c r="K24" s="478">
        <v>10</v>
      </c>
      <c r="L24" s="517">
        <v>0</v>
      </c>
      <c r="M24" s="57"/>
      <c r="N24" s="1140" t="s">
        <v>179</v>
      </c>
      <c r="O24" s="477" t="s">
        <v>158</v>
      </c>
      <c r="P24" s="477" t="s">
        <v>284</v>
      </c>
      <c r="Q24" s="478">
        <v>1</v>
      </c>
      <c r="R24" s="1227"/>
      <c r="S24" s="478">
        <v>0</v>
      </c>
      <c r="T24" s="478">
        <v>0</v>
      </c>
      <c r="U24" s="479">
        <v>0</v>
      </c>
      <c r="V24" s="895">
        <v>98.05</v>
      </c>
      <c r="W24" s="914">
        <v>3.6756915675428858E-5</v>
      </c>
      <c r="X24" s="478">
        <v>10</v>
      </c>
      <c r="Y24" s="517">
        <v>0</v>
      </c>
    </row>
    <row r="25" spans="1:25" ht="15.75">
      <c r="A25" s="1140" t="s">
        <v>182</v>
      </c>
      <c r="B25" s="477" t="s">
        <v>158</v>
      </c>
      <c r="C25" s="477" t="s">
        <v>284</v>
      </c>
      <c r="D25" s="478">
        <v>960</v>
      </c>
      <c r="E25" s="478"/>
      <c r="F25" s="478">
        <v>0</v>
      </c>
      <c r="G25" s="478">
        <v>0</v>
      </c>
      <c r="H25" s="479">
        <v>8005.36</v>
      </c>
      <c r="I25" s="895">
        <v>24155.17</v>
      </c>
      <c r="J25" s="914">
        <v>2.2688536063580505E-3</v>
      </c>
      <c r="K25" s="478">
        <v>3.67</v>
      </c>
      <c r="L25" s="517">
        <v>11127.6131669961</v>
      </c>
      <c r="M25" s="57"/>
      <c r="N25" s="1140" t="s">
        <v>182</v>
      </c>
      <c r="O25" s="477" t="s">
        <v>158</v>
      </c>
      <c r="P25" s="477" t="s">
        <v>284</v>
      </c>
      <c r="Q25" s="478">
        <v>148</v>
      </c>
      <c r="R25" s="1227"/>
      <c r="S25" s="478">
        <v>0</v>
      </c>
      <c r="T25" s="478">
        <v>0</v>
      </c>
      <c r="U25" s="479">
        <v>1791.92</v>
      </c>
      <c r="V25" s="895">
        <v>3450.4</v>
      </c>
      <c r="W25" s="914">
        <v>1.2934835476440564E-3</v>
      </c>
      <c r="X25" s="478">
        <v>3.67</v>
      </c>
      <c r="Y25" s="517">
        <v>11127.6131669961</v>
      </c>
    </row>
    <row r="26" spans="1:25" ht="15.75">
      <c r="A26" s="1140" t="s">
        <v>297</v>
      </c>
      <c r="B26" s="477" t="s">
        <v>298</v>
      </c>
      <c r="C26" s="477" t="s">
        <v>286</v>
      </c>
      <c r="D26" s="478">
        <v>353</v>
      </c>
      <c r="E26" s="478"/>
      <c r="F26" s="478">
        <v>0</v>
      </c>
      <c r="G26" s="478">
        <v>0</v>
      </c>
      <c r="H26" s="479">
        <v>3969.73</v>
      </c>
      <c r="I26" s="895">
        <v>9854.2999999999993</v>
      </c>
      <c r="J26" s="914">
        <v>9.2559746394391498E-4</v>
      </c>
      <c r="K26" s="478">
        <v>11</v>
      </c>
      <c r="L26" s="517">
        <v>0</v>
      </c>
      <c r="M26" s="57"/>
      <c r="N26" s="1140" t="s">
        <v>297</v>
      </c>
      <c r="O26" s="477" t="s">
        <v>298</v>
      </c>
      <c r="P26" s="477" t="s">
        <v>286</v>
      </c>
      <c r="Q26" s="478">
        <v>0</v>
      </c>
      <c r="R26" s="1227"/>
      <c r="S26" s="478">
        <v>0</v>
      </c>
      <c r="T26" s="478">
        <v>0</v>
      </c>
      <c r="U26" s="479">
        <v>0</v>
      </c>
      <c r="V26" s="895">
        <v>0</v>
      </c>
      <c r="W26" s="914">
        <v>0</v>
      </c>
      <c r="X26" s="478">
        <v>11</v>
      </c>
      <c r="Y26" s="517">
        <v>0</v>
      </c>
    </row>
    <row r="27" spans="1:25" ht="15.75">
      <c r="A27" s="1140" t="s">
        <v>180</v>
      </c>
      <c r="B27" s="477" t="s">
        <v>158</v>
      </c>
      <c r="C27" s="477" t="s">
        <v>284</v>
      </c>
      <c r="D27" s="478">
        <v>2</v>
      </c>
      <c r="E27" s="478"/>
      <c r="F27" s="478">
        <v>0</v>
      </c>
      <c r="G27" s="478">
        <v>0</v>
      </c>
      <c r="H27" s="479">
        <v>62</v>
      </c>
      <c r="I27" s="895">
        <v>1474.62</v>
      </c>
      <c r="J27" s="914">
        <v>1.385085223994577E-4</v>
      </c>
      <c r="K27" s="478">
        <v>11</v>
      </c>
      <c r="L27" s="517">
        <v>0</v>
      </c>
      <c r="M27" s="57"/>
      <c r="N27" s="1140" t="s">
        <v>180</v>
      </c>
      <c r="O27" s="477" t="s">
        <v>158</v>
      </c>
      <c r="P27" s="477" t="s">
        <v>284</v>
      </c>
      <c r="Q27" s="478">
        <v>0</v>
      </c>
      <c r="R27" s="1227"/>
      <c r="S27" s="478">
        <v>0</v>
      </c>
      <c r="T27" s="478">
        <v>0</v>
      </c>
      <c r="U27" s="479">
        <v>0</v>
      </c>
      <c r="V27" s="895">
        <v>0</v>
      </c>
      <c r="W27" s="914">
        <v>0</v>
      </c>
      <c r="X27" s="478">
        <v>11</v>
      </c>
      <c r="Y27" s="517">
        <v>0</v>
      </c>
    </row>
    <row r="28" spans="1:25" ht="15.75">
      <c r="A28" s="1140" t="s">
        <v>299</v>
      </c>
      <c r="B28" s="477" t="s">
        <v>158</v>
      </c>
      <c r="C28" s="477" t="s">
        <v>284</v>
      </c>
      <c r="D28" s="478">
        <v>18</v>
      </c>
      <c r="E28" s="478"/>
      <c r="F28" s="478">
        <v>0</v>
      </c>
      <c r="G28" s="478">
        <v>0</v>
      </c>
      <c r="H28" s="479">
        <v>0</v>
      </c>
      <c r="I28" s="895">
        <v>40517.32</v>
      </c>
      <c r="J28" s="914">
        <v>3.8057222367701479E-3</v>
      </c>
      <c r="K28" s="478">
        <v>11</v>
      </c>
      <c r="L28" s="517">
        <v>0</v>
      </c>
      <c r="M28" s="57"/>
      <c r="N28" s="1140" t="s">
        <v>299</v>
      </c>
      <c r="O28" s="477" t="s">
        <v>158</v>
      </c>
      <c r="P28" s="477" t="s">
        <v>284</v>
      </c>
      <c r="Q28" s="478">
        <v>6</v>
      </c>
      <c r="R28" s="1227"/>
      <c r="S28" s="478">
        <v>0</v>
      </c>
      <c r="T28" s="478">
        <v>0</v>
      </c>
      <c r="U28" s="479">
        <v>0</v>
      </c>
      <c r="V28" s="895">
        <v>14155.01</v>
      </c>
      <c r="W28" s="914">
        <v>5.3064202851081307E-3</v>
      </c>
      <c r="X28" s="478">
        <v>11</v>
      </c>
      <c r="Y28" s="517">
        <v>0</v>
      </c>
    </row>
    <row r="29" spans="1:25" ht="15.75">
      <c r="A29" s="1140" t="s">
        <v>169</v>
      </c>
      <c r="B29" s="477"/>
      <c r="C29" s="477"/>
      <c r="D29" s="478">
        <v>0</v>
      </c>
      <c r="E29" s="478"/>
      <c r="F29" s="478">
        <v>0</v>
      </c>
      <c r="G29" s="478">
        <v>0</v>
      </c>
      <c r="H29" s="479">
        <v>0</v>
      </c>
      <c r="I29" s="895">
        <v>0</v>
      </c>
      <c r="J29" s="914">
        <v>0</v>
      </c>
      <c r="K29" s="478"/>
      <c r="L29" s="517">
        <v>0</v>
      </c>
      <c r="M29" s="57"/>
      <c r="N29" s="1140" t="s">
        <v>169</v>
      </c>
      <c r="O29" s="477"/>
      <c r="P29" s="477"/>
      <c r="Q29" s="478">
        <v>0</v>
      </c>
      <c r="R29" s="1227"/>
      <c r="S29" s="478">
        <v>0</v>
      </c>
      <c r="T29" s="478">
        <v>0</v>
      </c>
      <c r="U29" s="479">
        <v>0</v>
      </c>
      <c r="V29" s="895">
        <v>0</v>
      </c>
      <c r="W29" s="914">
        <v>0</v>
      </c>
      <c r="X29" s="478"/>
      <c r="Y29" s="517">
        <v>0</v>
      </c>
    </row>
    <row r="30" spans="1:25" ht="15.75">
      <c r="A30" s="1140" t="s">
        <v>300</v>
      </c>
      <c r="B30" s="477"/>
      <c r="C30" s="477"/>
      <c r="D30" s="478">
        <v>0</v>
      </c>
      <c r="E30" s="478"/>
      <c r="F30" s="478">
        <v>0</v>
      </c>
      <c r="G30" s="478">
        <v>0</v>
      </c>
      <c r="H30" s="479">
        <v>0</v>
      </c>
      <c r="I30" s="895">
        <v>0</v>
      </c>
      <c r="J30" s="914">
        <v>0</v>
      </c>
      <c r="K30" s="478"/>
      <c r="L30" s="517">
        <v>0</v>
      </c>
      <c r="M30" s="57"/>
      <c r="N30" s="519" t="s">
        <v>300</v>
      </c>
      <c r="O30" s="477"/>
      <c r="P30" s="477"/>
      <c r="Q30" s="478">
        <v>0</v>
      </c>
      <c r="R30" s="1227"/>
      <c r="S30" s="478">
        <v>0</v>
      </c>
      <c r="T30" s="478">
        <v>0</v>
      </c>
      <c r="U30" s="479">
        <v>0</v>
      </c>
      <c r="V30" s="895">
        <v>0</v>
      </c>
      <c r="W30" s="914">
        <v>0</v>
      </c>
      <c r="X30" s="478"/>
      <c r="Y30" s="517">
        <v>0</v>
      </c>
    </row>
    <row r="31" spans="1:25" ht="15.75">
      <c r="A31" s="1140" t="s">
        <v>301</v>
      </c>
      <c r="B31" s="477"/>
      <c r="C31" s="477"/>
      <c r="D31" s="478">
        <v>0</v>
      </c>
      <c r="E31" s="478"/>
      <c r="F31" s="478">
        <v>0</v>
      </c>
      <c r="G31" s="478">
        <v>0</v>
      </c>
      <c r="H31" s="479">
        <v>0</v>
      </c>
      <c r="I31" s="895">
        <v>0</v>
      </c>
      <c r="J31" s="914">
        <v>0</v>
      </c>
      <c r="K31" s="478"/>
      <c r="L31" s="517">
        <v>0</v>
      </c>
      <c r="M31" s="57"/>
      <c r="N31" s="485" t="s">
        <v>301</v>
      </c>
      <c r="O31" s="477"/>
      <c r="P31" s="477"/>
      <c r="Q31" s="478">
        <v>0</v>
      </c>
      <c r="R31" s="1227"/>
      <c r="S31" s="478">
        <v>0</v>
      </c>
      <c r="T31" s="478">
        <v>0</v>
      </c>
      <c r="U31" s="479">
        <v>0</v>
      </c>
      <c r="V31" s="895">
        <v>0</v>
      </c>
      <c r="W31" s="914">
        <v>0</v>
      </c>
      <c r="X31" s="478"/>
      <c r="Y31" s="517">
        <v>0</v>
      </c>
    </row>
    <row r="32" spans="1:25" ht="15.75">
      <c r="A32" s="1140" t="s">
        <v>302</v>
      </c>
      <c r="B32" s="477" t="s">
        <v>158</v>
      </c>
      <c r="C32" s="477" t="s">
        <v>284</v>
      </c>
      <c r="D32" s="478">
        <v>447</v>
      </c>
      <c r="E32" s="478"/>
      <c r="F32" s="478">
        <v>11617</v>
      </c>
      <c r="G32" s="478">
        <v>2.3582999999999998</v>
      </c>
      <c r="H32" s="479">
        <v>4039.82</v>
      </c>
      <c r="I32" s="895">
        <v>21254.22</v>
      </c>
      <c r="J32" s="914">
        <v>1.9963723582706065E-3</v>
      </c>
      <c r="K32" s="478">
        <v>10</v>
      </c>
      <c r="L32" s="517">
        <v>49514.639403809997</v>
      </c>
      <c r="M32" s="57"/>
      <c r="N32" s="1143" t="s">
        <v>302</v>
      </c>
      <c r="O32" s="477" t="s">
        <v>158</v>
      </c>
      <c r="P32" s="477" t="s">
        <v>284</v>
      </c>
      <c r="Q32" s="478">
        <v>229</v>
      </c>
      <c r="R32" s="1227"/>
      <c r="S32" s="478">
        <v>5392</v>
      </c>
      <c r="T32" s="478">
        <v>1.0945</v>
      </c>
      <c r="U32" s="479">
        <v>2119</v>
      </c>
      <c r="V32" s="895">
        <v>10044.73</v>
      </c>
      <c r="W32" s="914">
        <v>3.7655613828908772E-3</v>
      </c>
      <c r="X32" s="478">
        <v>10</v>
      </c>
      <c r="Y32" s="517">
        <v>49514.639403809997</v>
      </c>
    </row>
    <row r="33" spans="1:25" ht="15.75">
      <c r="A33" s="1140" t="s">
        <v>177</v>
      </c>
      <c r="B33" s="477" t="s">
        <v>158</v>
      </c>
      <c r="C33" s="477" t="s">
        <v>284</v>
      </c>
      <c r="D33" s="478">
        <v>1631</v>
      </c>
      <c r="E33" s="478"/>
      <c r="F33" s="478">
        <v>15317.4</v>
      </c>
      <c r="G33" s="478">
        <v>3.0989</v>
      </c>
      <c r="H33" s="479">
        <v>3720.62</v>
      </c>
      <c r="I33" s="895">
        <v>71270.100000000006</v>
      </c>
      <c r="J33" s="914">
        <v>6.6942780121397993E-3</v>
      </c>
      <c r="K33" s="478">
        <v>10</v>
      </c>
      <c r="L33" s="517">
        <v>26395.561991134</v>
      </c>
      <c r="M33" s="57"/>
      <c r="N33" s="1143" t="s">
        <v>177</v>
      </c>
      <c r="O33" s="477" t="s">
        <v>158</v>
      </c>
      <c r="P33" s="477" t="s">
        <v>284</v>
      </c>
      <c r="Q33" s="478">
        <v>443</v>
      </c>
      <c r="R33" s="1227"/>
      <c r="S33" s="478">
        <v>3374.6</v>
      </c>
      <c r="T33" s="478">
        <v>0.6835</v>
      </c>
      <c r="U33" s="479">
        <v>1054.72</v>
      </c>
      <c r="V33" s="895">
        <v>18737.939999999999</v>
      </c>
      <c r="W33" s="914">
        <v>7.0244658899668065E-3</v>
      </c>
      <c r="X33" s="478">
        <v>10</v>
      </c>
      <c r="Y33" s="517">
        <v>26395.561991134</v>
      </c>
    </row>
    <row r="34" spans="1:25" ht="15.75">
      <c r="A34" s="1140" t="s">
        <v>303</v>
      </c>
      <c r="B34" s="477" t="s">
        <v>291</v>
      </c>
      <c r="C34" s="477" t="s">
        <v>286</v>
      </c>
      <c r="D34" s="478">
        <v>5195.2</v>
      </c>
      <c r="E34" s="478"/>
      <c r="F34" s="478">
        <v>0</v>
      </c>
      <c r="G34" s="478">
        <v>0</v>
      </c>
      <c r="H34" s="479">
        <v>35827.216</v>
      </c>
      <c r="I34" s="895">
        <v>455359.28</v>
      </c>
      <c r="J34" s="914">
        <v>4.2771114615074345E-2</v>
      </c>
      <c r="K34" s="478">
        <v>20</v>
      </c>
      <c r="L34" s="517">
        <v>0</v>
      </c>
      <c r="M34" s="57"/>
      <c r="N34" s="486" t="s">
        <v>303</v>
      </c>
      <c r="O34" s="477" t="s">
        <v>291</v>
      </c>
      <c r="P34" s="477" t="s">
        <v>286</v>
      </c>
      <c r="Q34" s="478">
        <v>0</v>
      </c>
      <c r="R34" s="1227"/>
      <c r="S34" s="478">
        <v>0</v>
      </c>
      <c r="T34" s="478">
        <v>0</v>
      </c>
      <c r="U34" s="479">
        <v>0</v>
      </c>
      <c r="V34" s="895">
        <v>0</v>
      </c>
      <c r="W34" s="914">
        <v>0</v>
      </c>
      <c r="X34" s="478">
        <v>20</v>
      </c>
      <c r="Y34" s="517">
        <v>0</v>
      </c>
    </row>
    <row r="35" spans="1:25" ht="15.75">
      <c r="A35" s="486"/>
      <c r="B35" s="477"/>
      <c r="C35" s="477"/>
      <c r="D35" s="478"/>
      <c r="E35" s="478"/>
      <c r="F35" s="478"/>
      <c r="G35" s="478"/>
      <c r="H35" s="479"/>
      <c r="I35" s="895"/>
      <c r="J35" s="914"/>
      <c r="K35" s="478"/>
      <c r="L35" s="517"/>
      <c r="M35" s="57"/>
      <c r="N35" s="486"/>
      <c r="O35" s="477"/>
      <c r="P35" s="477"/>
      <c r="Q35" s="478"/>
      <c r="R35" s="1227"/>
      <c r="S35" s="478"/>
      <c r="T35" s="478"/>
      <c r="U35" s="479"/>
      <c r="V35" s="895"/>
      <c r="W35" s="914"/>
      <c r="X35" s="478"/>
      <c r="Y35" s="517"/>
    </row>
    <row r="36" spans="1:25" ht="15.75">
      <c r="A36" s="1141" t="s">
        <v>304</v>
      </c>
      <c r="B36" s="475"/>
      <c r="C36" s="475"/>
      <c r="D36" s="482"/>
      <c r="E36" s="482"/>
      <c r="F36" s="483"/>
      <c r="G36" s="483"/>
      <c r="H36" s="483"/>
      <c r="I36" s="958"/>
      <c r="J36" s="476"/>
      <c r="K36" s="483"/>
      <c r="L36" s="518"/>
      <c r="M36" s="57"/>
      <c r="N36" s="1141" t="s">
        <v>304</v>
      </c>
      <c r="O36" s="475"/>
      <c r="P36" s="475"/>
      <c r="Q36" s="482"/>
      <c r="R36" s="483"/>
      <c r="S36" s="483"/>
      <c r="T36" s="483"/>
      <c r="U36" s="483"/>
      <c r="V36" s="958"/>
      <c r="W36" s="476"/>
      <c r="X36" s="483"/>
      <c r="Y36" s="518"/>
    </row>
    <row r="37" spans="1:25" ht="15.75">
      <c r="A37" s="1140" t="s">
        <v>305</v>
      </c>
      <c r="B37" s="477" t="s">
        <v>186</v>
      </c>
      <c r="C37" s="477" t="s">
        <v>286</v>
      </c>
      <c r="D37" s="478">
        <v>0</v>
      </c>
      <c r="E37" s="478"/>
      <c r="F37" s="478">
        <v>0</v>
      </c>
      <c r="G37" s="478">
        <v>0</v>
      </c>
      <c r="H37" s="479">
        <v>0</v>
      </c>
      <c r="I37" s="895">
        <v>0</v>
      </c>
      <c r="J37" s="914">
        <v>0</v>
      </c>
      <c r="K37" s="478">
        <v>30</v>
      </c>
      <c r="L37" s="517">
        <v>0</v>
      </c>
      <c r="M37" s="57"/>
      <c r="N37" s="1140" t="s">
        <v>305</v>
      </c>
      <c r="O37" s="477" t="s">
        <v>186</v>
      </c>
      <c r="P37" s="477" t="s">
        <v>286</v>
      </c>
      <c r="Q37" s="478">
        <v>0</v>
      </c>
      <c r="R37" s="1227"/>
      <c r="S37" s="478">
        <v>0</v>
      </c>
      <c r="T37" s="478">
        <v>0</v>
      </c>
      <c r="U37" s="479">
        <v>0</v>
      </c>
      <c r="V37" s="895">
        <v>0</v>
      </c>
      <c r="W37" s="914">
        <v>0</v>
      </c>
      <c r="X37" s="478">
        <v>30</v>
      </c>
      <c r="Y37" s="517">
        <v>0</v>
      </c>
    </row>
    <row r="38" spans="1:25" ht="15.75">
      <c r="A38" s="1140" t="s">
        <v>306</v>
      </c>
      <c r="B38" s="477"/>
      <c r="C38" s="477"/>
      <c r="D38" s="478">
        <v>0</v>
      </c>
      <c r="E38" s="478"/>
      <c r="F38" s="478">
        <v>0</v>
      </c>
      <c r="G38" s="478">
        <v>0</v>
      </c>
      <c r="H38" s="479">
        <v>0</v>
      </c>
      <c r="I38" s="895">
        <v>0</v>
      </c>
      <c r="J38" s="914">
        <v>0</v>
      </c>
      <c r="K38" s="478"/>
      <c r="L38" s="517">
        <v>0</v>
      </c>
      <c r="M38" s="57"/>
      <c r="N38" s="1140" t="s">
        <v>306</v>
      </c>
      <c r="O38" s="477"/>
      <c r="P38" s="477"/>
      <c r="Q38" s="478">
        <v>0</v>
      </c>
      <c r="R38" s="1227"/>
      <c r="S38" s="478">
        <v>0</v>
      </c>
      <c r="T38" s="478">
        <v>0</v>
      </c>
      <c r="U38" s="479">
        <v>0</v>
      </c>
      <c r="V38" s="895">
        <v>0</v>
      </c>
      <c r="W38" s="914">
        <v>0</v>
      </c>
      <c r="X38" s="478"/>
      <c r="Y38" s="517">
        <v>0</v>
      </c>
    </row>
    <row r="39" spans="1:25" ht="15.75">
      <c r="A39" s="1140" t="s">
        <v>307</v>
      </c>
      <c r="B39" s="477"/>
      <c r="C39" s="477"/>
      <c r="D39" s="478">
        <v>0</v>
      </c>
      <c r="E39" s="478"/>
      <c r="F39" s="478">
        <v>0</v>
      </c>
      <c r="G39" s="478">
        <v>0</v>
      </c>
      <c r="H39" s="479">
        <v>0</v>
      </c>
      <c r="I39" s="895">
        <v>0</v>
      </c>
      <c r="J39" s="914">
        <v>0</v>
      </c>
      <c r="K39" s="478"/>
      <c r="L39" s="517">
        <v>0</v>
      </c>
      <c r="M39" s="57"/>
      <c r="N39" s="1140" t="s">
        <v>307</v>
      </c>
      <c r="O39" s="477"/>
      <c r="P39" s="477"/>
      <c r="Q39" s="478">
        <v>0</v>
      </c>
      <c r="R39" s="1227"/>
      <c r="S39" s="478">
        <v>0</v>
      </c>
      <c r="T39" s="478">
        <v>0</v>
      </c>
      <c r="U39" s="479">
        <v>0</v>
      </c>
      <c r="V39" s="895">
        <v>0</v>
      </c>
      <c r="W39" s="914">
        <v>0</v>
      </c>
      <c r="X39" s="478"/>
      <c r="Y39" s="517">
        <v>0</v>
      </c>
    </row>
    <row r="40" spans="1:25" ht="15.75">
      <c r="A40" s="1140" t="s">
        <v>308</v>
      </c>
      <c r="B40" s="477"/>
      <c r="C40" s="477"/>
      <c r="D40" s="478">
        <v>0</v>
      </c>
      <c r="E40" s="478"/>
      <c r="F40" s="478">
        <v>0</v>
      </c>
      <c r="G40" s="478">
        <v>0</v>
      </c>
      <c r="H40" s="479">
        <v>0</v>
      </c>
      <c r="I40" s="895">
        <v>0</v>
      </c>
      <c r="J40" s="914">
        <v>0</v>
      </c>
      <c r="K40" s="478"/>
      <c r="L40" s="517">
        <v>0</v>
      </c>
      <c r="M40" s="57"/>
      <c r="N40" s="1140" t="s">
        <v>308</v>
      </c>
      <c r="O40" s="477"/>
      <c r="P40" s="477"/>
      <c r="Q40" s="478">
        <v>0</v>
      </c>
      <c r="R40" s="1227"/>
      <c r="S40" s="478">
        <v>0</v>
      </c>
      <c r="T40" s="478">
        <v>0</v>
      </c>
      <c r="U40" s="479">
        <v>0</v>
      </c>
      <c r="V40" s="895">
        <v>0</v>
      </c>
      <c r="W40" s="914">
        <v>0</v>
      </c>
      <c r="X40" s="478"/>
      <c r="Y40" s="517">
        <v>0</v>
      </c>
    </row>
    <row r="41" spans="1:25" ht="15.75">
      <c r="A41" s="487" t="s">
        <v>184</v>
      </c>
      <c r="B41" s="477" t="s">
        <v>294</v>
      </c>
      <c r="C41" s="477" t="s">
        <v>284</v>
      </c>
      <c r="D41" s="478">
        <v>5914</v>
      </c>
      <c r="E41" s="478"/>
      <c r="F41" s="478">
        <v>0</v>
      </c>
      <c r="G41" s="478">
        <v>0</v>
      </c>
      <c r="H41" s="479">
        <v>0</v>
      </c>
      <c r="I41" s="895">
        <v>156410.51999999999</v>
      </c>
      <c r="J41" s="914">
        <v>1.4691371345113198E-2</v>
      </c>
      <c r="K41" s="478">
        <v>3</v>
      </c>
      <c r="L41" s="517">
        <v>0</v>
      </c>
      <c r="M41" s="57"/>
      <c r="N41" s="487" t="s">
        <v>184</v>
      </c>
      <c r="O41" s="477" t="s">
        <v>294</v>
      </c>
      <c r="P41" s="477" t="s">
        <v>284</v>
      </c>
      <c r="Q41" s="478">
        <v>1262</v>
      </c>
      <c r="R41" s="1227"/>
      <c r="S41" s="1227">
        <v>0</v>
      </c>
      <c r="T41" s="1227">
        <v>0</v>
      </c>
      <c r="U41" s="1266">
        <v>0</v>
      </c>
      <c r="V41" s="895">
        <v>33019.589999999997</v>
      </c>
      <c r="W41" s="914">
        <v>1.2378360890027881E-2</v>
      </c>
      <c r="X41" s="478">
        <v>3</v>
      </c>
      <c r="Y41" s="517">
        <v>0</v>
      </c>
    </row>
    <row r="42" spans="1:25" ht="15.75">
      <c r="A42" s="487" t="s">
        <v>185</v>
      </c>
      <c r="B42" s="477" t="s">
        <v>186</v>
      </c>
      <c r="C42" s="477" t="s">
        <v>284</v>
      </c>
      <c r="D42" s="478">
        <v>850</v>
      </c>
      <c r="E42" s="1697"/>
      <c r="F42" s="478">
        <v>76.5</v>
      </c>
      <c r="G42" s="478">
        <v>8.5000000000000006E-2</v>
      </c>
      <c r="H42" s="479">
        <v>11.22</v>
      </c>
      <c r="I42" s="895">
        <v>2363</v>
      </c>
      <c r="J42" s="914">
        <v>2.2195252907862266E-4</v>
      </c>
      <c r="K42" s="478">
        <v>30</v>
      </c>
      <c r="L42" s="517">
        <v>0</v>
      </c>
      <c r="M42" s="57"/>
      <c r="N42" s="487" t="s">
        <v>185</v>
      </c>
      <c r="O42" s="477" t="s">
        <v>186</v>
      </c>
      <c r="P42" s="477" t="s">
        <v>284</v>
      </c>
      <c r="Q42" s="478">
        <v>0</v>
      </c>
      <c r="R42" s="1227"/>
      <c r="S42" s="478">
        <v>0</v>
      </c>
      <c r="T42" s="478">
        <v>0</v>
      </c>
      <c r="U42" s="479">
        <v>0</v>
      </c>
      <c r="V42" s="895">
        <v>0</v>
      </c>
      <c r="W42" s="914">
        <v>0</v>
      </c>
      <c r="X42" s="478">
        <v>30</v>
      </c>
      <c r="Y42" s="517">
        <v>0</v>
      </c>
    </row>
    <row r="43" spans="1:25" ht="15.75">
      <c r="A43" s="487" t="s">
        <v>309</v>
      </c>
      <c r="B43" s="477" t="s">
        <v>186</v>
      </c>
      <c r="C43" s="477" t="s">
        <v>284</v>
      </c>
      <c r="D43" s="478">
        <v>4</v>
      </c>
      <c r="E43" s="478"/>
      <c r="F43" s="478">
        <v>0</v>
      </c>
      <c r="G43" s="478">
        <v>0</v>
      </c>
      <c r="H43" s="479">
        <v>0</v>
      </c>
      <c r="I43" s="895">
        <v>94.12</v>
      </c>
      <c r="J43" s="914">
        <v>8.8405298505628288E-6</v>
      </c>
      <c r="K43" s="478">
        <v>20</v>
      </c>
      <c r="L43" s="517">
        <v>0</v>
      </c>
      <c r="M43" s="57"/>
      <c r="N43" s="487" t="s">
        <v>309</v>
      </c>
      <c r="O43" s="477" t="s">
        <v>186</v>
      </c>
      <c r="P43" s="477" t="s">
        <v>284</v>
      </c>
      <c r="Q43" s="478">
        <v>4</v>
      </c>
      <c r="R43" s="478"/>
      <c r="S43" s="478">
        <v>0</v>
      </c>
      <c r="T43" s="478">
        <v>0</v>
      </c>
      <c r="U43" s="479">
        <v>0</v>
      </c>
      <c r="V43" s="895">
        <v>94.12</v>
      </c>
      <c r="W43" s="914">
        <v>3.5283640013986376E-5</v>
      </c>
      <c r="X43" s="478">
        <v>20</v>
      </c>
      <c r="Y43" s="517">
        <v>0</v>
      </c>
    </row>
    <row r="44" spans="1:25" ht="15.75">
      <c r="A44" s="487"/>
      <c r="B44" s="477"/>
      <c r="C44" s="477"/>
      <c r="D44" s="478"/>
      <c r="E44" s="478"/>
      <c r="F44" s="479"/>
      <c r="G44" s="479"/>
      <c r="H44" s="479"/>
      <c r="I44" s="895"/>
      <c r="J44" s="914"/>
      <c r="K44" s="479"/>
      <c r="L44" s="520">
        <v>0</v>
      </c>
      <c r="M44" s="57"/>
      <c r="N44" s="487"/>
      <c r="O44" s="477"/>
      <c r="P44" s="477"/>
      <c r="Q44" s="478"/>
      <c r="R44" s="478"/>
      <c r="S44" s="479"/>
      <c r="T44" s="479"/>
      <c r="U44" s="479"/>
      <c r="V44" s="895"/>
      <c r="W44" s="914"/>
      <c r="X44" s="479"/>
      <c r="Y44" s="520"/>
    </row>
    <row r="45" spans="1:25" ht="18.75">
      <c r="A45" s="1141" t="s">
        <v>310</v>
      </c>
      <c r="B45" s="475"/>
      <c r="C45" s="475"/>
      <c r="D45" s="482"/>
      <c r="E45" s="482"/>
      <c r="F45" s="483"/>
      <c r="G45" s="483"/>
      <c r="H45" s="483"/>
      <c r="I45" s="958"/>
      <c r="J45" s="476"/>
      <c r="K45" s="483"/>
      <c r="L45" s="518"/>
      <c r="M45" s="57"/>
      <c r="N45" s="1141" t="s">
        <v>90</v>
      </c>
      <c r="O45" s="475"/>
      <c r="P45" s="475"/>
      <c r="Q45" s="482"/>
      <c r="R45" s="482"/>
      <c r="S45" s="483"/>
      <c r="T45" s="483"/>
      <c r="U45" s="483"/>
      <c r="V45" s="958"/>
      <c r="W45" s="476"/>
      <c r="X45" s="483"/>
      <c r="Y45" s="518"/>
    </row>
    <row r="46" spans="1:25" ht="15.75">
      <c r="A46" s="485" t="s">
        <v>311</v>
      </c>
      <c r="B46" s="477"/>
      <c r="C46" s="477"/>
      <c r="D46" s="478">
        <v>0</v>
      </c>
      <c r="E46" s="478"/>
      <c r="F46" s="478">
        <v>0</v>
      </c>
      <c r="G46" s="478">
        <v>0</v>
      </c>
      <c r="H46" s="479">
        <v>0</v>
      </c>
      <c r="I46" s="895">
        <v>0</v>
      </c>
      <c r="J46" s="914">
        <v>0</v>
      </c>
      <c r="K46" s="478"/>
      <c r="L46" s="517">
        <v>0</v>
      </c>
      <c r="M46" s="57"/>
      <c r="N46" s="485" t="s">
        <v>311</v>
      </c>
      <c r="O46" s="477"/>
      <c r="P46" s="477"/>
      <c r="Q46" s="478">
        <v>0</v>
      </c>
      <c r="R46" s="478"/>
      <c r="S46" s="478">
        <v>0</v>
      </c>
      <c r="T46" s="478">
        <v>0</v>
      </c>
      <c r="U46" s="479">
        <v>0</v>
      </c>
      <c r="V46" s="895">
        <v>0</v>
      </c>
      <c r="W46" s="914">
        <v>0</v>
      </c>
      <c r="X46" s="478"/>
      <c r="Y46" s="517">
        <v>0</v>
      </c>
    </row>
    <row r="47" spans="1:25" ht="15.75">
      <c r="A47" s="485" t="s">
        <v>312</v>
      </c>
      <c r="B47" s="477" t="s">
        <v>313</v>
      </c>
      <c r="C47" s="477" t="s">
        <v>286</v>
      </c>
      <c r="D47" s="478">
        <v>18.579999999999998</v>
      </c>
      <c r="E47" s="478"/>
      <c r="F47" s="478">
        <v>1507.0340000000001</v>
      </c>
      <c r="G47" s="478">
        <v>0.82914699999999997</v>
      </c>
      <c r="H47" s="479">
        <v>0</v>
      </c>
      <c r="I47" s="895">
        <v>67390.399999999994</v>
      </c>
      <c r="J47" s="914">
        <v>6.3298644585780836E-3</v>
      </c>
      <c r="K47" s="478">
        <v>15</v>
      </c>
      <c r="L47" s="517">
        <v>0</v>
      </c>
      <c r="M47" s="57"/>
      <c r="N47" s="485" t="s">
        <v>312</v>
      </c>
      <c r="O47" s="477" t="s">
        <v>313</v>
      </c>
      <c r="P47" s="477" t="s">
        <v>286</v>
      </c>
      <c r="Q47" s="478">
        <v>0</v>
      </c>
      <c r="R47" s="478"/>
      <c r="S47" s="478">
        <v>0</v>
      </c>
      <c r="T47" s="478">
        <v>0</v>
      </c>
      <c r="U47" s="479">
        <v>0</v>
      </c>
      <c r="V47" s="895">
        <v>0</v>
      </c>
      <c r="W47" s="914">
        <v>0</v>
      </c>
      <c r="X47" s="478">
        <v>15</v>
      </c>
      <c r="Y47" s="517">
        <v>0</v>
      </c>
    </row>
    <row r="48" spans="1:25" ht="15.75">
      <c r="A48" s="1142" t="s">
        <v>314</v>
      </c>
      <c r="B48" s="371"/>
      <c r="C48" s="477"/>
      <c r="D48" s="478">
        <v>0</v>
      </c>
      <c r="E48" s="478"/>
      <c r="F48" s="478">
        <v>0</v>
      </c>
      <c r="G48" s="478">
        <v>0</v>
      </c>
      <c r="H48" s="479">
        <v>0</v>
      </c>
      <c r="I48" s="895">
        <v>0</v>
      </c>
      <c r="J48" s="914">
        <v>0</v>
      </c>
      <c r="K48" s="478"/>
      <c r="L48" s="517">
        <v>0</v>
      </c>
      <c r="M48" s="57"/>
      <c r="N48" s="1142" t="s">
        <v>314</v>
      </c>
      <c r="O48" s="371"/>
      <c r="P48" s="477"/>
      <c r="Q48" s="478">
        <v>0</v>
      </c>
      <c r="R48" s="478"/>
      <c r="S48" s="478">
        <v>0</v>
      </c>
      <c r="T48" s="478">
        <v>0</v>
      </c>
      <c r="U48" s="479">
        <v>0</v>
      </c>
      <c r="V48" s="895">
        <v>0</v>
      </c>
      <c r="W48" s="914">
        <v>0</v>
      </c>
      <c r="X48" s="478"/>
      <c r="Y48" s="517">
        <v>0</v>
      </c>
    </row>
    <row r="49" spans="1:25" ht="15.75">
      <c r="A49" s="485" t="s">
        <v>315</v>
      </c>
      <c r="B49" s="477"/>
      <c r="C49" s="477"/>
      <c r="D49" s="478">
        <v>0</v>
      </c>
      <c r="E49" s="478"/>
      <c r="F49" s="478">
        <v>0</v>
      </c>
      <c r="G49" s="478">
        <v>0</v>
      </c>
      <c r="H49" s="479">
        <v>0</v>
      </c>
      <c r="I49" s="895">
        <v>0</v>
      </c>
      <c r="J49" s="914">
        <v>0</v>
      </c>
      <c r="K49" s="478"/>
      <c r="L49" s="517">
        <v>0</v>
      </c>
      <c r="M49" s="57"/>
      <c r="N49" s="485" t="s">
        <v>315</v>
      </c>
      <c r="O49" s="477"/>
      <c r="P49" s="477"/>
      <c r="Q49" s="478">
        <v>0</v>
      </c>
      <c r="R49" s="478"/>
      <c r="S49" s="478">
        <v>0</v>
      </c>
      <c r="T49" s="478">
        <v>0</v>
      </c>
      <c r="U49" s="479">
        <v>0</v>
      </c>
      <c r="V49" s="895">
        <v>0</v>
      </c>
      <c r="W49" s="914">
        <v>0</v>
      </c>
      <c r="X49" s="478"/>
      <c r="Y49" s="517">
        <v>0</v>
      </c>
    </row>
    <row r="50" spans="1:25" ht="15.75">
      <c r="A50" s="485" t="s">
        <v>316</v>
      </c>
      <c r="B50" s="477"/>
      <c r="C50" s="477"/>
      <c r="D50" s="478">
        <v>0</v>
      </c>
      <c r="E50" s="478"/>
      <c r="F50" s="478">
        <v>0</v>
      </c>
      <c r="G50" s="478">
        <v>0</v>
      </c>
      <c r="H50" s="479">
        <v>0</v>
      </c>
      <c r="I50" s="895">
        <v>0</v>
      </c>
      <c r="J50" s="914">
        <v>0</v>
      </c>
      <c r="K50" s="478"/>
      <c r="L50" s="517">
        <v>0</v>
      </c>
      <c r="M50" s="57"/>
      <c r="N50" s="485" t="s">
        <v>316</v>
      </c>
      <c r="O50" s="477"/>
      <c r="P50" s="477"/>
      <c r="Q50" s="478">
        <v>0</v>
      </c>
      <c r="R50" s="478"/>
      <c r="S50" s="478">
        <v>0</v>
      </c>
      <c r="T50" s="478">
        <v>0</v>
      </c>
      <c r="U50" s="479">
        <v>0</v>
      </c>
      <c r="V50" s="895">
        <v>0</v>
      </c>
      <c r="W50" s="914">
        <v>0</v>
      </c>
      <c r="X50" s="478"/>
      <c r="Y50" s="517">
        <v>0</v>
      </c>
    </row>
    <row r="51" spans="1:25" ht="15.75">
      <c r="A51" s="485" t="s">
        <v>317</v>
      </c>
      <c r="B51" s="477"/>
      <c r="C51" s="477"/>
      <c r="D51" s="478">
        <v>0</v>
      </c>
      <c r="E51" s="478"/>
      <c r="F51" s="478">
        <v>0</v>
      </c>
      <c r="G51" s="478">
        <v>0</v>
      </c>
      <c r="H51" s="479">
        <v>0</v>
      </c>
      <c r="I51" s="895">
        <v>0</v>
      </c>
      <c r="J51" s="914">
        <v>0</v>
      </c>
      <c r="K51" s="478"/>
      <c r="L51" s="517">
        <v>0</v>
      </c>
      <c r="M51" s="57"/>
      <c r="N51" s="485" t="s">
        <v>317</v>
      </c>
      <c r="O51" s="477"/>
      <c r="P51" s="477"/>
      <c r="Q51" s="478">
        <v>0</v>
      </c>
      <c r="R51" s="478"/>
      <c r="S51" s="478">
        <v>0</v>
      </c>
      <c r="T51" s="478">
        <v>0</v>
      </c>
      <c r="U51" s="479">
        <v>0</v>
      </c>
      <c r="V51" s="895">
        <v>0</v>
      </c>
      <c r="W51" s="914">
        <v>0</v>
      </c>
      <c r="X51" s="478"/>
      <c r="Y51" s="517">
        <v>0</v>
      </c>
    </row>
    <row r="52" spans="1:25" ht="15.75">
      <c r="A52" s="1132" t="s">
        <v>318</v>
      </c>
      <c r="B52" s="477" t="s">
        <v>158</v>
      </c>
      <c r="C52" s="477" t="s">
        <v>284</v>
      </c>
      <c r="D52" s="478">
        <v>5</v>
      </c>
      <c r="E52" s="478"/>
      <c r="F52" s="478">
        <v>0</v>
      </c>
      <c r="G52" s="478">
        <v>0</v>
      </c>
      <c r="H52" s="479">
        <v>0</v>
      </c>
      <c r="I52" s="895">
        <v>25559.85</v>
      </c>
      <c r="J52" s="914">
        <v>2.4007927847525317E-3</v>
      </c>
      <c r="K52" s="478">
        <v>3</v>
      </c>
      <c r="L52" s="517">
        <v>0</v>
      </c>
      <c r="M52" s="57"/>
      <c r="N52" s="1132" t="s">
        <v>318</v>
      </c>
      <c r="O52" s="477" t="s">
        <v>158</v>
      </c>
      <c r="P52" s="477" t="s">
        <v>284</v>
      </c>
      <c r="Q52" s="478">
        <v>2</v>
      </c>
      <c r="R52" s="478"/>
      <c r="S52" s="478">
        <v>0</v>
      </c>
      <c r="T52" s="478">
        <v>0</v>
      </c>
      <c r="U52" s="479">
        <v>0</v>
      </c>
      <c r="V52" s="895">
        <v>10223.94</v>
      </c>
      <c r="W52" s="914">
        <v>3.8327435028112609E-3</v>
      </c>
      <c r="X52" s="478">
        <v>3</v>
      </c>
      <c r="Y52" s="517">
        <v>0</v>
      </c>
    </row>
    <row r="53" spans="1:25" ht="15.75">
      <c r="A53" s="485" t="s">
        <v>319</v>
      </c>
      <c r="B53" s="477"/>
      <c r="C53" s="477"/>
      <c r="D53" s="478">
        <v>0</v>
      </c>
      <c r="E53" s="478"/>
      <c r="F53" s="478">
        <v>0</v>
      </c>
      <c r="G53" s="478">
        <v>0</v>
      </c>
      <c r="H53" s="479">
        <v>0</v>
      </c>
      <c r="I53" s="895">
        <v>0</v>
      </c>
      <c r="J53" s="914">
        <v>0</v>
      </c>
      <c r="K53" s="478"/>
      <c r="L53" s="517">
        <v>0</v>
      </c>
      <c r="M53" s="57"/>
      <c r="N53" s="485" t="s">
        <v>319</v>
      </c>
      <c r="O53" s="477"/>
      <c r="P53" s="477"/>
      <c r="Q53" s="478">
        <v>0</v>
      </c>
      <c r="R53" s="478"/>
      <c r="S53" s="478">
        <v>0</v>
      </c>
      <c r="T53" s="478">
        <v>0</v>
      </c>
      <c r="U53" s="479">
        <v>0</v>
      </c>
      <c r="V53" s="895">
        <v>0</v>
      </c>
      <c r="W53" s="914">
        <v>0</v>
      </c>
      <c r="X53" s="478"/>
      <c r="Y53" s="517">
        <v>0</v>
      </c>
    </row>
    <row r="54" spans="1:25" ht="15.75">
      <c r="A54" s="485" t="s">
        <v>320</v>
      </c>
      <c r="B54" s="477" t="s">
        <v>158</v>
      </c>
      <c r="C54" s="477" t="s">
        <v>284</v>
      </c>
      <c r="D54" s="478">
        <v>1838</v>
      </c>
      <c r="E54" s="478"/>
      <c r="F54" s="478">
        <v>209443.8</v>
      </c>
      <c r="G54" s="478">
        <v>0</v>
      </c>
      <c r="H54" s="479">
        <v>5321.85</v>
      </c>
      <c r="I54" s="895">
        <v>400073.83</v>
      </c>
      <c r="J54" s="914">
        <v>3.7578247307097308E-2</v>
      </c>
      <c r="K54" s="478">
        <v>9.1</v>
      </c>
      <c r="L54" s="517">
        <v>95856.091281557907</v>
      </c>
      <c r="M54" s="57"/>
      <c r="N54" s="487" t="s">
        <v>320</v>
      </c>
      <c r="O54" s="1283" t="s">
        <v>158</v>
      </c>
      <c r="P54" s="1283" t="s">
        <v>284</v>
      </c>
      <c r="Q54" s="1227">
        <v>496</v>
      </c>
      <c r="R54" s="1227"/>
      <c r="S54" s="1227">
        <v>35217.199999999997</v>
      </c>
      <c r="T54" s="1227">
        <v>0</v>
      </c>
      <c r="U54" s="1266">
        <v>952.64</v>
      </c>
      <c r="V54" s="1284">
        <v>107270.54</v>
      </c>
      <c r="W54" s="1285">
        <v>4.0213505285443325E-2</v>
      </c>
      <c r="X54" s="478">
        <v>9.1</v>
      </c>
      <c r="Y54" s="517">
        <v>95856.091281557907</v>
      </c>
    </row>
    <row r="55" spans="1:25" ht="15.75">
      <c r="A55" s="485" t="s">
        <v>321</v>
      </c>
      <c r="B55" s="477" t="s">
        <v>158</v>
      </c>
      <c r="C55" s="477" t="s">
        <v>286</v>
      </c>
      <c r="D55" s="478">
        <v>5</v>
      </c>
      <c r="E55" s="478"/>
      <c r="F55" s="478">
        <v>572.79999999999995</v>
      </c>
      <c r="G55" s="478">
        <v>0</v>
      </c>
      <c r="H55" s="479">
        <v>0</v>
      </c>
      <c r="I55" s="895">
        <v>1472.1</v>
      </c>
      <c r="J55" s="914">
        <v>1.3827182313019061E-4</v>
      </c>
      <c r="K55" s="478">
        <v>9.1</v>
      </c>
      <c r="L55" s="517">
        <v>0</v>
      </c>
      <c r="M55" s="57"/>
      <c r="N55" s="485" t="s">
        <v>321</v>
      </c>
      <c r="O55" s="477" t="s">
        <v>158</v>
      </c>
      <c r="P55" s="477" t="s">
        <v>286</v>
      </c>
      <c r="Q55" s="478">
        <v>0</v>
      </c>
      <c r="R55" s="478"/>
      <c r="S55" s="478">
        <v>0</v>
      </c>
      <c r="T55" s="478">
        <v>0</v>
      </c>
      <c r="U55" s="479">
        <v>0</v>
      </c>
      <c r="V55" s="895">
        <v>0</v>
      </c>
      <c r="W55" s="914">
        <v>0</v>
      </c>
      <c r="X55" s="478">
        <v>9.1</v>
      </c>
      <c r="Y55" s="517">
        <v>0</v>
      </c>
    </row>
    <row r="56" spans="1:25" ht="15.75">
      <c r="A56" s="485" t="s">
        <v>322</v>
      </c>
      <c r="B56" s="477" t="s">
        <v>158</v>
      </c>
      <c r="C56" s="477" t="s">
        <v>284</v>
      </c>
      <c r="D56" s="478">
        <v>30</v>
      </c>
      <c r="E56" s="478"/>
      <c r="F56" s="478">
        <v>7.4</v>
      </c>
      <c r="G56" s="478">
        <v>5.1999999999999998E-3</v>
      </c>
      <c r="H56" s="479">
        <v>22.994</v>
      </c>
      <c r="I56" s="895">
        <v>39593.9</v>
      </c>
      <c r="J56" s="914">
        <v>3.7189869831087928E-3</v>
      </c>
      <c r="K56" s="478">
        <v>20</v>
      </c>
      <c r="L56" s="517">
        <v>234.30398921739999</v>
      </c>
      <c r="M56" s="57"/>
      <c r="N56" s="485" t="s">
        <v>322</v>
      </c>
      <c r="O56" s="477" t="s">
        <v>158</v>
      </c>
      <c r="P56" s="477" t="s">
        <v>284</v>
      </c>
      <c r="Q56" s="478">
        <v>9</v>
      </c>
      <c r="R56" s="478"/>
      <c r="S56" s="478">
        <v>1.4</v>
      </c>
      <c r="T56" s="478">
        <v>1.1999999999999999E-3</v>
      </c>
      <c r="U56" s="479">
        <v>6.7140000000000004</v>
      </c>
      <c r="V56" s="895">
        <v>12170.54</v>
      </c>
      <c r="W56" s="914">
        <v>4.5624835543542474E-3</v>
      </c>
      <c r="X56" s="478">
        <v>20</v>
      </c>
      <c r="Y56" s="517">
        <v>234.30398921739999</v>
      </c>
    </row>
    <row r="57" spans="1:25" ht="15.75">
      <c r="A57" s="485" t="s">
        <v>323</v>
      </c>
      <c r="B57" s="477"/>
      <c r="C57" s="477"/>
      <c r="D57" s="478">
        <v>0</v>
      </c>
      <c r="E57" s="478"/>
      <c r="F57" s="478">
        <v>0</v>
      </c>
      <c r="G57" s="478">
        <v>0</v>
      </c>
      <c r="H57" s="479">
        <v>0</v>
      </c>
      <c r="I57" s="895">
        <v>0</v>
      </c>
      <c r="J57" s="914">
        <v>0</v>
      </c>
      <c r="K57" s="478"/>
      <c r="L57" s="517">
        <v>0</v>
      </c>
      <c r="M57" s="57"/>
      <c r="N57" s="485" t="s">
        <v>323</v>
      </c>
      <c r="O57" s="477"/>
      <c r="P57" s="477"/>
      <c r="Q57" s="478">
        <v>0</v>
      </c>
      <c r="R57" s="478"/>
      <c r="S57" s="478">
        <v>0</v>
      </c>
      <c r="T57" s="478">
        <v>0</v>
      </c>
      <c r="U57" s="479">
        <v>0</v>
      </c>
      <c r="V57" s="895">
        <v>0</v>
      </c>
      <c r="W57" s="914">
        <v>0</v>
      </c>
      <c r="X57" s="478"/>
      <c r="Y57" s="517">
        <v>0</v>
      </c>
    </row>
    <row r="58" spans="1:25" ht="15.75">
      <c r="A58" s="485" t="s">
        <v>204</v>
      </c>
      <c r="B58" s="477"/>
      <c r="C58" s="477"/>
      <c r="D58" s="478">
        <v>0</v>
      </c>
      <c r="E58" s="478"/>
      <c r="F58" s="478">
        <v>0</v>
      </c>
      <c r="G58" s="478">
        <v>0</v>
      </c>
      <c r="H58" s="479">
        <v>0</v>
      </c>
      <c r="I58" s="895">
        <v>0</v>
      </c>
      <c r="J58" s="914">
        <v>0</v>
      </c>
      <c r="K58" s="478"/>
      <c r="L58" s="517">
        <v>0</v>
      </c>
      <c r="M58" s="57"/>
      <c r="N58" s="1143" t="s">
        <v>204</v>
      </c>
      <c r="O58" s="477"/>
      <c r="P58" s="477"/>
      <c r="Q58" s="478">
        <v>0</v>
      </c>
      <c r="R58" s="478"/>
      <c r="S58" s="478">
        <v>0</v>
      </c>
      <c r="T58" s="478">
        <v>0</v>
      </c>
      <c r="U58" s="479">
        <v>0</v>
      </c>
      <c r="V58" s="895">
        <v>0</v>
      </c>
      <c r="W58" s="914">
        <v>0</v>
      </c>
      <c r="X58" s="478"/>
      <c r="Y58" s="517">
        <v>0</v>
      </c>
    </row>
    <row r="59" spans="1:25" ht="15.75">
      <c r="A59" s="485" t="s">
        <v>207</v>
      </c>
      <c r="B59" s="477"/>
      <c r="C59" s="477"/>
      <c r="D59" s="478">
        <v>0</v>
      </c>
      <c r="E59" s="478"/>
      <c r="F59" s="478">
        <v>0</v>
      </c>
      <c r="G59" s="478">
        <v>0</v>
      </c>
      <c r="H59" s="479">
        <v>0</v>
      </c>
      <c r="I59" s="895">
        <v>0</v>
      </c>
      <c r="J59" s="914">
        <v>0</v>
      </c>
      <c r="K59" s="478"/>
      <c r="L59" s="517">
        <v>0</v>
      </c>
      <c r="M59" s="57"/>
      <c r="N59" s="1143" t="s">
        <v>207</v>
      </c>
      <c r="O59" s="477"/>
      <c r="P59" s="477"/>
      <c r="Q59" s="478">
        <v>0</v>
      </c>
      <c r="R59" s="478"/>
      <c r="S59" s="478">
        <v>0</v>
      </c>
      <c r="T59" s="478">
        <v>0</v>
      </c>
      <c r="U59" s="479">
        <v>0</v>
      </c>
      <c r="V59" s="895">
        <v>0</v>
      </c>
      <c r="W59" s="914">
        <v>0</v>
      </c>
      <c r="X59" s="478"/>
      <c r="Y59" s="517">
        <v>0</v>
      </c>
    </row>
    <row r="60" spans="1:25" ht="15.75">
      <c r="A60" s="485" t="s">
        <v>214</v>
      </c>
      <c r="B60" s="477"/>
      <c r="C60" s="477"/>
      <c r="D60" s="478">
        <v>0</v>
      </c>
      <c r="E60" s="478"/>
      <c r="F60" s="478">
        <v>0</v>
      </c>
      <c r="G60" s="478">
        <v>0</v>
      </c>
      <c r="H60" s="479">
        <v>0</v>
      </c>
      <c r="I60" s="895">
        <v>0</v>
      </c>
      <c r="J60" s="914">
        <v>0</v>
      </c>
      <c r="K60" s="478"/>
      <c r="L60" s="517">
        <v>0</v>
      </c>
      <c r="M60" s="57"/>
      <c r="N60" s="1143" t="s">
        <v>214</v>
      </c>
      <c r="O60" s="477"/>
      <c r="P60" s="477"/>
      <c r="Q60" s="478">
        <v>0</v>
      </c>
      <c r="R60" s="478"/>
      <c r="S60" s="478">
        <v>0</v>
      </c>
      <c r="T60" s="478">
        <v>0</v>
      </c>
      <c r="U60" s="479">
        <v>0</v>
      </c>
      <c r="V60" s="895">
        <v>0</v>
      </c>
      <c r="W60" s="914">
        <v>0</v>
      </c>
      <c r="X60" s="478"/>
      <c r="Y60" s="517">
        <v>0</v>
      </c>
    </row>
    <row r="61" spans="1:25" ht="15.75">
      <c r="A61" s="485" t="s">
        <v>208</v>
      </c>
      <c r="B61" s="477"/>
      <c r="C61" s="477"/>
      <c r="D61" s="478">
        <v>0</v>
      </c>
      <c r="E61" s="478"/>
      <c r="F61" s="478">
        <v>0</v>
      </c>
      <c r="G61" s="478">
        <v>0</v>
      </c>
      <c r="H61" s="479">
        <v>0</v>
      </c>
      <c r="I61" s="895">
        <v>0</v>
      </c>
      <c r="J61" s="914">
        <v>0</v>
      </c>
      <c r="K61" s="478"/>
      <c r="L61" s="517">
        <v>0</v>
      </c>
      <c r="M61" s="57"/>
      <c r="N61" s="1143" t="s">
        <v>208</v>
      </c>
      <c r="O61" s="477"/>
      <c r="P61" s="477"/>
      <c r="Q61" s="478">
        <v>0</v>
      </c>
      <c r="R61" s="478"/>
      <c r="S61" s="478">
        <v>0</v>
      </c>
      <c r="T61" s="478">
        <v>0</v>
      </c>
      <c r="U61" s="479">
        <v>0</v>
      </c>
      <c r="V61" s="895">
        <v>0</v>
      </c>
      <c r="W61" s="914">
        <v>0</v>
      </c>
      <c r="X61" s="478"/>
      <c r="Y61" s="517">
        <v>0</v>
      </c>
    </row>
    <row r="62" spans="1:25" ht="15.75">
      <c r="A62" s="485" t="s">
        <v>324</v>
      </c>
      <c r="B62" s="477"/>
      <c r="C62" s="477"/>
      <c r="D62" s="478">
        <v>0</v>
      </c>
      <c r="E62" s="478"/>
      <c r="F62" s="478">
        <v>0</v>
      </c>
      <c r="G62" s="478">
        <v>0</v>
      </c>
      <c r="H62" s="479">
        <v>0</v>
      </c>
      <c r="I62" s="895">
        <v>0</v>
      </c>
      <c r="J62" s="914">
        <v>0</v>
      </c>
      <c r="K62" s="478"/>
      <c r="L62" s="517">
        <v>0</v>
      </c>
      <c r="M62" s="57"/>
      <c r="N62" s="1143" t="s">
        <v>324</v>
      </c>
      <c r="O62" s="477"/>
      <c r="P62" s="477"/>
      <c r="Q62" s="478">
        <v>0</v>
      </c>
      <c r="R62" s="478"/>
      <c r="S62" s="478">
        <v>0</v>
      </c>
      <c r="T62" s="478">
        <v>0</v>
      </c>
      <c r="U62" s="479">
        <v>0</v>
      </c>
      <c r="V62" s="895">
        <v>0</v>
      </c>
      <c r="W62" s="914">
        <v>0</v>
      </c>
      <c r="X62" s="478"/>
      <c r="Y62" s="517">
        <v>0</v>
      </c>
    </row>
    <row r="63" spans="1:25" ht="15.75">
      <c r="A63" s="485" t="s">
        <v>325</v>
      </c>
      <c r="B63" s="477"/>
      <c r="C63" s="477"/>
      <c r="D63" s="478">
        <v>0</v>
      </c>
      <c r="E63" s="478"/>
      <c r="F63" s="478">
        <v>0</v>
      </c>
      <c r="G63" s="478">
        <v>0</v>
      </c>
      <c r="H63" s="479">
        <v>0</v>
      </c>
      <c r="I63" s="895">
        <v>0</v>
      </c>
      <c r="J63" s="914">
        <v>0</v>
      </c>
      <c r="K63" s="478"/>
      <c r="L63" s="517">
        <v>0</v>
      </c>
      <c r="M63" s="57"/>
      <c r="N63" s="1143" t="s">
        <v>325</v>
      </c>
      <c r="O63" s="477"/>
      <c r="P63" s="477"/>
      <c r="Q63" s="478">
        <v>0</v>
      </c>
      <c r="R63" s="478"/>
      <c r="S63" s="478">
        <v>0</v>
      </c>
      <c r="T63" s="478">
        <v>0</v>
      </c>
      <c r="U63" s="479">
        <v>0</v>
      </c>
      <c r="V63" s="895">
        <v>0</v>
      </c>
      <c r="W63" s="914">
        <v>0</v>
      </c>
      <c r="X63" s="478"/>
      <c r="Y63" s="517">
        <v>0</v>
      </c>
    </row>
    <row r="64" spans="1:25" ht="15.75">
      <c r="A64" s="485" t="s">
        <v>326</v>
      </c>
      <c r="B64" s="477" t="s">
        <v>327</v>
      </c>
      <c r="C64" s="477" t="s">
        <v>284</v>
      </c>
      <c r="D64" s="478">
        <v>409318</v>
      </c>
      <c r="E64" s="478"/>
      <c r="F64" s="478">
        <v>146323.67199999999</v>
      </c>
      <c r="G64" s="478">
        <v>187.27930000000001</v>
      </c>
      <c r="H64" s="479">
        <v>5948.9576999999999</v>
      </c>
      <c r="I64" s="895">
        <v>90049.96</v>
      </c>
      <c r="J64" s="914">
        <v>8.4582379879089321E-3</v>
      </c>
      <c r="K64" s="478">
        <v>5</v>
      </c>
      <c r="L64" s="517">
        <v>217.41374946114399</v>
      </c>
      <c r="M64" s="57"/>
      <c r="N64" s="1143" t="s">
        <v>326</v>
      </c>
      <c r="O64" s="477" t="s">
        <v>327</v>
      </c>
      <c r="P64" s="477" t="s">
        <v>284</v>
      </c>
      <c r="Q64" s="478">
        <v>874</v>
      </c>
      <c r="R64" s="478"/>
      <c r="S64" s="478">
        <v>88.391999999999996</v>
      </c>
      <c r="T64" s="478">
        <v>0.1749</v>
      </c>
      <c r="U64" s="479">
        <v>5.9436999999999998</v>
      </c>
      <c r="V64" s="895">
        <v>44.393799999999999</v>
      </c>
      <c r="W64" s="914">
        <v>1.6642316808891926E-5</v>
      </c>
      <c r="X64" s="478">
        <v>5</v>
      </c>
      <c r="Y64" s="517">
        <v>217.41374946114399</v>
      </c>
    </row>
    <row r="65" spans="1:25" ht="15.75">
      <c r="A65" s="485"/>
      <c r="B65" s="477"/>
      <c r="C65" s="477"/>
      <c r="D65" s="478"/>
      <c r="E65" s="478"/>
      <c r="F65" s="479"/>
      <c r="G65" s="479"/>
      <c r="H65" s="479"/>
      <c r="I65" s="895"/>
      <c r="J65" s="914"/>
      <c r="K65" s="479"/>
      <c r="L65" s="520"/>
      <c r="M65" s="57"/>
      <c r="N65" s="1143"/>
      <c r="O65" s="477"/>
      <c r="P65" s="477"/>
      <c r="Q65" s="478"/>
      <c r="R65" s="478"/>
      <c r="S65" s="479"/>
      <c r="T65" s="479"/>
      <c r="U65" s="479"/>
      <c r="V65" s="895"/>
      <c r="W65" s="914"/>
      <c r="X65" s="479"/>
      <c r="Y65" s="520"/>
    </row>
    <row r="66" spans="1:25" ht="15.75">
      <c r="A66" s="1141" t="s">
        <v>225</v>
      </c>
      <c r="B66" s="475"/>
      <c r="C66" s="475"/>
      <c r="D66" s="482"/>
      <c r="E66" s="482"/>
      <c r="F66" s="483"/>
      <c r="G66" s="483"/>
      <c r="H66" s="483"/>
      <c r="I66" s="958"/>
      <c r="J66" s="476"/>
      <c r="K66" s="483"/>
      <c r="L66" s="518"/>
      <c r="M66" s="57"/>
      <c r="N66" s="1141" t="s">
        <v>225</v>
      </c>
      <c r="O66" s="475"/>
      <c r="P66" s="475"/>
      <c r="Q66" s="482"/>
      <c r="R66" s="482"/>
      <c r="S66" s="483"/>
      <c r="T66" s="483"/>
      <c r="U66" s="483"/>
      <c r="V66" s="958"/>
      <c r="W66" s="476"/>
      <c r="X66" s="483"/>
      <c r="Y66" s="518"/>
    </row>
    <row r="67" spans="1:25" ht="15.75">
      <c r="A67" s="1144" t="s">
        <v>328</v>
      </c>
      <c r="B67" s="913" t="s">
        <v>158</v>
      </c>
      <c r="C67" s="913" t="s">
        <v>284</v>
      </c>
      <c r="D67" s="478">
        <v>2532</v>
      </c>
      <c r="E67" s="478"/>
      <c r="F67" s="478">
        <v>40472.5</v>
      </c>
      <c r="G67" s="478">
        <v>4.5792000000000002</v>
      </c>
      <c r="H67" s="479">
        <v>-771.38499999999999</v>
      </c>
      <c r="I67" s="895">
        <v>30411.74</v>
      </c>
      <c r="J67" s="914">
        <v>2.8565224742621719E-3</v>
      </c>
      <c r="K67" s="478">
        <v>16</v>
      </c>
      <c r="L67" s="517">
        <v>26660.119418310202</v>
      </c>
      <c r="M67" s="57"/>
      <c r="N67" s="1140" t="s">
        <v>328</v>
      </c>
      <c r="O67" s="477" t="s">
        <v>158</v>
      </c>
      <c r="P67" s="477" t="s">
        <v>284</v>
      </c>
      <c r="Q67" s="478">
        <v>474</v>
      </c>
      <c r="R67" s="478"/>
      <c r="S67" s="478">
        <v>7536.6</v>
      </c>
      <c r="T67" s="478">
        <v>0.85319999999999996</v>
      </c>
      <c r="U67" s="479">
        <v>-143.62200000000001</v>
      </c>
      <c r="V67" s="895">
        <v>4743.28</v>
      </c>
      <c r="W67" s="914">
        <v>1.778157501121348E-3</v>
      </c>
      <c r="X67" s="478">
        <v>16</v>
      </c>
      <c r="Y67" s="517">
        <v>26660.119418310202</v>
      </c>
    </row>
    <row r="68" spans="1:25" ht="15.75">
      <c r="A68" s="1145" t="s">
        <v>329</v>
      </c>
      <c r="B68" s="913" t="s">
        <v>158</v>
      </c>
      <c r="C68" s="913" t="s">
        <v>284</v>
      </c>
      <c r="D68" s="478">
        <v>11647</v>
      </c>
      <c r="E68" s="478"/>
      <c r="F68" s="478">
        <v>70279.89</v>
      </c>
      <c r="G68" s="478">
        <v>8.2563999999999993</v>
      </c>
      <c r="H68" s="479">
        <v>-1320.7619999999999</v>
      </c>
      <c r="I68" s="895">
        <v>119535.6</v>
      </c>
      <c r="J68" s="914">
        <v>1.122777348071545E-2</v>
      </c>
      <c r="K68" s="478">
        <v>12</v>
      </c>
      <c r="L68" s="517">
        <v>103195.044809714</v>
      </c>
      <c r="M68" s="57"/>
      <c r="N68" s="1132" t="s">
        <v>329</v>
      </c>
      <c r="O68" s="477" t="s">
        <v>158</v>
      </c>
      <c r="P68" s="477" t="s">
        <v>284</v>
      </c>
      <c r="Q68" s="478">
        <v>6580</v>
      </c>
      <c r="R68" s="478"/>
      <c r="S68" s="478">
        <v>38866.769999999997</v>
      </c>
      <c r="T68" s="478">
        <v>4.6296999999999997</v>
      </c>
      <c r="U68" s="479">
        <v>-736.779</v>
      </c>
      <c r="V68" s="895">
        <v>65748.98</v>
      </c>
      <c r="W68" s="914">
        <v>2.4647931806276984E-2</v>
      </c>
      <c r="X68" s="478">
        <v>12</v>
      </c>
      <c r="Y68" s="517">
        <v>103195.044809714</v>
      </c>
    </row>
    <row r="69" spans="1:25" ht="15.75">
      <c r="A69" s="1145" t="s">
        <v>330</v>
      </c>
      <c r="B69" s="913" t="s">
        <v>158</v>
      </c>
      <c r="C69" s="913" t="s">
        <v>284</v>
      </c>
      <c r="D69" s="478">
        <v>0</v>
      </c>
      <c r="E69" s="478"/>
      <c r="F69" s="478">
        <v>0</v>
      </c>
      <c r="G69" s="478">
        <v>0</v>
      </c>
      <c r="H69" s="479">
        <v>0</v>
      </c>
      <c r="I69" s="895">
        <v>0</v>
      </c>
      <c r="J69" s="914">
        <v>0</v>
      </c>
      <c r="K69" s="478"/>
      <c r="L69" s="517">
        <v>0</v>
      </c>
      <c r="M69" s="57"/>
      <c r="N69" s="1132" t="s">
        <v>330</v>
      </c>
      <c r="O69" s="477" t="s">
        <v>158</v>
      </c>
      <c r="P69" s="477" t="s">
        <v>284</v>
      </c>
      <c r="Q69" s="478">
        <v>0</v>
      </c>
      <c r="R69" s="478"/>
      <c r="S69" s="478">
        <v>0</v>
      </c>
      <c r="T69" s="478">
        <v>0</v>
      </c>
      <c r="U69" s="479">
        <v>0</v>
      </c>
      <c r="V69" s="895">
        <v>0</v>
      </c>
      <c r="W69" s="914">
        <v>0</v>
      </c>
      <c r="X69" s="478"/>
      <c r="Y69" s="517">
        <v>0</v>
      </c>
    </row>
    <row r="70" spans="1:25" ht="15.75">
      <c r="A70" s="1146" t="s">
        <v>331</v>
      </c>
      <c r="B70" s="913"/>
      <c r="C70" s="913"/>
      <c r="D70" s="478">
        <v>0</v>
      </c>
      <c r="E70" s="478"/>
      <c r="F70" s="478">
        <v>0</v>
      </c>
      <c r="G70" s="478">
        <v>0</v>
      </c>
      <c r="H70" s="479">
        <v>0</v>
      </c>
      <c r="I70" s="895">
        <v>0</v>
      </c>
      <c r="J70" s="914">
        <v>0</v>
      </c>
      <c r="K70" s="478"/>
      <c r="L70" s="517">
        <v>0</v>
      </c>
      <c r="M70" s="57"/>
      <c r="N70" s="1142" t="s">
        <v>331</v>
      </c>
      <c r="O70" s="371"/>
      <c r="P70" s="477"/>
      <c r="Q70" s="478">
        <v>0</v>
      </c>
      <c r="R70" s="478"/>
      <c r="S70" s="478">
        <v>0</v>
      </c>
      <c r="T70" s="478">
        <v>0</v>
      </c>
      <c r="U70" s="479">
        <v>0</v>
      </c>
      <c r="V70" s="895">
        <v>0</v>
      </c>
      <c r="W70" s="914">
        <v>0</v>
      </c>
      <c r="X70" s="478"/>
      <c r="Y70" s="517">
        <v>0</v>
      </c>
    </row>
    <row r="71" spans="1:25" ht="15.75">
      <c r="A71" s="915" t="s">
        <v>332</v>
      </c>
      <c r="B71" s="913"/>
      <c r="C71" s="913"/>
      <c r="D71" s="478">
        <v>0</v>
      </c>
      <c r="E71" s="478"/>
      <c r="F71" s="478">
        <v>0</v>
      </c>
      <c r="G71" s="478">
        <v>0</v>
      </c>
      <c r="H71" s="479">
        <v>0</v>
      </c>
      <c r="I71" s="895">
        <v>0</v>
      </c>
      <c r="J71" s="914">
        <v>0</v>
      </c>
      <c r="K71" s="478"/>
      <c r="L71" s="517">
        <v>0</v>
      </c>
      <c r="M71" s="57"/>
      <c r="N71" s="343" t="s">
        <v>332</v>
      </c>
      <c r="O71" s="484"/>
      <c r="P71" s="477"/>
      <c r="Q71" s="478">
        <v>0</v>
      </c>
      <c r="R71" s="478"/>
      <c r="S71" s="478">
        <v>0</v>
      </c>
      <c r="T71" s="478">
        <v>0</v>
      </c>
      <c r="U71" s="479">
        <v>0</v>
      </c>
      <c r="V71" s="895">
        <v>0</v>
      </c>
      <c r="W71" s="914">
        <v>0</v>
      </c>
      <c r="X71" s="478"/>
      <c r="Y71" s="517">
        <v>0</v>
      </c>
    </row>
    <row r="72" spans="1:25" ht="15.75">
      <c r="A72" s="1145" t="s">
        <v>333</v>
      </c>
      <c r="B72" s="913"/>
      <c r="C72" s="913"/>
      <c r="D72" s="478">
        <v>0</v>
      </c>
      <c r="E72" s="478"/>
      <c r="F72" s="478">
        <v>0</v>
      </c>
      <c r="G72" s="478">
        <v>0</v>
      </c>
      <c r="H72" s="479">
        <v>0</v>
      </c>
      <c r="I72" s="895">
        <v>0</v>
      </c>
      <c r="J72" s="914">
        <v>0</v>
      </c>
      <c r="K72" s="478"/>
      <c r="L72" s="517">
        <v>0</v>
      </c>
      <c r="M72" s="57"/>
      <c r="N72" s="1132" t="s">
        <v>333</v>
      </c>
      <c r="O72" s="477"/>
      <c r="P72" s="477"/>
      <c r="Q72" s="478">
        <v>0</v>
      </c>
      <c r="R72" s="478"/>
      <c r="S72" s="478">
        <v>0</v>
      </c>
      <c r="T72" s="478">
        <v>0</v>
      </c>
      <c r="U72" s="479">
        <v>0</v>
      </c>
      <c r="V72" s="895">
        <v>0</v>
      </c>
      <c r="W72" s="914">
        <v>0</v>
      </c>
      <c r="X72" s="478"/>
      <c r="Y72" s="517">
        <v>0</v>
      </c>
    </row>
    <row r="73" spans="1:25" ht="15.75">
      <c r="A73" s="1145" t="s">
        <v>334</v>
      </c>
      <c r="B73" s="913"/>
      <c r="C73" s="913"/>
      <c r="D73" s="478">
        <v>0</v>
      </c>
      <c r="E73" s="478"/>
      <c r="F73" s="478">
        <v>0</v>
      </c>
      <c r="G73" s="478">
        <v>0</v>
      </c>
      <c r="H73" s="479">
        <v>0</v>
      </c>
      <c r="I73" s="895">
        <v>0</v>
      </c>
      <c r="J73" s="914">
        <v>0</v>
      </c>
      <c r="K73" s="478"/>
      <c r="L73" s="517">
        <v>0</v>
      </c>
      <c r="M73" s="57"/>
      <c r="N73" s="1132" t="s">
        <v>334</v>
      </c>
      <c r="O73" s="477"/>
      <c r="P73" s="477"/>
      <c r="Q73" s="478">
        <v>0</v>
      </c>
      <c r="R73" s="478"/>
      <c r="S73" s="478">
        <v>0</v>
      </c>
      <c r="T73" s="478">
        <v>0</v>
      </c>
      <c r="U73" s="479">
        <v>0</v>
      </c>
      <c r="V73" s="895">
        <v>0</v>
      </c>
      <c r="W73" s="914">
        <v>0</v>
      </c>
      <c r="X73" s="478"/>
      <c r="Y73" s="517">
        <v>0</v>
      </c>
    </row>
    <row r="74" spans="1:25" ht="15.75">
      <c r="A74" s="1145" t="s">
        <v>335</v>
      </c>
      <c r="B74" s="913"/>
      <c r="C74" s="913"/>
      <c r="D74" s="478">
        <v>0</v>
      </c>
      <c r="E74" s="478"/>
      <c r="F74" s="478">
        <v>0</v>
      </c>
      <c r="G74" s="478">
        <v>0</v>
      </c>
      <c r="H74" s="479">
        <v>0</v>
      </c>
      <c r="I74" s="895">
        <v>0</v>
      </c>
      <c r="J74" s="914">
        <v>0</v>
      </c>
      <c r="K74" s="478"/>
      <c r="L74" s="517">
        <v>0</v>
      </c>
      <c r="M74" s="57"/>
      <c r="N74" s="1132" t="s">
        <v>335</v>
      </c>
      <c r="O74" s="477"/>
      <c r="P74" s="477"/>
      <c r="Q74" s="478">
        <v>0</v>
      </c>
      <c r="R74" s="478"/>
      <c r="S74" s="478">
        <v>0</v>
      </c>
      <c r="T74" s="478">
        <v>0</v>
      </c>
      <c r="U74" s="479">
        <v>0</v>
      </c>
      <c r="V74" s="895">
        <v>0</v>
      </c>
      <c r="W74" s="914">
        <v>0</v>
      </c>
      <c r="X74" s="478"/>
      <c r="Y74" s="517">
        <v>0</v>
      </c>
    </row>
    <row r="75" spans="1:25" ht="15.75">
      <c r="A75" s="1145" t="s">
        <v>336</v>
      </c>
      <c r="B75" s="913"/>
      <c r="C75" s="913"/>
      <c r="D75" s="478">
        <v>0</v>
      </c>
      <c r="E75" s="478"/>
      <c r="F75" s="478">
        <v>0</v>
      </c>
      <c r="G75" s="478">
        <v>0</v>
      </c>
      <c r="H75" s="479">
        <v>0</v>
      </c>
      <c r="I75" s="895">
        <v>0</v>
      </c>
      <c r="J75" s="914">
        <v>0</v>
      </c>
      <c r="K75" s="478"/>
      <c r="L75" s="517">
        <v>0</v>
      </c>
      <c r="M75" s="57"/>
      <c r="N75" s="1132" t="s">
        <v>336</v>
      </c>
      <c r="O75" s="477"/>
      <c r="P75" s="477"/>
      <c r="Q75" s="478">
        <v>0</v>
      </c>
      <c r="R75" s="478"/>
      <c r="S75" s="478">
        <v>0</v>
      </c>
      <c r="T75" s="478">
        <v>0</v>
      </c>
      <c r="U75" s="479">
        <v>0</v>
      </c>
      <c r="V75" s="895">
        <v>0</v>
      </c>
      <c r="W75" s="914">
        <v>0</v>
      </c>
      <c r="X75" s="478"/>
      <c r="Y75" s="517">
        <v>0</v>
      </c>
    </row>
    <row r="76" spans="1:25" ht="15.75">
      <c r="A76" s="1146" t="s">
        <v>337</v>
      </c>
      <c r="B76" s="913"/>
      <c r="C76" s="913"/>
      <c r="D76" s="478">
        <v>0</v>
      </c>
      <c r="E76" s="478"/>
      <c r="F76" s="478">
        <v>0</v>
      </c>
      <c r="G76" s="478">
        <v>0</v>
      </c>
      <c r="H76" s="479">
        <v>0</v>
      </c>
      <c r="I76" s="895">
        <v>0</v>
      </c>
      <c r="J76" s="914">
        <v>0</v>
      </c>
      <c r="K76" s="478"/>
      <c r="L76" s="517">
        <v>0</v>
      </c>
      <c r="M76" s="57"/>
      <c r="N76" s="1142" t="s">
        <v>337</v>
      </c>
      <c r="O76" s="371"/>
      <c r="P76" s="477"/>
      <c r="Q76" s="478">
        <v>0</v>
      </c>
      <c r="R76" s="478"/>
      <c r="S76" s="478">
        <v>0</v>
      </c>
      <c r="T76" s="478">
        <v>0</v>
      </c>
      <c r="U76" s="479">
        <v>0</v>
      </c>
      <c r="V76" s="895">
        <v>0</v>
      </c>
      <c r="W76" s="914">
        <v>0</v>
      </c>
      <c r="X76" s="478"/>
      <c r="Y76" s="517">
        <v>0</v>
      </c>
    </row>
    <row r="77" spans="1:25" ht="15.75">
      <c r="A77" s="1145" t="s">
        <v>338</v>
      </c>
      <c r="B77" s="913"/>
      <c r="C77" s="913"/>
      <c r="D77" s="478">
        <v>0</v>
      </c>
      <c r="E77" s="478"/>
      <c r="F77" s="478">
        <v>0</v>
      </c>
      <c r="G77" s="478">
        <v>0</v>
      </c>
      <c r="H77" s="479">
        <v>0</v>
      </c>
      <c r="I77" s="895">
        <v>0</v>
      </c>
      <c r="J77" s="914">
        <v>0</v>
      </c>
      <c r="K77" s="478"/>
      <c r="L77" s="517">
        <v>0</v>
      </c>
      <c r="M77" s="57"/>
      <c r="N77" s="1132" t="s">
        <v>338</v>
      </c>
      <c r="O77" s="477"/>
      <c r="P77" s="477"/>
      <c r="Q77" s="478">
        <v>0</v>
      </c>
      <c r="R77" s="478"/>
      <c r="S77" s="478">
        <v>0</v>
      </c>
      <c r="T77" s="478">
        <v>0</v>
      </c>
      <c r="U77" s="479">
        <v>0</v>
      </c>
      <c r="V77" s="895">
        <v>0</v>
      </c>
      <c r="W77" s="914">
        <v>0</v>
      </c>
      <c r="X77" s="478"/>
      <c r="Y77" s="517">
        <v>0</v>
      </c>
    </row>
    <row r="78" spans="1:25" ht="15.75">
      <c r="A78" s="1144" t="s">
        <v>339</v>
      </c>
      <c r="B78" s="913" t="s">
        <v>158</v>
      </c>
      <c r="C78" s="913" t="s">
        <v>286</v>
      </c>
      <c r="D78" s="478">
        <v>2</v>
      </c>
      <c r="E78" s="478"/>
      <c r="F78" s="478">
        <v>178.2</v>
      </c>
      <c r="G78" s="478">
        <v>0</v>
      </c>
      <c r="H78" s="479">
        <v>0</v>
      </c>
      <c r="I78" s="895">
        <v>1200</v>
      </c>
      <c r="J78" s="914">
        <v>1.1271393774623241E-4</v>
      </c>
      <c r="K78" s="478">
        <v>16</v>
      </c>
      <c r="L78" s="517">
        <v>0</v>
      </c>
      <c r="M78" s="57"/>
      <c r="N78" s="1140" t="s">
        <v>339</v>
      </c>
      <c r="O78" s="477" t="s">
        <v>158</v>
      </c>
      <c r="P78" s="477" t="s">
        <v>286</v>
      </c>
      <c r="Q78" s="478">
        <v>0</v>
      </c>
      <c r="R78" s="478"/>
      <c r="S78" s="478">
        <v>0</v>
      </c>
      <c r="T78" s="478">
        <v>0</v>
      </c>
      <c r="U78" s="479">
        <v>0</v>
      </c>
      <c r="V78" s="895">
        <v>0</v>
      </c>
      <c r="W78" s="914">
        <v>0</v>
      </c>
      <c r="X78" s="478">
        <v>16</v>
      </c>
      <c r="Y78" s="517">
        <v>0</v>
      </c>
    </row>
    <row r="79" spans="1:25" ht="15.75">
      <c r="A79" s="1144" t="s">
        <v>340</v>
      </c>
      <c r="B79" s="913"/>
      <c r="C79" s="913"/>
      <c r="D79" s="478">
        <v>0</v>
      </c>
      <c r="E79" s="478"/>
      <c r="F79" s="478">
        <v>0</v>
      </c>
      <c r="G79" s="478">
        <v>0</v>
      </c>
      <c r="H79" s="479">
        <v>0</v>
      </c>
      <c r="I79" s="895">
        <v>0</v>
      </c>
      <c r="J79" s="914">
        <v>0</v>
      </c>
      <c r="K79" s="478"/>
      <c r="L79" s="517">
        <v>0</v>
      </c>
      <c r="M79" s="57"/>
      <c r="N79" s="1140" t="s">
        <v>340</v>
      </c>
      <c r="O79" s="477"/>
      <c r="P79" s="477"/>
      <c r="Q79" s="478">
        <v>0</v>
      </c>
      <c r="R79" s="478"/>
      <c r="S79" s="478">
        <v>0</v>
      </c>
      <c r="T79" s="478">
        <v>0</v>
      </c>
      <c r="U79" s="479">
        <v>0</v>
      </c>
      <c r="V79" s="895">
        <v>0</v>
      </c>
      <c r="W79" s="914">
        <v>0</v>
      </c>
      <c r="X79" s="478"/>
      <c r="Y79" s="517">
        <v>0</v>
      </c>
    </row>
    <row r="80" spans="1:25" ht="15.75">
      <c r="A80" s="1144" t="s">
        <v>341</v>
      </c>
      <c r="B80" s="913"/>
      <c r="C80" s="913"/>
      <c r="D80" s="478">
        <v>0</v>
      </c>
      <c r="E80" s="478"/>
      <c r="F80" s="478">
        <v>0</v>
      </c>
      <c r="G80" s="478">
        <v>0</v>
      </c>
      <c r="H80" s="479">
        <v>0</v>
      </c>
      <c r="I80" s="895">
        <v>0</v>
      </c>
      <c r="J80" s="914">
        <v>0</v>
      </c>
      <c r="K80" s="478"/>
      <c r="L80" s="517">
        <v>0</v>
      </c>
      <c r="M80" s="57"/>
      <c r="N80" s="1140" t="s">
        <v>341</v>
      </c>
      <c r="O80" s="477"/>
      <c r="P80" s="477"/>
      <c r="Q80" s="478">
        <v>0</v>
      </c>
      <c r="R80" s="478"/>
      <c r="S80" s="478">
        <v>0</v>
      </c>
      <c r="T80" s="478">
        <v>0</v>
      </c>
      <c r="U80" s="479">
        <v>0</v>
      </c>
      <c r="V80" s="895">
        <v>0</v>
      </c>
      <c r="W80" s="914">
        <v>0</v>
      </c>
      <c r="X80" s="478"/>
      <c r="Y80" s="517">
        <v>0</v>
      </c>
    </row>
    <row r="81" spans="1:25" ht="15.75">
      <c r="A81" s="917" t="s">
        <v>342</v>
      </c>
      <c r="B81" s="913"/>
      <c r="C81" s="913"/>
      <c r="D81" s="478">
        <v>0</v>
      </c>
      <c r="E81" s="478"/>
      <c r="F81" s="478">
        <v>0</v>
      </c>
      <c r="G81" s="478">
        <v>0</v>
      </c>
      <c r="H81" s="479">
        <v>0</v>
      </c>
      <c r="I81" s="895">
        <v>0</v>
      </c>
      <c r="J81" s="914">
        <v>0</v>
      </c>
      <c r="K81" s="478"/>
      <c r="L81" s="517">
        <v>0</v>
      </c>
      <c r="M81" s="57"/>
      <c r="N81" s="487" t="s">
        <v>342</v>
      </c>
      <c r="O81" s="477"/>
      <c r="P81" s="477"/>
      <c r="Q81" s="478">
        <v>0</v>
      </c>
      <c r="R81" s="478"/>
      <c r="S81" s="478">
        <v>0</v>
      </c>
      <c r="T81" s="478">
        <v>0</v>
      </c>
      <c r="U81" s="479">
        <v>0</v>
      </c>
      <c r="V81" s="895">
        <v>0</v>
      </c>
      <c r="W81" s="914">
        <v>0</v>
      </c>
      <c r="X81" s="478"/>
      <c r="Y81" s="517">
        <v>0</v>
      </c>
    </row>
    <row r="82" spans="1:25" ht="15.75">
      <c r="A82" s="917" t="s">
        <v>343</v>
      </c>
      <c r="B82" s="913"/>
      <c r="C82" s="913"/>
      <c r="D82" s="478">
        <v>0</v>
      </c>
      <c r="E82" s="478"/>
      <c r="F82" s="478">
        <v>0</v>
      </c>
      <c r="G82" s="478">
        <v>0</v>
      </c>
      <c r="H82" s="479">
        <v>0</v>
      </c>
      <c r="I82" s="895">
        <v>0</v>
      </c>
      <c r="J82" s="914">
        <v>0</v>
      </c>
      <c r="K82" s="478"/>
      <c r="L82" s="517">
        <v>0</v>
      </c>
      <c r="M82" s="57"/>
      <c r="N82" s="487" t="s">
        <v>343</v>
      </c>
      <c r="O82" s="477"/>
      <c r="P82" s="477"/>
      <c r="Q82" s="478">
        <v>0</v>
      </c>
      <c r="R82" s="478"/>
      <c r="S82" s="478">
        <v>0</v>
      </c>
      <c r="T82" s="478">
        <v>0</v>
      </c>
      <c r="U82" s="479">
        <v>0</v>
      </c>
      <c r="V82" s="895">
        <v>0</v>
      </c>
      <c r="W82" s="914">
        <v>0</v>
      </c>
      <c r="X82" s="478"/>
      <c r="Y82" s="517">
        <v>0</v>
      </c>
    </row>
    <row r="83" spans="1:25" ht="15.75">
      <c r="A83" s="917" t="s">
        <v>344</v>
      </c>
      <c r="B83" s="913"/>
      <c r="C83" s="913"/>
      <c r="D83" s="478">
        <v>0</v>
      </c>
      <c r="E83" s="478"/>
      <c r="F83" s="478">
        <v>0</v>
      </c>
      <c r="G83" s="478">
        <v>0</v>
      </c>
      <c r="H83" s="479">
        <v>0</v>
      </c>
      <c r="I83" s="895">
        <v>0</v>
      </c>
      <c r="J83" s="914">
        <v>0</v>
      </c>
      <c r="K83" s="478"/>
      <c r="L83" s="517">
        <v>0</v>
      </c>
      <c r="M83" s="57"/>
      <c r="N83" s="487" t="s">
        <v>344</v>
      </c>
      <c r="O83" s="477"/>
      <c r="P83" s="477"/>
      <c r="Q83" s="478">
        <v>0</v>
      </c>
      <c r="R83" s="478"/>
      <c r="S83" s="478">
        <v>0</v>
      </c>
      <c r="T83" s="478">
        <v>0</v>
      </c>
      <c r="U83" s="479">
        <v>0</v>
      </c>
      <c r="V83" s="895">
        <v>0</v>
      </c>
      <c r="W83" s="914">
        <v>0</v>
      </c>
      <c r="X83" s="478"/>
      <c r="Y83" s="517">
        <v>0</v>
      </c>
    </row>
    <row r="84" spans="1:25" ht="15.75">
      <c r="A84" s="916" t="s">
        <v>345</v>
      </c>
      <c r="B84" s="913" t="s">
        <v>158</v>
      </c>
      <c r="C84" s="913" t="s">
        <v>286</v>
      </c>
      <c r="D84" s="478">
        <v>10</v>
      </c>
      <c r="E84" s="478"/>
      <c r="F84" s="478">
        <v>589.6</v>
      </c>
      <c r="G84" s="478">
        <v>0.1396</v>
      </c>
      <c r="H84" s="479">
        <v>-3.8319999999999999</v>
      </c>
      <c r="I84" s="895">
        <v>301.52</v>
      </c>
      <c r="J84" s="914">
        <v>2.8321255424369994E-5</v>
      </c>
      <c r="K84" s="478">
        <v>12</v>
      </c>
      <c r="L84" s="517">
        <v>1183.36658112128</v>
      </c>
      <c r="M84" s="57"/>
      <c r="N84" s="485" t="s">
        <v>345</v>
      </c>
      <c r="O84" s="477" t="s">
        <v>158</v>
      </c>
      <c r="P84" s="477" t="s">
        <v>286</v>
      </c>
      <c r="Q84" s="478">
        <v>4</v>
      </c>
      <c r="R84" s="478"/>
      <c r="S84" s="478">
        <v>305.2</v>
      </c>
      <c r="T84" s="478">
        <v>7.2400000000000006E-2</v>
      </c>
      <c r="U84" s="479">
        <v>-1.984</v>
      </c>
      <c r="V84" s="895">
        <v>121.52</v>
      </c>
      <c r="W84" s="914">
        <v>4.5555332920735488E-5</v>
      </c>
      <c r="X84" s="478">
        <v>12</v>
      </c>
      <c r="Y84" s="517">
        <v>1183.36658112128</v>
      </c>
    </row>
    <row r="85" spans="1:25" ht="15.75">
      <c r="A85" s="916"/>
      <c r="B85" s="913"/>
      <c r="C85" s="913"/>
      <c r="D85" s="478"/>
      <c r="E85" s="478"/>
      <c r="F85" s="478"/>
      <c r="G85" s="478"/>
      <c r="H85" s="479"/>
      <c r="I85" s="895"/>
      <c r="J85" s="914"/>
      <c r="K85" s="478"/>
      <c r="L85" s="517"/>
      <c r="M85" s="57"/>
      <c r="N85" s="485"/>
      <c r="O85" s="477"/>
      <c r="P85" s="477"/>
      <c r="Q85" s="478"/>
      <c r="R85" s="478"/>
      <c r="S85" s="478"/>
      <c r="T85" s="478"/>
      <c r="U85" s="479"/>
      <c r="V85" s="895"/>
      <c r="W85" s="914"/>
      <c r="X85" s="478"/>
      <c r="Y85" s="517"/>
    </row>
    <row r="86" spans="1:25" ht="15.75">
      <c r="A86" s="1141" t="s">
        <v>91</v>
      </c>
      <c r="B86" s="475"/>
      <c r="C86" s="475"/>
      <c r="D86" s="482"/>
      <c r="E86" s="482"/>
      <c r="F86" s="483"/>
      <c r="G86" s="483"/>
      <c r="H86" s="483"/>
      <c r="I86" s="958"/>
      <c r="J86" s="482"/>
      <c r="K86" s="476"/>
      <c r="L86" s="483"/>
      <c r="M86" s="57"/>
      <c r="N86" s="1141" t="s">
        <v>91</v>
      </c>
      <c r="O86" s="475"/>
      <c r="P86" s="475"/>
      <c r="Q86" s="482"/>
      <c r="R86" s="482"/>
      <c r="S86" s="483"/>
      <c r="T86" s="483"/>
      <c r="U86" s="483"/>
      <c r="V86" s="958"/>
      <c r="W86" s="476"/>
      <c r="X86" s="483"/>
      <c r="Y86" s="518"/>
    </row>
    <row r="87" spans="1:25" ht="15.75">
      <c r="A87" s="485" t="s">
        <v>346</v>
      </c>
      <c r="B87" s="477" t="s">
        <v>158</v>
      </c>
      <c r="C87" s="477" t="s">
        <v>286</v>
      </c>
      <c r="D87" s="478">
        <v>253</v>
      </c>
      <c r="E87" s="478"/>
      <c r="F87" s="479">
        <v>0</v>
      </c>
      <c r="G87" s="479">
        <v>0</v>
      </c>
      <c r="H87" s="479">
        <v>0</v>
      </c>
      <c r="I87" s="895">
        <v>10221.17</v>
      </c>
      <c r="J87" s="914">
        <v>9.60056932561382E-4</v>
      </c>
      <c r="K87" s="478">
        <v>3</v>
      </c>
      <c r="L87" s="520">
        <v>0</v>
      </c>
      <c r="M87" s="57"/>
      <c r="N87" s="486" t="s">
        <v>346</v>
      </c>
      <c r="O87" s="477" t="s">
        <v>158</v>
      </c>
      <c r="P87" s="477" t="s">
        <v>284</v>
      </c>
      <c r="Q87" s="478">
        <v>2</v>
      </c>
      <c r="R87" s="478"/>
      <c r="S87" s="478">
        <v>0</v>
      </c>
      <c r="T87" s="478">
        <v>0</v>
      </c>
      <c r="U87" s="479">
        <v>0</v>
      </c>
      <c r="V87" s="895">
        <v>82.9</v>
      </c>
      <c r="W87" s="914">
        <v>3.1077494232463563E-5</v>
      </c>
      <c r="X87" s="478">
        <v>3</v>
      </c>
      <c r="Y87" s="517">
        <v>0</v>
      </c>
    </row>
    <row r="88" spans="1:25" ht="15.75">
      <c r="A88" s="916"/>
      <c r="B88" s="913"/>
      <c r="C88" s="913"/>
      <c r="D88" s="478"/>
      <c r="E88" s="478"/>
      <c r="F88" s="478"/>
      <c r="G88" s="478"/>
      <c r="H88" s="479"/>
      <c r="I88" s="895"/>
      <c r="J88" s="914"/>
      <c r="K88" s="478"/>
      <c r="L88" s="517"/>
      <c r="M88" s="57"/>
      <c r="N88" s="485"/>
      <c r="O88" s="477"/>
      <c r="P88" s="477"/>
      <c r="Q88" s="478"/>
      <c r="R88" s="478"/>
      <c r="S88" s="478"/>
      <c r="T88" s="478"/>
      <c r="U88" s="479"/>
      <c r="V88" s="895"/>
      <c r="W88" s="914"/>
      <c r="X88" s="478"/>
      <c r="Y88" s="517"/>
    </row>
    <row r="89" spans="1:25" ht="15.75">
      <c r="A89" s="1141" t="s">
        <v>233</v>
      </c>
      <c r="B89" s="475"/>
      <c r="C89" s="475"/>
      <c r="D89" s="482"/>
      <c r="E89" s="482"/>
      <c r="F89" s="483"/>
      <c r="G89" s="483"/>
      <c r="H89" s="483"/>
      <c r="I89" s="958"/>
      <c r="J89" s="476"/>
      <c r="K89" s="483"/>
      <c r="L89" s="482"/>
      <c r="M89" s="57"/>
      <c r="N89" s="1141" t="s">
        <v>233</v>
      </c>
      <c r="O89" s="475"/>
      <c r="P89" s="475"/>
      <c r="Q89" s="482"/>
      <c r="R89" s="482"/>
      <c r="S89" s="483"/>
      <c r="T89" s="483"/>
      <c r="U89" s="483"/>
      <c r="V89" s="958"/>
      <c r="W89" s="476"/>
      <c r="X89" s="483"/>
      <c r="Y89" s="518"/>
    </row>
    <row r="90" spans="1:25" ht="15.75">
      <c r="A90" s="485" t="s">
        <v>347</v>
      </c>
      <c r="B90" s="477" t="s">
        <v>158</v>
      </c>
      <c r="C90" s="477" t="s">
        <v>284</v>
      </c>
      <c r="D90" s="478">
        <v>4726</v>
      </c>
      <c r="E90" s="478"/>
      <c r="F90" s="478">
        <v>911891</v>
      </c>
      <c r="G90" s="478">
        <v>12.172000000000001</v>
      </c>
      <c r="H90" s="479">
        <v>-1.4333</v>
      </c>
      <c r="I90" s="895">
        <v>353571.27</v>
      </c>
      <c r="J90" s="914">
        <v>3.3210341763030275E-2</v>
      </c>
      <c r="K90" s="478">
        <v>3</v>
      </c>
      <c r="L90" s="517">
        <v>93487.180576262501</v>
      </c>
      <c r="M90" s="57"/>
      <c r="N90" s="485" t="s">
        <v>347</v>
      </c>
      <c r="O90" s="477" t="s">
        <v>158</v>
      </c>
      <c r="P90" s="477" t="s">
        <v>284</v>
      </c>
      <c r="Q90" s="478">
        <v>1160</v>
      </c>
      <c r="R90" s="478"/>
      <c r="S90" s="478">
        <v>220977</v>
      </c>
      <c r="T90" s="478">
        <v>2.9318</v>
      </c>
      <c r="U90" s="479">
        <v>-0.34970000000000001</v>
      </c>
      <c r="V90" s="895">
        <v>85554.19</v>
      </c>
      <c r="W90" s="914">
        <v>3.2072495130133799E-2</v>
      </c>
      <c r="X90" s="478">
        <v>3</v>
      </c>
      <c r="Y90" s="517">
        <v>93487.180576262501</v>
      </c>
    </row>
    <row r="91" spans="1:25" ht="15.75">
      <c r="A91" s="485" t="s">
        <v>348</v>
      </c>
      <c r="B91" s="477" t="s">
        <v>158</v>
      </c>
      <c r="C91" s="477" t="s">
        <v>286</v>
      </c>
      <c r="D91" s="478">
        <v>1</v>
      </c>
      <c r="E91" s="478"/>
      <c r="F91" s="478">
        <v>185</v>
      </c>
      <c r="G91" s="478">
        <v>2.5999999999999999E-3</v>
      </c>
      <c r="H91" s="479">
        <v>-4.0000000000000002E-4</v>
      </c>
      <c r="I91" s="895">
        <v>100</v>
      </c>
      <c r="J91" s="914">
        <v>9.3928281455193667E-6</v>
      </c>
      <c r="K91" s="478">
        <v>1.67</v>
      </c>
      <c r="L91" s="517">
        <v>0</v>
      </c>
      <c r="M91" s="57"/>
      <c r="N91" s="485" t="s">
        <v>348</v>
      </c>
      <c r="O91" s="477" t="s">
        <v>158</v>
      </c>
      <c r="P91" s="477" t="s">
        <v>286</v>
      </c>
      <c r="Q91" s="478">
        <v>0</v>
      </c>
      <c r="R91" s="478"/>
      <c r="S91" s="478">
        <v>0</v>
      </c>
      <c r="T91" s="478">
        <v>0</v>
      </c>
      <c r="U91" s="479">
        <v>0</v>
      </c>
      <c r="V91" s="895">
        <v>0</v>
      </c>
      <c r="W91" s="914">
        <v>0</v>
      </c>
      <c r="X91" s="478">
        <v>1.67</v>
      </c>
      <c r="Y91" s="517">
        <v>0</v>
      </c>
    </row>
    <row r="92" spans="1:25" ht="15.75">
      <c r="A92" s="1143" t="s">
        <v>349</v>
      </c>
      <c r="B92" s="477" t="s">
        <v>158</v>
      </c>
      <c r="C92" s="477" t="s">
        <v>286</v>
      </c>
      <c r="D92" s="478">
        <v>0</v>
      </c>
      <c r="E92" s="478"/>
      <c r="F92" s="478">
        <v>0</v>
      </c>
      <c r="G92" s="478">
        <v>0</v>
      </c>
      <c r="H92" s="479">
        <v>0</v>
      </c>
      <c r="I92" s="895">
        <v>0</v>
      </c>
      <c r="J92" s="914">
        <v>0</v>
      </c>
      <c r="K92" s="478">
        <v>3</v>
      </c>
      <c r="L92" s="517">
        <v>0</v>
      </c>
      <c r="M92" s="57"/>
      <c r="N92" s="1143" t="s">
        <v>349</v>
      </c>
      <c r="O92" s="477" t="s">
        <v>158</v>
      </c>
      <c r="P92" s="477" t="s">
        <v>286</v>
      </c>
      <c r="Q92" s="478">
        <v>0</v>
      </c>
      <c r="R92" s="478"/>
      <c r="S92" s="478">
        <v>0</v>
      </c>
      <c r="T92" s="478">
        <v>0</v>
      </c>
      <c r="U92" s="479">
        <v>0</v>
      </c>
      <c r="V92" s="895">
        <v>0</v>
      </c>
      <c r="W92" s="914">
        <v>0</v>
      </c>
      <c r="X92" s="478">
        <v>3</v>
      </c>
      <c r="Y92" s="517">
        <v>0</v>
      </c>
    </row>
    <row r="93" spans="1:25" ht="15.75">
      <c r="A93" s="1143" t="s">
        <v>236</v>
      </c>
      <c r="B93" s="477" t="s">
        <v>158</v>
      </c>
      <c r="C93" s="477" t="s">
        <v>284</v>
      </c>
      <c r="D93" s="478">
        <v>0</v>
      </c>
      <c r="E93" s="478"/>
      <c r="F93" s="478">
        <v>0</v>
      </c>
      <c r="G93" s="478">
        <v>0</v>
      </c>
      <c r="H93" s="479">
        <v>0</v>
      </c>
      <c r="I93" s="895">
        <v>0</v>
      </c>
      <c r="J93" s="914">
        <v>0</v>
      </c>
      <c r="K93" s="478">
        <v>3</v>
      </c>
      <c r="L93" s="517">
        <v>0</v>
      </c>
      <c r="M93" s="57"/>
      <c r="N93" s="1143" t="s">
        <v>236</v>
      </c>
      <c r="O93" s="477" t="s">
        <v>158</v>
      </c>
      <c r="P93" s="477" t="s">
        <v>284</v>
      </c>
      <c r="Q93" s="478">
        <v>0</v>
      </c>
      <c r="R93" s="478"/>
      <c r="S93" s="478">
        <v>0</v>
      </c>
      <c r="T93" s="478">
        <v>0</v>
      </c>
      <c r="U93" s="479">
        <v>0</v>
      </c>
      <c r="V93" s="895">
        <v>0</v>
      </c>
      <c r="W93" s="914">
        <v>0</v>
      </c>
      <c r="X93" s="478">
        <v>3</v>
      </c>
      <c r="Y93" s="517">
        <v>0</v>
      </c>
    </row>
    <row r="94" spans="1:25" ht="15.75">
      <c r="A94" s="1143" t="s">
        <v>234</v>
      </c>
      <c r="B94" s="477" t="s">
        <v>167</v>
      </c>
      <c r="C94" s="477" t="s">
        <v>284</v>
      </c>
      <c r="D94" s="478">
        <v>0</v>
      </c>
      <c r="E94" s="478"/>
      <c r="F94" s="478">
        <v>0</v>
      </c>
      <c r="G94" s="478">
        <v>0</v>
      </c>
      <c r="H94" s="479">
        <v>0</v>
      </c>
      <c r="I94" s="895">
        <v>0</v>
      </c>
      <c r="J94" s="914">
        <v>0</v>
      </c>
      <c r="K94" s="478">
        <v>3</v>
      </c>
      <c r="L94" s="517">
        <v>0</v>
      </c>
      <c r="M94" s="57"/>
      <c r="N94" s="1143" t="s">
        <v>234</v>
      </c>
      <c r="O94" s="477" t="s">
        <v>167</v>
      </c>
      <c r="P94" s="477" t="s">
        <v>284</v>
      </c>
      <c r="Q94" s="478">
        <v>0</v>
      </c>
      <c r="R94" s="478"/>
      <c r="S94" s="478">
        <v>0</v>
      </c>
      <c r="T94" s="478">
        <v>0</v>
      </c>
      <c r="U94" s="479">
        <v>0</v>
      </c>
      <c r="V94" s="895">
        <v>0</v>
      </c>
      <c r="W94" s="914">
        <v>0</v>
      </c>
      <c r="X94" s="478">
        <v>3</v>
      </c>
      <c r="Y94" s="517">
        <v>0</v>
      </c>
    </row>
    <row r="95" spans="1:25" ht="15.75">
      <c r="A95" s="1143" t="s">
        <v>235</v>
      </c>
      <c r="B95" s="477" t="s">
        <v>158</v>
      </c>
      <c r="C95" s="477" t="s">
        <v>284</v>
      </c>
      <c r="D95" s="478">
        <v>0</v>
      </c>
      <c r="E95" s="478"/>
      <c r="F95" s="478">
        <v>0</v>
      </c>
      <c r="G95" s="478">
        <v>0</v>
      </c>
      <c r="H95" s="479">
        <v>0</v>
      </c>
      <c r="I95" s="895">
        <v>0</v>
      </c>
      <c r="J95" s="914">
        <v>0</v>
      </c>
      <c r="K95" s="478">
        <v>3</v>
      </c>
      <c r="L95" s="517">
        <v>0</v>
      </c>
      <c r="M95" s="57"/>
      <c r="N95" s="1143" t="s">
        <v>235</v>
      </c>
      <c r="O95" s="477" t="s">
        <v>158</v>
      </c>
      <c r="P95" s="477" t="s">
        <v>284</v>
      </c>
      <c r="Q95" s="478">
        <v>0</v>
      </c>
      <c r="R95" s="478"/>
      <c r="S95" s="478">
        <v>0</v>
      </c>
      <c r="T95" s="478">
        <v>0</v>
      </c>
      <c r="U95" s="479">
        <v>0</v>
      </c>
      <c r="V95" s="895">
        <v>0</v>
      </c>
      <c r="W95" s="914">
        <v>0</v>
      </c>
      <c r="X95" s="478">
        <v>3</v>
      </c>
      <c r="Y95" s="517">
        <v>0</v>
      </c>
    </row>
    <row r="96" spans="1:25" ht="15.75">
      <c r="A96" s="1143" t="s">
        <v>235</v>
      </c>
      <c r="B96" s="477" t="s">
        <v>158</v>
      </c>
      <c r="C96" s="477" t="s">
        <v>286</v>
      </c>
      <c r="D96" s="478">
        <v>2811</v>
      </c>
      <c r="E96" s="478"/>
      <c r="F96" s="478">
        <v>0</v>
      </c>
      <c r="G96" s="478">
        <v>0</v>
      </c>
      <c r="H96" s="479">
        <v>0</v>
      </c>
      <c r="I96" s="895">
        <v>144725.82</v>
      </c>
      <c r="J96" s="914">
        <v>1.3593847554793698E-2</v>
      </c>
      <c r="K96" s="478">
        <v>3</v>
      </c>
      <c r="L96" s="517">
        <v>0</v>
      </c>
      <c r="M96" s="57"/>
      <c r="N96" s="1143" t="s">
        <v>235</v>
      </c>
      <c r="O96" s="477" t="s">
        <v>158</v>
      </c>
      <c r="P96" s="477" t="s">
        <v>286</v>
      </c>
      <c r="Q96" s="478">
        <v>636</v>
      </c>
      <c r="R96" s="478"/>
      <c r="S96" s="478">
        <v>0</v>
      </c>
      <c r="T96" s="478">
        <v>0</v>
      </c>
      <c r="U96" s="479">
        <v>0</v>
      </c>
      <c r="V96" s="895">
        <v>30848.85</v>
      </c>
      <c r="W96" s="914">
        <v>1.1564595391473262E-2</v>
      </c>
      <c r="X96" s="478">
        <v>3</v>
      </c>
      <c r="Y96" s="517">
        <v>0</v>
      </c>
    </row>
    <row r="97" spans="1:25" ht="15.75">
      <c r="A97" s="486" t="s">
        <v>350</v>
      </c>
      <c r="B97" s="477" t="s">
        <v>158</v>
      </c>
      <c r="C97" s="477" t="s">
        <v>286</v>
      </c>
      <c r="D97" s="478">
        <v>15829</v>
      </c>
      <c r="E97" s="478"/>
      <c r="F97" s="478">
        <v>0</v>
      </c>
      <c r="G97" s="478">
        <v>0</v>
      </c>
      <c r="H97" s="479">
        <v>0</v>
      </c>
      <c r="I97" s="895">
        <v>924858.77</v>
      </c>
      <c r="J97" s="914">
        <v>8.6870394854864239E-2</v>
      </c>
      <c r="K97" s="478">
        <v>3</v>
      </c>
      <c r="L97" s="517">
        <v>0</v>
      </c>
      <c r="M97" s="57"/>
      <c r="N97" s="486" t="s">
        <v>350</v>
      </c>
      <c r="O97" s="477" t="s">
        <v>158</v>
      </c>
      <c r="P97" s="477" t="s">
        <v>286</v>
      </c>
      <c r="Q97" s="478">
        <v>4231</v>
      </c>
      <c r="R97" s="478"/>
      <c r="S97" s="478">
        <v>0</v>
      </c>
      <c r="T97" s="478">
        <v>0</v>
      </c>
      <c r="U97" s="479">
        <v>0</v>
      </c>
      <c r="V97" s="895">
        <v>293145.77130000002</v>
      </c>
      <c r="W97" s="914">
        <v>0.10989428247101125</v>
      </c>
      <c r="X97" s="478">
        <v>3</v>
      </c>
      <c r="Y97" s="517">
        <v>0</v>
      </c>
    </row>
    <row r="98" spans="1:25" ht="15.75">
      <c r="A98" s="486"/>
      <c r="B98" s="477"/>
      <c r="C98" s="477"/>
      <c r="D98" s="478"/>
      <c r="E98" s="478"/>
      <c r="F98" s="479"/>
      <c r="G98" s="479"/>
      <c r="H98" s="479"/>
      <c r="I98" s="895"/>
      <c r="J98" s="914"/>
      <c r="K98" s="478"/>
      <c r="L98" s="520">
        <v>0</v>
      </c>
      <c r="M98" s="57"/>
      <c r="N98" s="486"/>
      <c r="O98" s="477"/>
      <c r="P98" s="477"/>
      <c r="Q98" s="478"/>
      <c r="R98" s="478"/>
      <c r="S98" s="479"/>
      <c r="T98" s="479"/>
      <c r="U98" s="479"/>
      <c r="V98" s="895"/>
      <c r="W98" s="914"/>
      <c r="X98" s="479"/>
      <c r="Y98" s="520"/>
    </row>
    <row r="99" spans="1:25" ht="15.75">
      <c r="A99" s="1141" t="s">
        <v>351</v>
      </c>
      <c r="B99" s="475"/>
      <c r="C99" s="475"/>
      <c r="D99" s="482"/>
      <c r="E99" s="482"/>
      <c r="F99" s="483"/>
      <c r="G99" s="483"/>
      <c r="H99" s="483"/>
      <c r="I99" s="958"/>
      <c r="J99" s="476"/>
      <c r="K99" s="483"/>
      <c r="L99" s="482"/>
      <c r="M99" s="57"/>
      <c r="N99" s="1141" t="s">
        <v>351</v>
      </c>
      <c r="O99" s="475"/>
      <c r="P99" s="475"/>
      <c r="Q99" s="482"/>
      <c r="R99" s="482"/>
      <c r="S99" s="483"/>
      <c r="T99" s="483"/>
      <c r="U99" s="483"/>
      <c r="V99" s="958"/>
      <c r="W99" s="476"/>
      <c r="X99" s="483"/>
      <c r="Y99" s="518"/>
    </row>
    <row r="100" spans="1:25" ht="15.75">
      <c r="A100" s="1143" t="s">
        <v>352</v>
      </c>
      <c r="B100" s="477" t="s">
        <v>158</v>
      </c>
      <c r="C100" s="477" t="s">
        <v>284</v>
      </c>
      <c r="D100" s="478">
        <v>0</v>
      </c>
      <c r="E100" s="478"/>
      <c r="F100" s="478">
        <v>0</v>
      </c>
      <c r="G100" s="479">
        <v>0</v>
      </c>
      <c r="H100" s="479">
        <v>0</v>
      </c>
      <c r="I100" s="895">
        <v>0</v>
      </c>
      <c r="J100" s="914">
        <v>0</v>
      </c>
      <c r="K100" s="478"/>
      <c r="L100" s="517">
        <v>0</v>
      </c>
      <c r="M100" s="57"/>
      <c r="N100" s="1143" t="s">
        <v>352</v>
      </c>
      <c r="O100" s="477" t="s">
        <v>158</v>
      </c>
      <c r="P100" s="477" t="s">
        <v>284</v>
      </c>
      <c r="Q100" s="478">
        <v>0</v>
      </c>
      <c r="R100" s="478"/>
      <c r="S100" s="478">
        <v>0</v>
      </c>
      <c r="T100" s="479">
        <v>0</v>
      </c>
      <c r="U100" s="479">
        <v>0</v>
      </c>
      <c r="V100" s="895">
        <v>0</v>
      </c>
      <c r="W100" s="914">
        <v>0</v>
      </c>
      <c r="X100" s="478"/>
      <c r="Y100" s="517">
        <v>0</v>
      </c>
    </row>
    <row r="101" spans="1:25" ht="15.75">
      <c r="A101" s="1143" t="s">
        <v>353</v>
      </c>
      <c r="B101" s="477" t="s">
        <v>158</v>
      </c>
      <c r="C101" s="477" t="s">
        <v>284</v>
      </c>
      <c r="D101" s="478">
        <v>0</v>
      </c>
      <c r="E101" s="478"/>
      <c r="F101" s="478">
        <v>0</v>
      </c>
      <c r="G101" s="479">
        <v>0</v>
      </c>
      <c r="H101" s="479">
        <v>0</v>
      </c>
      <c r="I101" s="895">
        <v>0</v>
      </c>
      <c r="J101" s="914">
        <v>0</v>
      </c>
      <c r="K101" s="478">
        <v>12</v>
      </c>
      <c r="L101" s="517">
        <v>0</v>
      </c>
      <c r="M101" s="57"/>
      <c r="N101" s="1143" t="s">
        <v>353</v>
      </c>
      <c r="O101" s="477" t="s">
        <v>158</v>
      </c>
      <c r="P101" s="477" t="s">
        <v>284</v>
      </c>
      <c r="Q101" s="478">
        <v>0</v>
      </c>
      <c r="R101" s="478"/>
      <c r="S101" s="478">
        <v>0</v>
      </c>
      <c r="T101" s="479">
        <v>0</v>
      </c>
      <c r="U101" s="479">
        <v>0</v>
      </c>
      <c r="V101" s="895">
        <v>0</v>
      </c>
      <c r="W101" s="914">
        <v>0</v>
      </c>
      <c r="X101" s="478">
        <v>12</v>
      </c>
      <c r="Y101" s="517">
        <v>0</v>
      </c>
    </row>
    <row r="102" spans="1:25" ht="15.75">
      <c r="A102" s="521" t="s">
        <v>354</v>
      </c>
      <c r="B102" s="477" t="s">
        <v>158</v>
      </c>
      <c r="C102" s="477" t="s">
        <v>284</v>
      </c>
      <c r="D102" s="478">
        <v>1</v>
      </c>
      <c r="E102" s="478"/>
      <c r="F102" s="478">
        <v>-261</v>
      </c>
      <c r="G102" s="479">
        <v>0</v>
      </c>
      <c r="H102" s="479">
        <v>15</v>
      </c>
      <c r="I102" s="895">
        <v>1315.73</v>
      </c>
      <c r="J102" s="914">
        <v>1.2358425775904199E-4</v>
      </c>
      <c r="K102" s="478"/>
      <c r="L102" s="517">
        <v>-488.86950045600003</v>
      </c>
      <c r="M102" s="57"/>
      <c r="N102" s="521" t="s">
        <v>354</v>
      </c>
      <c r="O102" s="477" t="s">
        <v>158</v>
      </c>
      <c r="P102" s="477" t="s">
        <v>284</v>
      </c>
      <c r="Q102" s="478">
        <v>1</v>
      </c>
      <c r="R102" s="478"/>
      <c r="S102" s="478">
        <v>-261</v>
      </c>
      <c r="T102" s="479">
        <v>0</v>
      </c>
      <c r="U102" s="479">
        <v>15</v>
      </c>
      <c r="V102" s="895">
        <v>1315.73</v>
      </c>
      <c r="W102" s="914">
        <v>4.9323994555463548E-4</v>
      </c>
      <c r="X102" s="478"/>
      <c r="Y102" s="517">
        <v>-488.86950045600003</v>
      </c>
    </row>
    <row r="103" spans="1:25" ht="15.75">
      <c r="A103" s="1143" t="s">
        <v>355</v>
      </c>
      <c r="B103" s="477" t="s">
        <v>158</v>
      </c>
      <c r="C103" s="477" t="s">
        <v>284</v>
      </c>
      <c r="D103" s="478">
        <v>0</v>
      </c>
      <c r="E103" s="478"/>
      <c r="F103" s="478">
        <v>0</v>
      </c>
      <c r="G103" s="479">
        <v>0</v>
      </c>
      <c r="H103" s="479">
        <v>0</v>
      </c>
      <c r="I103" s="895">
        <v>0</v>
      </c>
      <c r="J103" s="914">
        <v>0</v>
      </c>
      <c r="K103" s="478"/>
      <c r="L103" s="517">
        <v>0</v>
      </c>
      <c r="M103" s="57"/>
      <c r="N103" s="1143" t="s">
        <v>355</v>
      </c>
      <c r="O103" s="477" t="s">
        <v>158</v>
      </c>
      <c r="P103" s="477" t="s">
        <v>284</v>
      </c>
      <c r="Q103" s="478">
        <v>0</v>
      </c>
      <c r="R103" s="478"/>
      <c r="S103" s="478">
        <v>0</v>
      </c>
      <c r="T103" s="479">
        <v>0</v>
      </c>
      <c r="U103" s="479">
        <v>0</v>
      </c>
      <c r="V103" s="895">
        <v>0</v>
      </c>
      <c r="W103" s="914">
        <v>0</v>
      </c>
      <c r="X103" s="478"/>
      <c r="Y103" s="517">
        <v>0</v>
      </c>
    </row>
    <row r="104" spans="1:25" ht="15.75">
      <c r="A104" s="1143" t="s">
        <v>356</v>
      </c>
      <c r="B104" s="477" t="s">
        <v>158</v>
      </c>
      <c r="C104" s="477" t="s">
        <v>284</v>
      </c>
      <c r="D104" s="478">
        <v>1</v>
      </c>
      <c r="E104" s="478"/>
      <c r="F104" s="478">
        <v>-1140</v>
      </c>
      <c r="G104" s="479">
        <v>0</v>
      </c>
      <c r="H104" s="479">
        <v>160</v>
      </c>
      <c r="I104" s="895">
        <v>3982.26</v>
      </c>
      <c r="J104" s="914">
        <v>3.7404683810775957E-4</v>
      </c>
      <c r="K104" s="478"/>
      <c r="L104" s="517">
        <v>-180.69927820000001</v>
      </c>
      <c r="M104" s="57"/>
      <c r="N104" s="1143" t="s">
        <v>356</v>
      </c>
      <c r="O104" s="477" t="s">
        <v>158</v>
      </c>
      <c r="P104" s="477" t="s">
        <v>284</v>
      </c>
      <c r="Q104" s="478">
        <v>1</v>
      </c>
      <c r="R104" s="478"/>
      <c r="S104" s="478">
        <v>-1140</v>
      </c>
      <c r="T104" s="479">
        <v>0</v>
      </c>
      <c r="U104" s="479">
        <v>160</v>
      </c>
      <c r="V104" s="895">
        <v>3982.26</v>
      </c>
      <c r="W104" s="914">
        <v>1.492866853825939E-3</v>
      </c>
      <c r="X104" s="478"/>
      <c r="Y104" s="517">
        <v>-180.69927820000001</v>
      </c>
    </row>
    <row r="105" spans="1:25" ht="15.75">
      <c r="A105" s="1143" t="s">
        <v>357</v>
      </c>
      <c r="B105" s="477" t="s">
        <v>158</v>
      </c>
      <c r="C105" s="477" t="s">
        <v>286</v>
      </c>
      <c r="D105" s="478">
        <v>0</v>
      </c>
      <c r="E105" s="478"/>
      <c r="F105" s="478">
        <v>0</v>
      </c>
      <c r="G105" s="479">
        <v>0</v>
      </c>
      <c r="H105" s="479">
        <v>0</v>
      </c>
      <c r="I105" s="895">
        <v>0</v>
      </c>
      <c r="J105" s="914">
        <v>0</v>
      </c>
      <c r="K105" s="478"/>
      <c r="L105" s="517">
        <v>0</v>
      </c>
      <c r="M105" s="57"/>
      <c r="N105" s="1143" t="s">
        <v>357</v>
      </c>
      <c r="O105" s="477" t="s">
        <v>158</v>
      </c>
      <c r="P105" s="477" t="s">
        <v>286</v>
      </c>
      <c r="Q105" s="478">
        <v>0</v>
      </c>
      <c r="R105" s="478"/>
      <c r="S105" s="478">
        <v>0</v>
      </c>
      <c r="T105" s="479">
        <v>0</v>
      </c>
      <c r="U105" s="479">
        <v>0</v>
      </c>
      <c r="V105" s="895">
        <v>0</v>
      </c>
      <c r="W105" s="914">
        <v>0</v>
      </c>
      <c r="X105" s="478"/>
      <c r="Y105" s="517">
        <v>0</v>
      </c>
    </row>
    <row r="106" spans="1:25" ht="15.75">
      <c r="A106" s="1143" t="s">
        <v>358</v>
      </c>
      <c r="B106" s="477" t="s">
        <v>158</v>
      </c>
      <c r="C106" s="477" t="s">
        <v>286</v>
      </c>
      <c r="D106" s="478">
        <v>0</v>
      </c>
      <c r="E106" s="478"/>
      <c r="F106" s="478">
        <v>0</v>
      </c>
      <c r="G106" s="479">
        <v>0</v>
      </c>
      <c r="H106" s="479">
        <v>0</v>
      </c>
      <c r="I106" s="895">
        <v>0</v>
      </c>
      <c r="J106" s="914">
        <v>0</v>
      </c>
      <c r="K106" s="478">
        <v>10</v>
      </c>
      <c r="L106" s="517">
        <v>0</v>
      </c>
      <c r="M106" s="57"/>
      <c r="N106" s="1143" t="s">
        <v>358</v>
      </c>
      <c r="O106" s="477" t="s">
        <v>158</v>
      </c>
      <c r="P106" s="477" t="s">
        <v>286</v>
      </c>
      <c r="Q106" s="478">
        <v>0</v>
      </c>
      <c r="R106" s="478"/>
      <c r="S106" s="478">
        <v>0</v>
      </c>
      <c r="T106" s="479">
        <v>0</v>
      </c>
      <c r="U106" s="479">
        <v>0</v>
      </c>
      <c r="V106" s="895">
        <v>0</v>
      </c>
      <c r="W106" s="914">
        <v>0</v>
      </c>
      <c r="X106" s="478">
        <v>10</v>
      </c>
      <c r="Y106" s="517">
        <v>0</v>
      </c>
    </row>
    <row r="107" spans="1:25" ht="15.75">
      <c r="A107" s="1143"/>
      <c r="B107" s="477"/>
      <c r="C107" s="477"/>
      <c r="D107" s="478"/>
      <c r="E107" s="478"/>
      <c r="F107" s="478"/>
      <c r="G107" s="479"/>
      <c r="H107" s="479"/>
      <c r="I107" s="895"/>
      <c r="J107" s="914"/>
      <c r="K107" s="478"/>
      <c r="L107" s="517"/>
      <c r="M107" s="57"/>
      <c r="N107" s="1143"/>
      <c r="O107" s="477"/>
      <c r="P107" s="477"/>
      <c r="Q107" s="478">
        <v>0</v>
      </c>
      <c r="R107" s="478"/>
      <c r="S107" s="478">
        <v>0</v>
      </c>
      <c r="T107" s="479">
        <v>0</v>
      </c>
      <c r="U107" s="479">
        <v>0</v>
      </c>
      <c r="V107" s="895">
        <v>0</v>
      </c>
      <c r="W107" s="914"/>
      <c r="X107" s="1452"/>
      <c r="Y107" s="517">
        <v>0</v>
      </c>
    </row>
    <row r="108" spans="1:25" ht="15.75">
      <c r="A108" s="1147" t="s">
        <v>359</v>
      </c>
      <c r="B108" s="475"/>
      <c r="C108" s="475"/>
      <c r="D108" s="482"/>
      <c r="E108" s="482"/>
      <c r="F108" s="483"/>
      <c r="G108" s="483"/>
      <c r="H108" s="483"/>
      <c r="I108" s="958"/>
      <c r="J108" s="482"/>
      <c r="K108" s="476"/>
      <c r="L108" s="483"/>
      <c r="M108" s="57"/>
      <c r="N108" s="1147" t="s">
        <v>359</v>
      </c>
      <c r="O108" s="475"/>
      <c r="P108" s="475"/>
      <c r="Q108" s="482"/>
      <c r="R108" s="482"/>
      <c r="S108" s="483"/>
      <c r="T108" s="483"/>
      <c r="U108" s="483"/>
      <c r="V108" s="958"/>
      <c r="W108" s="476"/>
      <c r="X108" s="476"/>
      <c r="Y108" s="476"/>
    </row>
    <row r="109" spans="1:25" ht="15.75">
      <c r="A109" s="1143" t="s">
        <v>243</v>
      </c>
      <c r="B109" s="477" t="s">
        <v>294</v>
      </c>
      <c r="C109" s="477" t="s">
        <v>284</v>
      </c>
      <c r="D109" s="478">
        <v>11929</v>
      </c>
      <c r="E109" s="482"/>
      <c r="F109" s="483">
        <v>0</v>
      </c>
      <c r="G109" s="483">
        <v>0</v>
      </c>
      <c r="H109" s="483">
        <v>0</v>
      </c>
      <c r="I109" s="895">
        <v>1169771.75</v>
      </c>
      <c r="J109" s="914">
        <v>0.10987465017233446</v>
      </c>
      <c r="K109" s="478">
        <v>0</v>
      </c>
      <c r="L109" s="517">
        <v>0</v>
      </c>
      <c r="M109" s="57"/>
      <c r="N109" s="1143" t="s">
        <v>243</v>
      </c>
      <c r="O109" s="477" t="s">
        <v>294</v>
      </c>
      <c r="P109" s="477" t="s">
        <v>284</v>
      </c>
      <c r="Q109" s="478">
        <v>3223</v>
      </c>
      <c r="R109" s="482"/>
      <c r="S109" s="483"/>
      <c r="T109" s="483"/>
      <c r="U109" s="483"/>
      <c r="V109" s="895">
        <v>305462.18199999997</v>
      </c>
      <c r="W109" s="914">
        <v>0.11451144993173383</v>
      </c>
      <c r="X109" s="478">
        <v>0</v>
      </c>
      <c r="Y109" s="517">
        <v>0</v>
      </c>
    </row>
    <row r="110" spans="1:25" ht="15.75">
      <c r="A110" s="1143" t="s">
        <v>244</v>
      </c>
      <c r="B110" s="477" t="s">
        <v>294</v>
      </c>
      <c r="C110" s="477" t="s">
        <v>284</v>
      </c>
      <c r="D110" s="478">
        <v>11880</v>
      </c>
      <c r="E110" s="482"/>
      <c r="F110" s="483">
        <v>0</v>
      </c>
      <c r="G110" s="483">
        <v>0</v>
      </c>
      <c r="H110" s="483">
        <v>0</v>
      </c>
      <c r="I110" s="895">
        <v>437509.01</v>
      </c>
      <c r="J110" s="914">
        <v>4.1094469430463146E-2</v>
      </c>
      <c r="K110" s="478">
        <v>0</v>
      </c>
      <c r="L110" s="517">
        <v>0</v>
      </c>
      <c r="M110" s="57"/>
      <c r="N110" s="1143" t="s">
        <v>244</v>
      </c>
      <c r="O110" s="477" t="s">
        <v>294</v>
      </c>
      <c r="P110" s="477" t="s">
        <v>284</v>
      </c>
      <c r="Q110" s="478">
        <v>3207</v>
      </c>
      <c r="R110" s="482"/>
      <c r="S110" s="483"/>
      <c r="T110" s="483"/>
      <c r="U110" s="483"/>
      <c r="V110" s="895">
        <v>114173.74649999999</v>
      </c>
      <c r="W110" s="914">
        <v>4.2801374527774508E-2</v>
      </c>
      <c r="X110" s="478">
        <v>0</v>
      </c>
      <c r="Y110" s="517">
        <v>0</v>
      </c>
    </row>
    <row r="111" spans="1:25" ht="15.75">
      <c r="A111" s="486"/>
      <c r="B111" s="477"/>
      <c r="C111" s="477"/>
      <c r="D111" s="478"/>
      <c r="E111" s="479"/>
      <c r="F111" s="479"/>
      <c r="G111" s="479"/>
      <c r="H111" s="479"/>
      <c r="I111" s="895"/>
      <c r="J111" s="480"/>
      <c r="K111" s="478"/>
      <c r="L111" s="517"/>
      <c r="M111" s="57"/>
      <c r="N111" s="486"/>
      <c r="O111" s="477"/>
      <c r="P111" s="477"/>
      <c r="Q111" s="478"/>
      <c r="R111" s="478"/>
      <c r="S111" s="479"/>
      <c r="T111" s="479"/>
      <c r="U111" s="479"/>
      <c r="V111" s="895"/>
      <c r="W111" s="914"/>
      <c r="X111" s="1452"/>
      <c r="Y111" s="517"/>
    </row>
    <row r="112" spans="1:25" ht="15.75">
      <c r="A112" s="1141" t="s">
        <v>360</v>
      </c>
      <c r="B112" s="475"/>
      <c r="C112" s="475"/>
      <c r="D112" s="482"/>
      <c r="E112" s="482"/>
      <c r="F112" s="483"/>
      <c r="G112" s="483"/>
      <c r="H112" s="483"/>
      <c r="I112" s="958"/>
      <c r="J112" s="482"/>
      <c r="K112" s="476"/>
      <c r="L112" s="483"/>
      <c r="M112" s="57"/>
      <c r="N112" s="1141" t="s">
        <v>360</v>
      </c>
      <c r="O112" s="475"/>
      <c r="P112" s="475"/>
      <c r="Q112" s="482"/>
      <c r="R112" s="482"/>
      <c r="S112" s="483"/>
      <c r="T112" s="483"/>
      <c r="U112" s="483"/>
      <c r="V112" s="958"/>
      <c r="W112" s="488"/>
      <c r="X112" s="476"/>
      <c r="Y112" s="476"/>
    </row>
    <row r="113" spans="1:25" ht="15.75">
      <c r="A113" s="1133" t="s">
        <v>361</v>
      </c>
      <c r="B113" s="477" t="s">
        <v>294</v>
      </c>
      <c r="C113" s="477" t="s">
        <v>284</v>
      </c>
      <c r="D113" s="478">
        <v>0</v>
      </c>
      <c r="E113" s="478"/>
      <c r="F113" s="479">
        <v>0</v>
      </c>
      <c r="G113" s="479">
        <v>0</v>
      </c>
      <c r="H113" s="479">
        <v>0</v>
      </c>
      <c r="I113" s="959">
        <v>0</v>
      </c>
      <c r="J113" s="914">
        <v>0</v>
      </c>
      <c r="K113" s="478">
        <v>0</v>
      </c>
      <c r="L113" s="517">
        <v>0</v>
      </c>
      <c r="M113" s="57"/>
      <c r="N113" s="1132" t="s">
        <v>361</v>
      </c>
      <c r="O113" s="477" t="s">
        <v>294</v>
      </c>
      <c r="P113" s="477" t="s">
        <v>284</v>
      </c>
      <c r="Q113" s="478">
        <v>0</v>
      </c>
      <c r="R113" s="478"/>
      <c r="S113" s="479">
        <v>0</v>
      </c>
      <c r="T113" s="479">
        <v>0</v>
      </c>
      <c r="U113" s="479">
        <v>0</v>
      </c>
      <c r="V113" s="959">
        <v>0</v>
      </c>
      <c r="W113" s="914">
        <v>0</v>
      </c>
      <c r="X113" s="478">
        <v>0</v>
      </c>
      <c r="Y113" s="517">
        <v>0</v>
      </c>
    </row>
    <row r="114" spans="1:25" ht="15.75">
      <c r="A114" s="918" t="s">
        <v>362</v>
      </c>
      <c r="B114" s="919" t="s">
        <v>294</v>
      </c>
      <c r="C114" s="919" t="s">
        <v>284</v>
      </c>
      <c r="D114" s="478">
        <v>2</v>
      </c>
      <c r="E114" s="478"/>
      <c r="F114" s="479">
        <v>0</v>
      </c>
      <c r="G114" s="479">
        <v>0</v>
      </c>
      <c r="H114" s="479">
        <v>0</v>
      </c>
      <c r="I114" s="959">
        <v>25457.5</v>
      </c>
      <c r="J114" s="914">
        <v>2.3911792251455929E-3</v>
      </c>
      <c r="K114" s="478"/>
      <c r="L114" s="517">
        <v>0</v>
      </c>
      <c r="M114" s="57"/>
      <c r="N114" s="922" t="s">
        <v>362</v>
      </c>
      <c r="O114" s="919" t="s">
        <v>294</v>
      </c>
      <c r="P114" s="919" t="s">
        <v>284</v>
      </c>
      <c r="Q114" s="920">
        <v>0</v>
      </c>
      <c r="R114" s="920"/>
      <c r="S114" s="921">
        <v>0</v>
      </c>
      <c r="T114" s="921">
        <v>0</v>
      </c>
      <c r="U114" s="921">
        <v>0</v>
      </c>
      <c r="V114" s="960">
        <v>0</v>
      </c>
      <c r="W114" s="914">
        <v>0</v>
      </c>
      <c r="X114" s="1452"/>
      <c r="Y114" s="517">
        <v>0</v>
      </c>
    </row>
    <row r="115" spans="1:25" ht="15.75">
      <c r="A115" s="918" t="s">
        <v>363</v>
      </c>
      <c r="B115" s="919" t="s">
        <v>294</v>
      </c>
      <c r="C115" s="919" t="s">
        <v>284</v>
      </c>
      <c r="D115" s="920">
        <v>265</v>
      </c>
      <c r="E115" s="920"/>
      <c r="F115" s="921">
        <v>0</v>
      </c>
      <c r="G115" s="921">
        <v>0</v>
      </c>
      <c r="H115" s="921">
        <v>0</v>
      </c>
      <c r="I115" s="960">
        <v>1478428</v>
      </c>
      <c r="J115" s="923">
        <v>0.13886620129523908</v>
      </c>
      <c r="K115" s="478"/>
      <c r="L115" s="517">
        <v>0</v>
      </c>
      <c r="M115" s="57"/>
      <c r="N115" s="922" t="s">
        <v>363</v>
      </c>
      <c r="O115" s="919" t="s">
        <v>294</v>
      </c>
      <c r="P115" s="919" t="s">
        <v>284</v>
      </c>
      <c r="Q115" s="920">
        <v>70</v>
      </c>
      <c r="R115" s="920"/>
      <c r="S115" s="921">
        <v>0</v>
      </c>
      <c r="T115" s="921">
        <v>0</v>
      </c>
      <c r="U115" s="921">
        <v>0</v>
      </c>
      <c r="V115" s="960">
        <v>386058.68</v>
      </c>
      <c r="W115" s="914">
        <v>0.14472540893959585</v>
      </c>
      <c r="X115" s="1452"/>
      <c r="Y115" s="517">
        <v>0</v>
      </c>
    </row>
    <row r="116" spans="1:25" ht="15.75">
      <c r="A116" s="918" t="s">
        <v>364</v>
      </c>
      <c r="B116" s="919" t="s">
        <v>294</v>
      </c>
      <c r="C116" s="919" t="s">
        <v>284</v>
      </c>
      <c r="D116" s="920">
        <v>295</v>
      </c>
      <c r="E116" s="920"/>
      <c r="F116" s="921">
        <v>0</v>
      </c>
      <c r="G116" s="921">
        <v>0</v>
      </c>
      <c r="H116" s="921">
        <v>0</v>
      </c>
      <c r="I116" s="960">
        <v>983766</v>
      </c>
      <c r="J116" s="923">
        <v>9.2403449734050055E-2</v>
      </c>
      <c r="K116" s="478"/>
      <c r="L116" s="517">
        <v>0</v>
      </c>
      <c r="M116" s="57"/>
      <c r="N116" s="922" t="s">
        <v>364</v>
      </c>
      <c r="O116" s="919" t="s">
        <v>294</v>
      </c>
      <c r="P116" s="919" t="s">
        <v>284</v>
      </c>
      <c r="Q116" s="920">
        <v>74</v>
      </c>
      <c r="R116" s="920"/>
      <c r="S116" s="921">
        <v>0</v>
      </c>
      <c r="T116" s="921">
        <v>0</v>
      </c>
      <c r="U116" s="921">
        <v>0</v>
      </c>
      <c r="V116" s="960">
        <v>241639.6</v>
      </c>
      <c r="W116" s="914">
        <v>9.0585684865317276E-2</v>
      </c>
      <c r="X116" s="1452"/>
      <c r="Y116" s="517">
        <v>0</v>
      </c>
    </row>
    <row r="117" spans="1:25" ht="15.75">
      <c r="A117" s="918" t="s">
        <v>365</v>
      </c>
      <c r="B117" s="919" t="s">
        <v>294</v>
      </c>
      <c r="C117" s="919" t="s">
        <v>284</v>
      </c>
      <c r="D117" s="920">
        <v>9</v>
      </c>
      <c r="E117" s="920"/>
      <c r="F117" s="921">
        <v>0</v>
      </c>
      <c r="G117" s="921">
        <v>0</v>
      </c>
      <c r="H117" s="921">
        <v>0</v>
      </c>
      <c r="I117" s="960">
        <v>50022</v>
      </c>
      <c r="J117" s="923">
        <v>4.6984804949516982E-3</v>
      </c>
      <c r="K117" s="478"/>
      <c r="L117" s="517">
        <v>0</v>
      </c>
      <c r="M117" s="57"/>
      <c r="N117" s="922" t="s">
        <v>365</v>
      </c>
      <c r="O117" s="919" t="s">
        <v>294</v>
      </c>
      <c r="P117" s="919" t="s">
        <v>284</v>
      </c>
      <c r="Q117" s="920">
        <v>1</v>
      </c>
      <c r="R117" s="920"/>
      <c r="S117" s="921">
        <v>0</v>
      </c>
      <c r="T117" s="921">
        <v>0</v>
      </c>
      <c r="U117" s="921">
        <v>0</v>
      </c>
      <c r="V117" s="960">
        <v>5558</v>
      </c>
      <c r="W117" s="914">
        <v>2.0835791669967731E-3</v>
      </c>
      <c r="X117" s="1452"/>
      <c r="Y117" s="517">
        <v>0</v>
      </c>
    </row>
    <row r="118" spans="1:25" ht="15.75">
      <c r="A118" s="1059" t="s">
        <v>366</v>
      </c>
      <c r="B118" s="919" t="s">
        <v>294</v>
      </c>
      <c r="C118" s="919" t="s">
        <v>284</v>
      </c>
      <c r="D118" s="920">
        <v>11</v>
      </c>
      <c r="E118" s="920"/>
      <c r="F118" s="921">
        <v>0</v>
      </c>
      <c r="G118" s="921">
        <v>0</v>
      </c>
      <c r="H118" s="921">
        <v>0</v>
      </c>
      <c r="I118" s="960">
        <v>102267.09</v>
      </c>
      <c r="J118" s="923">
        <v>9.6057720131236222E-3</v>
      </c>
      <c r="K118" s="478"/>
      <c r="L118" s="517">
        <v>0</v>
      </c>
      <c r="M118" s="57"/>
      <c r="N118" s="922" t="s">
        <v>366</v>
      </c>
      <c r="O118" s="919" t="s">
        <v>294</v>
      </c>
      <c r="P118" s="919" t="s">
        <v>284</v>
      </c>
      <c r="Q118" s="920">
        <v>2</v>
      </c>
      <c r="R118" s="920"/>
      <c r="S118" s="921">
        <v>0</v>
      </c>
      <c r="T118" s="921">
        <v>0</v>
      </c>
      <c r="U118" s="921">
        <v>0</v>
      </c>
      <c r="V118" s="960">
        <v>26678.38</v>
      </c>
      <c r="W118" s="914">
        <v>1.0001172503998448E-2</v>
      </c>
      <c r="X118" s="1452"/>
      <c r="Y118" s="517">
        <v>0</v>
      </c>
    </row>
    <row r="119" spans="1:25" ht="15.75">
      <c r="A119" s="1059" t="s">
        <v>367</v>
      </c>
      <c r="B119" s="919" t="s">
        <v>294</v>
      </c>
      <c r="C119" s="919" t="s">
        <v>284</v>
      </c>
      <c r="D119" s="920">
        <v>11803</v>
      </c>
      <c r="E119" s="920"/>
      <c r="F119" s="921">
        <v>0</v>
      </c>
      <c r="G119" s="921">
        <v>0</v>
      </c>
      <c r="H119" s="921">
        <v>0</v>
      </c>
      <c r="I119" s="960">
        <v>1411166.68</v>
      </c>
      <c r="J119" s="923">
        <v>0.13254846109923121</v>
      </c>
      <c r="K119" s="478"/>
      <c r="L119" s="517">
        <v>0</v>
      </c>
      <c r="M119" s="57"/>
      <c r="N119" s="922" t="s">
        <v>367</v>
      </c>
      <c r="O119" s="919" t="s">
        <v>294</v>
      </c>
      <c r="P119" s="919" t="s">
        <v>284</v>
      </c>
      <c r="Q119" s="920">
        <v>3168</v>
      </c>
      <c r="R119" s="920"/>
      <c r="S119" s="921">
        <v>0</v>
      </c>
      <c r="T119" s="921">
        <v>0</v>
      </c>
      <c r="U119" s="921">
        <v>0</v>
      </c>
      <c r="V119" s="960">
        <v>377845.46799999999</v>
      </c>
      <c r="W119" s="914">
        <v>0.141646445748281</v>
      </c>
      <c r="X119" s="1452"/>
      <c r="Y119" s="517">
        <v>0</v>
      </c>
    </row>
    <row r="120" spans="1:25" ht="15.75">
      <c r="A120" s="918" t="s">
        <v>368</v>
      </c>
      <c r="B120" s="919" t="s">
        <v>294</v>
      </c>
      <c r="C120" s="919" t="s">
        <v>284</v>
      </c>
      <c r="D120" s="920">
        <v>3156</v>
      </c>
      <c r="E120" s="920"/>
      <c r="F120" s="921">
        <v>0</v>
      </c>
      <c r="G120" s="921">
        <v>0</v>
      </c>
      <c r="H120" s="921">
        <v>0</v>
      </c>
      <c r="I120" s="960">
        <v>105113.79</v>
      </c>
      <c r="J120" s="923">
        <v>9.8731576519421223E-3</v>
      </c>
      <c r="K120" s="478"/>
      <c r="L120" s="517">
        <v>0</v>
      </c>
      <c r="M120" s="57"/>
      <c r="N120" s="922" t="s">
        <v>368</v>
      </c>
      <c r="O120" s="919" t="s">
        <v>294</v>
      </c>
      <c r="P120" s="919" t="s">
        <v>284</v>
      </c>
      <c r="Q120" s="920">
        <v>918</v>
      </c>
      <c r="R120" s="920"/>
      <c r="S120" s="921">
        <v>0</v>
      </c>
      <c r="T120" s="921">
        <v>0</v>
      </c>
      <c r="U120" s="921">
        <v>0</v>
      </c>
      <c r="V120" s="960">
        <v>27354.38</v>
      </c>
      <c r="W120" s="914">
        <v>1.025459091293868E-2</v>
      </c>
      <c r="X120" s="1452"/>
      <c r="Y120" s="517">
        <v>0</v>
      </c>
    </row>
    <row r="121" spans="1:25" ht="15.75">
      <c r="A121" s="918" t="s">
        <v>369</v>
      </c>
      <c r="B121" s="919" t="s">
        <v>294</v>
      </c>
      <c r="C121" s="919" t="s">
        <v>284</v>
      </c>
      <c r="D121" s="920">
        <v>2</v>
      </c>
      <c r="E121" s="920"/>
      <c r="F121" s="921">
        <v>0</v>
      </c>
      <c r="G121" s="921">
        <v>0</v>
      </c>
      <c r="H121" s="921">
        <v>0</v>
      </c>
      <c r="I121" s="960">
        <v>2300</v>
      </c>
      <c r="J121" s="923">
        <v>2.1603504734694546E-4</v>
      </c>
      <c r="K121" s="478"/>
      <c r="L121" s="517">
        <v>0</v>
      </c>
      <c r="M121" s="57"/>
      <c r="N121" s="922" t="s">
        <v>369</v>
      </c>
      <c r="O121" s="919" t="s">
        <v>294</v>
      </c>
      <c r="P121" s="919" t="s">
        <v>284</v>
      </c>
      <c r="Q121" s="920">
        <v>0</v>
      </c>
      <c r="R121" s="920"/>
      <c r="S121" s="921">
        <v>0</v>
      </c>
      <c r="T121" s="921">
        <v>0</v>
      </c>
      <c r="U121" s="921">
        <v>0</v>
      </c>
      <c r="V121" s="960">
        <v>0</v>
      </c>
      <c r="W121" s="914">
        <v>0</v>
      </c>
      <c r="X121" s="1452"/>
      <c r="Y121" s="517">
        <v>0</v>
      </c>
    </row>
    <row r="122" spans="1:25" ht="15.75">
      <c r="A122" s="918" t="s">
        <v>370</v>
      </c>
      <c r="B122" s="919" t="s">
        <v>294</v>
      </c>
      <c r="C122" s="919" t="s">
        <v>284</v>
      </c>
      <c r="D122" s="920">
        <v>14</v>
      </c>
      <c r="E122" s="920"/>
      <c r="F122" s="921">
        <v>0</v>
      </c>
      <c r="G122" s="921">
        <v>0</v>
      </c>
      <c r="H122" s="921">
        <v>0</v>
      </c>
      <c r="I122" s="960">
        <v>2781.07</v>
      </c>
      <c r="J122" s="923">
        <v>2.6122112570659548E-4</v>
      </c>
      <c r="K122" s="478"/>
      <c r="L122" s="517">
        <v>0</v>
      </c>
      <c r="M122" s="57"/>
      <c r="N122" s="922" t="s">
        <v>370</v>
      </c>
      <c r="O122" s="919" t="s">
        <v>294</v>
      </c>
      <c r="P122" s="919" t="s">
        <v>284</v>
      </c>
      <c r="Q122" s="920">
        <v>1</v>
      </c>
      <c r="R122" s="920"/>
      <c r="S122" s="921">
        <v>0</v>
      </c>
      <c r="T122" s="921">
        <v>0</v>
      </c>
      <c r="U122" s="921">
        <v>0</v>
      </c>
      <c r="V122" s="960">
        <v>214.36</v>
      </c>
      <c r="W122" s="914">
        <v>8.0359127426669349E-5</v>
      </c>
      <c r="X122" s="1452"/>
      <c r="Y122" s="517">
        <v>0</v>
      </c>
    </row>
    <row r="123" spans="1:25" ht="15.75">
      <c r="A123" s="918" t="s">
        <v>371</v>
      </c>
      <c r="B123" s="919" t="s">
        <v>294</v>
      </c>
      <c r="C123" s="919" t="s">
        <v>284</v>
      </c>
      <c r="D123" s="920">
        <v>7757</v>
      </c>
      <c r="E123" s="920"/>
      <c r="F123" s="921">
        <v>0</v>
      </c>
      <c r="G123" s="921">
        <v>0</v>
      </c>
      <c r="H123" s="921">
        <v>0</v>
      </c>
      <c r="I123" s="960">
        <v>193925</v>
      </c>
      <c r="J123" s="923">
        <v>1.8215041981198433E-2</v>
      </c>
      <c r="K123" s="478"/>
      <c r="L123" s="517">
        <v>0</v>
      </c>
      <c r="M123" s="57"/>
      <c r="N123" s="922" t="s">
        <v>371</v>
      </c>
      <c r="O123" s="919" t="s">
        <v>294</v>
      </c>
      <c r="P123" s="919" t="s">
        <v>284</v>
      </c>
      <c r="Q123" s="920">
        <v>1263</v>
      </c>
      <c r="R123" s="920"/>
      <c r="S123" s="921">
        <v>0</v>
      </c>
      <c r="T123" s="921">
        <v>0</v>
      </c>
      <c r="U123" s="921">
        <v>0</v>
      </c>
      <c r="V123" s="960">
        <v>31575</v>
      </c>
      <c r="W123" s="914">
        <v>1.1836813997467274E-2</v>
      </c>
      <c r="X123" s="1452"/>
      <c r="Y123" s="517">
        <v>0</v>
      </c>
    </row>
    <row r="124" spans="1:25" ht="15.75">
      <c r="A124" s="918" t="s">
        <v>372</v>
      </c>
      <c r="B124" s="919" t="s">
        <v>294</v>
      </c>
      <c r="C124" s="919"/>
      <c r="D124" s="920">
        <v>7757</v>
      </c>
      <c r="E124" s="920"/>
      <c r="F124" s="921">
        <v>0</v>
      </c>
      <c r="G124" s="921">
        <v>0</v>
      </c>
      <c r="H124" s="921">
        <v>0</v>
      </c>
      <c r="I124" s="960">
        <v>116355</v>
      </c>
      <c r="J124" s="923">
        <v>1.092902518871906E-2</v>
      </c>
      <c r="K124" s="478"/>
      <c r="L124" s="517">
        <v>0</v>
      </c>
      <c r="M124" s="57"/>
      <c r="N124" s="922" t="s">
        <v>372</v>
      </c>
      <c r="O124" s="919" t="s">
        <v>294</v>
      </c>
      <c r="P124" s="919"/>
      <c r="Q124" s="920">
        <v>1263</v>
      </c>
      <c r="R124" s="920"/>
      <c r="S124" s="921">
        <v>0</v>
      </c>
      <c r="T124" s="921">
        <v>0</v>
      </c>
      <c r="U124" s="921">
        <v>0</v>
      </c>
      <c r="V124" s="960">
        <v>18945</v>
      </c>
      <c r="W124" s="914">
        <v>7.1020883984803645E-3</v>
      </c>
      <c r="X124" s="1452"/>
      <c r="Y124" s="517">
        <v>0</v>
      </c>
    </row>
    <row r="125" spans="1:25" ht="15.75">
      <c r="A125" s="918"/>
      <c r="B125" s="919"/>
      <c r="C125" s="919"/>
      <c r="D125" s="920">
        <v>0</v>
      </c>
      <c r="E125" s="920"/>
      <c r="F125" s="921">
        <v>0</v>
      </c>
      <c r="G125" s="921">
        <v>0</v>
      </c>
      <c r="H125" s="921">
        <v>0</v>
      </c>
      <c r="I125" s="960">
        <v>0</v>
      </c>
      <c r="J125" s="923"/>
      <c r="K125" s="478"/>
      <c r="L125" s="517"/>
      <c r="M125" s="57"/>
      <c r="N125" s="922"/>
      <c r="O125" s="919"/>
      <c r="P125" s="919"/>
      <c r="Q125" s="920"/>
      <c r="R125" s="920"/>
      <c r="S125" s="921"/>
      <c r="T125" s="921"/>
      <c r="U125" s="921"/>
      <c r="V125" s="960"/>
      <c r="W125" s="923"/>
      <c r="X125" s="1452"/>
      <c r="Y125" s="517"/>
    </row>
    <row r="126" spans="1:25" ht="16.5" thickBot="1">
      <c r="A126" s="793"/>
      <c r="B126" s="489"/>
      <c r="C126" s="489"/>
      <c r="D126" s="490"/>
      <c r="E126" s="490"/>
      <c r="F126" s="491"/>
      <c r="G126" s="492"/>
      <c r="H126" s="493"/>
      <c r="I126" s="961"/>
      <c r="J126" s="494"/>
      <c r="K126" s="476"/>
      <c r="L126" s="476"/>
      <c r="M126" s="57"/>
      <c r="N126" s="793"/>
      <c r="O126" s="489"/>
      <c r="P126" s="489"/>
      <c r="Q126" s="490"/>
      <c r="R126" s="490"/>
      <c r="S126" s="491"/>
      <c r="T126" s="492"/>
      <c r="U126" s="493"/>
      <c r="V126" s="961"/>
      <c r="W126" s="494"/>
      <c r="X126" s="476"/>
      <c r="Y126" s="476"/>
    </row>
    <row r="127" spans="1:25" ht="16.5" thickBot="1">
      <c r="A127" s="495" t="s">
        <v>48</v>
      </c>
      <c r="B127" s="1301"/>
      <c r="C127" s="1302"/>
      <c r="D127" s="1303">
        <f t="shared" ref="D127:I127" si="0">SUM(D9:D125)</f>
        <v>547433.16</v>
      </c>
      <c r="E127" s="1303">
        <f t="shared" si="0"/>
        <v>0</v>
      </c>
      <c r="F127" s="1303">
        <f t="shared" si="0"/>
        <v>1902558.716</v>
      </c>
      <c r="G127" s="1303">
        <f t="shared" si="0"/>
        <v>299.76644699999997</v>
      </c>
      <c r="H127" s="1303">
        <f t="shared" si="0"/>
        <v>218497.70560000002</v>
      </c>
      <c r="I127" s="1303">
        <f t="shared" si="0"/>
        <v>10646420.699999999</v>
      </c>
      <c r="J127" s="1321">
        <v>1</v>
      </c>
      <c r="K127" s="1453">
        <v>0</v>
      </c>
      <c r="L127" s="1454">
        <f>SUM(L9:L125)</f>
        <v>1697837.7281791805</v>
      </c>
      <c r="M127" s="57"/>
      <c r="N127" s="495" t="s">
        <v>48</v>
      </c>
      <c r="O127" s="1301"/>
      <c r="P127" s="1302"/>
      <c r="Q127" s="1303">
        <f t="shared" ref="Q127:V127" si="1">SUM(Q9:Q125)</f>
        <v>34178.979999999996</v>
      </c>
      <c r="R127" s="1303">
        <f t="shared" si="1"/>
        <v>0</v>
      </c>
      <c r="S127" s="1303">
        <f t="shared" si="1"/>
        <v>601162.16200000001</v>
      </c>
      <c r="T127" s="1303">
        <f t="shared" si="1"/>
        <v>58.190199999999997</v>
      </c>
      <c r="U127" s="1303">
        <f t="shared" si="1"/>
        <v>26362.195600000006</v>
      </c>
      <c r="V127" s="1304">
        <f t="shared" si="1"/>
        <v>2667525.2315999991</v>
      </c>
      <c r="W127" s="1305">
        <v>1</v>
      </c>
      <c r="X127" s="1453">
        <v>0</v>
      </c>
      <c r="Y127" s="1454">
        <v>1310483.775445313</v>
      </c>
    </row>
    <row r="128" spans="1:25" ht="15.75">
      <c r="A128" s="57"/>
      <c r="B128" s="57"/>
      <c r="C128" s="57"/>
      <c r="D128" s="57"/>
      <c r="E128" s="57"/>
      <c r="F128" s="57"/>
      <c r="G128" s="57"/>
      <c r="H128" s="57"/>
      <c r="I128" s="57"/>
      <c r="J128" s="57"/>
      <c r="K128" s="57"/>
      <c r="L128" s="57"/>
      <c r="M128" s="57"/>
      <c r="N128" s="57"/>
      <c r="O128" s="57"/>
      <c r="P128" s="57"/>
      <c r="Q128" s="57"/>
      <c r="R128" s="57"/>
      <c r="S128" s="57"/>
      <c r="T128" s="57"/>
      <c r="U128" s="57"/>
      <c r="V128" s="258"/>
      <c r="W128" s="465"/>
      <c r="X128" s="1282"/>
      <c r="Y128" s="57"/>
    </row>
    <row r="129" spans="1:25" ht="16.5" thickBot="1">
      <c r="A129" s="57"/>
      <c r="B129" s="57"/>
      <c r="C129" s="57"/>
      <c r="D129" s="57"/>
      <c r="E129" s="57"/>
      <c r="F129" s="57"/>
      <c r="G129" s="57"/>
      <c r="H129" s="1319"/>
      <c r="I129" s="57"/>
      <c r="J129" s="57"/>
      <c r="K129" s="57"/>
      <c r="L129" s="57"/>
      <c r="M129" s="57"/>
      <c r="N129" s="57"/>
      <c r="O129" s="57"/>
      <c r="P129" s="57"/>
      <c r="Q129" s="57"/>
      <c r="R129" s="57"/>
      <c r="S129" s="57"/>
      <c r="T129" s="57"/>
      <c r="U129" s="57"/>
      <c r="V129" s="465"/>
      <c r="W129" s="1058"/>
      <c r="X129" s="465"/>
      <c r="Y129" s="57"/>
    </row>
    <row r="130" spans="1:25" ht="16.5" thickBot="1">
      <c r="A130" s="496" t="s">
        <v>373</v>
      </c>
      <c r="B130" s="533" t="s">
        <v>374</v>
      </c>
      <c r="C130" s="57"/>
      <c r="D130" s="57"/>
      <c r="E130" s="57"/>
      <c r="F130" s="57"/>
      <c r="G130" s="57"/>
      <c r="H130" s="1320"/>
      <c r="I130" s="258"/>
      <c r="J130" s="57"/>
      <c r="K130" s="57"/>
      <c r="L130" s="57"/>
      <c r="M130" s="57"/>
      <c r="N130" s="496" t="s">
        <v>373</v>
      </c>
      <c r="O130" s="533" t="s">
        <v>374</v>
      </c>
      <c r="P130" s="57"/>
      <c r="Q130" s="57"/>
      <c r="R130" s="57"/>
      <c r="S130" s="57"/>
      <c r="T130" s="57"/>
      <c r="U130" s="57"/>
      <c r="V130" s="1431"/>
      <c r="W130" s="57"/>
      <c r="X130" s="57"/>
      <c r="Y130" s="57"/>
    </row>
    <row r="131" spans="1:25" ht="34.5">
      <c r="A131" s="1752" t="s">
        <v>375</v>
      </c>
      <c r="B131" s="1753" t="s">
        <v>376</v>
      </c>
      <c r="C131" s="57"/>
      <c r="D131" s="57"/>
      <c r="E131" s="57"/>
      <c r="F131" s="175"/>
      <c r="I131" s="1281"/>
      <c r="J131" s="57"/>
      <c r="K131" s="57"/>
      <c r="L131" s="57"/>
      <c r="M131" s="57"/>
      <c r="N131" s="1752" t="s">
        <v>375</v>
      </c>
      <c r="O131" s="1753" t="s">
        <v>377</v>
      </c>
      <c r="P131" s="57"/>
      <c r="Q131" s="57"/>
      <c r="R131" s="57"/>
      <c r="S131" s="57"/>
      <c r="T131" s="57"/>
      <c r="U131" s="171"/>
      <c r="V131" s="1431"/>
      <c r="W131" s="171"/>
      <c r="X131" s="57"/>
      <c r="Y131" s="57"/>
    </row>
    <row r="132" spans="1:25" ht="31.5">
      <c r="A132" s="1754" t="s">
        <v>378</v>
      </c>
      <c r="B132" s="1753" t="s">
        <v>72</v>
      </c>
      <c r="C132" s="57"/>
      <c r="D132" s="57"/>
      <c r="E132" s="57"/>
      <c r="F132" s="57"/>
      <c r="G132" s="1578"/>
      <c r="H132" s="1578"/>
      <c r="I132" s="1578"/>
      <c r="J132" s="57"/>
      <c r="K132" s="911"/>
      <c r="L132" s="911"/>
      <c r="M132" s="57"/>
      <c r="N132" s="1754" t="s">
        <v>378</v>
      </c>
      <c r="O132" s="1753" t="s">
        <v>72</v>
      </c>
      <c r="P132" s="57"/>
      <c r="Q132" s="57"/>
      <c r="R132" s="57"/>
      <c r="S132" s="258"/>
      <c r="T132" s="175"/>
      <c r="U132" s="57"/>
      <c r="V132" s="57"/>
      <c r="W132" s="57"/>
      <c r="X132" s="57"/>
      <c r="Y132" s="57"/>
    </row>
    <row r="133" spans="1:25" ht="34.5">
      <c r="A133" s="1755" t="s">
        <v>379</v>
      </c>
      <c r="B133" s="1753" t="s">
        <v>380</v>
      </c>
      <c r="C133" s="57"/>
      <c r="D133" s="57"/>
      <c r="E133" s="57"/>
      <c r="F133" s="175"/>
      <c r="G133" s="1578"/>
      <c r="H133" s="1578"/>
      <c r="I133" s="1578"/>
      <c r="J133" s="57"/>
      <c r="K133" s="911"/>
      <c r="L133" s="57"/>
      <c r="M133" s="57"/>
      <c r="N133" s="1755" t="s">
        <v>379</v>
      </c>
      <c r="O133" s="1753" t="s">
        <v>381</v>
      </c>
      <c r="P133" s="57"/>
      <c r="Q133" s="57"/>
      <c r="R133" s="57"/>
      <c r="S133" s="57"/>
      <c r="T133" s="57"/>
      <c r="U133" s="175"/>
      <c r="V133" s="57"/>
      <c r="W133" s="57"/>
      <c r="X133" s="57"/>
      <c r="Y133" s="57"/>
    </row>
    <row r="134" spans="1:25" ht="32.25" thickBot="1">
      <c r="A134" s="1455" t="s">
        <v>382</v>
      </c>
      <c r="B134" s="1756" t="s">
        <v>383</v>
      </c>
      <c r="C134" s="57"/>
      <c r="D134" s="175"/>
      <c r="E134" s="57"/>
      <c r="F134" s="57"/>
      <c r="G134" s="1578"/>
      <c r="H134" s="1578"/>
      <c r="I134" s="1578"/>
      <c r="J134" s="57"/>
      <c r="K134" s="57"/>
      <c r="L134" s="57"/>
      <c r="M134" s="57"/>
      <c r="N134" s="1455" t="s">
        <v>382</v>
      </c>
      <c r="O134" s="1756" t="s">
        <v>384</v>
      </c>
      <c r="P134" s="57"/>
      <c r="Q134" s="57"/>
      <c r="R134" s="57"/>
      <c r="S134" s="57"/>
      <c r="T134" s="57"/>
      <c r="U134" s="57"/>
      <c r="V134" s="57"/>
      <c r="W134" s="57"/>
      <c r="X134" s="57"/>
      <c r="Y134" s="57"/>
    </row>
    <row r="135" spans="1:25" ht="16.5" thickBot="1">
      <c r="A135" s="57"/>
      <c r="B135" s="57"/>
      <c r="C135" s="57"/>
      <c r="D135" s="57"/>
      <c r="E135" s="57"/>
      <c r="F135" s="57"/>
      <c r="G135" s="57"/>
      <c r="H135" s="57"/>
      <c r="I135" s="1578"/>
      <c r="J135" s="57"/>
      <c r="K135" s="57"/>
      <c r="L135" s="57"/>
      <c r="M135" s="57"/>
      <c r="N135" s="57"/>
      <c r="O135" s="57"/>
      <c r="P135" s="57"/>
      <c r="S135" s="57"/>
      <c r="T135" s="57"/>
      <c r="U135" s="57"/>
      <c r="V135" s="57"/>
      <c r="W135" s="57"/>
      <c r="X135" s="57"/>
      <c r="Y135" s="57"/>
    </row>
    <row r="136" spans="1:25" ht="16.5" thickBot="1">
      <c r="A136" s="496" t="s">
        <v>385</v>
      </c>
      <c r="B136" s="533" t="s">
        <v>374</v>
      </c>
      <c r="C136" s="57"/>
      <c r="D136" s="184"/>
      <c r="E136" s="57"/>
      <c r="F136" s="57"/>
      <c r="G136" s="57"/>
      <c r="H136" s="57"/>
      <c r="I136" s="1578"/>
      <c r="J136" s="57"/>
      <c r="K136" s="57"/>
      <c r="L136" s="57"/>
      <c r="M136" s="57"/>
      <c r="N136" s="496" t="s">
        <v>385</v>
      </c>
      <c r="O136" s="533" t="s">
        <v>374</v>
      </c>
      <c r="P136" s="57"/>
      <c r="Q136" s="57"/>
      <c r="S136" s="57"/>
      <c r="T136" s="57"/>
      <c r="U136" s="57"/>
      <c r="V136" s="57"/>
      <c r="W136" s="57"/>
      <c r="X136" s="57"/>
      <c r="Y136" s="57"/>
    </row>
    <row r="137" spans="1:25" ht="35.25" thickBot="1">
      <c r="A137" s="1757" t="s">
        <v>386</v>
      </c>
      <c r="B137" s="1756" t="s">
        <v>387</v>
      </c>
      <c r="C137" s="57"/>
      <c r="D137" s="57"/>
      <c r="E137" s="57"/>
      <c r="F137" s="57"/>
      <c r="G137" s="57"/>
      <c r="H137" s="57"/>
      <c r="I137" s="1578"/>
      <c r="J137" s="1578"/>
      <c r="K137" s="57"/>
      <c r="L137" s="57"/>
      <c r="M137" s="57"/>
      <c r="N137" s="1757" t="s">
        <v>386</v>
      </c>
      <c r="O137" s="1235" t="s">
        <v>388</v>
      </c>
      <c r="P137" s="57"/>
      <c r="Q137" s="57"/>
      <c r="S137" s="57"/>
      <c r="T137" s="57"/>
      <c r="U137" s="57"/>
      <c r="V137" s="57"/>
      <c r="W137" s="57"/>
      <c r="X137" s="57"/>
      <c r="Y137" s="57"/>
    </row>
    <row r="138" spans="1:25" ht="16.5" thickBot="1">
      <c r="A138" s="129"/>
      <c r="B138" s="1569"/>
      <c r="C138" s="57"/>
      <c r="D138" s="57"/>
      <c r="E138" s="57"/>
      <c r="F138" s="57"/>
      <c r="G138" s="57"/>
      <c r="H138" s="57"/>
      <c r="I138" s="1578"/>
      <c r="J138" s="1578"/>
      <c r="K138" s="57"/>
      <c r="L138" s="57"/>
      <c r="M138" s="57"/>
      <c r="N138" s="129"/>
      <c r="O138" s="373"/>
      <c r="P138" s="57"/>
      <c r="Q138" s="57"/>
      <c r="S138" s="57"/>
      <c r="T138" s="57"/>
      <c r="U138" s="57"/>
      <c r="V138" s="57"/>
      <c r="W138" s="57"/>
      <c r="X138" s="57"/>
      <c r="Y138" s="57"/>
    </row>
    <row r="139" spans="1:25" ht="16.5" thickBot="1">
      <c r="A139" s="1570" t="s">
        <v>389</v>
      </c>
      <c r="B139" s="1571" t="s">
        <v>374</v>
      </c>
      <c r="C139" s="57"/>
      <c r="D139" s="57"/>
      <c r="E139" s="57"/>
      <c r="F139" s="57"/>
      <c r="G139" s="57"/>
      <c r="H139" s="57"/>
      <c r="I139" s="57"/>
      <c r="J139" s="57"/>
      <c r="K139" s="57"/>
      <c r="L139" s="57"/>
      <c r="M139" s="57"/>
      <c r="N139" s="1570" t="s">
        <v>389</v>
      </c>
      <c r="O139" s="1758" t="s">
        <v>374</v>
      </c>
      <c r="P139" s="57"/>
      <c r="Q139" s="57"/>
      <c r="S139" s="57"/>
      <c r="T139" s="57"/>
      <c r="U139" s="57"/>
      <c r="V139" s="57"/>
      <c r="W139" s="57"/>
      <c r="X139" s="57"/>
      <c r="Y139" s="57"/>
    </row>
    <row r="140" spans="1:25" ht="35.25" thickBot="1">
      <c r="A140" s="497" t="s">
        <v>390</v>
      </c>
      <c r="B140" s="1234">
        <v>12</v>
      </c>
      <c r="C140" s="57"/>
      <c r="D140" s="57"/>
      <c r="E140" s="73"/>
      <c r="F140" s="57"/>
      <c r="G140" s="57"/>
      <c r="H140" s="57"/>
      <c r="I140" s="57"/>
      <c r="J140" s="57"/>
      <c r="K140" s="57"/>
      <c r="L140" s="57"/>
      <c r="M140" s="57"/>
      <c r="N140" s="1757" t="s">
        <v>390</v>
      </c>
      <c r="O140" s="1756" t="s">
        <v>391</v>
      </c>
      <c r="P140" s="57"/>
      <c r="Q140" s="57"/>
      <c r="R140" s="73"/>
      <c r="S140" s="57"/>
      <c r="T140" s="57"/>
      <c r="U140" s="57"/>
      <c r="V140" s="57"/>
      <c r="W140" s="57"/>
      <c r="X140" s="57"/>
      <c r="Y140" s="57"/>
    </row>
    <row r="141" spans="1:25" ht="16.5" thickBo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row>
    <row r="142" spans="1:25" ht="15.75">
      <c r="A142" s="498"/>
      <c r="B142" s="2487" t="s">
        <v>392</v>
      </c>
      <c r="C142" s="2488"/>
      <c r="D142" s="2489"/>
      <c r="E142" s="1572"/>
      <c r="F142" s="507"/>
      <c r="G142" s="507"/>
      <c r="H142" s="507"/>
      <c r="I142" s="507"/>
      <c r="J142" s="507"/>
      <c r="K142" s="507"/>
      <c r="L142" s="507"/>
      <c r="M142" s="57"/>
      <c r="N142" s="498"/>
      <c r="O142" s="2487" t="s">
        <v>392</v>
      </c>
      <c r="P142" s="2488"/>
      <c r="Q142" s="2489"/>
      <c r="R142" s="1572"/>
      <c r="S142" s="507"/>
      <c r="T142" s="507"/>
      <c r="U142" s="507"/>
      <c r="V142" s="507"/>
      <c r="W142" s="507"/>
      <c r="X142" s="507"/>
      <c r="Y142" s="507"/>
    </row>
    <row r="143" spans="1:25" ht="16.5" thickBot="1">
      <c r="A143" s="499" t="s">
        <v>393</v>
      </c>
      <c r="B143" s="1456" t="s">
        <v>46</v>
      </c>
      <c r="C143" s="1457" t="s">
        <v>47</v>
      </c>
      <c r="D143" s="1458" t="s">
        <v>48</v>
      </c>
      <c r="E143" s="1572"/>
      <c r="F143" s="507"/>
      <c r="G143" s="507"/>
      <c r="H143" s="507"/>
      <c r="I143" s="507"/>
      <c r="J143" s="507"/>
      <c r="K143" s="507"/>
      <c r="L143" s="507"/>
      <c r="M143" s="57"/>
      <c r="N143" s="499" t="s">
        <v>394</v>
      </c>
      <c r="O143" s="1456" t="s">
        <v>46</v>
      </c>
      <c r="P143" s="1457" t="s">
        <v>47</v>
      </c>
      <c r="Q143" s="1458" t="s">
        <v>48</v>
      </c>
      <c r="R143" s="1572"/>
      <c r="S143" s="507"/>
      <c r="T143" s="507"/>
      <c r="U143" s="507"/>
      <c r="V143" s="507"/>
      <c r="W143" s="507"/>
      <c r="X143" s="507"/>
      <c r="Y143" s="507"/>
    </row>
    <row r="144" spans="1:25" ht="24.4" customHeight="1">
      <c r="A144" s="500" t="s">
        <v>395</v>
      </c>
      <c r="B144" s="501">
        <v>767985.54999999981</v>
      </c>
      <c r="C144" s="502">
        <v>768982.4800000001</v>
      </c>
      <c r="D144" s="874">
        <f>B144+C144</f>
        <v>1536968.0299999998</v>
      </c>
      <c r="E144" s="1572"/>
      <c r="F144" s="507"/>
      <c r="G144" s="507"/>
      <c r="H144" s="507"/>
      <c r="I144" s="507"/>
      <c r="J144" s="507"/>
      <c r="K144" s="507"/>
      <c r="L144" s="507"/>
      <c r="M144" s="57"/>
      <c r="N144" s="500" t="s">
        <v>395</v>
      </c>
      <c r="O144" s="501">
        <v>289924.78946599981</v>
      </c>
      <c r="P144" s="502">
        <v>21582.711399000138</v>
      </c>
      <c r="Q144" s="874">
        <f>O144+P144</f>
        <v>311507.50086499995</v>
      </c>
      <c r="R144" s="1572"/>
      <c r="S144" s="507"/>
      <c r="T144" s="507"/>
      <c r="U144" s="507"/>
      <c r="V144" s="507"/>
      <c r="W144" s="507"/>
      <c r="X144" s="507"/>
      <c r="Y144" s="507"/>
    </row>
    <row r="145" spans="1:25" ht="15.75">
      <c r="A145" s="1148" t="s">
        <v>258</v>
      </c>
      <c r="B145" s="1149">
        <v>1287319.4400000002</v>
      </c>
      <c r="C145" s="885">
        <v>4714959.2899999991</v>
      </c>
      <c r="D145" s="875">
        <f>B145+C145</f>
        <v>6002278.7299999995</v>
      </c>
      <c r="E145" s="258"/>
      <c r="F145" s="504"/>
      <c r="G145" s="258"/>
      <c r="H145" s="465"/>
      <c r="I145" s="258"/>
      <c r="J145" s="57"/>
      <c r="K145" s="57"/>
      <c r="L145" s="57"/>
      <c r="M145" s="57"/>
      <c r="N145" s="1148" t="s">
        <v>258</v>
      </c>
      <c r="O145" s="1150">
        <v>761532.2200000002</v>
      </c>
      <c r="P145" s="505">
        <v>761532.15999999992</v>
      </c>
      <c r="Q145" s="875">
        <f>O145+P145</f>
        <v>1523064.3800000001</v>
      </c>
      <c r="R145" s="910"/>
      <c r="S145" s="258"/>
      <c r="T145" s="57"/>
      <c r="U145" s="57"/>
      <c r="V145" s="57"/>
      <c r="W145" s="57"/>
      <c r="X145" s="57"/>
      <c r="Y145" s="57"/>
    </row>
    <row r="146" spans="1:25" ht="15.75">
      <c r="A146" s="1148" t="s">
        <v>259</v>
      </c>
      <c r="B146" s="1149">
        <v>1651706.0599999996</v>
      </c>
      <c r="C146" s="885">
        <v>3245863.5100000002</v>
      </c>
      <c r="D146" s="875">
        <f>B146+C146</f>
        <v>4897569.57</v>
      </c>
      <c r="E146" s="507" t="s">
        <v>396</v>
      </c>
      <c r="F146" s="504"/>
      <c r="G146" s="57"/>
      <c r="H146" s="57"/>
      <c r="I146" s="57"/>
      <c r="J146" s="57"/>
      <c r="K146" s="57"/>
      <c r="L146" s="57"/>
      <c r="M146" s="57"/>
      <c r="N146" s="876" t="s">
        <v>259</v>
      </c>
      <c r="O146" s="1150">
        <v>962933.66999999993</v>
      </c>
      <c r="P146" s="505">
        <v>245149.94999999992</v>
      </c>
      <c r="Q146" s="873">
        <f>O146+P146</f>
        <v>1208083.6199999999</v>
      </c>
      <c r="R146" s="507" t="s">
        <v>397</v>
      </c>
      <c r="S146" s="504"/>
      <c r="T146" s="57"/>
      <c r="U146" s="258"/>
      <c r="V146" s="258"/>
      <c r="W146" s="57"/>
      <c r="X146" s="57"/>
      <c r="Y146" s="57"/>
    </row>
    <row r="147" spans="1:25" ht="16.5" thickBot="1">
      <c r="A147" s="1680"/>
      <c r="B147" s="1680"/>
      <c r="C147" s="1681"/>
      <c r="D147" s="1682"/>
      <c r="E147" s="184"/>
      <c r="F147" s="504"/>
      <c r="G147" s="57"/>
      <c r="H147" s="57"/>
      <c r="I147" s="57"/>
      <c r="J147" s="57"/>
      <c r="K147" s="57"/>
      <c r="L147" s="57"/>
      <c r="M147" s="57"/>
      <c r="N147" s="506" t="s">
        <v>398</v>
      </c>
      <c r="O147" s="1150">
        <f>+'ESA Table 11'!E42</f>
        <v>142014.68999999994</v>
      </c>
      <c r="P147" s="505">
        <f>+'ESA Table 11'!F42</f>
        <v>142014.68999999994</v>
      </c>
      <c r="Q147" s="873">
        <f>O147+P147</f>
        <v>284029.37999999989</v>
      </c>
      <c r="R147" s="507"/>
      <c r="S147" s="504"/>
      <c r="T147" s="57"/>
      <c r="U147" s="57"/>
      <c r="V147" s="57"/>
      <c r="W147" s="57"/>
      <c r="X147" s="57"/>
      <c r="Y147" s="57"/>
    </row>
    <row r="148" spans="1:25" ht="16.5" thickBot="1">
      <c r="A148" s="1677"/>
      <c r="B148" s="1677"/>
      <c r="C148" s="1678"/>
      <c r="D148" s="1679"/>
      <c r="E148" s="57"/>
      <c r="F148" s="504"/>
      <c r="G148" s="57"/>
      <c r="H148" s="57"/>
      <c r="I148" s="57"/>
      <c r="J148" s="57"/>
      <c r="K148" s="57"/>
      <c r="L148" s="57"/>
      <c r="M148" s="57"/>
      <c r="N148" s="1684"/>
      <c r="O148" s="509"/>
      <c r="P148" s="509"/>
      <c r="Q148" s="510"/>
      <c r="R148" s="57"/>
      <c r="S148" s="504"/>
      <c r="T148" s="57"/>
      <c r="U148" s="57"/>
      <c r="V148" s="57"/>
      <c r="W148" s="57"/>
      <c r="X148" s="57"/>
      <c r="Y148" s="57"/>
    </row>
    <row r="149" spans="1:25" ht="16.5" thickBot="1">
      <c r="A149" s="1685" t="s">
        <v>399</v>
      </c>
      <c r="B149" s="1686">
        <f>SUM(B144:B147)</f>
        <v>3707011.05</v>
      </c>
      <c r="C149" s="1687">
        <f t="shared" ref="C149:D149" si="2">SUM(C144:C147)</f>
        <v>8729805.2799999993</v>
      </c>
      <c r="D149" s="1688">
        <f t="shared" si="2"/>
        <v>12436816.33</v>
      </c>
      <c r="E149" s="57"/>
      <c r="F149" s="57"/>
      <c r="G149" s="57"/>
      <c r="H149" s="57"/>
      <c r="I149" s="57"/>
      <c r="J149" s="57"/>
      <c r="K149" s="57"/>
      <c r="L149" s="57"/>
      <c r="M149" s="57"/>
      <c r="N149" s="1683" t="s">
        <v>399</v>
      </c>
      <c r="O149" s="1262">
        <f>SUM(O144:O147)</f>
        <v>2156405.3694659998</v>
      </c>
      <c r="P149" s="1263">
        <f t="shared" ref="P149:Q149" si="3">SUM(P144:P147)</f>
        <v>1170279.511399</v>
      </c>
      <c r="Q149" s="1264">
        <f t="shared" si="3"/>
        <v>3326684.8808650002</v>
      </c>
      <c r="R149" s="57"/>
      <c r="S149" s="57"/>
      <c r="T149" s="57"/>
      <c r="U149" s="175"/>
      <c r="V149" s="57"/>
      <c r="W149" s="57"/>
      <c r="X149" s="57"/>
      <c r="Y149" s="57"/>
    </row>
    <row r="150" spans="1:25" ht="15.75">
      <c r="A150" s="1576"/>
      <c r="B150" s="515"/>
      <c r="C150" s="516"/>
      <c r="D150" s="516"/>
      <c r="E150" s="57"/>
      <c r="F150" s="57"/>
      <c r="G150" s="57"/>
      <c r="H150" s="57"/>
      <c r="I150" s="57"/>
      <c r="J150" s="57"/>
      <c r="K150" s="57"/>
      <c r="L150" s="57"/>
      <c r="M150" s="57"/>
      <c r="N150" s="57"/>
      <c r="O150" s="57"/>
      <c r="P150" s="57"/>
      <c r="Q150" s="57"/>
      <c r="R150" s="57"/>
      <c r="S150" s="57"/>
      <c r="T150" s="57"/>
      <c r="U150" s="57"/>
      <c r="V150" s="57"/>
      <c r="W150" s="57"/>
      <c r="X150" s="57"/>
      <c r="Y150" s="57"/>
    </row>
    <row r="151" spans="1:25" ht="15.75">
      <c r="A151" s="1576" t="s">
        <v>262</v>
      </c>
      <c r="B151" s="515"/>
      <c r="C151" s="516"/>
      <c r="D151" s="516"/>
      <c r="E151" s="57"/>
      <c r="F151" s="57"/>
      <c r="G151" s="57"/>
      <c r="H151" s="57"/>
      <c r="I151" s="57"/>
      <c r="J151" s="57"/>
      <c r="K151" s="57"/>
      <c r="L151" s="57"/>
      <c r="M151" s="57"/>
      <c r="N151" s="57"/>
      <c r="O151" s="57"/>
      <c r="P151" s="57"/>
      <c r="Q151" s="57"/>
      <c r="R151" s="57"/>
      <c r="S151" s="57"/>
      <c r="T151" s="57"/>
      <c r="U151" s="57"/>
      <c r="V151" s="57"/>
      <c r="W151" s="57"/>
      <c r="X151" s="57"/>
      <c r="Y151" s="57"/>
    </row>
    <row r="152" spans="1:25" ht="15.75">
      <c r="A152" s="2501" t="s">
        <v>400</v>
      </c>
      <c r="B152" s="2501"/>
      <c r="C152" s="2501"/>
      <c r="D152" s="2501"/>
      <c r="E152" s="2501"/>
      <c r="F152" s="2501"/>
      <c r="G152" s="2501"/>
      <c r="H152" s="2501"/>
      <c r="I152" s="2501"/>
      <c r="J152" s="2501"/>
      <c r="K152" s="57"/>
      <c r="L152" s="57"/>
      <c r="M152" s="57"/>
      <c r="N152" s="57"/>
      <c r="O152" s="57"/>
      <c r="P152" s="57"/>
      <c r="Q152" s="57"/>
      <c r="R152" s="57"/>
      <c r="S152" s="57"/>
      <c r="T152" s="57"/>
      <c r="U152" s="57"/>
      <c r="V152" s="57"/>
      <c r="W152" s="57"/>
      <c r="X152" s="57"/>
      <c r="Y152" s="57"/>
    </row>
    <row r="153" spans="1:25" ht="18.75">
      <c r="A153" s="57" t="s">
        <v>401</v>
      </c>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row>
    <row r="154" spans="1:25" ht="18.75">
      <c r="A154" s="57" t="s">
        <v>402</v>
      </c>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row>
    <row r="155" spans="1:25" ht="18.75">
      <c r="A155" s="57" t="s">
        <v>403</v>
      </c>
      <c r="B155" s="57"/>
      <c r="C155" s="57"/>
      <c r="D155" s="57"/>
      <c r="E155" s="57"/>
      <c r="F155" s="57"/>
      <c r="G155" s="57"/>
      <c r="H155" s="57"/>
      <c r="I155" s="57"/>
      <c r="J155" s="57"/>
      <c r="K155" s="57"/>
      <c r="L155" s="57"/>
      <c r="M155" s="57"/>
      <c r="N155" s="184"/>
      <c r="O155" s="184"/>
      <c r="P155" s="184"/>
      <c r="Q155" s="184"/>
      <c r="R155" s="184"/>
      <c r="S155" s="184"/>
      <c r="T155" s="184"/>
      <c r="U155" s="184"/>
      <c r="V155" s="184"/>
      <c r="W155" s="184"/>
      <c r="X155" s="184"/>
      <c r="Y155" s="184"/>
    </row>
    <row r="156" spans="1:25" ht="18.75">
      <c r="A156" s="57" t="s">
        <v>404</v>
      </c>
      <c r="B156" s="57"/>
      <c r="C156" s="57"/>
      <c r="D156" s="57"/>
      <c r="E156" s="57"/>
      <c r="F156" s="57"/>
      <c r="G156" s="57"/>
      <c r="H156" s="57"/>
      <c r="I156" s="57"/>
      <c r="J156" s="57"/>
      <c r="K156" s="57"/>
      <c r="L156" s="57"/>
      <c r="M156" s="57"/>
      <c r="N156" s="184"/>
      <c r="O156" s="184"/>
      <c r="P156" s="184"/>
      <c r="Q156" s="184"/>
      <c r="R156" s="184"/>
      <c r="S156" s="184"/>
      <c r="T156" s="184"/>
      <c r="U156" s="184"/>
      <c r="V156" s="184"/>
      <c r="W156" s="184"/>
      <c r="X156" s="184"/>
      <c r="Y156" s="184"/>
    </row>
    <row r="157" spans="1:25" ht="18.75">
      <c r="A157" s="57" t="s">
        <v>405</v>
      </c>
      <c r="B157" s="57"/>
      <c r="C157" s="57"/>
      <c r="D157" s="57"/>
      <c r="E157" s="57"/>
      <c r="F157" s="57"/>
      <c r="G157" s="57"/>
      <c r="H157" s="57"/>
      <c r="I157" s="57"/>
      <c r="J157" s="57"/>
      <c r="K157" s="57"/>
      <c r="L157" s="57"/>
      <c r="M157" s="57"/>
      <c r="N157" s="184"/>
      <c r="O157" s="184"/>
      <c r="P157" s="184"/>
      <c r="Q157" s="184"/>
      <c r="R157" s="184"/>
      <c r="S157" s="184"/>
      <c r="T157" s="184"/>
      <c r="U157" s="184"/>
      <c r="V157" s="184"/>
      <c r="W157" s="184"/>
      <c r="X157" s="184"/>
      <c r="Y157" s="184"/>
    </row>
    <row r="158" spans="1:25" ht="18.75">
      <c r="A158" s="57" t="s">
        <v>406</v>
      </c>
      <c r="B158" s="57"/>
      <c r="C158" s="57"/>
      <c r="D158" s="57"/>
      <c r="E158" s="57"/>
      <c r="F158" s="57"/>
      <c r="G158" s="57"/>
      <c r="H158" s="57"/>
      <c r="I158" s="57"/>
      <c r="J158" s="57"/>
      <c r="K158" s="57"/>
      <c r="L158" s="57"/>
      <c r="M158" s="57"/>
      <c r="N158" s="184"/>
      <c r="O158" s="184"/>
      <c r="P158" s="184"/>
      <c r="Q158" s="184"/>
      <c r="R158" s="184"/>
      <c r="S158" s="184"/>
      <c r="T158" s="184"/>
      <c r="U158" s="184"/>
      <c r="V158" s="184"/>
      <c r="W158" s="184"/>
      <c r="X158" s="184"/>
      <c r="Y158" s="184"/>
    </row>
    <row r="159" spans="1:25" ht="18.75">
      <c r="A159" s="57" t="s">
        <v>407</v>
      </c>
      <c r="B159" s="57"/>
      <c r="C159" s="57"/>
      <c r="D159" s="57"/>
      <c r="E159" s="57"/>
      <c r="F159" s="57"/>
      <c r="G159" s="57"/>
      <c r="H159" s="57"/>
      <c r="I159" s="57"/>
      <c r="J159" s="57"/>
      <c r="K159" s="57"/>
      <c r="L159" s="57"/>
      <c r="M159" s="57"/>
      <c r="N159" s="184"/>
      <c r="O159" s="184"/>
      <c r="P159" s="184"/>
      <c r="Q159" s="184"/>
      <c r="R159" s="184"/>
      <c r="S159" s="184"/>
      <c r="T159" s="184"/>
      <c r="U159" s="184"/>
      <c r="V159" s="184"/>
      <c r="W159" s="184"/>
      <c r="X159" s="184"/>
      <c r="Y159" s="184"/>
    </row>
    <row r="160" spans="1:25" ht="18.75">
      <c r="A160" s="57" t="s">
        <v>408</v>
      </c>
      <c r="B160" s="423"/>
      <c r="C160" s="423"/>
      <c r="D160" s="423"/>
      <c r="E160" s="423"/>
      <c r="F160" s="423"/>
      <c r="G160" s="423"/>
      <c r="H160" s="423"/>
      <c r="I160" s="57"/>
      <c r="J160" s="57"/>
      <c r="K160" s="57"/>
      <c r="L160" s="57"/>
      <c r="M160" s="57"/>
      <c r="N160" s="184"/>
      <c r="O160" s="184"/>
      <c r="P160" s="184"/>
      <c r="Q160" s="184"/>
      <c r="R160" s="184"/>
      <c r="S160" s="184"/>
      <c r="T160" s="184"/>
      <c r="U160" s="184"/>
      <c r="V160" s="184"/>
      <c r="W160" s="184"/>
      <c r="X160" s="184"/>
      <c r="Y160" s="184"/>
    </row>
    <row r="161" spans="1:25" ht="18.75">
      <c r="A161" s="57" t="s">
        <v>409</v>
      </c>
      <c r="B161" s="423"/>
      <c r="C161" s="423"/>
      <c r="D161" s="423"/>
      <c r="E161" s="423"/>
      <c r="F161" s="423"/>
      <c r="G161" s="423"/>
      <c r="H161" s="423"/>
      <c r="I161" s="57"/>
      <c r="J161" s="57"/>
      <c r="K161" s="57"/>
      <c r="L161" s="57"/>
      <c r="M161" s="57"/>
      <c r="N161" s="184"/>
      <c r="O161" s="184"/>
      <c r="P161" s="184"/>
      <c r="Q161" s="184"/>
      <c r="R161" s="184"/>
      <c r="S161" s="184"/>
      <c r="T161" s="184"/>
      <c r="U161" s="184"/>
      <c r="V161" s="184"/>
      <c r="W161" s="184"/>
      <c r="X161" s="184"/>
      <c r="Y161" s="184"/>
    </row>
    <row r="162" spans="1:25" ht="18.75">
      <c r="A162" s="57" t="s">
        <v>410</v>
      </c>
      <c r="B162" s="423"/>
      <c r="C162" s="423"/>
      <c r="D162" s="423"/>
      <c r="E162" s="423"/>
      <c r="F162" s="423"/>
      <c r="G162" s="423"/>
      <c r="H162" s="423"/>
      <c r="I162" s="57"/>
      <c r="J162" s="57"/>
      <c r="K162" s="57"/>
      <c r="L162" s="57"/>
      <c r="M162" s="57"/>
      <c r="N162" s="184"/>
      <c r="O162" s="184"/>
      <c r="P162" s="184"/>
      <c r="Q162" s="184"/>
      <c r="R162" s="184"/>
      <c r="S162" s="184"/>
      <c r="T162" s="184"/>
      <c r="U162" s="184"/>
      <c r="V162" s="184"/>
      <c r="W162" s="184"/>
      <c r="X162" s="184"/>
      <c r="Y162" s="184"/>
    </row>
    <row r="163" spans="1:25" ht="15.75">
      <c r="A163" s="2418"/>
      <c r="B163" s="2418"/>
      <c r="C163" s="2418"/>
      <c r="D163" s="2418"/>
      <c r="E163" s="2418"/>
      <c r="F163" s="2418"/>
      <c r="G163" s="2418"/>
      <c r="H163" s="2418"/>
      <c r="I163" s="57"/>
      <c r="J163" s="57"/>
      <c r="K163" s="57"/>
      <c r="L163" s="57"/>
      <c r="M163" s="57"/>
      <c r="N163" s="184"/>
      <c r="O163" s="184"/>
      <c r="P163" s="184"/>
      <c r="Q163" s="184"/>
      <c r="R163" s="184"/>
      <c r="S163" s="184"/>
      <c r="T163" s="184"/>
      <c r="U163" s="184"/>
      <c r="V163" s="184"/>
      <c r="W163" s="184"/>
      <c r="X163" s="184"/>
      <c r="Y163" s="184"/>
    </row>
    <row r="164" spans="1:25" ht="15.75">
      <c r="A164" s="2418" t="s">
        <v>411</v>
      </c>
      <c r="B164" s="2418"/>
      <c r="C164" s="2418"/>
      <c r="D164" s="2418"/>
      <c r="E164" s="2418"/>
      <c r="F164" s="2418"/>
      <c r="G164" s="2418"/>
      <c r="H164" s="2418"/>
      <c r="I164" s="57"/>
      <c r="J164" s="57"/>
      <c r="K164" s="57"/>
      <c r="L164" s="57"/>
      <c r="M164" s="57"/>
      <c r="N164" s="184"/>
      <c r="O164" s="184"/>
      <c r="P164" s="184"/>
      <c r="Q164" s="184"/>
      <c r="R164" s="184"/>
      <c r="S164" s="184"/>
      <c r="T164" s="184"/>
      <c r="U164" s="184"/>
      <c r="V164" s="184"/>
      <c r="W164" s="184"/>
      <c r="X164" s="184"/>
      <c r="Y164" s="184"/>
    </row>
    <row r="165" spans="1:25" ht="15.75">
      <c r="A165" s="57"/>
      <c r="B165" s="57"/>
      <c r="C165" s="57"/>
      <c r="D165" s="57"/>
      <c r="E165" s="57"/>
      <c r="F165" s="57"/>
      <c r="G165" s="57"/>
      <c r="H165" s="57"/>
      <c r="I165" s="57"/>
      <c r="J165" s="57"/>
      <c r="K165" s="57"/>
      <c r="L165" s="57"/>
      <c r="M165" s="57"/>
      <c r="N165" s="184"/>
      <c r="O165" s="184"/>
      <c r="P165" s="184"/>
      <c r="Q165" s="184"/>
      <c r="R165" s="184"/>
      <c r="S165" s="184"/>
      <c r="T165" s="184"/>
      <c r="U165" s="184"/>
      <c r="V165" s="184"/>
      <c r="W165" s="184"/>
      <c r="X165" s="184"/>
      <c r="Y165" s="184"/>
    </row>
    <row r="166" spans="1:25" ht="15.75">
      <c r="A166" s="57"/>
      <c r="B166" s="57"/>
      <c r="C166" s="57"/>
      <c r="D166" s="57"/>
      <c r="E166" s="57"/>
      <c r="F166" s="57"/>
      <c r="G166" s="57"/>
      <c r="H166" s="57"/>
      <c r="I166" s="57"/>
      <c r="J166" s="57"/>
      <c r="K166" s="57"/>
      <c r="L166" s="57"/>
      <c r="M166" s="57"/>
      <c r="N166" s="184"/>
      <c r="O166" s="184"/>
      <c r="P166" s="184"/>
      <c r="Q166" s="184"/>
      <c r="R166" s="184"/>
      <c r="S166" s="184"/>
      <c r="T166" s="184"/>
      <c r="U166" s="184"/>
      <c r="V166" s="184"/>
      <c r="W166" s="184"/>
      <c r="X166" s="184"/>
      <c r="Y166" s="184"/>
    </row>
    <row r="167" spans="1:25" ht="15.75">
      <c r="A167" s="57"/>
      <c r="B167" s="57"/>
      <c r="C167" s="57"/>
      <c r="D167" s="57"/>
      <c r="E167" s="57"/>
      <c r="F167" s="57"/>
      <c r="G167" s="57"/>
      <c r="H167" s="57"/>
      <c r="I167" s="57"/>
      <c r="J167" s="57"/>
      <c r="K167" s="57"/>
      <c r="L167" s="57"/>
      <c r="M167" s="57"/>
      <c r="N167" s="184"/>
      <c r="O167" s="184"/>
      <c r="P167" s="184"/>
      <c r="Q167" s="184"/>
      <c r="R167" s="184"/>
      <c r="S167" s="184"/>
      <c r="T167" s="184"/>
      <c r="U167" s="184"/>
      <c r="V167" s="184"/>
      <c r="W167" s="184"/>
      <c r="X167" s="184"/>
      <c r="Y167" s="184"/>
    </row>
    <row r="168" spans="1:25" ht="15.75">
      <c r="A168" s="57"/>
      <c r="B168" s="57"/>
      <c r="C168" s="57"/>
      <c r="D168" s="57"/>
      <c r="E168" s="57"/>
      <c r="F168" s="57"/>
      <c r="G168" s="57"/>
      <c r="H168" s="57"/>
      <c r="I168" s="57"/>
      <c r="J168" s="57"/>
      <c r="K168" s="57"/>
      <c r="L168" s="57"/>
      <c r="M168" s="57"/>
      <c r="N168" s="184"/>
      <c r="O168" s="184"/>
      <c r="P168" s="184"/>
      <c r="Q168" s="184"/>
      <c r="R168" s="184"/>
      <c r="S168" s="184"/>
      <c r="T168" s="184"/>
      <c r="U168" s="184"/>
      <c r="V168" s="184"/>
      <c r="W168" s="184"/>
      <c r="X168" s="184"/>
      <c r="Y168" s="184"/>
    </row>
    <row r="169" spans="1:25" ht="15.75">
      <c r="A169" s="57"/>
      <c r="B169" s="57"/>
      <c r="C169" s="57"/>
      <c r="D169" s="57"/>
      <c r="E169" s="57"/>
      <c r="F169" s="57"/>
      <c r="G169" s="57"/>
      <c r="H169" s="57"/>
      <c r="I169" s="57"/>
      <c r="J169" s="57"/>
      <c r="K169" s="57"/>
      <c r="L169" s="57"/>
      <c r="M169" s="57"/>
      <c r="N169" s="184"/>
      <c r="O169" s="184"/>
      <c r="P169" s="184"/>
      <c r="Q169" s="184"/>
      <c r="R169" s="184"/>
      <c r="S169" s="184"/>
      <c r="T169" s="184"/>
      <c r="U169" s="184"/>
      <c r="V169" s="184"/>
      <c r="W169" s="184"/>
      <c r="X169" s="184"/>
      <c r="Y169" s="184"/>
    </row>
  </sheetData>
  <mergeCells count="13">
    <mergeCell ref="O142:Q142"/>
    <mergeCell ref="B142:D142"/>
    <mergeCell ref="A152:J152"/>
    <mergeCell ref="A164:H164"/>
    <mergeCell ref="A163:H163"/>
    <mergeCell ref="A1:Y1"/>
    <mergeCell ref="A2:Y2"/>
    <mergeCell ref="A3:Y3"/>
    <mergeCell ref="N5:Y5"/>
    <mergeCell ref="N6:Y6"/>
    <mergeCell ref="A4:G4"/>
    <mergeCell ref="A5:L5"/>
    <mergeCell ref="A6:L6"/>
  </mergeCells>
  <dataValidations disablePrompts="1" count="1">
    <dataValidation type="list" allowBlank="1" showInputMessage="1" showErrorMessage="1" sqref="C9:C13 C109:C111 C15:C31 C37:C43 C90:C98 P9:P13 P109:P111 P15:P31 P37:P43 P90:P98 P67:P88 P46:P65 C67:C88 C46:C65 P100:P107 C100:C107" xr:uid="{5093FA68-DE8F-41B0-93DE-072C791BB73B}">
      <formula1>"In-Unit, CAM/WB"</formula1>
    </dataValidation>
  </dataValidations>
  <printOptions horizontalCentered="1" verticalCentered="1"/>
  <pageMargins left="0.25" right="0.25" top="0.5" bottom="0.5" header="0.3" footer="0.3"/>
  <pageSetup scale="18" orientation="portrait" r:id="rId1"/>
  <headerFooter scaleWithDoc="0"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5C5B-62A4-42FF-8D05-304F180D2006}">
  <sheetPr>
    <tabColor rgb="FF00B050"/>
    <pageSetUpPr fitToPage="1"/>
  </sheetPr>
  <dimension ref="A1:X92"/>
  <sheetViews>
    <sheetView topLeftCell="A3" workbookViewId="0">
      <selection activeCell="J10" sqref="J10"/>
    </sheetView>
  </sheetViews>
  <sheetFormatPr defaultColWidth="8.7109375" defaultRowHeight="12.75"/>
  <cols>
    <col min="1" max="1" width="55.42578125" customWidth="1"/>
    <col min="2" max="4" width="13.7109375" customWidth="1"/>
    <col min="5" max="5" width="11.5703125" customWidth="1"/>
    <col min="6" max="6" width="13.42578125" customWidth="1"/>
    <col min="7" max="7" width="14.5703125" customWidth="1"/>
    <col min="8" max="9" width="14.28515625" customWidth="1"/>
    <col min="10" max="10" width="19.5703125" customWidth="1"/>
    <col min="11" max="11" width="3.5703125" customWidth="1"/>
    <col min="12" max="12" width="17.5703125" customWidth="1"/>
    <col min="13" max="13" width="10.7109375" customWidth="1"/>
    <col min="14" max="14" width="12.42578125" customWidth="1"/>
    <col min="15" max="15" width="9.7109375" customWidth="1"/>
    <col min="16" max="16" width="13.5703125" customWidth="1"/>
    <col min="17" max="17" width="14.5703125" customWidth="1"/>
    <col min="18" max="18" width="13.42578125" customWidth="1"/>
    <col min="19" max="19" width="17.140625" customWidth="1"/>
    <col min="20" max="20" width="20.28515625" customWidth="1"/>
    <col min="22" max="22" width="43.28515625" customWidth="1"/>
  </cols>
  <sheetData>
    <row r="1" spans="1:24" ht="15.75">
      <c r="A1" s="2403" t="s">
        <v>0</v>
      </c>
      <c r="B1" s="2403"/>
      <c r="C1" s="2403"/>
      <c r="D1" s="2403"/>
      <c r="E1" s="2403"/>
      <c r="F1" s="2403"/>
      <c r="G1" s="2403"/>
      <c r="H1" s="2403"/>
      <c r="I1" s="2403"/>
      <c r="J1" s="2403"/>
      <c r="K1" s="2403"/>
      <c r="L1" s="2403"/>
      <c r="M1" s="2403"/>
      <c r="N1" s="2403"/>
      <c r="O1" s="2403"/>
      <c r="P1" s="2403"/>
      <c r="Q1" s="2403"/>
      <c r="R1" s="2403"/>
      <c r="S1" s="2403"/>
      <c r="T1" s="2403"/>
    </row>
    <row r="2" spans="1:24" ht="15.75" customHeight="1">
      <c r="A2" s="2444" t="s">
        <v>412</v>
      </c>
      <c r="B2" s="2444"/>
      <c r="C2" s="2444"/>
      <c r="D2" s="2444"/>
      <c r="E2" s="2444"/>
      <c r="F2" s="2444"/>
      <c r="G2" s="2444"/>
      <c r="H2" s="2444"/>
      <c r="I2" s="2444"/>
      <c r="J2" s="2444"/>
      <c r="K2" s="2444"/>
      <c r="L2" s="2444"/>
      <c r="M2" s="2444"/>
      <c r="N2" s="2444"/>
      <c r="O2" s="2444"/>
      <c r="P2" s="2444"/>
      <c r="Q2" s="2444"/>
      <c r="R2" s="2444"/>
      <c r="S2" s="2444"/>
      <c r="T2" s="2444"/>
    </row>
    <row r="3" spans="1:24" ht="15.75">
      <c r="A3" s="2493" t="s">
        <v>40</v>
      </c>
      <c r="B3" s="2493"/>
      <c r="C3" s="2493"/>
      <c r="D3" s="2493"/>
      <c r="E3" s="2493"/>
      <c r="F3" s="2493"/>
      <c r="G3" s="2493"/>
      <c r="H3" s="2493"/>
      <c r="I3" s="2493"/>
      <c r="J3" s="2493"/>
      <c r="K3" s="2493"/>
      <c r="L3" s="2493"/>
      <c r="M3" s="2493"/>
      <c r="N3" s="2493"/>
      <c r="O3" s="2493"/>
      <c r="P3" s="2493"/>
      <c r="Q3" s="2493"/>
      <c r="R3" s="2493"/>
      <c r="S3" s="2493"/>
      <c r="T3" s="2493"/>
    </row>
    <row r="4" spans="1:24" ht="15.75">
      <c r="A4" s="57"/>
      <c r="B4" s="57"/>
      <c r="C4" s="57"/>
      <c r="D4" s="57"/>
      <c r="E4" s="57"/>
      <c r="F4" s="57"/>
      <c r="G4" s="57"/>
      <c r="H4" s="57"/>
      <c r="I4" s="57"/>
      <c r="J4" s="57"/>
      <c r="K4" s="57"/>
      <c r="L4" s="57"/>
      <c r="M4" s="57"/>
      <c r="N4" s="57"/>
      <c r="O4" s="57"/>
      <c r="P4" s="57"/>
      <c r="Q4" s="57"/>
      <c r="R4" s="57"/>
      <c r="S4" s="57"/>
      <c r="T4" s="57"/>
    </row>
    <row r="5" spans="1:24" ht="29.65" customHeight="1">
      <c r="A5" s="535"/>
      <c r="B5" s="2502" t="s">
        <v>413</v>
      </c>
      <c r="C5" s="2503"/>
      <c r="D5" s="2503"/>
      <c r="E5" s="2503"/>
      <c r="F5" s="2503"/>
      <c r="G5" s="2503"/>
      <c r="H5" s="2503"/>
      <c r="I5" s="2503"/>
      <c r="J5" s="2504"/>
      <c r="K5" s="57"/>
      <c r="L5" s="2508" t="s">
        <v>414</v>
      </c>
      <c r="M5" s="2503"/>
      <c r="N5" s="2503"/>
      <c r="O5" s="2503"/>
      <c r="P5" s="2503"/>
      <c r="Q5" s="2503"/>
      <c r="R5" s="2503"/>
      <c r="S5" s="2503"/>
      <c r="T5" s="2504"/>
    </row>
    <row r="6" spans="1:24" ht="15.75">
      <c r="A6" s="2092"/>
      <c r="B6" s="2081"/>
      <c r="C6" s="2505" t="s">
        <v>144</v>
      </c>
      <c r="D6" s="2506"/>
      <c r="E6" s="2506"/>
      <c r="F6" s="2506"/>
      <c r="G6" s="2506"/>
      <c r="H6" s="2506"/>
      <c r="I6" s="2506"/>
      <c r="J6" s="2507"/>
      <c r="K6" s="57"/>
      <c r="L6" s="2098"/>
      <c r="M6" s="2506" t="s">
        <v>144</v>
      </c>
      <c r="N6" s="2506"/>
      <c r="O6" s="2506"/>
      <c r="P6" s="2506"/>
      <c r="Q6" s="2506"/>
      <c r="R6" s="2506"/>
      <c r="S6" s="2506"/>
      <c r="T6" s="2507"/>
    </row>
    <row r="7" spans="1:24" ht="47.25">
      <c r="A7" s="2093" t="s">
        <v>415</v>
      </c>
      <c r="B7" s="2106" t="s">
        <v>416</v>
      </c>
      <c r="C7" s="2112" t="s">
        <v>148</v>
      </c>
      <c r="D7" s="2144" t="s">
        <v>417</v>
      </c>
      <c r="E7" s="2116" t="s">
        <v>418</v>
      </c>
      <c r="F7" s="2116" t="s">
        <v>419</v>
      </c>
      <c r="G7" s="2165" t="s">
        <v>152</v>
      </c>
      <c r="H7" s="2112" t="s">
        <v>153</v>
      </c>
      <c r="I7" s="2115" t="s">
        <v>154</v>
      </c>
      <c r="J7" s="2147" t="s">
        <v>155</v>
      </c>
      <c r="K7" s="57"/>
      <c r="L7" s="2106" t="s">
        <v>416</v>
      </c>
      <c r="M7" s="2116" t="s">
        <v>148</v>
      </c>
      <c r="N7" s="2116" t="s">
        <v>417</v>
      </c>
      <c r="O7" s="2112" t="s">
        <v>418</v>
      </c>
      <c r="P7" s="2113" t="s">
        <v>419</v>
      </c>
      <c r="Q7" s="2114" t="s">
        <v>152</v>
      </c>
      <c r="R7" s="2144" t="s">
        <v>153</v>
      </c>
      <c r="S7" s="2125" t="s">
        <v>154</v>
      </c>
      <c r="T7" s="2147" t="s">
        <v>155</v>
      </c>
    </row>
    <row r="8" spans="1:24" ht="15.75">
      <c r="A8" s="2094" t="s">
        <v>156</v>
      </c>
      <c r="B8" s="2107"/>
      <c r="C8" s="2105"/>
      <c r="D8" s="1332"/>
      <c r="E8" s="538"/>
      <c r="F8" s="1328"/>
      <c r="G8" s="2155"/>
      <c r="H8" s="1332"/>
      <c r="I8" s="2164"/>
      <c r="J8" s="2082"/>
      <c r="K8" s="57"/>
      <c r="L8" s="2107"/>
      <c r="M8" s="2105"/>
      <c r="N8" s="2120"/>
      <c r="O8" s="2105"/>
      <c r="P8" s="2120"/>
      <c r="Q8" s="539"/>
      <c r="R8" s="2120"/>
      <c r="S8" s="2142"/>
      <c r="T8" s="2082"/>
    </row>
    <row r="9" spans="1:24" ht="15.75">
      <c r="A9" s="486" t="s">
        <v>161</v>
      </c>
      <c r="B9" s="2108" t="s">
        <v>158</v>
      </c>
      <c r="C9" s="2102">
        <v>0</v>
      </c>
      <c r="D9" s="2103">
        <v>0</v>
      </c>
      <c r="E9" s="1151">
        <v>0</v>
      </c>
      <c r="F9" s="541">
        <v>0</v>
      </c>
      <c r="G9" s="2156">
        <v>0</v>
      </c>
      <c r="H9" s="884">
        <v>0</v>
      </c>
      <c r="I9" s="1151"/>
      <c r="J9" s="2083">
        <v>0</v>
      </c>
      <c r="K9" s="57"/>
      <c r="L9" s="2108" t="s">
        <v>158</v>
      </c>
      <c r="M9" s="2102">
        <v>0</v>
      </c>
      <c r="N9" s="2121">
        <v>0</v>
      </c>
      <c r="O9" s="2102">
        <v>0</v>
      </c>
      <c r="P9" s="2121">
        <v>0</v>
      </c>
      <c r="Q9" s="1337">
        <v>0</v>
      </c>
      <c r="R9" s="2145">
        <v>0</v>
      </c>
      <c r="S9" s="2102"/>
      <c r="T9" s="2148">
        <v>0</v>
      </c>
    </row>
    <row r="10" spans="1:24" ht="15.75">
      <c r="A10" s="486" t="s">
        <v>164</v>
      </c>
      <c r="B10" s="2108" t="s">
        <v>158</v>
      </c>
      <c r="C10" s="2102">
        <v>0</v>
      </c>
      <c r="D10" s="2103">
        <v>0</v>
      </c>
      <c r="E10" s="1151">
        <v>0</v>
      </c>
      <c r="F10" s="541">
        <v>0</v>
      </c>
      <c r="G10" s="2156">
        <v>0</v>
      </c>
      <c r="H10" s="884">
        <v>0</v>
      </c>
      <c r="I10" s="1151"/>
      <c r="J10" s="2083">
        <v>0</v>
      </c>
      <c r="K10" s="57"/>
      <c r="L10" s="2108" t="s">
        <v>158</v>
      </c>
      <c r="M10" s="2102">
        <v>0</v>
      </c>
      <c r="N10" s="2121">
        <v>0</v>
      </c>
      <c r="O10" s="2102">
        <v>0</v>
      </c>
      <c r="P10" s="2121">
        <v>0</v>
      </c>
      <c r="Q10" s="1337">
        <v>0</v>
      </c>
      <c r="R10" s="2145">
        <v>0</v>
      </c>
      <c r="S10" s="2102"/>
      <c r="T10" s="2148">
        <v>0</v>
      </c>
      <c r="U10" s="186"/>
      <c r="V10" s="186"/>
    </row>
    <row r="11" spans="1:24" ht="15.75">
      <c r="A11" s="486" t="s">
        <v>163</v>
      </c>
      <c r="B11" s="2108" t="s">
        <v>158</v>
      </c>
      <c r="C11" s="2102">
        <v>0</v>
      </c>
      <c r="D11" s="2103">
        <v>0</v>
      </c>
      <c r="E11" s="1151">
        <v>0</v>
      </c>
      <c r="F11" s="541">
        <v>0</v>
      </c>
      <c r="G11" s="2156">
        <v>0</v>
      </c>
      <c r="H11" s="884">
        <v>0</v>
      </c>
      <c r="I11" s="1151"/>
      <c r="J11" s="2083">
        <v>0</v>
      </c>
      <c r="K11" s="57"/>
      <c r="L11" s="2108" t="s">
        <v>158</v>
      </c>
      <c r="M11" s="2102">
        <v>0</v>
      </c>
      <c r="N11" s="2121">
        <v>0</v>
      </c>
      <c r="O11" s="2102">
        <v>0</v>
      </c>
      <c r="P11" s="2121">
        <v>0</v>
      </c>
      <c r="Q11" s="1337">
        <v>0</v>
      </c>
      <c r="R11" s="2145">
        <v>0</v>
      </c>
      <c r="S11" s="2102"/>
      <c r="T11" s="2148">
        <v>0</v>
      </c>
      <c r="U11" s="186"/>
      <c r="V11" s="186"/>
    </row>
    <row r="12" spans="1:24" ht="15.75">
      <c r="A12" s="2095" t="s">
        <v>160</v>
      </c>
      <c r="B12" s="2108" t="s">
        <v>158</v>
      </c>
      <c r="C12" s="2102">
        <v>0</v>
      </c>
      <c r="D12" s="2103">
        <v>0</v>
      </c>
      <c r="E12" s="1151">
        <v>0</v>
      </c>
      <c r="F12" s="541">
        <v>0</v>
      </c>
      <c r="G12" s="2156">
        <v>0</v>
      </c>
      <c r="H12" s="884">
        <v>0</v>
      </c>
      <c r="I12" s="1151"/>
      <c r="J12" s="2083">
        <v>0</v>
      </c>
      <c r="K12" s="57"/>
      <c r="L12" s="2108" t="s">
        <v>158</v>
      </c>
      <c r="M12" s="2102">
        <v>0</v>
      </c>
      <c r="N12" s="2121">
        <v>0</v>
      </c>
      <c r="O12" s="2102">
        <v>0</v>
      </c>
      <c r="P12" s="2121">
        <v>0</v>
      </c>
      <c r="Q12" s="1337">
        <v>0</v>
      </c>
      <c r="R12" s="2145">
        <v>0</v>
      </c>
      <c r="S12" s="2102"/>
      <c r="T12" s="2148">
        <v>0</v>
      </c>
    </row>
    <row r="13" spans="1:24" ht="15.75">
      <c r="A13" s="2096" t="s">
        <v>165</v>
      </c>
      <c r="B13" s="2109"/>
      <c r="C13" s="2101"/>
      <c r="D13" s="1333"/>
      <c r="E13" s="1153"/>
      <c r="F13" s="1329"/>
      <c r="G13" s="2157"/>
      <c r="H13" s="1333"/>
      <c r="I13" s="1153"/>
      <c r="J13" s="2084"/>
      <c r="K13" s="57"/>
      <c r="L13" s="2109"/>
      <c r="M13" s="2101"/>
      <c r="N13" s="2122"/>
      <c r="O13" s="2101"/>
      <c r="P13" s="2122"/>
      <c r="Q13" s="1153"/>
      <c r="R13" s="2122"/>
      <c r="S13" s="2101"/>
      <c r="T13" s="2149"/>
      <c r="U13" s="211"/>
      <c r="V13" s="211"/>
      <c r="W13" s="211"/>
      <c r="X13" s="211"/>
    </row>
    <row r="14" spans="1:24" ht="18.75">
      <c r="A14" s="486" t="s">
        <v>420</v>
      </c>
      <c r="B14" s="2108" t="s">
        <v>158</v>
      </c>
      <c r="C14" s="2102">
        <v>0</v>
      </c>
      <c r="D14" s="2103">
        <v>0</v>
      </c>
      <c r="E14" s="1151">
        <v>0</v>
      </c>
      <c r="F14" s="541">
        <v>0</v>
      </c>
      <c r="G14" s="2156">
        <v>0</v>
      </c>
      <c r="H14" s="884">
        <v>0</v>
      </c>
      <c r="I14" s="1151"/>
      <c r="J14" s="2083">
        <v>0</v>
      </c>
      <c r="K14" s="57"/>
      <c r="L14" s="2108" t="s">
        <v>158</v>
      </c>
      <c r="M14" s="2102">
        <v>0</v>
      </c>
      <c r="N14" s="2121">
        <v>0</v>
      </c>
      <c r="O14" s="2102">
        <v>0</v>
      </c>
      <c r="P14" s="2121">
        <v>0</v>
      </c>
      <c r="Q14" s="1337">
        <v>0</v>
      </c>
      <c r="R14" s="2145">
        <v>0</v>
      </c>
      <c r="S14" s="2102"/>
      <c r="T14" s="2148">
        <v>0</v>
      </c>
      <c r="U14" s="211"/>
      <c r="V14" s="211"/>
      <c r="W14" s="211"/>
      <c r="X14" s="211"/>
    </row>
    <row r="15" spans="1:24" ht="15.75">
      <c r="A15" s="486" t="s">
        <v>182</v>
      </c>
      <c r="B15" s="2108" t="s">
        <v>158</v>
      </c>
      <c r="C15" s="2102">
        <v>0</v>
      </c>
      <c r="D15" s="2103">
        <v>0</v>
      </c>
      <c r="E15" s="1151">
        <v>0</v>
      </c>
      <c r="F15" s="541">
        <v>0</v>
      </c>
      <c r="G15" s="2156">
        <v>0</v>
      </c>
      <c r="H15" s="884">
        <v>0</v>
      </c>
      <c r="I15" s="1151"/>
      <c r="J15" s="2083">
        <v>0</v>
      </c>
      <c r="K15" s="57"/>
      <c r="L15" s="2108" t="s">
        <v>158</v>
      </c>
      <c r="M15" s="2102">
        <v>0</v>
      </c>
      <c r="N15" s="2121">
        <v>0</v>
      </c>
      <c r="O15" s="2102">
        <v>0</v>
      </c>
      <c r="P15" s="2121">
        <v>0</v>
      </c>
      <c r="Q15" s="1337">
        <v>0</v>
      </c>
      <c r="R15" s="2145">
        <v>0</v>
      </c>
      <c r="S15" s="2102"/>
      <c r="T15" s="2148">
        <v>0</v>
      </c>
      <c r="U15" s="211"/>
      <c r="V15" s="211"/>
      <c r="W15" s="211"/>
      <c r="X15" s="211"/>
    </row>
    <row r="16" spans="1:24" ht="15.75">
      <c r="A16" s="486" t="s">
        <v>180</v>
      </c>
      <c r="B16" s="2108" t="s">
        <v>158</v>
      </c>
      <c r="C16" s="2102">
        <v>0</v>
      </c>
      <c r="D16" s="2103">
        <v>0</v>
      </c>
      <c r="E16" s="1151">
        <v>0</v>
      </c>
      <c r="F16" s="541">
        <v>0</v>
      </c>
      <c r="G16" s="2156">
        <v>0</v>
      </c>
      <c r="H16" s="884">
        <v>0</v>
      </c>
      <c r="I16" s="1151">
        <v>11</v>
      </c>
      <c r="J16" s="2083">
        <v>0</v>
      </c>
      <c r="K16" s="57"/>
      <c r="L16" s="2108" t="s">
        <v>158</v>
      </c>
      <c r="M16" s="2102">
        <v>1</v>
      </c>
      <c r="N16" s="2121">
        <v>0</v>
      </c>
      <c r="O16" s="2102">
        <v>0</v>
      </c>
      <c r="P16" s="2121">
        <v>16.899999999999999</v>
      </c>
      <c r="Q16" s="1337">
        <v>2744</v>
      </c>
      <c r="R16" s="2145">
        <v>0.10622931983426059</v>
      </c>
      <c r="S16" s="2102">
        <v>11</v>
      </c>
      <c r="T16" s="2148">
        <v>314.55509821449999</v>
      </c>
    </row>
    <row r="17" spans="1:20" ht="15.75">
      <c r="A17" s="486" t="s">
        <v>166</v>
      </c>
      <c r="B17" s="2108" t="s">
        <v>158</v>
      </c>
      <c r="C17" s="2102">
        <v>0</v>
      </c>
      <c r="D17" s="2103">
        <v>0</v>
      </c>
      <c r="E17" s="1151">
        <v>0</v>
      </c>
      <c r="F17" s="541">
        <v>0</v>
      </c>
      <c r="G17" s="2156">
        <v>0</v>
      </c>
      <c r="H17" s="884">
        <v>0</v>
      </c>
      <c r="I17" s="1151"/>
      <c r="J17" s="2083">
        <v>0</v>
      </c>
      <c r="K17" s="57"/>
      <c r="L17" s="2108" t="s">
        <v>158</v>
      </c>
      <c r="M17" s="2102">
        <v>0</v>
      </c>
      <c r="N17" s="2121">
        <v>0</v>
      </c>
      <c r="O17" s="2102">
        <v>0</v>
      </c>
      <c r="P17" s="2121">
        <v>0</v>
      </c>
      <c r="Q17" s="1337">
        <v>0</v>
      </c>
      <c r="R17" s="2145">
        <v>0</v>
      </c>
      <c r="S17" s="2102"/>
      <c r="T17" s="2148">
        <v>0</v>
      </c>
    </row>
    <row r="18" spans="1:20" ht="15.75">
      <c r="A18" s="2095" t="s">
        <v>169</v>
      </c>
      <c r="B18" s="2108" t="s">
        <v>158</v>
      </c>
      <c r="C18" s="2102">
        <v>0</v>
      </c>
      <c r="D18" s="2103">
        <v>0</v>
      </c>
      <c r="E18" s="1151">
        <v>0</v>
      </c>
      <c r="F18" s="541">
        <v>0</v>
      </c>
      <c r="G18" s="2158">
        <v>0</v>
      </c>
      <c r="H18" s="884">
        <v>0</v>
      </c>
      <c r="I18" s="1151"/>
      <c r="J18" s="2085">
        <v>0</v>
      </c>
      <c r="K18" s="57"/>
      <c r="L18" s="2108" t="s">
        <v>158</v>
      </c>
      <c r="M18" s="2102">
        <v>0</v>
      </c>
      <c r="N18" s="2121">
        <v>0</v>
      </c>
      <c r="O18" s="2102">
        <v>0</v>
      </c>
      <c r="P18" s="2121">
        <v>0</v>
      </c>
      <c r="Q18" s="1338">
        <v>0</v>
      </c>
      <c r="R18" s="2145">
        <v>0</v>
      </c>
      <c r="S18" s="2102"/>
      <c r="T18" s="2150">
        <v>0</v>
      </c>
    </row>
    <row r="19" spans="1:20" ht="15.75">
      <c r="A19" s="2095" t="s">
        <v>421</v>
      </c>
      <c r="B19" s="2108" t="s">
        <v>158</v>
      </c>
      <c r="C19" s="2102">
        <v>0</v>
      </c>
      <c r="D19" s="2103">
        <v>0</v>
      </c>
      <c r="E19" s="1151">
        <v>0</v>
      </c>
      <c r="F19" s="541">
        <v>0</v>
      </c>
      <c r="G19" s="2158">
        <v>0</v>
      </c>
      <c r="H19" s="884">
        <v>0</v>
      </c>
      <c r="I19" s="1151"/>
      <c r="J19" s="2085">
        <v>0</v>
      </c>
      <c r="K19" s="57"/>
      <c r="L19" s="2108" t="s">
        <v>158</v>
      </c>
      <c r="M19" s="2102">
        <v>0</v>
      </c>
      <c r="N19" s="2121">
        <v>0</v>
      </c>
      <c r="O19" s="2102">
        <v>0</v>
      </c>
      <c r="P19" s="2121">
        <v>0</v>
      </c>
      <c r="Q19" s="1338">
        <v>0</v>
      </c>
      <c r="R19" s="2145">
        <v>0</v>
      </c>
      <c r="S19" s="2102"/>
      <c r="T19" s="2150">
        <v>0</v>
      </c>
    </row>
    <row r="20" spans="1:20" ht="15.75">
      <c r="A20" s="486" t="s">
        <v>422</v>
      </c>
      <c r="B20" s="2108" t="s">
        <v>158</v>
      </c>
      <c r="C20" s="2102">
        <v>0</v>
      </c>
      <c r="D20" s="2103">
        <v>0</v>
      </c>
      <c r="E20" s="1151">
        <v>0</v>
      </c>
      <c r="F20" s="541">
        <v>0</v>
      </c>
      <c r="G20" s="2158">
        <v>0</v>
      </c>
      <c r="H20" s="884">
        <v>0</v>
      </c>
      <c r="I20" s="1151"/>
      <c r="J20" s="2085">
        <v>0</v>
      </c>
      <c r="K20" s="57"/>
      <c r="L20" s="2108" t="s">
        <v>158</v>
      </c>
      <c r="M20" s="2102">
        <v>0</v>
      </c>
      <c r="N20" s="2121">
        <v>0</v>
      </c>
      <c r="O20" s="2102">
        <v>0</v>
      </c>
      <c r="P20" s="2121">
        <v>0</v>
      </c>
      <c r="Q20" s="1338">
        <v>0</v>
      </c>
      <c r="R20" s="2145">
        <v>0</v>
      </c>
      <c r="S20" s="2102"/>
      <c r="T20" s="2150">
        <v>0</v>
      </c>
    </row>
    <row r="21" spans="1:20" ht="18.75">
      <c r="A21" s="2096" t="s">
        <v>423</v>
      </c>
      <c r="B21" s="2109"/>
      <c r="C21" s="2101"/>
      <c r="D21" s="1333"/>
      <c r="E21" s="1153"/>
      <c r="F21" s="1329"/>
      <c r="G21" s="2157"/>
      <c r="H21" s="1333"/>
      <c r="I21" s="1153"/>
      <c r="J21" s="2084"/>
      <c r="K21" s="57"/>
      <c r="L21" s="2109"/>
      <c r="M21" s="2101"/>
      <c r="N21" s="2122"/>
      <c r="O21" s="2101"/>
      <c r="P21" s="2122"/>
      <c r="Q21" s="1153"/>
      <c r="R21" s="2122"/>
      <c r="S21" s="2101"/>
      <c r="T21" s="2149"/>
    </row>
    <row r="22" spans="1:20" ht="15.75">
      <c r="A22" s="486" t="s">
        <v>184</v>
      </c>
      <c r="B22" s="2108" t="s">
        <v>167</v>
      </c>
      <c r="C22" s="2102">
        <v>1</v>
      </c>
      <c r="D22" s="2121">
        <v>0</v>
      </c>
      <c r="E22" s="541">
        <v>0</v>
      </c>
      <c r="F22" s="541">
        <v>0</v>
      </c>
      <c r="G22" s="2159">
        <v>98.82</v>
      </c>
      <c r="H22" s="884">
        <v>1.0523513375362071E-2</v>
      </c>
      <c r="I22" s="541">
        <v>3</v>
      </c>
      <c r="J22" s="2086">
        <v>0</v>
      </c>
      <c r="K22" s="67"/>
      <c r="L22" s="2108" t="s">
        <v>167</v>
      </c>
      <c r="M22" s="2102">
        <v>1</v>
      </c>
      <c r="N22" s="2121">
        <v>0</v>
      </c>
      <c r="O22" s="2102">
        <v>0</v>
      </c>
      <c r="P22" s="2121">
        <v>0</v>
      </c>
      <c r="Q22" s="1337">
        <v>175.68</v>
      </c>
      <c r="R22" s="2145">
        <v>6.8011541211672388E-3</v>
      </c>
      <c r="S22" s="2102">
        <v>3</v>
      </c>
      <c r="T22" s="2151">
        <v>0</v>
      </c>
    </row>
    <row r="23" spans="1:20" ht="15.75">
      <c r="A23" s="486" t="s">
        <v>188</v>
      </c>
      <c r="B23" s="2108" t="s">
        <v>167</v>
      </c>
      <c r="C23" s="2102">
        <v>0</v>
      </c>
      <c r="D23" s="2103">
        <v>0</v>
      </c>
      <c r="E23" s="1151">
        <v>0</v>
      </c>
      <c r="F23" s="541">
        <v>0</v>
      </c>
      <c r="G23" s="2158">
        <v>0</v>
      </c>
      <c r="H23" s="884">
        <v>0</v>
      </c>
      <c r="I23" s="1151"/>
      <c r="J23" s="2085">
        <v>0</v>
      </c>
      <c r="K23" s="57"/>
      <c r="L23" s="2108" t="s">
        <v>167</v>
      </c>
      <c r="M23" s="2102">
        <v>0</v>
      </c>
      <c r="N23" s="2121">
        <v>0</v>
      </c>
      <c r="O23" s="2102">
        <v>0</v>
      </c>
      <c r="P23" s="2121">
        <v>0</v>
      </c>
      <c r="Q23" s="1338">
        <v>0</v>
      </c>
      <c r="R23" s="2145">
        <v>0</v>
      </c>
      <c r="S23" s="2102"/>
      <c r="T23" s="2150">
        <v>0</v>
      </c>
    </row>
    <row r="24" spans="1:20" ht="15.75">
      <c r="A24" s="486" t="s">
        <v>185</v>
      </c>
      <c r="B24" s="2126" t="s">
        <v>186</v>
      </c>
      <c r="C24" s="2102">
        <v>1992</v>
      </c>
      <c r="D24" s="2103">
        <v>35.856000000000002</v>
      </c>
      <c r="E24" s="1151">
        <v>0</v>
      </c>
      <c r="F24" s="541">
        <v>9.3623999999999992</v>
      </c>
      <c r="G24" s="2158">
        <v>5478</v>
      </c>
      <c r="H24" s="884">
        <v>0.58336173112966438</v>
      </c>
      <c r="I24" s="1151">
        <v>7</v>
      </c>
      <c r="J24" s="2085">
        <v>174.47735404974</v>
      </c>
      <c r="K24" s="57"/>
      <c r="L24" s="2108" t="s">
        <v>186</v>
      </c>
      <c r="M24" s="2102">
        <v>1230</v>
      </c>
      <c r="N24" s="2121">
        <v>22.14</v>
      </c>
      <c r="O24" s="2102">
        <v>0</v>
      </c>
      <c r="P24" s="2121">
        <v>5.7809999999999997</v>
      </c>
      <c r="Q24" s="1338">
        <v>3382.5</v>
      </c>
      <c r="R24" s="2145">
        <v>0.13094776761639448</v>
      </c>
      <c r="S24" s="2102">
        <v>7</v>
      </c>
      <c r="T24" s="2150">
        <v>107.734510783725</v>
      </c>
    </row>
    <row r="25" spans="1:20" ht="18.75">
      <c r="A25" s="2096" t="s">
        <v>424</v>
      </c>
      <c r="B25" s="2109"/>
      <c r="C25" s="2101"/>
      <c r="D25" s="1333"/>
      <c r="E25" s="1153"/>
      <c r="F25" s="1329"/>
      <c r="G25" s="2157"/>
      <c r="H25" s="1333"/>
      <c r="I25" s="1153"/>
      <c r="J25" s="2084"/>
      <c r="K25" s="57"/>
      <c r="L25" s="2109"/>
      <c r="M25" s="2101"/>
      <c r="N25" s="2122"/>
      <c r="O25" s="2101"/>
      <c r="P25" s="2122"/>
      <c r="Q25" s="1153"/>
      <c r="R25" s="2122"/>
      <c r="S25" s="2101"/>
      <c r="T25" s="2149"/>
    </row>
    <row r="26" spans="1:20" ht="15.75">
      <c r="A26" s="486" t="s">
        <v>425</v>
      </c>
      <c r="B26" s="2108" t="s">
        <v>158</v>
      </c>
      <c r="C26" s="2102">
        <v>0</v>
      </c>
      <c r="D26" s="2103">
        <v>0</v>
      </c>
      <c r="E26" s="1151">
        <v>0</v>
      </c>
      <c r="F26" s="541">
        <v>0</v>
      </c>
      <c r="G26" s="2158">
        <v>0</v>
      </c>
      <c r="H26" s="884">
        <v>0</v>
      </c>
      <c r="I26" s="1151"/>
      <c r="J26" s="2085">
        <v>0</v>
      </c>
      <c r="K26" s="57"/>
      <c r="L26" s="2108" t="s">
        <v>158</v>
      </c>
      <c r="M26" s="2102">
        <v>0</v>
      </c>
      <c r="N26" s="2121">
        <v>0</v>
      </c>
      <c r="O26" s="2102">
        <v>0</v>
      </c>
      <c r="P26" s="2121">
        <v>0</v>
      </c>
      <c r="Q26" s="1338">
        <v>0</v>
      </c>
      <c r="R26" s="2145">
        <v>0</v>
      </c>
      <c r="S26" s="2102"/>
      <c r="T26" s="2150">
        <v>0</v>
      </c>
    </row>
    <row r="27" spans="1:20" ht="15.75">
      <c r="A27" s="486" t="s">
        <v>322</v>
      </c>
      <c r="B27" s="2108" t="s">
        <v>158</v>
      </c>
      <c r="C27" s="2102">
        <v>0</v>
      </c>
      <c r="D27" s="2103">
        <v>0</v>
      </c>
      <c r="E27" s="1151">
        <v>0</v>
      </c>
      <c r="F27" s="541">
        <v>0</v>
      </c>
      <c r="G27" s="2158">
        <v>0</v>
      </c>
      <c r="H27" s="884">
        <v>0</v>
      </c>
      <c r="I27" s="1151"/>
      <c r="J27" s="2085">
        <v>0</v>
      </c>
      <c r="K27" s="57"/>
      <c r="L27" s="2108" t="s">
        <v>158</v>
      </c>
      <c r="M27" s="2102">
        <v>0</v>
      </c>
      <c r="N27" s="2121">
        <v>0</v>
      </c>
      <c r="O27" s="2102">
        <v>0</v>
      </c>
      <c r="P27" s="2121">
        <v>0</v>
      </c>
      <c r="Q27" s="1338">
        <v>0</v>
      </c>
      <c r="R27" s="2145">
        <v>0</v>
      </c>
      <c r="S27" s="2102"/>
      <c r="T27" s="2150">
        <v>0</v>
      </c>
    </row>
    <row r="28" spans="1:20" ht="15.75">
      <c r="A28" s="486" t="s">
        <v>211</v>
      </c>
      <c r="B28" s="2108" t="s">
        <v>158</v>
      </c>
      <c r="C28" s="2102">
        <v>0</v>
      </c>
      <c r="D28" s="2103">
        <v>0</v>
      </c>
      <c r="E28" s="1151">
        <v>0</v>
      </c>
      <c r="F28" s="541">
        <v>0</v>
      </c>
      <c r="G28" s="2158">
        <v>0</v>
      </c>
      <c r="H28" s="884">
        <v>0</v>
      </c>
      <c r="I28" s="1151"/>
      <c r="J28" s="2085">
        <v>0</v>
      </c>
      <c r="K28" s="57"/>
      <c r="L28" s="2108" t="s">
        <v>158</v>
      </c>
      <c r="M28" s="2102">
        <v>0</v>
      </c>
      <c r="N28" s="2121">
        <v>0</v>
      </c>
      <c r="O28" s="2102">
        <v>0</v>
      </c>
      <c r="P28" s="2121">
        <v>0</v>
      </c>
      <c r="Q28" s="1338">
        <v>0</v>
      </c>
      <c r="R28" s="2145">
        <v>0</v>
      </c>
      <c r="S28" s="2102"/>
      <c r="T28" s="2150">
        <v>0</v>
      </c>
    </row>
    <row r="29" spans="1:20" ht="15.75">
      <c r="A29" s="486" t="s">
        <v>193</v>
      </c>
      <c r="B29" s="2108" t="s">
        <v>313</v>
      </c>
      <c r="C29" s="2102">
        <v>0</v>
      </c>
      <c r="D29" s="2103">
        <v>0</v>
      </c>
      <c r="E29" s="1151">
        <v>0</v>
      </c>
      <c r="F29" s="541">
        <v>0</v>
      </c>
      <c r="G29" s="2158">
        <v>0</v>
      </c>
      <c r="H29" s="884">
        <v>0</v>
      </c>
      <c r="I29" s="1151">
        <v>15</v>
      </c>
      <c r="J29" s="2085">
        <v>0</v>
      </c>
      <c r="K29" s="57"/>
      <c r="L29" s="2108" t="s">
        <v>313</v>
      </c>
      <c r="M29" s="2102">
        <v>1</v>
      </c>
      <c r="N29" s="2121">
        <v>27.5</v>
      </c>
      <c r="O29" s="2102">
        <v>9.1000000000000004E-3</v>
      </c>
      <c r="P29" s="2121">
        <v>-1.36</v>
      </c>
      <c r="Q29" s="1338">
        <v>9860</v>
      </c>
      <c r="R29" s="2145">
        <v>0.38171322651815215</v>
      </c>
      <c r="S29" s="2102">
        <v>15</v>
      </c>
      <c r="T29" s="2150">
        <v>69.9820359255</v>
      </c>
    </row>
    <row r="30" spans="1:20" ht="15.75">
      <c r="A30" s="486" t="s">
        <v>201</v>
      </c>
      <c r="B30" s="2108" t="s">
        <v>158</v>
      </c>
      <c r="C30" s="2102">
        <v>0</v>
      </c>
      <c r="D30" s="2103">
        <v>0</v>
      </c>
      <c r="E30" s="1151">
        <v>0</v>
      </c>
      <c r="F30" s="541">
        <v>0</v>
      </c>
      <c r="G30" s="2158">
        <v>0</v>
      </c>
      <c r="H30" s="884">
        <v>0</v>
      </c>
      <c r="I30" s="1151"/>
      <c r="J30" s="2085">
        <v>0</v>
      </c>
      <c r="K30" s="57"/>
      <c r="L30" s="2108" t="s">
        <v>158</v>
      </c>
      <c r="M30" s="2102">
        <v>0</v>
      </c>
      <c r="N30" s="2121">
        <v>0</v>
      </c>
      <c r="O30" s="2102">
        <v>0</v>
      </c>
      <c r="P30" s="2121">
        <v>0</v>
      </c>
      <c r="Q30" s="1338">
        <v>0</v>
      </c>
      <c r="R30" s="2145">
        <v>0</v>
      </c>
      <c r="S30" s="2102"/>
      <c r="T30" s="2150">
        <v>0</v>
      </c>
    </row>
    <row r="31" spans="1:20" ht="15.75">
      <c r="A31" s="486" t="s">
        <v>198</v>
      </c>
      <c r="B31" s="2108" t="s">
        <v>158</v>
      </c>
      <c r="C31" s="2102">
        <v>0</v>
      </c>
      <c r="D31" s="2103">
        <v>0</v>
      </c>
      <c r="E31" s="1151">
        <v>0</v>
      </c>
      <c r="F31" s="541">
        <v>0</v>
      </c>
      <c r="G31" s="2158">
        <v>0</v>
      </c>
      <c r="H31" s="884">
        <v>0</v>
      </c>
      <c r="I31" s="1151"/>
      <c r="J31" s="2085">
        <v>0</v>
      </c>
      <c r="K31" s="57"/>
      <c r="L31" s="2108" t="s">
        <v>158</v>
      </c>
      <c r="M31" s="2102">
        <v>0</v>
      </c>
      <c r="N31" s="2121">
        <v>0</v>
      </c>
      <c r="O31" s="2102">
        <v>0</v>
      </c>
      <c r="P31" s="2121">
        <v>0</v>
      </c>
      <c r="Q31" s="1338">
        <v>0</v>
      </c>
      <c r="R31" s="2145">
        <v>0</v>
      </c>
      <c r="S31" s="2102"/>
      <c r="T31" s="2150">
        <v>0</v>
      </c>
    </row>
    <row r="32" spans="1:20" ht="15.75">
      <c r="A32" s="486" t="s">
        <v>197</v>
      </c>
      <c r="B32" s="2108" t="s">
        <v>158</v>
      </c>
      <c r="C32" s="2102">
        <v>0</v>
      </c>
      <c r="D32" s="2103">
        <v>0</v>
      </c>
      <c r="E32" s="1151">
        <v>0</v>
      </c>
      <c r="F32" s="541">
        <v>0</v>
      </c>
      <c r="G32" s="2158">
        <v>0</v>
      </c>
      <c r="H32" s="884">
        <v>0</v>
      </c>
      <c r="I32" s="1151"/>
      <c r="J32" s="2085">
        <v>0</v>
      </c>
      <c r="K32" s="57"/>
      <c r="L32" s="2108" t="s">
        <v>158</v>
      </c>
      <c r="M32" s="2102">
        <v>0</v>
      </c>
      <c r="N32" s="2121">
        <v>0</v>
      </c>
      <c r="O32" s="2102">
        <v>0</v>
      </c>
      <c r="P32" s="2121">
        <v>0</v>
      </c>
      <c r="Q32" s="1338">
        <v>0</v>
      </c>
      <c r="R32" s="2145">
        <v>0</v>
      </c>
      <c r="S32" s="2102"/>
      <c r="T32" s="2150">
        <v>0</v>
      </c>
    </row>
    <row r="33" spans="1:20" ht="15.75">
      <c r="A33" s="486" t="s">
        <v>195</v>
      </c>
      <c r="B33" s="2108" t="s">
        <v>313</v>
      </c>
      <c r="C33" s="2102">
        <v>1</v>
      </c>
      <c r="D33" s="2103">
        <v>16.5</v>
      </c>
      <c r="E33" s="1151">
        <v>3.0800000000000001E-2</v>
      </c>
      <c r="F33" s="541">
        <v>2.31</v>
      </c>
      <c r="G33" s="2158">
        <v>308.25</v>
      </c>
      <c r="H33" s="884">
        <v>3.2826077696370762E-2</v>
      </c>
      <c r="I33" s="1151">
        <v>18</v>
      </c>
      <c r="J33" s="2085">
        <v>145.59624427590001</v>
      </c>
      <c r="K33" s="57"/>
      <c r="L33" s="2108" t="s">
        <v>313</v>
      </c>
      <c r="M33" s="2102">
        <v>0</v>
      </c>
      <c r="N33" s="2121">
        <v>0</v>
      </c>
      <c r="O33" s="2102">
        <v>0</v>
      </c>
      <c r="P33" s="2121">
        <v>0</v>
      </c>
      <c r="Q33" s="1338">
        <v>0</v>
      </c>
      <c r="R33" s="2145">
        <v>0</v>
      </c>
      <c r="S33" s="2102">
        <v>18</v>
      </c>
      <c r="T33" s="2150">
        <v>0</v>
      </c>
    </row>
    <row r="34" spans="1:20" ht="15.75">
      <c r="A34" s="486" t="s">
        <v>196</v>
      </c>
      <c r="B34" s="2108" t="s">
        <v>158</v>
      </c>
      <c r="C34" s="2102">
        <v>1</v>
      </c>
      <c r="D34" s="2103">
        <v>264</v>
      </c>
      <c r="E34" s="1151">
        <v>0.09</v>
      </c>
      <c r="F34" s="541">
        <v>0</v>
      </c>
      <c r="G34" s="2158">
        <v>244.26</v>
      </c>
      <c r="H34" s="884">
        <v>2.6011671494292041E-2</v>
      </c>
      <c r="I34" s="1151">
        <v>5</v>
      </c>
      <c r="J34" s="2085">
        <v>334.40059356</v>
      </c>
      <c r="K34" s="57"/>
      <c r="L34" s="2108" t="s">
        <v>158</v>
      </c>
      <c r="M34" s="2102">
        <v>0</v>
      </c>
      <c r="N34" s="2121">
        <v>0</v>
      </c>
      <c r="O34" s="2102">
        <v>0</v>
      </c>
      <c r="P34" s="2121">
        <v>0</v>
      </c>
      <c r="Q34" s="1338">
        <v>0</v>
      </c>
      <c r="R34" s="2145">
        <v>0</v>
      </c>
      <c r="S34" s="2102">
        <v>5</v>
      </c>
      <c r="T34" s="2150">
        <v>0</v>
      </c>
    </row>
    <row r="35" spans="1:20" ht="15.75">
      <c r="A35" s="486" t="s">
        <v>208</v>
      </c>
      <c r="B35" s="2108" t="s">
        <v>167</v>
      </c>
      <c r="C35" s="2102">
        <v>0</v>
      </c>
      <c r="D35" s="2103">
        <v>0</v>
      </c>
      <c r="E35" s="1151">
        <v>0</v>
      </c>
      <c r="F35" s="541">
        <v>0</v>
      </c>
      <c r="G35" s="2159">
        <v>0</v>
      </c>
      <c r="H35" s="884">
        <v>0</v>
      </c>
      <c r="I35" s="1151"/>
      <c r="J35" s="2086">
        <v>0</v>
      </c>
      <c r="K35" s="57"/>
      <c r="L35" s="2110" t="s">
        <v>167</v>
      </c>
      <c r="M35" s="2102">
        <v>0</v>
      </c>
      <c r="N35" s="2121">
        <v>0</v>
      </c>
      <c r="O35" s="2102">
        <v>0</v>
      </c>
      <c r="P35" s="2121">
        <v>0</v>
      </c>
      <c r="Q35" s="1338">
        <v>0</v>
      </c>
      <c r="R35" s="2145">
        <v>0</v>
      </c>
      <c r="S35" s="2102"/>
      <c r="T35" s="2151">
        <v>0</v>
      </c>
    </row>
    <row r="36" spans="1:20" ht="15.75">
      <c r="A36" s="486" t="s">
        <v>204</v>
      </c>
      <c r="B36" s="2108" t="s">
        <v>167</v>
      </c>
      <c r="C36" s="2102">
        <v>0</v>
      </c>
      <c r="D36" s="2103">
        <v>0</v>
      </c>
      <c r="E36" s="1151">
        <v>0</v>
      </c>
      <c r="F36" s="541">
        <v>0</v>
      </c>
      <c r="G36" s="2158">
        <v>0</v>
      </c>
      <c r="H36" s="884">
        <v>0</v>
      </c>
      <c r="I36" s="1151"/>
      <c r="J36" s="2085">
        <v>0</v>
      </c>
      <c r="K36" s="57"/>
      <c r="L36" s="2108" t="s">
        <v>167</v>
      </c>
      <c r="M36" s="2102">
        <v>0</v>
      </c>
      <c r="N36" s="2121">
        <v>0</v>
      </c>
      <c r="O36" s="2102">
        <v>0</v>
      </c>
      <c r="P36" s="2121">
        <v>0</v>
      </c>
      <c r="Q36" s="1339">
        <v>0</v>
      </c>
      <c r="R36" s="2145">
        <v>0</v>
      </c>
      <c r="S36" s="2102"/>
      <c r="T36" s="2150">
        <v>0</v>
      </c>
    </row>
    <row r="37" spans="1:20" ht="15.75">
      <c r="A37" s="486" t="s">
        <v>426</v>
      </c>
      <c r="B37" s="2108" t="s">
        <v>167</v>
      </c>
      <c r="C37" s="2102">
        <v>0</v>
      </c>
      <c r="D37" s="2103">
        <v>0</v>
      </c>
      <c r="E37" s="1151">
        <v>0</v>
      </c>
      <c r="F37" s="541">
        <v>0</v>
      </c>
      <c r="G37" s="2158">
        <v>0</v>
      </c>
      <c r="H37" s="884">
        <v>0</v>
      </c>
      <c r="I37" s="1151"/>
      <c r="J37" s="2085">
        <v>0</v>
      </c>
      <c r="K37" s="57"/>
      <c r="L37" s="2108" t="s">
        <v>167</v>
      </c>
      <c r="M37" s="2102">
        <v>0</v>
      </c>
      <c r="N37" s="2121">
        <v>0</v>
      </c>
      <c r="O37" s="2102">
        <v>0</v>
      </c>
      <c r="P37" s="2121">
        <v>0</v>
      </c>
      <c r="Q37" s="1339">
        <v>0</v>
      </c>
      <c r="R37" s="2145">
        <v>0</v>
      </c>
      <c r="S37" s="2102"/>
      <c r="T37" s="2150">
        <v>0</v>
      </c>
    </row>
    <row r="38" spans="1:20" ht="15.75">
      <c r="A38" s="486" t="s">
        <v>212</v>
      </c>
      <c r="B38" s="2108" t="s">
        <v>167</v>
      </c>
      <c r="C38" s="2102">
        <v>0</v>
      </c>
      <c r="D38" s="2103">
        <v>0</v>
      </c>
      <c r="E38" s="1151">
        <v>0</v>
      </c>
      <c r="F38" s="541">
        <v>0</v>
      </c>
      <c r="G38" s="2158">
        <v>0</v>
      </c>
      <c r="H38" s="884">
        <v>0</v>
      </c>
      <c r="I38" s="1151"/>
      <c r="J38" s="2085">
        <v>0</v>
      </c>
      <c r="K38" s="57"/>
      <c r="L38" s="2108" t="s">
        <v>167</v>
      </c>
      <c r="M38" s="2102">
        <v>0</v>
      </c>
      <c r="N38" s="2121">
        <v>0</v>
      </c>
      <c r="O38" s="2102">
        <v>0</v>
      </c>
      <c r="P38" s="2121">
        <v>0</v>
      </c>
      <c r="Q38" s="1339">
        <v>0</v>
      </c>
      <c r="R38" s="2145">
        <v>0</v>
      </c>
      <c r="S38" s="2102"/>
      <c r="T38" s="2150">
        <v>0</v>
      </c>
    </row>
    <row r="39" spans="1:20" ht="15.75">
      <c r="A39" s="2096" t="s">
        <v>91</v>
      </c>
      <c r="B39" s="2109"/>
      <c r="C39" s="2101"/>
      <c r="D39" s="1333"/>
      <c r="E39" s="1153"/>
      <c r="F39" s="1329"/>
      <c r="G39" s="2157"/>
      <c r="H39" s="1333"/>
      <c r="I39" s="1153"/>
      <c r="J39" s="2084"/>
      <c r="K39" s="57"/>
      <c r="L39" s="2109"/>
      <c r="M39" s="2101"/>
      <c r="N39" s="2122"/>
      <c r="O39" s="2101"/>
      <c r="P39" s="2122"/>
      <c r="Q39" s="1153"/>
      <c r="R39" s="2122"/>
      <c r="S39" s="2101"/>
      <c r="T39" s="2149"/>
    </row>
    <row r="40" spans="1:20" ht="15.75">
      <c r="A40" s="486" t="s">
        <v>215</v>
      </c>
      <c r="B40" s="2108" t="s">
        <v>313</v>
      </c>
      <c r="C40" s="2102">
        <v>3</v>
      </c>
      <c r="D40" s="2103">
        <v>16.059999999999999</v>
      </c>
      <c r="E40" s="1151">
        <v>1.9699999999999999E-2</v>
      </c>
      <c r="F40" s="541">
        <v>-1.6799999999999999E-2</v>
      </c>
      <c r="G40" s="2158">
        <v>446.05</v>
      </c>
      <c r="H40" s="884">
        <v>4.7500638950417451E-2</v>
      </c>
      <c r="I40" s="1151">
        <v>3</v>
      </c>
      <c r="J40" s="2085">
        <v>12.120341530728</v>
      </c>
      <c r="K40" s="57"/>
      <c r="L40" s="2108" t="s">
        <v>313</v>
      </c>
      <c r="M40" s="2102">
        <v>0</v>
      </c>
      <c r="N40" s="2121">
        <v>0</v>
      </c>
      <c r="O40" s="2102">
        <v>0</v>
      </c>
      <c r="P40" s="2121">
        <v>0</v>
      </c>
      <c r="Q40" s="1339">
        <v>0</v>
      </c>
      <c r="R40" s="2145">
        <v>0</v>
      </c>
      <c r="S40" s="2102">
        <v>3</v>
      </c>
      <c r="T40" s="2150">
        <v>0</v>
      </c>
    </row>
    <row r="41" spans="1:20" ht="15.75">
      <c r="A41" s="486" t="s">
        <v>214</v>
      </c>
      <c r="B41" s="2108" t="s">
        <v>313</v>
      </c>
      <c r="C41" s="2102">
        <v>0</v>
      </c>
      <c r="D41" s="2103">
        <v>0</v>
      </c>
      <c r="E41" s="1151">
        <v>0</v>
      </c>
      <c r="F41" s="541">
        <v>0</v>
      </c>
      <c r="G41" s="2158">
        <v>0</v>
      </c>
      <c r="H41" s="884">
        <v>0</v>
      </c>
      <c r="I41" s="1151"/>
      <c r="J41" s="2085">
        <v>0</v>
      </c>
      <c r="K41" s="57"/>
      <c r="L41" s="2108" t="s">
        <v>313</v>
      </c>
      <c r="M41" s="2102">
        <v>0</v>
      </c>
      <c r="N41" s="2121">
        <v>0</v>
      </c>
      <c r="O41" s="2102">
        <v>0</v>
      </c>
      <c r="P41" s="2121">
        <v>0</v>
      </c>
      <c r="Q41" s="1339">
        <v>0</v>
      </c>
      <c r="R41" s="2145">
        <v>0</v>
      </c>
      <c r="S41" s="2102"/>
      <c r="T41" s="2150">
        <v>0</v>
      </c>
    </row>
    <row r="42" spans="1:20" ht="15.75">
      <c r="A42" s="2097" t="s">
        <v>225</v>
      </c>
      <c r="B42" s="2109"/>
      <c r="C42" s="2101"/>
      <c r="D42" s="1333"/>
      <c r="E42" s="1153"/>
      <c r="F42" s="1329"/>
      <c r="G42" s="2157"/>
      <c r="H42" s="1333"/>
      <c r="I42" s="1153"/>
      <c r="J42" s="2084"/>
      <c r="K42" s="57"/>
      <c r="L42" s="2109"/>
      <c r="M42" s="2101"/>
      <c r="N42" s="2122"/>
      <c r="O42" s="2101"/>
      <c r="P42" s="2122"/>
      <c r="Q42" s="1153"/>
      <c r="R42" s="2122"/>
      <c r="S42" s="2101"/>
      <c r="T42" s="2149"/>
    </row>
    <row r="43" spans="1:20" ht="15.75">
      <c r="A43" s="486" t="s">
        <v>427</v>
      </c>
      <c r="B43" s="2108" t="s">
        <v>158</v>
      </c>
      <c r="C43" s="2102">
        <v>0</v>
      </c>
      <c r="D43" s="2103">
        <v>0</v>
      </c>
      <c r="E43" s="1151">
        <v>0</v>
      </c>
      <c r="F43" s="541">
        <v>0</v>
      </c>
      <c r="G43" s="2158">
        <v>0</v>
      </c>
      <c r="H43" s="884">
        <v>0</v>
      </c>
      <c r="I43" s="1151"/>
      <c r="J43" s="2085">
        <v>0</v>
      </c>
      <c r="K43" s="57"/>
      <c r="L43" s="2108" t="s">
        <v>158</v>
      </c>
      <c r="M43" s="2102">
        <v>0</v>
      </c>
      <c r="N43" s="2121">
        <v>0</v>
      </c>
      <c r="O43" s="2102">
        <v>0</v>
      </c>
      <c r="P43" s="2121">
        <v>0</v>
      </c>
      <c r="Q43" s="1338">
        <v>0</v>
      </c>
      <c r="R43" s="2145">
        <v>0</v>
      </c>
      <c r="S43" s="2102"/>
      <c r="T43" s="2150">
        <v>0</v>
      </c>
    </row>
    <row r="44" spans="1:20" ht="15.75">
      <c r="A44" s="486" t="s">
        <v>226</v>
      </c>
      <c r="B44" s="2108" t="s">
        <v>158</v>
      </c>
      <c r="C44" s="2102">
        <v>0</v>
      </c>
      <c r="D44" s="2103">
        <v>0</v>
      </c>
      <c r="E44" s="1151">
        <v>0</v>
      </c>
      <c r="F44" s="541">
        <v>0</v>
      </c>
      <c r="G44" s="2158">
        <v>0</v>
      </c>
      <c r="H44" s="884">
        <v>0</v>
      </c>
      <c r="I44" s="1151"/>
      <c r="J44" s="2085">
        <v>0</v>
      </c>
      <c r="K44" s="57"/>
      <c r="L44" s="2108" t="s">
        <v>158</v>
      </c>
      <c r="M44" s="2102">
        <v>0</v>
      </c>
      <c r="N44" s="2121">
        <v>0</v>
      </c>
      <c r="O44" s="2102">
        <v>0</v>
      </c>
      <c r="P44" s="2121">
        <v>0</v>
      </c>
      <c r="Q44" s="1338">
        <v>0</v>
      </c>
      <c r="R44" s="2145">
        <v>0</v>
      </c>
      <c r="S44" s="2102"/>
      <c r="T44" s="2150">
        <v>0</v>
      </c>
    </row>
    <row r="45" spans="1:20" ht="15.75">
      <c r="A45" s="486" t="s">
        <v>428</v>
      </c>
      <c r="B45" s="2108" t="s">
        <v>158</v>
      </c>
      <c r="C45" s="2102">
        <v>0</v>
      </c>
      <c r="D45" s="2103">
        <v>0</v>
      </c>
      <c r="E45" s="1151">
        <v>0</v>
      </c>
      <c r="F45" s="541">
        <v>0</v>
      </c>
      <c r="G45" s="2158">
        <v>0</v>
      </c>
      <c r="H45" s="884">
        <v>0</v>
      </c>
      <c r="I45" s="1151"/>
      <c r="J45" s="2085">
        <v>0</v>
      </c>
      <c r="K45" s="57"/>
      <c r="L45" s="2108" t="s">
        <v>158</v>
      </c>
      <c r="M45" s="2102">
        <v>0</v>
      </c>
      <c r="N45" s="2121">
        <v>0</v>
      </c>
      <c r="O45" s="2102">
        <v>0</v>
      </c>
      <c r="P45" s="2121">
        <v>0</v>
      </c>
      <c r="Q45" s="1338">
        <v>0</v>
      </c>
      <c r="R45" s="2145">
        <v>0</v>
      </c>
      <c r="S45" s="2102"/>
      <c r="T45" s="2150">
        <v>0</v>
      </c>
    </row>
    <row r="46" spans="1:20" ht="15.75">
      <c r="A46" s="486" t="s">
        <v>429</v>
      </c>
      <c r="B46" s="2108" t="s">
        <v>158</v>
      </c>
      <c r="C46" s="2102">
        <v>0</v>
      </c>
      <c r="D46" s="2103">
        <v>0</v>
      </c>
      <c r="E46" s="1151">
        <v>0</v>
      </c>
      <c r="F46" s="541">
        <v>0</v>
      </c>
      <c r="G46" s="2160">
        <v>0</v>
      </c>
      <c r="H46" s="884">
        <v>0</v>
      </c>
      <c r="I46" s="1151"/>
      <c r="J46" s="2087">
        <v>0</v>
      </c>
      <c r="K46" s="57"/>
      <c r="L46" s="2108" t="s">
        <v>158</v>
      </c>
      <c r="M46" s="2102">
        <v>0</v>
      </c>
      <c r="N46" s="2121">
        <v>0</v>
      </c>
      <c r="O46" s="2102">
        <v>0</v>
      </c>
      <c r="P46" s="2121">
        <v>0</v>
      </c>
      <c r="Q46" s="1338">
        <v>0</v>
      </c>
      <c r="R46" s="2145">
        <v>0</v>
      </c>
      <c r="S46" s="2102"/>
      <c r="T46" s="2152">
        <v>0</v>
      </c>
    </row>
    <row r="47" spans="1:20" ht="15.75">
      <c r="A47" s="486" t="s">
        <v>430</v>
      </c>
      <c r="B47" s="2108" t="s">
        <v>158</v>
      </c>
      <c r="C47" s="2102">
        <v>0</v>
      </c>
      <c r="D47" s="2103">
        <v>0</v>
      </c>
      <c r="E47" s="1151">
        <v>0</v>
      </c>
      <c r="F47" s="541">
        <v>0</v>
      </c>
      <c r="G47" s="2161">
        <v>0</v>
      </c>
      <c r="H47" s="884">
        <v>0</v>
      </c>
      <c r="I47" s="1151"/>
      <c r="J47" s="2085">
        <v>0</v>
      </c>
      <c r="K47" s="57"/>
      <c r="L47" s="2108" t="s">
        <v>158</v>
      </c>
      <c r="M47" s="2102">
        <v>0</v>
      </c>
      <c r="N47" s="2121">
        <v>0</v>
      </c>
      <c r="O47" s="2102">
        <v>0</v>
      </c>
      <c r="P47" s="2121">
        <v>0</v>
      </c>
      <c r="Q47" s="1339">
        <v>0</v>
      </c>
      <c r="R47" s="2145">
        <v>0</v>
      </c>
      <c r="S47" s="2102"/>
      <c r="T47" s="2150">
        <v>0</v>
      </c>
    </row>
    <row r="48" spans="1:20" ht="15.75">
      <c r="A48" s="2095" t="s">
        <v>228</v>
      </c>
      <c r="B48" s="2108" t="s">
        <v>158</v>
      </c>
      <c r="C48" s="2102">
        <v>0</v>
      </c>
      <c r="D48" s="2103">
        <v>0</v>
      </c>
      <c r="E48" s="1151">
        <v>0</v>
      </c>
      <c r="F48" s="541">
        <v>0</v>
      </c>
      <c r="G48" s="2161">
        <v>0</v>
      </c>
      <c r="H48" s="884">
        <v>0</v>
      </c>
      <c r="I48" s="1151"/>
      <c r="J48" s="2085">
        <v>0</v>
      </c>
      <c r="K48" s="57"/>
      <c r="L48" s="2108" t="s">
        <v>158</v>
      </c>
      <c r="M48" s="2102">
        <v>0</v>
      </c>
      <c r="N48" s="2121">
        <v>0</v>
      </c>
      <c r="O48" s="2102">
        <v>0</v>
      </c>
      <c r="P48" s="2121">
        <v>0</v>
      </c>
      <c r="Q48" s="1339">
        <v>0</v>
      </c>
      <c r="R48" s="2145">
        <v>0</v>
      </c>
      <c r="S48" s="2102"/>
      <c r="T48" s="2150">
        <v>0</v>
      </c>
    </row>
    <row r="49" spans="1:22" ht="15.75">
      <c r="A49" s="2095" t="s">
        <v>227</v>
      </c>
      <c r="B49" s="2108" t="s">
        <v>158</v>
      </c>
      <c r="C49" s="2102">
        <v>0</v>
      </c>
      <c r="D49" s="2103">
        <v>0</v>
      </c>
      <c r="E49" s="1151">
        <v>0</v>
      </c>
      <c r="F49" s="541">
        <v>0</v>
      </c>
      <c r="G49" s="2161">
        <v>0</v>
      </c>
      <c r="H49" s="884">
        <v>0</v>
      </c>
      <c r="I49" s="1151"/>
      <c r="J49" s="2085">
        <v>0</v>
      </c>
      <c r="K49" s="57"/>
      <c r="L49" s="2108" t="s">
        <v>158</v>
      </c>
      <c r="M49" s="2102">
        <v>0</v>
      </c>
      <c r="N49" s="2121">
        <v>0</v>
      </c>
      <c r="O49" s="2102">
        <v>0</v>
      </c>
      <c r="P49" s="2121">
        <v>0</v>
      </c>
      <c r="Q49" s="1339">
        <v>0</v>
      </c>
      <c r="R49" s="2145">
        <v>0</v>
      </c>
      <c r="S49" s="2102"/>
      <c r="T49" s="2150">
        <v>0</v>
      </c>
    </row>
    <row r="50" spans="1:22" ht="15.75">
      <c r="A50" s="2097" t="s">
        <v>233</v>
      </c>
      <c r="B50" s="2109"/>
      <c r="C50" s="2101"/>
      <c r="D50" s="1333"/>
      <c r="E50" s="1153"/>
      <c r="F50" s="1329"/>
      <c r="G50" s="2157"/>
      <c r="H50" s="1333"/>
      <c r="I50" s="1153"/>
      <c r="J50" s="2084"/>
      <c r="K50" s="57"/>
      <c r="L50" s="2109"/>
      <c r="M50" s="2101"/>
      <c r="N50" s="2122"/>
      <c r="O50" s="2101"/>
      <c r="P50" s="2122"/>
      <c r="Q50" s="1153"/>
      <c r="R50" s="2122"/>
      <c r="S50" s="2101"/>
      <c r="T50" s="2149"/>
    </row>
    <row r="51" spans="1:22" ht="15.75">
      <c r="A51" s="486" t="s">
        <v>431</v>
      </c>
      <c r="B51" s="2108" t="s">
        <v>167</v>
      </c>
      <c r="C51" s="2102">
        <v>1</v>
      </c>
      <c r="D51" s="2103">
        <v>0</v>
      </c>
      <c r="E51" s="1151">
        <v>0</v>
      </c>
      <c r="F51" s="541">
        <v>0</v>
      </c>
      <c r="G51" s="2158">
        <v>350</v>
      </c>
      <c r="H51" s="884">
        <v>2.5999999999999999E-2</v>
      </c>
      <c r="I51" s="1151">
        <v>3</v>
      </c>
      <c r="J51" s="2085">
        <v>0</v>
      </c>
      <c r="K51" s="57"/>
      <c r="L51" s="2108" t="s">
        <v>167</v>
      </c>
      <c r="M51" s="2102">
        <v>1</v>
      </c>
      <c r="N51" s="2121">
        <v>0</v>
      </c>
      <c r="O51" s="2102">
        <v>0</v>
      </c>
      <c r="P51" s="2121">
        <v>0</v>
      </c>
      <c r="Q51" s="1338">
        <v>350</v>
      </c>
      <c r="R51" s="2145">
        <v>0</v>
      </c>
      <c r="S51" s="2102">
        <v>3</v>
      </c>
      <c r="T51" s="2150">
        <v>0</v>
      </c>
      <c r="V51" t="s">
        <v>432</v>
      </c>
    </row>
    <row r="52" spans="1:22" ht="15.75">
      <c r="A52" s="486" t="s">
        <v>191</v>
      </c>
      <c r="B52" s="2108" t="s">
        <v>167</v>
      </c>
      <c r="C52" s="2102">
        <v>1</v>
      </c>
      <c r="D52" s="2103">
        <v>0</v>
      </c>
      <c r="E52" s="1151">
        <v>0</v>
      </c>
      <c r="F52" s="541">
        <v>0</v>
      </c>
      <c r="G52" s="2158">
        <v>222</v>
      </c>
      <c r="H52" s="884">
        <v>1.7000000000000001E-2</v>
      </c>
      <c r="I52" s="1151">
        <v>3</v>
      </c>
      <c r="J52" s="2085">
        <v>0</v>
      </c>
      <c r="K52" s="57"/>
      <c r="L52" s="2108" t="s">
        <v>167</v>
      </c>
      <c r="M52" s="2102">
        <v>0</v>
      </c>
      <c r="N52" s="2121">
        <v>0</v>
      </c>
      <c r="O52" s="2102">
        <v>0</v>
      </c>
      <c r="P52" s="2121">
        <v>0</v>
      </c>
      <c r="Q52" s="1339">
        <v>0</v>
      </c>
      <c r="R52" s="2145">
        <v>0</v>
      </c>
      <c r="S52" s="2102">
        <v>3</v>
      </c>
      <c r="T52" s="2150">
        <v>0</v>
      </c>
    </row>
    <row r="53" spans="1:22" ht="15.75">
      <c r="A53" s="486" t="s">
        <v>433</v>
      </c>
      <c r="B53" s="2108" t="s">
        <v>167</v>
      </c>
      <c r="C53" s="2102">
        <v>1</v>
      </c>
      <c r="D53" s="2103">
        <v>0</v>
      </c>
      <c r="E53" s="1151">
        <v>0</v>
      </c>
      <c r="F53" s="541">
        <v>0</v>
      </c>
      <c r="G53" s="2158">
        <v>75</v>
      </c>
      <c r="H53" s="884">
        <v>6.0000000000000001E-3</v>
      </c>
      <c r="I53" s="1151">
        <v>3</v>
      </c>
      <c r="J53" s="2085">
        <v>0</v>
      </c>
      <c r="K53" s="57"/>
      <c r="L53" s="2108" t="s">
        <v>167</v>
      </c>
      <c r="M53" s="2102">
        <v>0</v>
      </c>
      <c r="N53" s="2121">
        <v>0</v>
      </c>
      <c r="O53" s="2102">
        <v>0</v>
      </c>
      <c r="P53" s="2121">
        <v>0</v>
      </c>
      <c r="Q53" s="1339">
        <v>0</v>
      </c>
      <c r="R53" s="2145">
        <v>0</v>
      </c>
      <c r="S53" s="2102">
        <v>3</v>
      </c>
      <c r="T53" s="2150">
        <v>0</v>
      </c>
    </row>
    <row r="54" spans="1:22" ht="15.75">
      <c r="A54" s="486" t="s">
        <v>434</v>
      </c>
      <c r="B54" s="2108" t="s">
        <v>186</v>
      </c>
      <c r="C54" s="2102">
        <v>0</v>
      </c>
      <c r="D54" s="2103">
        <v>0</v>
      </c>
      <c r="E54" s="1151">
        <v>0</v>
      </c>
      <c r="F54" s="541">
        <v>0</v>
      </c>
      <c r="G54" s="2161">
        <v>0</v>
      </c>
      <c r="H54" s="884">
        <v>0</v>
      </c>
      <c r="I54" s="1151">
        <v>20</v>
      </c>
      <c r="J54" s="2085">
        <v>0</v>
      </c>
      <c r="K54" s="57"/>
      <c r="L54" s="2108" t="s">
        <v>186</v>
      </c>
      <c r="M54" s="2102">
        <v>163</v>
      </c>
      <c r="N54" s="2121">
        <v>455.4910557</v>
      </c>
      <c r="O54" s="2102">
        <v>0</v>
      </c>
      <c r="P54" s="2121">
        <v>-4.9208954</v>
      </c>
      <c r="Q54" s="1339">
        <v>8903.06</v>
      </c>
      <c r="R54" s="2145">
        <v>0.34466691262522309</v>
      </c>
      <c r="S54" s="2102">
        <v>20</v>
      </c>
      <c r="T54" s="2150">
        <v>2141.2958340901901</v>
      </c>
    </row>
    <row r="55" spans="1:22" ht="15.75">
      <c r="A55" s="486" t="s">
        <v>435</v>
      </c>
      <c r="B55" s="2108" t="s">
        <v>167</v>
      </c>
      <c r="C55" s="2102">
        <v>0</v>
      </c>
      <c r="D55" s="2103">
        <v>0</v>
      </c>
      <c r="E55" s="1151">
        <v>0</v>
      </c>
      <c r="F55" s="541">
        <v>0</v>
      </c>
      <c r="G55" s="2158">
        <v>0</v>
      </c>
      <c r="H55" s="884">
        <v>0</v>
      </c>
      <c r="I55" s="1151">
        <v>3</v>
      </c>
      <c r="J55" s="2085">
        <v>0</v>
      </c>
      <c r="K55" s="57"/>
      <c r="L55" s="2108" t="s">
        <v>167</v>
      </c>
      <c r="M55" s="2102">
        <v>1</v>
      </c>
      <c r="N55" s="2121">
        <v>0</v>
      </c>
      <c r="O55" s="2102">
        <v>0</v>
      </c>
      <c r="P55" s="2121">
        <v>0</v>
      </c>
      <c r="Q55" s="1339">
        <v>346</v>
      </c>
      <c r="R55" s="2145">
        <v>1.3394804906215075E-2</v>
      </c>
      <c r="S55" s="2102">
        <v>3</v>
      </c>
      <c r="T55" s="2150">
        <v>0</v>
      </c>
    </row>
    <row r="56" spans="1:22" ht="18.600000000000001" customHeight="1">
      <c r="A56" s="2097" t="s">
        <v>241</v>
      </c>
      <c r="B56" s="2109"/>
      <c r="C56" s="2101"/>
      <c r="D56" s="1333"/>
      <c r="E56" s="1153"/>
      <c r="F56" s="1329"/>
      <c r="G56" s="2157"/>
      <c r="H56" s="1333"/>
      <c r="I56" s="1153"/>
      <c r="J56" s="2084"/>
      <c r="K56" s="57"/>
      <c r="L56" s="2109"/>
      <c r="M56" s="2101"/>
      <c r="N56" s="2122"/>
      <c r="O56" s="2101"/>
      <c r="P56" s="2122"/>
      <c r="Q56" s="1153"/>
      <c r="R56" s="2122"/>
      <c r="S56" s="2101"/>
      <c r="T56" s="2149"/>
    </row>
    <row r="57" spans="1:22" ht="15.75">
      <c r="A57" s="486"/>
      <c r="B57" s="2108"/>
      <c r="C57" s="2102"/>
      <c r="D57" s="2103"/>
      <c r="E57" s="1151"/>
      <c r="F57" s="541"/>
      <c r="G57" s="2158"/>
      <c r="H57" s="1334"/>
      <c r="I57" s="1151"/>
      <c r="J57" s="2085">
        <v>0</v>
      </c>
      <c r="K57" s="57"/>
      <c r="L57" s="2108"/>
      <c r="M57" s="2102"/>
      <c r="N57" s="2121"/>
      <c r="O57" s="2102"/>
      <c r="P57" s="2121"/>
      <c r="Q57" s="1338"/>
      <c r="R57" s="2146"/>
      <c r="S57" s="2102"/>
      <c r="T57" s="2150">
        <v>0</v>
      </c>
    </row>
    <row r="58" spans="1:22" ht="15.75">
      <c r="A58" s="2096" t="s">
        <v>94</v>
      </c>
      <c r="B58" s="2109"/>
      <c r="C58" s="2101"/>
      <c r="D58" s="1333"/>
      <c r="E58" s="1153"/>
      <c r="F58" s="1329"/>
      <c r="G58" s="2162"/>
      <c r="H58" s="1333"/>
      <c r="I58" s="1153"/>
      <c r="J58" s="2088"/>
      <c r="K58" s="57"/>
      <c r="L58" s="2109"/>
      <c r="M58" s="2101"/>
      <c r="N58" s="2122"/>
      <c r="O58" s="2101"/>
      <c r="P58" s="2122"/>
      <c r="Q58" s="1156"/>
      <c r="R58" s="2122"/>
      <c r="S58" s="2101"/>
      <c r="T58" s="2153"/>
    </row>
    <row r="59" spans="1:22" ht="15.75">
      <c r="A59" s="486" t="s">
        <v>243</v>
      </c>
      <c r="B59" s="2108" t="s">
        <v>167</v>
      </c>
      <c r="C59" s="2102">
        <v>32</v>
      </c>
      <c r="D59" s="2103">
        <v>0</v>
      </c>
      <c r="E59" s="1151">
        <v>0</v>
      </c>
      <c r="F59" s="541">
        <v>0</v>
      </c>
      <c r="G59" s="2158">
        <v>3547.9199999999996</v>
      </c>
      <c r="H59" s="884">
        <v>0</v>
      </c>
      <c r="I59" s="1151"/>
      <c r="J59" s="2085">
        <v>0</v>
      </c>
      <c r="K59" s="57"/>
      <c r="L59" s="2108" t="s">
        <v>167</v>
      </c>
      <c r="M59" s="2102">
        <v>12</v>
      </c>
      <c r="N59" s="2121">
        <v>0</v>
      </c>
      <c r="O59" s="2102">
        <v>0</v>
      </c>
      <c r="P59" s="2121">
        <v>0</v>
      </c>
      <c r="Q59" s="1338">
        <v>2245.9</v>
      </c>
      <c r="R59" s="2145">
        <v>0</v>
      </c>
      <c r="S59" s="2102"/>
      <c r="T59" s="2150">
        <v>0</v>
      </c>
    </row>
    <row r="60" spans="1:22" ht="15.75">
      <c r="A60" s="486" t="s">
        <v>244</v>
      </c>
      <c r="B60" s="2108" t="s">
        <v>167</v>
      </c>
      <c r="C60" s="2102">
        <v>18</v>
      </c>
      <c r="D60" s="2103">
        <v>0</v>
      </c>
      <c r="E60" s="1151">
        <v>0</v>
      </c>
      <c r="F60" s="541">
        <v>0</v>
      </c>
      <c r="G60" s="2158">
        <v>2518.02</v>
      </c>
      <c r="H60" s="884">
        <v>0.26814832169023683</v>
      </c>
      <c r="I60" s="1151"/>
      <c r="J60" s="2085">
        <v>0</v>
      </c>
      <c r="K60" s="57"/>
      <c r="L60" s="2108" t="s">
        <v>167</v>
      </c>
      <c r="M60" s="2102">
        <v>3</v>
      </c>
      <c r="N60" s="2121">
        <v>0</v>
      </c>
      <c r="O60" s="2102">
        <v>0</v>
      </c>
      <c r="P60" s="2121">
        <v>0</v>
      </c>
      <c r="Q60" s="1338">
        <v>419.67</v>
      </c>
      <c r="R60" s="2145">
        <v>1.6246814378587517E-2</v>
      </c>
      <c r="S60" s="2102"/>
      <c r="T60" s="2150">
        <v>0</v>
      </c>
    </row>
    <row r="61" spans="1:22" ht="15.75">
      <c r="A61" s="1329"/>
      <c r="B61" s="2109"/>
      <c r="C61" s="2101"/>
      <c r="D61" s="2104"/>
      <c r="E61" s="542"/>
      <c r="F61" s="1459"/>
      <c r="G61" s="2162"/>
      <c r="H61" s="1333"/>
      <c r="I61" s="1151"/>
      <c r="J61" s="2089"/>
      <c r="K61" s="57"/>
      <c r="L61" s="2109"/>
      <c r="M61" s="2101"/>
      <c r="N61" s="2122"/>
      <c r="O61" s="2117"/>
      <c r="P61" s="2122"/>
      <c r="Q61" s="1156"/>
      <c r="R61" s="2122"/>
      <c r="S61" s="2102"/>
      <c r="T61" s="2153"/>
    </row>
    <row r="62" spans="1:22" ht="15.75">
      <c r="A62" s="1307" t="s">
        <v>245</v>
      </c>
      <c r="B62" s="2108"/>
      <c r="C62" s="2100"/>
      <c r="D62" s="2111">
        <f>SUM(D9:D61)</f>
        <v>332.416</v>
      </c>
      <c r="E62" s="543">
        <f>SUM(E9:E61)</f>
        <v>0.14049999999999999</v>
      </c>
      <c r="F62" s="1460">
        <f>SUM(F9:F61)</f>
        <v>11.6556</v>
      </c>
      <c r="G62" s="2161">
        <f>SUM(G9:G61)</f>
        <v>13288.32</v>
      </c>
      <c r="H62" s="1335">
        <v>1</v>
      </c>
      <c r="I62" s="478"/>
      <c r="J62" s="2090">
        <f>SUM(J9:J60)</f>
        <v>666.59453341636799</v>
      </c>
      <c r="K62" s="57"/>
      <c r="L62" s="2108"/>
      <c r="M62" s="2100"/>
      <c r="N62" s="2123">
        <f>SUM(N9:N60)</f>
        <v>505.13105569999999</v>
      </c>
      <c r="O62" s="2118">
        <f>SUM(O9:O60)</f>
        <v>9.1000000000000004E-3</v>
      </c>
      <c r="P62" s="2123">
        <f>SUM(P9:P60)</f>
        <v>16.400104599999999</v>
      </c>
      <c r="Q62" s="1340">
        <f>SUM(Q9:Q60)</f>
        <v>28426.809999999998</v>
      </c>
      <c r="R62" s="2145">
        <v>1</v>
      </c>
      <c r="S62" s="2102"/>
      <c r="T62" s="2150">
        <v>2633.5674790139151</v>
      </c>
    </row>
    <row r="63" spans="1:22" ht="15.75">
      <c r="A63" s="1330"/>
      <c r="B63" s="2107"/>
      <c r="C63" s="2099"/>
      <c r="D63" s="1336"/>
      <c r="E63" s="537"/>
      <c r="F63" s="1330"/>
      <c r="G63" s="2099"/>
      <c r="H63" s="1336"/>
      <c r="I63" s="540"/>
      <c r="J63" s="2091"/>
      <c r="K63" s="57"/>
      <c r="L63" s="2107"/>
      <c r="M63" s="2099"/>
      <c r="N63" s="2124"/>
      <c r="O63" s="2099"/>
      <c r="P63" s="2124"/>
      <c r="Q63" s="537"/>
      <c r="R63" s="2124"/>
      <c r="S63" s="2143"/>
      <c r="T63" s="2091"/>
    </row>
    <row r="64" spans="1:22" ht="18.75">
      <c r="A64" s="2137" t="s">
        <v>436</v>
      </c>
      <c r="B64" s="2130"/>
      <c r="C64" s="2131">
        <v>1</v>
      </c>
      <c r="D64" s="2133"/>
      <c r="E64" s="2133"/>
      <c r="F64" s="546"/>
      <c r="G64" s="2119"/>
      <c r="H64" s="2133"/>
      <c r="I64" s="1813"/>
      <c r="J64" s="2134"/>
      <c r="K64" s="57"/>
      <c r="L64" s="2130"/>
      <c r="M64" s="2131">
        <v>1</v>
      </c>
      <c r="N64" s="546"/>
      <c r="O64" s="2132"/>
      <c r="P64" s="546"/>
      <c r="Q64" s="1813"/>
      <c r="R64" s="546"/>
      <c r="S64" s="2119"/>
      <c r="T64" s="2134"/>
    </row>
    <row r="65" spans="1:20" ht="15.75">
      <c r="A65" s="2140"/>
      <c r="B65" s="2141"/>
      <c r="C65" s="2141"/>
      <c r="D65" s="2136"/>
      <c r="E65" s="2136"/>
      <c r="F65" s="2136"/>
      <c r="G65" s="2163"/>
      <c r="H65" s="2136"/>
      <c r="I65" s="2128"/>
      <c r="J65" s="2129"/>
      <c r="K65" s="57"/>
      <c r="L65" s="2140"/>
      <c r="M65" s="2141"/>
      <c r="N65" s="2136"/>
      <c r="O65" s="2136"/>
      <c r="P65" s="2128"/>
      <c r="Q65" s="2128"/>
      <c r="R65" s="2128"/>
      <c r="S65" s="2154"/>
      <c r="T65" s="2129"/>
    </row>
    <row r="66" spans="1:20" ht="15.75">
      <c r="A66" s="2138" t="s">
        <v>247</v>
      </c>
      <c r="B66" s="2139" t="s">
        <v>48</v>
      </c>
      <c r="C66" s="2127"/>
      <c r="D66" s="546"/>
      <c r="E66" s="546"/>
      <c r="F66" s="546"/>
      <c r="G66" s="546"/>
      <c r="H66" s="546"/>
      <c r="I66" s="546"/>
      <c r="J66" s="546"/>
      <c r="K66" s="57"/>
      <c r="L66" s="544" t="s">
        <v>48</v>
      </c>
      <c r="M66" s="2135"/>
      <c r="N66" s="546"/>
      <c r="O66" s="546"/>
      <c r="P66" s="546"/>
      <c r="Q66" s="546"/>
      <c r="R66" s="546"/>
      <c r="S66" s="57"/>
      <c r="T66" s="57"/>
    </row>
    <row r="67" spans="1:20" ht="15.75">
      <c r="A67" s="548" t="s">
        <v>248</v>
      </c>
      <c r="B67" s="1158" t="s">
        <v>167</v>
      </c>
      <c r="C67" s="517">
        <v>1</v>
      </c>
      <c r="D67" s="546"/>
      <c r="E67" s="546"/>
      <c r="F67" s="546"/>
      <c r="G67" s="546"/>
      <c r="H67" s="546"/>
      <c r="I67" s="546"/>
      <c r="J67" s="546"/>
      <c r="K67" s="57"/>
      <c r="L67" s="1158" t="s">
        <v>167</v>
      </c>
      <c r="M67" s="517">
        <v>1</v>
      </c>
      <c r="N67" s="546"/>
      <c r="O67" s="546"/>
      <c r="P67" s="546"/>
      <c r="Q67" s="546"/>
      <c r="R67" s="546"/>
      <c r="S67" s="57"/>
      <c r="T67" s="57"/>
    </row>
    <row r="68" spans="1:20" ht="15.75">
      <c r="A68" s="548" t="s">
        <v>249</v>
      </c>
      <c r="B68" s="1158" t="s">
        <v>167</v>
      </c>
      <c r="C68" s="517">
        <v>0</v>
      </c>
      <c r="D68" s="546"/>
      <c r="E68" s="546"/>
      <c r="F68" s="546"/>
      <c r="G68" s="546"/>
      <c r="H68" s="546"/>
      <c r="I68" s="546"/>
      <c r="J68" s="546"/>
      <c r="K68" s="57"/>
      <c r="L68" s="1158" t="s">
        <v>167</v>
      </c>
      <c r="M68" s="517">
        <v>0</v>
      </c>
      <c r="N68" s="546"/>
      <c r="O68" s="546"/>
      <c r="P68" s="546"/>
      <c r="Q68" s="546"/>
      <c r="R68" s="546"/>
      <c r="S68" s="57"/>
      <c r="T68" s="57"/>
    </row>
    <row r="69" spans="1:20" ht="15.75">
      <c r="A69" s="548" t="s">
        <v>250</v>
      </c>
      <c r="B69" s="1158" t="s">
        <v>167</v>
      </c>
      <c r="C69" s="517">
        <v>0</v>
      </c>
      <c r="D69" s="546"/>
      <c r="E69" s="546"/>
      <c r="F69" s="549"/>
      <c r="G69" s="1429"/>
      <c r="H69" s="546"/>
      <c r="I69" s="546"/>
      <c r="J69" s="546"/>
      <c r="K69" s="57"/>
      <c r="L69" s="1158" t="s">
        <v>167</v>
      </c>
      <c r="M69" s="517">
        <v>0</v>
      </c>
      <c r="N69" s="546"/>
      <c r="O69" s="546"/>
      <c r="P69" s="549"/>
      <c r="Q69" s="546"/>
      <c r="R69" s="546"/>
      <c r="S69" s="57"/>
      <c r="T69" s="57"/>
    </row>
    <row r="70" spans="1:20" ht="15.75">
      <c r="A70" s="550" t="s">
        <v>251</v>
      </c>
      <c r="B70" s="1158" t="s">
        <v>167</v>
      </c>
      <c r="C70" s="517">
        <v>1</v>
      </c>
      <c r="D70" s="549"/>
      <c r="E70" s="546"/>
      <c r="F70" s="546"/>
      <c r="G70" s="546"/>
      <c r="H70" s="546"/>
      <c r="I70" s="546"/>
      <c r="J70" s="546"/>
      <c r="K70" s="57"/>
      <c r="L70" s="1158" t="s">
        <v>167</v>
      </c>
      <c r="M70" s="517">
        <v>1</v>
      </c>
      <c r="N70" s="549"/>
      <c r="O70" s="546"/>
      <c r="P70" s="546"/>
      <c r="Q70" s="546"/>
      <c r="R70" s="546"/>
      <c r="S70" s="57"/>
      <c r="T70" s="57"/>
    </row>
    <row r="71" spans="1:20" ht="15.75">
      <c r="A71" s="550" t="s">
        <v>437</v>
      </c>
      <c r="B71" s="1158" t="s">
        <v>167</v>
      </c>
      <c r="C71" s="517" t="s">
        <v>72</v>
      </c>
      <c r="D71" s="546"/>
      <c r="E71" s="551"/>
      <c r="F71" s="546" t="s">
        <v>438</v>
      </c>
      <c r="G71" s="546"/>
      <c r="H71" s="551"/>
      <c r="I71" s="551"/>
      <c r="J71" s="551"/>
      <c r="K71" s="57"/>
      <c r="L71" s="1158" t="s">
        <v>167</v>
      </c>
      <c r="M71" s="552" t="s">
        <v>72</v>
      </c>
      <c r="N71" s="546"/>
      <c r="O71" s="551"/>
      <c r="P71" s="546"/>
      <c r="Q71" s="546"/>
      <c r="R71" s="551"/>
      <c r="S71" s="57"/>
      <c r="T71" s="57"/>
    </row>
    <row r="72" spans="1:20" ht="15.75">
      <c r="A72" s="550" t="s">
        <v>253</v>
      </c>
      <c r="B72" s="1158" t="s">
        <v>9</v>
      </c>
      <c r="C72" s="517" t="s">
        <v>72</v>
      </c>
      <c r="D72" s="546"/>
      <c r="E72" s="551"/>
      <c r="F72" s="82"/>
      <c r="G72" s="546"/>
      <c r="H72" s="551"/>
      <c r="I72" s="551"/>
      <c r="J72" s="551"/>
      <c r="K72" s="57"/>
      <c r="L72" s="1158" t="s">
        <v>9</v>
      </c>
      <c r="M72" s="553" t="s">
        <v>72</v>
      </c>
      <c r="N72" s="546"/>
      <c r="O72" s="551"/>
      <c r="P72" s="82"/>
      <c r="Q72" s="546"/>
      <c r="R72" s="551"/>
      <c r="S72" s="57"/>
      <c r="T72" s="57"/>
    </row>
    <row r="73" spans="1:20" ht="16.5" thickBot="1">
      <c r="A73" s="554" t="s">
        <v>254</v>
      </c>
      <c r="B73" s="554" t="s">
        <v>167</v>
      </c>
      <c r="C73" s="1461">
        <v>0</v>
      </c>
      <c r="D73" s="546"/>
      <c r="E73" s="546"/>
      <c r="F73" s="546"/>
      <c r="G73" s="546"/>
      <c r="H73" s="551"/>
      <c r="I73" s="551"/>
      <c r="J73" s="551"/>
      <c r="K73" s="57"/>
      <c r="L73" s="1462" t="s">
        <v>167</v>
      </c>
      <c r="M73" s="1463">
        <v>0</v>
      </c>
      <c r="N73" s="546"/>
      <c r="O73" s="546"/>
      <c r="P73" s="546"/>
      <c r="Q73" s="546"/>
      <c r="R73" s="551"/>
      <c r="S73" s="57"/>
      <c r="T73" s="57"/>
    </row>
    <row r="74" spans="1:20" ht="15.75">
      <c r="A74" s="2914"/>
      <c r="B74" s="2914"/>
      <c r="C74" s="2914"/>
      <c r="D74" s="2914"/>
      <c r="E74" s="2914"/>
      <c r="F74" s="2914"/>
      <c r="G74" s="2914"/>
      <c r="H74" s="2914"/>
      <c r="I74" s="534"/>
      <c r="J74" s="534"/>
      <c r="K74" s="57"/>
      <c r="L74" s="57"/>
      <c r="M74" s="57"/>
      <c r="N74" s="57"/>
      <c r="O74" s="57"/>
      <c r="P74" s="57"/>
      <c r="Q74" s="57"/>
      <c r="R74" s="57"/>
      <c r="S74" s="57"/>
      <c r="T74" s="57"/>
    </row>
    <row r="75" spans="1:20" ht="16.5" thickBot="1">
      <c r="A75" s="534"/>
      <c r="B75" s="534"/>
      <c r="C75" s="534"/>
      <c r="D75" s="534"/>
      <c r="E75" s="534"/>
      <c r="F75" s="534"/>
      <c r="G75" s="57"/>
      <c r="H75" s="534"/>
      <c r="I75" s="534"/>
      <c r="J75" s="534"/>
      <c r="K75" s="57"/>
      <c r="L75" s="57"/>
      <c r="M75" s="57"/>
      <c r="N75" s="57"/>
      <c r="O75" s="57"/>
      <c r="P75" s="57"/>
      <c r="Q75" s="57"/>
      <c r="R75" s="57"/>
      <c r="S75" s="57"/>
      <c r="T75" s="57"/>
    </row>
    <row r="76" spans="1:20" ht="18.75" customHeight="1">
      <c r="A76" s="498"/>
      <c r="B76" s="2487" t="s">
        <v>43</v>
      </c>
      <c r="C76" s="2488"/>
      <c r="D76" s="2489"/>
      <c r="E76" s="57"/>
      <c r="F76" s="57"/>
      <c r="G76" s="57"/>
      <c r="H76" s="57"/>
      <c r="I76" s="57"/>
      <c r="J76" s="57"/>
      <c r="K76" s="57"/>
      <c r="L76" s="57"/>
      <c r="M76" s="57"/>
      <c r="N76" s="57"/>
      <c r="O76" s="57"/>
      <c r="P76" s="57"/>
      <c r="Q76" s="57"/>
      <c r="R76" s="57"/>
      <c r="S76" s="57"/>
      <c r="T76" s="57"/>
    </row>
    <row r="77" spans="1:20" ht="16.5" thickBot="1">
      <c r="A77" s="499" t="s">
        <v>439</v>
      </c>
      <c r="B77" s="1456" t="s">
        <v>46</v>
      </c>
      <c r="C77" s="1457" t="s">
        <v>47</v>
      </c>
      <c r="D77" s="1458" t="s">
        <v>48</v>
      </c>
      <c r="E77" s="57"/>
      <c r="F77" s="175"/>
      <c r="G77" s="57"/>
      <c r="H77" s="57"/>
      <c r="I77" s="57"/>
      <c r="J77" s="57"/>
      <c r="K77" s="57"/>
      <c r="L77" s="57"/>
      <c r="M77" s="57"/>
      <c r="N77" s="57"/>
      <c r="O77" s="57"/>
      <c r="P77" s="57"/>
      <c r="Q77" s="57"/>
      <c r="R77" s="57"/>
      <c r="S77" s="57"/>
      <c r="T77" s="57"/>
    </row>
    <row r="78" spans="1:20" ht="31.5" customHeight="1">
      <c r="A78" s="500" t="s">
        <v>440</v>
      </c>
      <c r="B78" s="501">
        <v>174616.72000000012</v>
      </c>
      <c r="C78" s="502">
        <v>174616.72000000012</v>
      </c>
      <c r="D78" s="877">
        <f>B78+C78</f>
        <v>349233.44000000024</v>
      </c>
      <c r="E78" s="1572"/>
      <c r="F78" s="507"/>
      <c r="G78" s="507"/>
      <c r="H78" s="507"/>
      <c r="I78" s="507"/>
      <c r="J78" s="507"/>
      <c r="K78" s="507"/>
      <c r="L78" s="507"/>
      <c r="M78" s="507"/>
      <c r="N78" s="507"/>
      <c r="O78" s="507"/>
      <c r="P78" s="507"/>
      <c r="Q78" s="507"/>
      <c r="R78" s="507"/>
      <c r="S78" s="507"/>
      <c r="T78" s="507"/>
    </row>
    <row r="79" spans="1:20" ht="15.75">
      <c r="A79" s="1148" t="s">
        <v>258</v>
      </c>
      <c r="B79" s="1150">
        <v>205944</v>
      </c>
      <c r="C79" s="505">
        <v>205944</v>
      </c>
      <c r="D79" s="878">
        <f>B79+C79</f>
        <v>411888</v>
      </c>
      <c r="E79" s="57"/>
      <c r="F79" s="504"/>
      <c r="G79" s="57"/>
      <c r="H79" s="57"/>
      <c r="I79" s="57"/>
      <c r="J79" s="57"/>
      <c r="K79" s="57"/>
      <c r="L79" s="57"/>
      <c r="M79" s="57"/>
      <c r="N79" s="57"/>
      <c r="O79" s="57"/>
      <c r="P79" s="57"/>
      <c r="Q79" s="57"/>
      <c r="R79" s="57"/>
      <c r="S79" s="57"/>
      <c r="T79" s="57"/>
    </row>
    <row r="80" spans="1:20" ht="15.75">
      <c r="A80" s="506" t="s">
        <v>259</v>
      </c>
      <c r="B80" s="1150">
        <v>22644.564999999999</v>
      </c>
      <c r="C80" s="505">
        <v>22644.564999999999</v>
      </c>
      <c r="D80" s="1306">
        <f>B80+C80</f>
        <v>45289.13</v>
      </c>
      <c r="E80" s="507" t="s">
        <v>441</v>
      </c>
      <c r="F80" s="504"/>
      <c r="G80" s="57"/>
      <c r="H80" s="465"/>
      <c r="I80" s="258"/>
      <c r="J80" s="1327"/>
      <c r="K80" s="57"/>
      <c r="L80" s="57"/>
      <c r="M80" s="57"/>
      <c r="N80" s="57"/>
      <c r="O80" s="57"/>
      <c r="P80" s="57"/>
      <c r="Q80" s="57"/>
      <c r="R80" s="57"/>
      <c r="S80" s="57"/>
      <c r="T80" s="57"/>
    </row>
    <row r="81" spans="1:20" ht="16.5" thickBot="1">
      <c r="A81" s="508"/>
      <c r="B81" s="508"/>
      <c r="C81" s="509"/>
      <c r="D81" s="510"/>
      <c r="E81" s="57"/>
      <c r="F81" s="504"/>
      <c r="G81" s="57"/>
      <c r="H81" s="57"/>
      <c r="I81" s="57"/>
      <c r="J81" s="57"/>
      <c r="K81" s="57"/>
      <c r="L81" s="57"/>
      <c r="M81" s="57"/>
      <c r="N81" s="57"/>
      <c r="O81" s="57"/>
      <c r="P81" s="57"/>
      <c r="Q81" s="57"/>
      <c r="R81" s="57"/>
      <c r="S81" s="57"/>
      <c r="T81" s="57"/>
    </row>
    <row r="82" spans="1:20" ht="16.5" thickBot="1">
      <c r="A82" s="511" t="s">
        <v>442</v>
      </c>
      <c r="B82" s="879">
        <f>SUM(B78:B80)</f>
        <v>403205.28500000009</v>
      </c>
      <c r="C82" s="880">
        <f>SUM(C78:C80)</f>
        <v>403205.28500000009</v>
      </c>
      <c r="D82" s="881">
        <f>SUM(D78:D80)</f>
        <v>806410.57000000018</v>
      </c>
      <c r="E82" s="57"/>
      <c r="F82" s="57"/>
      <c r="G82" s="57"/>
      <c r="H82" s="57"/>
      <c r="I82" s="57"/>
      <c r="J82" s="57"/>
      <c r="K82" s="57"/>
      <c r="L82" s="57"/>
      <c r="M82" s="57"/>
      <c r="N82" s="57"/>
      <c r="O82" s="57"/>
      <c r="P82" s="57"/>
      <c r="Q82" s="57"/>
      <c r="R82" s="57"/>
      <c r="S82" s="57"/>
      <c r="T82" s="57"/>
    </row>
    <row r="83" spans="1:20" ht="15.75">
      <c r="A83" s="534"/>
      <c r="B83" s="534"/>
      <c r="C83" s="534"/>
      <c r="D83" s="534"/>
      <c r="E83" s="534"/>
      <c r="F83" s="534"/>
      <c r="G83" s="534"/>
      <c r="H83" s="534"/>
      <c r="I83" s="534"/>
      <c r="J83" s="534"/>
      <c r="K83" s="57"/>
      <c r="L83" s="57"/>
      <c r="M83" s="57"/>
      <c r="N83" s="57"/>
      <c r="O83" s="57"/>
      <c r="P83" s="57"/>
      <c r="Q83" s="57"/>
      <c r="R83" s="57"/>
      <c r="S83" s="57"/>
      <c r="T83" s="57"/>
    </row>
    <row r="84" spans="1:20" ht="15.75">
      <c r="A84" s="534" t="s">
        <v>262</v>
      </c>
      <c r="B84" s="534"/>
      <c r="C84" s="534"/>
      <c r="D84" s="534"/>
      <c r="E84" s="534"/>
      <c r="F84" s="534"/>
      <c r="G84" s="534"/>
      <c r="H84" s="534"/>
      <c r="I84" s="534"/>
      <c r="J84" s="534"/>
      <c r="K84" s="57"/>
      <c r="L84" s="57"/>
      <c r="M84" s="57"/>
      <c r="N84" s="57"/>
      <c r="O84" s="57"/>
      <c r="P84" s="57"/>
      <c r="Q84" s="57"/>
      <c r="R84" s="57"/>
      <c r="S84" s="57"/>
      <c r="T84" s="57"/>
    </row>
    <row r="85" spans="1:20" ht="15.95" customHeight="1">
      <c r="A85" s="534" t="s">
        <v>443</v>
      </c>
      <c r="B85" s="534"/>
      <c r="C85" s="534"/>
      <c r="D85" s="534"/>
      <c r="E85" s="534"/>
      <c r="F85" s="534"/>
      <c r="G85" s="534"/>
      <c r="H85" s="534"/>
      <c r="I85" s="534"/>
      <c r="J85" s="534"/>
      <c r="K85" s="534"/>
      <c r="L85" s="534"/>
      <c r="M85" s="57"/>
      <c r="N85" s="57"/>
      <c r="O85" s="57"/>
      <c r="P85" s="57"/>
      <c r="Q85" s="57"/>
      <c r="R85" s="57"/>
      <c r="S85" s="57"/>
      <c r="T85" s="57"/>
    </row>
    <row r="86" spans="1:20" ht="15.95" customHeight="1">
      <c r="A86" s="534" t="s">
        <v>444</v>
      </c>
      <c r="B86" s="534"/>
      <c r="C86" s="534"/>
      <c r="D86" s="534"/>
      <c r="E86" s="534"/>
      <c r="F86" s="534"/>
      <c r="G86" s="534"/>
      <c r="H86" s="534"/>
      <c r="I86" s="534"/>
      <c r="J86" s="534"/>
      <c r="K86" s="534"/>
      <c r="L86" s="534"/>
      <c r="M86" s="57"/>
      <c r="N86" s="57"/>
      <c r="O86" s="57"/>
      <c r="P86" s="57"/>
      <c r="Q86" s="57"/>
      <c r="R86" s="57"/>
      <c r="S86" s="57"/>
      <c r="T86" s="57"/>
    </row>
    <row r="87" spans="1:20" ht="15.95" customHeight="1">
      <c r="A87" s="534" t="s">
        <v>445</v>
      </c>
      <c r="B87" s="534"/>
      <c r="C87" s="534"/>
      <c r="D87" s="534"/>
      <c r="E87" s="534"/>
      <c r="F87" s="534"/>
      <c r="G87" s="534"/>
      <c r="H87" s="534"/>
      <c r="I87" s="534"/>
      <c r="J87" s="534"/>
      <c r="K87" s="534"/>
      <c r="L87" s="534"/>
      <c r="M87" s="57"/>
      <c r="N87" s="57"/>
      <c r="O87" s="57"/>
      <c r="P87" s="57"/>
      <c r="Q87" s="57"/>
      <c r="R87" s="57"/>
      <c r="S87" s="57"/>
      <c r="T87" s="57"/>
    </row>
    <row r="88" spans="1:20" ht="15.95" customHeight="1">
      <c r="A88" s="534" t="s">
        <v>446</v>
      </c>
      <c r="B88" s="534"/>
      <c r="C88" s="534"/>
      <c r="D88" s="534"/>
      <c r="E88" s="534"/>
      <c r="F88" s="534"/>
      <c r="G88" s="534"/>
      <c r="H88" s="534"/>
      <c r="I88" s="534"/>
      <c r="J88" s="534"/>
      <c r="K88" s="534"/>
      <c r="L88" s="534"/>
      <c r="M88" s="57"/>
      <c r="N88" s="57"/>
      <c r="O88" s="57"/>
      <c r="P88" s="57"/>
      <c r="Q88" s="57"/>
      <c r="R88" s="57"/>
      <c r="S88" s="57"/>
      <c r="T88" s="57"/>
    </row>
    <row r="89" spans="1:20" ht="15.95" customHeight="1">
      <c r="A89" s="534" t="s">
        <v>447</v>
      </c>
      <c r="B89" s="534"/>
      <c r="C89" s="534"/>
      <c r="D89" s="534"/>
      <c r="E89" s="534"/>
      <c r="F89" s="534"/>
      <c r="G89" s="534"/>
      <c r="H89" s="534"/>
      <c r="I89" s="534"/>
      <c r="J89" s="534"/>
      <c r="K89" s="534"/>
      <c r="L89" s="534"/>
      <c r="M89" s="57"/>
      <c r="N89" s="57"/>
      <c r="O89" s="57"/>
      <c r="P89" s="57"/>
      <c r="Q89" s="57"/>
      <c r="R89" s="57"/>
      <c r="S89" s="57"/>
      <c r="T89" s="57"/>
    </row>
    <row r="90" spans="1:20" ht="15.95" customHeight="1">
      <c r="A90" s="534" t="s">
        <v>448</v>
      </c>
      <c r="B90" s="534"/>
      <c r="C90" s="534"/>
      <c r="D90" s="534"/>
      <c r="E90" s="534"/>
      <c r="F90" s="534"/>
      <c r="G90" s="534"/>
      <c r="H90" s="534"/>
      <c r="I90" s="534"/>
      <c r="J90" s="534"/>
      <c r="K90" s="534"/>
      <c r="L90" s="534"/>
      <c r="M90" s="57"/>
      <c r="N90" s="57"/>
      <c r="O90" s="57"/>
      <c r="P90" s="57"/>
      <c r="Q90" s="57"/>
      <c r="R90" s="57"/>
      <c r="S90" s="57"/>
      <c r="T90" s="57"/>
    </row>
    <row r="91" spans="1:20" ht="15.75">
      <c r="A91" s="534"/>
      <c r="B91" s="534"/>
      <c r="C91" s="534"/>
      <c r="D91" s="534"/>
      <c r="E91" s="534"/>
      <c r="F91" s="534"/>
      <c r="G91" s="534"/>
      <c r="H91" s="534"/>
      <c r="I91" s="534"/>
      <c r="J91" s="534"/>
      <c r="K91" s="534"/>
      <c r="L91" s="534"/>
      <c r="M91" s="57"/>
      <c r="N91" s="57"/>
      <c r="O91" s="57"/>
      <c r="P91" s="57"/>
      <c r="Q91" s="57"/>
      <c r="R91" s="57"/>
      <c r="S91" s="57"/>
      <c r="T91" s="57"/>
    </row>
    <row r="92" spans="1:20" ht="15.75">
      <c r="A92" s="534"/>
      <c r="B92" s="534"/>
      <c r="C92" s="534"/>
      <c r="D92" s="534"/>
      <c r="E92" s="534"/>
      <c r="F92" s="534"/>
      <c r="G92" s="534"/>
      <c r="H92" s="534"/>
      <c r="I92" s="534"/>
      <c r="J92" s="534"/>
      <c r="K92" s="534"/>
      <c r="L92" s="534"/>
      <c r="M92" s="57"/>
      <c r="N92" s="57"/>
      <c r="O92" s="57"/>
      <c r="P92" s="57"/>
      <c r="Q92" s="57"/>
      <c r="R92" s="57"/>
      <c r="S92" s="57"/>
      <c r="T92" s="57"/>
    </row>
  </sheetData>
  <mergeCells count="9">
    <mergeCell ref="B76:D76"/>
    <mergeCell ref="A74:H74"/>
    <mergeCell ref="A1:T1"/>
    <mergeCell ref="B5:J5"/>
    <mergeCell ref="C6:J6"/>
    <mergeCell ref="L5:T5"/>
    <mergeCell ref="M6:T6"/>
    <mergeCell ref="A2:T2"/>
    <mergeCell ref="A3:T3"/>
  </mergeCells>
  <phoneticPr fontId="5" type="noConversion"/>
  <printOptions horizontalCentered="1" verticalCentered="1"/>
  <pageMargins left="0.25" right="0.25" top="0.5" bottom="0.5" header="0.3" footer="0.3"/>
  <pageSetup scale="31" orientation="portrait" r:id="rId1"/>
  <headerFooter scaleWithDoc="0"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19181-9FC5-404F-A8E1-78001A06F170}">
  <sheetPr>
    <tabColor theme="0" tint="-0.34998626667073579"/>
    <pageSetUpPr fitToPage="1"/>
  </sheetPr>
  <dimension ref="A1:P55"/>
  <sheetViews>
    <sheetView workbookViewId="0">
      <selection activeCell="J10" sqref="J10"/>
    </sheetView>
  </sheetViews>
  <sheetFormatPr defaultColWidth="8.7109375" defaultRowHeight="12.75"/>
  <cols>
    <col min="1" max="1" width="44.5703125" customWidth="1"/>
    <col min="3" max="3" width="14.42578125" customWidth="1"/>
    <col min="4" max="4" width="14.7109375" customWidth="1"/>
    <col min="5" max="5" width="11.7109375" customWidth="1"/>
    <col min="6" max="6" width="14" customWidth="1"/>
    <col min="7" max="7" width="15" customWidth="1"/>
    <col min="8" max="8" width="13.28515625" customWidth="1"/>
    <col min="12" max="12" width="53" customWidth="1"/>
  </cols>
  <sheetData>
    <row r="1" spans="1:16" ht="15.75">
      <c r="A1" s="2402" t="s">
        <v>0</v>
      </c>
      <c r="B1" s="2402"/>
      <c r="C1" s="2402"/>
      <c r="D1" s="2402"/>
      <c r="E1" s="2402"/>
      <c r="F1" s="2402"/>
      <c r="G1" s="2402"/>
      <c r="H1" s="2402"/>
      <c r="I1" s="2402"/>
    </row>
    <row r="2" spans="1:16" ht="15.75" customHeight="1">
      <c r="A2" s="2509" t="s">
        <v>449</v>
      </c>
      <c r="B2" s="2509"/>
      <c r="C2" s="2509"/>
      <c r="D2" s="2509"/>
      <c r="E2" s="2509"/>
      <c r="F2" s="2509"/>
      <c r="G2" s="2509"/>
      <c r="H2" s="2509"/>
      <c r="I2" s="129"/>
      <c r="J2" s="129"/>
      <c r="K2" s="129"/>
      <c r="L2" s="129"/>
      <c r="M2" s="129"/>
      <c r="N2" s="129"/>
      <c r="O2" s="129"/>
      <c r="P2" s="129"/>
    </row>
    <row r="3" spans="1:16" ht="15.75">
      <c r="A3" s="2510" t="s">
        <v>40</v>
      </c>
      <c r="B3" s="2510"/>
      <c r="C3" s="2510"/>
      <c r="D3" s="2510"/>
      <c r="E3" s="2510"/>
      <c r="F3" s="2510"/>
      <c r="G3" s="2510"/>
      <c r="H3" s="2510"/>
      <c r="I3" s="130"/>
      <c r="J3" s="130"/>
      <c r="K3" s="130"/>
      <c r="L3" s="130"/>
      <c r="M3" s="130"/>
      <c r="N3" s="130"/>
      <c r="O3" s="130"/>
      <c r="P3" s="130"/>
    </row>
    <row r="4" spans="1:16" s="212" customFormat="1" ht="18" customHeight="1" thickBot="1">
      <c r="A4" s="214"/>
      <c r="B4" s="214"/>
      <c r="C4" s="214"/>
      <c r="D4" s="214"/>
      <c r="E4" s="214"/>
      <c r="F4" s="214"/>
      <c r="G4" s="214"/>
      <c r="H4" s="214"/>
    </row>
    <row r="5" spans="1:16" s="212" customFormat="1" ht="16.5" thickBot="1">
      <c r="A5" s="2915" t="s">
        <v>415</v>
      </c>
      <c r="B5" s="2512" t="s">
        <v>147</v>
      </c>
      <c r="C5" s="2518" t="s">
        <v>450</v>
      </c>
      <c r="D5" s="2519"/>
      <c r="E5" s="2519"/>
      <c r="F5" s="2519"/>
      <c r="G5" s="2519"/>
      <c r="H5" s="2519"/>
      <c r="I5" s="2519"/>
      <c r="J5" s="2520"/>
    </row>
    <row r="6" spans="1:16" s="212" customFormat="1" ht="16.5" thickBot="1">
      <c r="A6" s="2916"/>
      <c r="B6" s="2513"/>
      <c r="C6" s="2518" t="s">
        <v>451</v>
      </c>
      <c r="D6" s="2519"/>
      <c r="E6" s="2519"/>
      <c r="F6" s="2519"/>
      <c r="G6" s="2519"/>
      <c r="H6" s="2519"/>
      <c r="I6" s="2519"/>
      <c r="J6" s="2520"/>
    </row>
    <row r="7" spans="1:16" s="212" customFormat="1" ht="111" thickBot="1">
      <c r="A7" s="2917" t="s">
        <v>415</v>
      </c>
      <c r="B7" s="2514" t="s">
        <v>147</v>
      </c>
      <c r="C7" s="562" t="s">
        <v>148</v>
      </c>
      <c r="D7" s="563" t="s">
        <v>277</v>
      </c>
      <c r="E7" s="563" t="s">
        <v>278</v>
      </c>
      <c r="F7" s="563" t="s">
        <v>279</v>
      </c>
      <c r="G7" s="563" t="s">
        <v>152</v>
      </c>
      <c r="H7" s="564" t="s">
        <v>281</v>
      </c>
      <c r="I7" s="565" t="s">
        <v>154</v>
      </c>
      <c r="J7" s="474" t="s">
        <v>155</v>
      </c>
      <c r="K7" s="186"/>
      <c r="L7" s="186"/>
    </row>
    <row r="8" spans="1:16" s="212" customFormat="1" ht="15.75">
      <c r="A8" s="566" t="s">
        <v>87</v>
      </c>
      <c r="B8" s="567"/>
      <c r="C8" s="568"/>
      <c r="D8" s="569"/>
      <c r="E8" s="569"/>
      <c r="F8" s="569"/>
      <c r="G8" s="569"/>
      <c r="H8" s="570"/>
      <c r="I8" s="568"/>
      <c r="J8" s="567"/>
      <c r="K8" s="186"/>
      <c r="L8" s="186"/>
    </row>
    <row r="9" spans="1:16" s="212" customFormat="1" ht="15.75">
      <c r="A9" s="1159" t="s">
        <v>452</v>
      </c>
      <c r="B9" s="1159" t="s">
        <v>158</v>
      </c>
      <c r="C9" s="1160">
        <v>0</v>
      </c>
      <c r="D9" s="571">
        <v>0</v>
      </c>
      <c r="E9" s="571">
        <v>0</v>
      </c>
      <c r="F9" s="571">
        <v>0</v>
      </c>
      <c r="G9" s="572">
        <v>0</v>
      </c>
      <c r="H9" s="573">
        <f>IF($G$29&lt;&gt;0,G9/$G$29,0)</f>
        <v>0</v>
      </c>
      <c r="I9" s="1160">
        <v>0</v>
      </c>
      <c r="J9" s="1161">
        <v>0</v>
      </c>
    </row>
    <row r="10" spans="1:16" s="212" customFormat="1" ht="15.75">
      <c r="A10" s="1159" t="s">
        <v>453</v>
      </c>
      <c r="B10" s="1159" t="s">
        <v>158</v>
      </c>
      <c r="C10" s="1160">
        <v>0</v>
      </c>
      <c r="D10" s="571">
        <v>0</v>
      </c>
      <c r="E10" s="571">
        <v>0</v>
      </c>
      <c r="F10" s="571">
        <v>0</v>
      </c>
      <c r="G10" s="572">
        <v>0</v>
      </c>
      <c r="H10" s="573">
        <f>IF($G$29&lt;&gt;0,G10/$G$29,0)</f>
        <v>0</v>
      </c>
      <c r="I10" s="1160">
        <v>0</v>
      </c>
      <c r="J10" s="1161">
        <v>0</v>
      </c>
    </row>
    <row r="11" spans="1:16" s="212" customFormat="1" ht="15.75">
      <c r="A11" s="1159" t="s">
        <v>454</v>
      </c>
      <c r="B11" s="1159" t="s">
        <v>158</v>
      </c>
      <c r="C11" s="1160">
        <v>0</v>
      </c>
      <c r="D11" s="571">
        <v>0</v>
      </c>
      <c r="E11" s="571">
        <v>0</v>
      </c>
      <c r="F11" s="571">
        <v>0</v>
      </c>
      <c r="G11" s="572">
        <v>0</v>
      </c>
      <c r="H11" s="573">
        <f>IF($G$29&lt;&gt;0,G11/$G$29,0)</f>
        <v>0</v>
      </c>
      <c r="I11" s="1160">
        <v>0</v>
      </c>
      <c r="J11" s="1161">
        <v>0</v>
      </c>
    </row>
    <row r="12" spans="1:16" s="212" customFormat="1" ht="15.75">
      <c r="A12" s="1147" t="s">
        <v>165</v>
      </c>
      <c r="B12" s="1162"/>
      <c r="C12" s="1163"/>
      <c r="D12" s="482"/>
      <c r="E12" s="482"/>
      <c r="F12" s="482"/>
      <c r="G12" s="482"/>
      <c r="H12" s="574"/>
      <c r="I12" s="1163"/>
      <c r="J12" s="1164"/>
    </row>
    <row r="13" spans="1:16" s="212" customFormat="1" ht="15.75">
      <c r="A13" s="1159" t="s">
        <v>169</v>
      </c>
      <c r="B13" s="1159" t="s">
        <v>158</v>
      </c>
      <c r="C13" s="1160">
        <v>0</v>
      </c>
      <c r="D13" s="571">
        <v>0</v>
      </c>
      <c r="E13" s="571">
        <v>0</v>
      </c>
      <c r="F13" s="571">
        <v>0</v>
      </c>
      <c r="G13" s="572">
        <v>0</v>
      </c>
      <c r="H13" s="573">
        <f>IF($G$29&lt;&gt;0,G13/$G$29,0)</f>
        <v>0</v>
      </c>
      <c r="I13" s="1160">
        <v>0</v>
      </c>
      <c r="J13" s="1161">
        <v>0</v>
      </c>
    </row>
    <row r="14" spans="1:16" s="212" customFormat="1" ht="15.75">
      <c r="A14" s="1147" t="s">
        <v>89</v>
      </c>
      <c r="B14" s="1162"/>
      <c r="C14" s="1163"/>
      <c r="D14" s="482"/>
      <c r="E14" s="482"/>
      <c r="F14" s="482"/>
      <c r="G14" s="482"/>
      <c r="H14" s="574"/>
      <c r="I14" s="1163"/>
      <c r="J14" s="1164"/>
    </row>
    <row r="15" spans="1:16" s="212" customFormat="1" ht="15.75">
      <c r="A15" s="1159" t="s">
        <v>185</v>
      </c>
      <c r="B15" s="1159" t="s">
        <v>167</v>
      </c>
      <c r="C15" s="1160">
        <v>0</v>
      </c>
      <c r="D15" s="571">
        <v>0</v>
      </c>
      <c r="E15" s="571">
        <v>0</v>
      </c>
      <c r="F15" s="571">
        <v>0</v>
      </c>
      <c r="G15" s="572">
        <v>0</v>
      </c>
      <c r="H15" s="573">
        <f>IF($G$29&lt;&gt;0,G15/$G$29,0)</f>
        <v>0</v>
      </c>
      <c r="I15" s="1160">
        <v>0</v>
      </c>
      <c r="J15" s="1161">
        <v>0</v>
      </c>
    </row>
    <row r="16" spans="1:16" s="212" customFormat="1" ht="15.75">
      <c r="A16" s="1147" t="s">
        <v>90</v>
      </c>
      <c r="B16" s="1162"/>
      <c r="C16" s="1163"/>
      <c r="D16" s="482"/>
      <c r="E16" s="482"/>
      <c r="F16" s="482"/>
      <c r="G16" s="482"/>
      <c r="H16" s="574"/>
      <c r="I16" s="1163"/>
      <c r="J16" s="1164"/>
    </row>
    <row r="17" spans="1:10" s="212" customFormat="1" ht="15.75">
      <c r="A17" s="1159" t="s">
        <v>455</v>
      </c>
      <c r="B17" s="1159" t="s">
        <v>158</v>
      </c>
      <c r="C17" s="1160">
        <v>0</v>
      </c>
      <c r="D17" s="571">
        <v>0</v>
      </c>
      <c r="E17" s="571">
        <v>0</v>
      </c>
      <c r="F17" s="571">
        <v>0</v>
      </c>
      <c r="G17" s="572">
        <v>0</v>
      </c>
      <c r="H17" s="573">
        <f>IF($G$29&lt;&gt;0,G17/$G$29,0)</f>
        <v>0</v>
      </c>
      <c r="I17" s="1160">
        <v>0</v>
      </c>
      <c r="J17" s="1161">
        <v>0</v>
      </c>
    </row>
    <row r="18" spans="1:10" s="212" customFormat="1" ht="15.75">
      <c r="A18" s="1159" t="s">
        <v>456</v>
      </c>
      <c r="B18" s="1159" t="s">
        <v>158</v>
      </c>
      <c r="C18" s="1160">
        <v>0</v>
      </c>
      <c r="D18" s="571">
        <v>0</v>
      </c>
      <c r="E18" s="571">
        <v>0</v>
      </c>
      <c r="F18" s="571">
        <v>0</v>
      </c>
      <c r="G18" s="572">
        <v>0</v>
      </c>
      <c r="H18" s="573">
        <f>IF($G$29&lt;&gt;0,G18/$G$29,0)</f>
        <v>0</v>
      </c>
      <c r="I18" s="1160">
        <v>0</v>
      </c>
      <c r="J18" s="1161">
        <v>0</v>
      </c>
    </row>
    <row r="19" spans="1:10" s="212" customFormat="1" ht="15.75">
      <c r="A19" s="1159" t="s">
        <v>212</v>
      </c>
      <c r="B19" s="1159" t="s">
        <v>158</v>
      </c>
      <c r="C19" s="1160">
        <v>0</v>
      </c>
      <c r="D19" s="571">
        <v>0</v>
      </c>
      <c r="E19" s="571">
        <v>0</v>
      </c>
      <c r="F19" s="571">
        <v>0</v>
      </c>
      <c r="G19" s="572">
        <v>0</v>
      </c>
      <c r="H19" s="573">
        <f>IF($G$29&lt;&gt;0,G19/$G$29,0)</f>
        <v>0</v>
      </c>
      <c r="I19" s="1160">
        <v>0</v>
      </c>
      <c r="J19" s="1161">
        <v>0</v>
      </c>
    </row>
    <row r="20" spans="1:10" s="212" customFormat="1" ht="15.75">
      <c r="A20" s="1147" t="s">
        <v>457</v>
      </c>
      <c r="B20" s="1162"/>
      <c r="C20" s="1163"/>
      <c r="D20" s="482"/>
      <c r="E20" s="482"/>
      <c r="F20" s="482"/>
      <c r="G20" s="482"/>
      <c r="H20" s="574"/>
      <c r="I20" s="1163"/>
      <c r="J20" s="1164"/>
    </row>
    <row r="21" spans="1:10" s="212" customFormat="1" ht="15.75">
      <c r="A21" s="1159" t="s">
        <v>458</v>
      </c>
      <c r="B21" s="1159" t="s">
        <v>167</v>
      </c>
      <c r="C21" s="1160">
        <v>0</v>
      </c>
      <c r="D21" s="482"/>
      <c r="E21" s="482"/>
      <c r="F21" s="482"/>
      <c r="G21" s="572">
        <v>0</v>
      </c>
      <c r="H21" s="573">
        <f t="shared" ref="H21:H26" si="0">IF($G$29&lt;&gt;0,G21/$G$29,0)</f>
        <v>0</v>
      </c>
      <c r="I21" s="1160">
        <v>0</v>
      </c>
      <c r="J21" s="1161">
        <v>0</v>
      </c>
    </row>
    <row r="22" spans="1:10" s="212" customFormat="1" ht="15.75">
      <c r="A22" s="1159" t="s">
        <v>459</v>
      </c>
      <c r="B22" s="1159" t="s">
        <v>158</v>
      </c>
      <c r="C22" s="1160">
        <v>0</v>
      </c>
      <c r="D22" s="482"/>
      <c r="E22" s="482"/>
      <c r="F22" s="482"/>
      <c r="G22" s="572">
        <v>0</v>
      </c>
      <c r="H22" s="573">
        <f t="shared" si="0"/>
        <v>0</v>
      </c>
      <c r="I22" s="1160">
        <v>0</v>
      </c>
      <c r="J22" s="1161">
        <v>0</v>
      </c>
    </row>
    <row r="23" spans="1:10" s="212" customFormat="1" ht="15.75">
      <c r="A23" s="1159" t="s">
        <v>460</v>
      </c>
      <c r="B23" s="1159" t="s">
        <v>158</v>
      </c>
      <c r="C23" s="1160">
        <v>0</v>
      </c>
      <c r="D23" s="482"/>
      <c r="E23" s="482"/>
      <c r="F23" s="482"/>
      <c r="G23" s="572">
        <v>0</v>
      </c>
      <c r="H23" s="573">
        <f t="shared" si="0"/>
        <v>0</v>
      </c>
      <c r="I23" s="1160">
        <v>0</v>
      </c>
      <c r="J23" s="1161">
        <v>0</v>
      </c>
    </row>
    <row r="24" spans="1:10" s="212" customFormat="1" ht="15.75">
      <c r="A24" s="1159" t="s">
        <v>461</v>
      </c>
      <c r="B24" s="1159" t="s">
        <v>158</v>
      </c>
      <c r="C24" s="1160">
        <v>0</v>
      </c>
      <c r="D24" s="482"/>
      <c r="E24" s="482"/>
      <c r="F24" s="482"/>
      <c r="G24" s="572">
        <v>0</v>
      </c>
      <c r="H24" s="573">
        <f t="shared" si="0"/>
        <v>0</v>
      </c>
      <c r="I24" s="1160">
        <v>0</v>
      </c>
      <c r="J24" s="1161">
        <v>0</v>
      </c>
    </row>
    <row r="25" spans="1:10" s="212" customFormat="1" ht="15.75">
      <c r="A25" s="1159" t="s">
        <v>462</v>
      </c>
      <c r="B25" s="1159" t="s">
        <v>158</v>
      </c>
      <c r="C25" s="1160">
        <v>0</v>
      </c>
      <c r="D25" s="482"/>
      <c r="E25" s="482"/>
      <c r="F25" s="482"/>
      <c r="G25" s="572">
        <v>0</v>
      </c>
      <c r="H25" s="573">
        <f t="shared" si="0"/>
        <v>0</v>
      </c>
      <c r="I25" s="1160">
        <v>0</v>
      </c>
      <c r="J25" s="1161">
        <v>0</v>
      </c>
    </row>
    <row r="26" spans="1:10" s="212" customFormat="1" ht="15.75">
      <c r="A26" s="1159" t="s">
        <v>463</v>
      </c>
      <c r="B26" s="1159" t="s">
        <v>167</v>
      </c>
      <c r="C26" s="1160">
        <v>0</v>
      </c>
      <c r="D26" s="482"/>
      <c r="E26" s="482"/>
      <c r="F26" s="482"/>
      <c r="G26" s="572">
        <v>0</v>
      </c>
      <c r="H26" s="573">
        <f t="shared" si="0"/>
        <v>0</v>
      </c>
      <c r="I26" s="1160">
        <v>0</v>
      </c>
      <c r="J26" s="1161">
        <v>0</v>
      </c>
    </row>
    <row r="27" spans="1:10" s="212" customFormat="1" ht="15.75">
      <c r="A27" s="1147" t="s">
        <v>94</v>
      </c>
      <c r="B27" s="1162"/>
      <c r="C27" s="1163"/>
      <c r="D27" s="482"/>
      <c r="E27" s="482"/>
      <c r="F27" s="482"/>
      <c r="G27" s="482"/>
      <c r="H27" s="574"/>
      <c r="I27" s="1163"/>
      <c r="J27" s="1164"/>
    </row>
    <row r="28" spans="1:10" s="212" customFormat="1" ht="15.75">
      <c r="A28" s="1147"/>
      <c r="B28" s="1162"/>
      <c r="C28" s="1163"/>
      <c r="D28" s="482"/>
      <c r="E28" s="482"/>
      <c r="F28" s="482"/>
      <c r="G28" s="482"/>
      <c r="H28" s="574"/>
      <c r="I28" s="1163"/>
      <c r="J28" s="1164"/>
    </row>
    <row r="29" spans="1:10" s="212" customFormat="1" ht="15.75">
      <c r="A29" s="1143" t="s">
        <v>464</v>
      </c>
      <c r="B29" s="1159" t="s">
        <v>167</v>
      </c>
      <c r="C29" s="1160">
        <v>0</v>
      </c>
      <c r="D29" s="482"/>
      <c r="E29" s="482"/>
      <c r="F29" s="482"/>
      <c r="G29" s="572">
        <v>0</v>
      </c>
      <c r="H29" s="573">
        <f>IF($G$29&lt;&gt;0,G29/$G$29,0)</f>
        <v>0</v>
      </c>
      <c r="I29" s="1160">
        <v>0</v>
      </c>
      <c r="J29" s="1161">
        <v>0</v>
      </c>
    </row>
    <row r="30" spans="1:10" s="212" customFormat="1" ht="15.75">
      <c r="A30" s="1162"/>
      <c r="B30" s="1162"/>
      <c r="C30" s="575"/>
      <c r="D30" s="575"/>
      <c r="E30" s="482"/>
      <c r="F30" s="575"/>
      <c r="G30" s="575"/>
      <c r="H30" s="574"/>
      <c r="I30" s="575"/>
      <c r="J30" s="574"/>
    </row>
    <row r="31" spans="1:10" s="212" customFormat="1" ht="16.5" thickBot="1">
      <c r="A31" s="1157" t="s">
        <v>465</v>
      </c>
      <c r="B31" s="1159"/>
      <c r="C31" s="576"/>
      <c r="D31" s="543">
        <f>SUM(D9:D19)</f>
        <v>0</v>
      </c>
      <c r="E31" s="543">
        <f>SUM(E9:E19)</f>
        <v>0</v>
      </c>
      <c r="F31" s="543">
        <f>SUM(F9:F19)</f>
        <v>0</v>
      </c>
      <c r="G31" s="577">
        <f>SUM(G9:G30)</f>
        <v>0</v>
      </c>
      <c r="H31" s="573">
        <f>IF($G$29&lt;&gt;0,G31/$G$29,0)</f>
        <v>0</v>
      </c>
      <c r="I31" s="576"/>
      <c r="J31" s="578"/>
    </row>
    <row r="32" spans="1:10" s="212" customFormat="1" ht="16.5" thickBot="1">
      <c r="A32" s="579"/>
      <c r="B32" s="1733"/>
      <c r="C32" s="1734"/>
      <c r="D32" s="1734"/>
      <c r="E32" s="1734"/>
      <c r="F32" s="1734"/>
      <c r="G32" s="1734"/>
      <c r="H32" s="580"/>
      <c r="I32" s="1734"/>
      <c r="J32" s="580"/>
    </row>
    <row r="33" spans="1:10" s="212" customFormat="1" ht="16.5" thickBot="1">
      <c r="A33" s="581" t="s">
        <v>247</v>
      </c>
      <c r="B33" s="582"/>
      <c r="C33" s="583" t="s">
        <v>48</v>
      </c>
      <c r="D33" s="424"/>
      <c r="E33" s="584"/>
      <c r="F33" s="584"/>
      <c r="G33" s="585"/>
      <c r="H33" s="585"/>
      <c r="I33" s="424"/>
      <c r="J33" s="424"/>
    </row>
    <row r="34" spans="1:10" s="212" customFormat="1" ht="15.75">
      <c r="A34" s="586" t="s">
        <v>466</v>
      </c>
      <c r="B34" s="587" t="s">
        <v>167</v>
      </c>
      <c r="C34" s="588"/>
      <c r="D34" s="424"/>
      <c r="E34" s="584"/>
      <c r="F34" s="584"/>
      <c r="G34" s="585"/>
      <c r="H34" s="585"/>
      <c r="I34" s="424"/>
      <c r="J34" s="424"/>
    </row>
    <row r="35" spans="1:10" s="212" customFormat="1" ht="16.5" thickBot="1">
      <c r="A35" s="1464" t="s">
        <v>467</v>
      </c>
      <c r="B35" s="1465" t="s">
        <v>167</v>
      </c>
      <c r="C35" s="1466"/>
      <c r="D35" s="424"/>
      <c r="E35" s="584"/>
      <c r="F35" s="584"/>
      <c r="G35" s="585"/>
      <c r="H35" s="585"/>
      <c r="I35" s="424"/>
      <c r="J35" s="424"/>
    </row>
    <row r="36" spans="1:10" s="212" customFormat="1" ht="15.75">
      <c r="A36" s="2515"/>
      <c r="B36" s="2515"/>
      <c r="C36" s="2515"/>
      <c r="D36" s="2515"/>
      <c r="E36" s="2515"/>
      <c r="F36" s="2515"/>
      <c r="G36" s="2515"/>
      <c r="H36" s="2515"/>
      <c r="I36" s="424"/>
      <c r="J36" s="424"/>
    </row>
    <row r="37" spans="1:10" s="212" customFormat="1" ht="16.5" thickBot="1">
      <c r="A37" s="589"/>
      <c r="B37" s="589"/>
      <c r="C37" s="589"/>
      <c r="D37" s="589"/>
      <c r="E37" s="589"/>
      <c r="F37" s="589"/>
      <c r="G37" s="589"/>
      <c r="H37" s="589"/>
      <c r="I37" s="424"/>
      <c r="J37" s="424"/>
    </row>
    <row r="38" spans="1:10" s="212" customFormat="1" ht="15.75">
      <c r="A38" s="498"/>
      <c r="B38" s="2487" t="s">
        <v>43</v>
      </c>
      <c r="C38" s="2488"/>
      <c r="D38" s="2489"/>
      <c r="E38" s="57"/>
      <c r="F38" s="589"/>
      <c r="G38" s="589"/>
      <c r="H38" s="589"/>
      <c r="I38" s="424"/>
      <c r="J38" s="424"/>
    </row>
    <row r="39" spans="1:10" s="212" customFormat="1" ht="16.5" thickBot="1">
      <c r="A39" s="499" t="s">
        <v>468</v>
      </c>
      <c r="B39" s="1456" t="s">
        <v>46</v>
      </c>
      <c r="C39" s="1457" t="s">
        <v>47</v>
      </c>
      <c r="D39" s="1458" t="s">
        <v>48</v>
      </c>
      <c r="E39" s="57"/>
      <c r="F39" s="589"/>
      <c r="G39" s="589"/>
      <c r="H39" s="589"/>
      <c r="I39" s="424"/>
      <c r="J39" s="424"/>
    </row>
    <row r="40" spans="1:10" s="212" customFormat="1" ht="16.5" thickBot="1">
      <c r="A40" s="500" t="s">
        <v>469</v>
      </c>
      <c r="B40" s="501"/>
      <c r="C40" s="502"/>
      <c r="D40" s="503">
        <f>B40+C40</f>
        <v>0</v>
      </c>
      <c r="E40" s="57"/>
      <c r="F40" s="589"/>
      <c r="G40" s="589"/>
      <c r="H40" s="589"/>
      <c r="I40" s="424"/>
      <c r="J40" s="424"/>
    </row>
    <row r="41" spans="1:10" s="212" customFormat="1" ht="16.5" thickBot="1">
      <c r="A41" s="1148" t="s">
        <v>258</v>
      </c>
      <c r="B41" s="1150"/>
      <c r="C41" s="505"/>
      <c r="D41" s="503">
        <f>B41+C41</f>
        <v>0</v>
      </c>
      <c r="E41" s="57"/>
      <c r="F41" s="589"/>
      <c r="G41" s="589"/>
      <c r="H41" s="589"/>
      <c r="I41" s="424"/>
      <c r="J41" s="424"/>
    </row>
    <row r="42" spans="1:10" s="212" customFormat="1" ht="16.5" thickBot="1">
      <c r="A42" s="506" t="s">
        <v>259</v>
      </c>
      <c r="B42" s="1150"/>
      <c r="C42" s="505"/>
      <c r="D42" s="503">
        <f>B42+C42</f>
        <v>0</v>
      </c>
      <c r="E42" s="507" t="s">
        <v>260</v>
      </c>
      <c r="F42" s="589"/>
      <c r="G42" s="589"/>
      <c r="H42" s="589"/>
      <c r="I42" s="424"/>
      <c r="J42" s="424"/>
    </row>
    <row r="43" spans="1:10" s="212" customFormat="1" ht="16.5" thickBot="1">
      <c r="A43" s="508"/>
      <c r="B43" s="508"/>
      <c r="C43" s="509"/>
      <c r="D43" s="510"/>
      <c r="E43" s="57"/>
      <c r="F43" s="589"/>
      <c r="G43" s="589"/>
      <c r="H43" s="589"/>
      <c r="I43" s="424"/>
      <c r="J43" s="424"/>
    </row>
    <row r="44" spans="1:10" s="212" customFormat="1" ht="16.5" thickBot="1">
      <c r="A44" s="511" t="s">
        <v>470</v>
      </c>
      <c r="B44" s="512">
        <f>SUM(B40:B42)</f>
        <v>0</v>
      </c>
      <c r="C44" s="513">
        <f>SUM(C40:C42)</f>
        <v>0</v>
      </c>
      <c r="D44" s="514">
        <f>SUM(D40:D42)</f>
        <v>0</v>
      </c>
      <c r="E44" s="57"/>
      <c r="F44" s="589"/>
      <c r="G44" s="589"/>
      <c r="H44" s="589"/>
      <c r="I44" s="424"/>
      <c r="J44" s="424"/>
    </row>
    <row r="45" spans="1:10" s="212" customFormat="1" ht="15.75">
      <c r="A45" s="589"/>
      <c r="B45" s="589"/>
      <c r="C45" s="589"/>
      <c r="D45" s="589"/>
      <c r="E45" s="589"/>
      <c r="F45" s="589"/>
      <c r="G45" s="589"/>
      <c r="H45" s="589"/>
      <c r="I45" s="424"/>
      <c r="J45" s="424"/>
    </row>
    <row r="46" spans="1:10" s="212" customFormat="1" ht="15.75">
      <c r="A46" s="589"/>
      <c r="B46" s="589"/>
      <c r="C46" s="589"/>
      <c r="D46" s="589"/>
      <c r="E46" s="589"/>
      <c r="F46" s="589"/>
      <c r="G46" s="589"/>
      <c r="H46" s="589"/>
      <c r="I46" s="424"/>
      <c r="J46" s="424"/>
    </row>
    <row r="47" spans="1:10" s="212" customFormat="1" ht="15.75">
      <c r="A47" s="589"/>
      <c r="B47" s="589"/>
      <c r="C47" s="589"/>
      <c r="D47" s="589"/>
      <c r="E47" s="589"/>
      <c r="F47" s="589"/>
      <c r="G47" s="589"/>
      <c r="H47" s="589"/>
      <c r="I47" s="424"/>
      <c r="J47" s="424"/>
    </row>
    <row r="48" spans="1:10" s="212" customFormat="1" ht="15.75">
      <c r="A48" s="560"/>
      <c r="B48" s="560"/>
      <c r="C48" s="560"/>
      <c r="D48" s="560"/>
      <c r="E48" s="560"/>
      <c r="F48" s="560"/>
      <c r="G48" s="560"/>
      <c r="H48" s="560"/>
      <c r="I48" s="424"/>
      <c r="J48" s="424"/>
    </row>
    <row r="49" spans="1:10" s="212" customFormat="1" ht="15.75">
      <c r="A49" s="2516"/>
      <c r="B49" s="2516"/>
      <c r="C49" s="2516"/>
      <c r="D49" s="2516"/>
      <c r="E49" s="2516"/>
      <c r="F49" s="2516"/>
      <c r="G49" s="2516"/>
      <c r="H49" s="2516"/>
      <c r="I49" s="424"/>
      <c r="J49" s="424"/>
    </row>
    <row r="50" spans="1:10" s="212" customFormat="1" ht="15.75">
      <c r="A50" s="2517"/>
      <c r="B50" s="2517"/>
      <c r="C50" s="2517"/>
      <c r="D50" s="2517"/>
      <c r="E50" s="2517"/>
      <c r="F50" s="2517"/>
      <c r="G50" s="2517"/>
      <c r="H50" s="2517"/>
      <c r="I50" s="424"/>
      <c r="J50" s="424"/>
    </row>
    <row r="51" spans="1:10" s="212" customFormat="1" ht="12.6" customHeight="1">
      <c r="A51" s="2517"/>
      <c r="B51" s="2517"/>
      <c r="C51" s="2517"/>
      <c r="D51" s="2517"/>
      <c r="E51" s="2517"/>
      <c r="F51" s="2517"/>
      <c r="G51" s="2517"/>
      <c r="H51" s="2517"/>
      <c r="I51" s="424"/>
      <c r="J51" s="424"/>
    </row>
    <row r="52" spans="1:10" s="213" customFormat="1" ht="12.6" customHeight="1">
      <c r="A52" s="2516"/>
      <c r="B52" s="2516"/>
      <c r="C52" s="2516"/>
      <c r="D52" s="2516"/>
      <c r="E52" s="2516"/>
      <c r="F52" s="2516"/>
      <c r="G52" s="2516"/>
      <c r="H52" s="2516"/>
      <c r="I52" s="424"/>
      <c r="J52" s="424"/>
    </row>
    <row r="53" spans="1:10" s="212" customFormat="1" ht="15.75">
      <c r="A53" s="2511"/>
      <c r="B53" s="2511"/>
      <c r="C53" s="2511"/>
      <c r="D53" s="2511"/>
      <c r="E53" s="2511"/>
      <c r="F53" s="2511"/>
      <c r="G53" s="2511"/>
      <c r="H53" s="2511"/>
      <c r="I53" s="424"/>
      <c r="J53" s="424"/>
    </row>
    <row r="54" spans="1:10" ht="15.75">
      <c r="A54" s="57"/>
      <c r="B54" s="57"/>
      <c r="C54" s="57"/>
      <c r="D54" s="57"/>
      <c r="E54" s="57"/>
      <c r="F54" s="57"/>
      <c r="G54" s="57"/>
      <c r="H54" s="57"/>
      <c r="I54" s="57"/>
      <c r="J54" s="57"/>
    </row>
    <row r="55" spans="1:10" ht="15.75">
      <c r="A55" s="57"/>
      <c r="B55" s="57"/>
      <c r="C55" s="57"/>
      <c r="D55" s="57"/>
      <c r="E55" s="57"/>
      <c r="F55" s="57"/>
      <c r="G55" s="57"/>
      <c r="H55" s="57"/>
      <c r="I55" s="57"/>
      <c r="J55" s="57"/>
    </row>
  </sheetData>
  <mergeCells count="14">
    <mergeCell ref="A1:I1"/>
    <mergeCell ref="A2:H2"/>
    <mergeCell ref="A3:H3"/>
    <mergeCell ref="A53:H53"/>
    <mergeCell ref="A5:A7"/>
    <mergeCell ref="B5:B7"/>
    <mergeCell ref="A36:H36"/>
    <mergeCell ref="A49:H49"/>
    <mergeCell ref="A50:H50"/>
    <mergeCell ref="A51:H51"/>
    <mergeCell ref="A52:H52"/>
    <mergeCell ref="B38:D38"/>
    <mergeCell ref="C5:J5"/>
    <mergeCell ref="C6:J6"/>
  </mergeCells>
  <printOptions horizontalCentered="1" verticalCentered="1"/>
  <pageMargins left="0.25" right="0.25" top="0.5" bottom="0.5" header="0.3" footer="0.3"/>
  <pageSetup scale="66" orientation="portrait" r:id="rId1"/>
  <headerFooter scaleWithDoc="0"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11F5-5C40-4316-BECC-4AC0EB551863}">
  <sheetPr>
    <tabColor theme="0" tint="-0.34998626667073579"/>
    <pageSetUpPr fitToPage="1"/>
  </sheetPr>
  <dimension ref="A1:P47"/>
  <sheetViews>
    <sheetView topLeftCell="A33" workbookViewId="0">
      <selection activeCell="J10" sqref="J10"/>
    </sheetView>
  </sheetViews>
  <sheetFormatPr defaultColWidth="9.42578125" defaultRowHeight="12.75"/>
  <cols>
    <col min="1" max="1" width="47.5703125" style="12" customWidth="1"/>
    <col min="2" max="2" width="10.28515625" style="12" customWidth="1"/>
    <col min="3" max="3" width="11.5703125" style="12" customWidth="1"/>
    <col min="4" max="4" width="14.5703125" style="12" customWidth="1"/>
    <col min="5" max="5" width="15.5703125" style="12" customWidth="1"/>
    <col min="6" max="6" width="14.42578125" style="12" customWidth="1"/>
    <col min="7" max="7" width="11.5703125" style="12" customWidth="1"/>
    <col min="8" max="8" width="10.5703125" style="12" bestFit="1" customWidth="1"/>
  </cols>
  <sheetData>
    <row r="1" spans="1:16" ht="15.75">
      <c r="A1" s="2403" t="s">
        <v>0</v>
      </c>
      <c r="B1" s="2403"/>
      <c r="C1" s="2403"/>
      <c r="D1" s="2403"/>
      <c r="E1" s="2403"/>
      <c r="F1" s="2403"/>
      <c r="G1" s="2403"/>
      <c r="H1" s="2403"/>
    </row>
    <row r="2" spans="1:16" ht="15.75">
      <c r="A2" s="2402" t="s">
        <v>471</v>
      </c>
      <c r="B2" s="2402"/>
      <c r="C2" s="2402"/>
      <c r="D2" s="2402"/>
      <c r="E2" s="2402"/>
      <c r="F2" s="2402"/>
      <c r="G2" s="2402"/>
      <c r="H2" s="2402"/>
      <c r="I2" s="132"/>
      <c r="J2" s="132"/>
      <c r="K2" s="132"/>
      <c r="L2" s="132"/>
      <c r="M2" s="132"/>
      <c r="N2" s="132"/>
      <c r="O2" s="132"/>
    </row>
    <row r="3" spans="1:16" ht="15.75">
      <c r="A3" s="2510" t="s">
        <v>40</v>
      </c>
      <c r="B3" s="2510"/>
      <c r="C3" s="2510"/>
      <c r="D3" s="2510"/>
      <c r="E3" s="2510"/>
      <c r="F3" s="2510"/>
      <c r="G3" s="2510"/>
      <c r="H3" s="2510"/>
      <c r="I3" s="130"/>
      <c r="J3" s="130"/>
      <c r="K3" s="130"/>
      <c r="L3" s="130"/>
      <c r="M3" s="130"/>
      <c r="N3" s="130"/>
      <c r="O3" s="130"/>
      <c r="P3" s="130"/>
    </row>
    <row r="5" spans="1:16" ht="15.75">
      <c r="A5" s="2523" t="s">
        <v>472</v>
      </c>
      <c r="B5" s="2525"/>
      <c r="C5" s="2527" t="s">
        <v>473</v>
      </c>
      <c r="D5" s="2527"/>
      <c r="E5" s="2527"/>
      <c r="F5" s="2527"/>
      <c r="G5" s="2527"/>
      <c r="H5" s="2528"/>
    </row>
    <row r="6" spans="1:16" s="232" customFormat="1" ht="63.75">
      <c r="A6" s="2524" t="s">
        <v>472</v>
      </c>
      <c r="B6" s="2526"/>
      <c r="C6" s="233" t="s">
        <v>474</v>
      </c>
      <c r="D6" s="233" t="s">
        <v>475</v>
      </c>
      <c r="E6" s="233" t="s">
        <v>476</v>
      </c>
      <c r="F6" s="233" t="s">
        <v>477</v>
      </c>
      <c r="G6" s="233" t="s">
        <v>478</v>
      </c>
      <c r="H6" s="2166" t="s">
        <v>479</v>
      </c>
    </row>
    <row r="7" spans="1:16">
      <c r="A7" s="2167" t="s">
        <v>480</v>
      </c>
      <c r="B7" s="227"/>
      <c r="C7" s="195"/>
      <c r="D7" s="195"/>
      <c r="E7" s="195"/>
      <c r="F7" s="195"/>
      <c r="G7" s="231"/>
      <c r="H7" s="2168"/>
      <c r="I7" s="210"/>
    </row>
    <row r="8" spans="1:16">
      <c r="A8" s="2167" t="s">
        <v>481</v>
      </c>
      <c r="B8" s="227"/>
      <c r="C8" s="195"/>
      <c r="D8" s="195"/>
      <c r="E8" s="195"/>
      <c r="F8" s="195"/>
      <c r="G8" s="231"/>
      <c r="H8" s="2168"/>
      <c r="I8" s="210"/>
    </row>
    <row r="9" spans="1:16">
      <c r="A9" s="2167" t="s">
        <v>482</v>
      </c>
      <c r="B9" s="227"/>
      <c r="C9" s="195"/>
      <c r="D9" s="195"/>
      <c r="E9" s="195"/>
      <c r="F9" s="195"/>
      <c r="G9" s="194"/>
      <c r="H9" s="2169"/>
    </row>
    <row r="10" spans="1:16">
      <c r="A10" s="2167" t="s">
        <v>483</v>
      </c>
      <c r="B10" s="227"/>
      <c r="C10" s="195"/>
      <c r="D10" s="195"/>
      <c r="E10" s="195"/>
      <c r="F10" s="195"/>
      <c r="G10" s="194"/>
      <c r="H10" s="2169"/>
      <c r="I10" s="2176"/>
      <c r="J10" s="230"/>
    </row>
    <row r="11" spans="1:16">
      <c r="A11" s="2167" t="s">
        <v>484</v>
      </c>
      <c r="B11" s="227"/>
      <c r="C11" s="195"/>
      <c r="D11" s="195"/>
      <c r="E11" s="195"/>
      <c r="F11" s="195"/>
      <c r="G11" s="229"/>
      <c r="H11" s="2170"/>
      <c r="I11" s="2176"/>
      <c r="J11" s="228"/>
    </row>
    <row r="12" spans="1:16">
      <c r="A12" s="2167" t="s">
        <v>485</v>
      </c>
      <c r="B12" s="227"/>
      <c r="C12" s="195"/>
      <c r="D12" s="195"/>
      <c r="E12" s="195"/>
      <c r="F12" s="195"/>
      <c r="G12" s="194"/>
      <c r="H12" s="2169"/>
    </row>
    <row r="13" spans="1:16">
      <c r="A13" s="2167" t="s">
        <v>486</v>
      </c>
      <c r="B13" s="227"/>
      <c r="C13" s="195"/>
      <c r="D13" s="195"/>
      <c r="E13" s="195"/>
      <c r="F13" s="195"/>
      <c r="G13" s="194"/>
      <c r="H13" s="2169"/>
    </row>
    <row r="14" spans="1:16">
      <c r="A14" s="2167" t="s">
        <v>487</v>
      </c>
      <c r="B14" s="227"/>
      <c r="C14" s="195"/>
      <c r="D14" s="195"/>
      <c r="E14" s="195"/>
      <c r="F14" s="195"/>
      <c r="G14" s="194"/>
      <c r="H14" s="2169"/>
    </row>
    <row r="15" spans="1:16">
      <c r="A15" s="2167"/>
      <c r="B15" s="227"/>
      <c r="C15" s="195"/>
      <c r="D15" s="195"/>
      <c r="E15" s="195"/>
      <c r="F15" s="195"/>
      <c r="G15" s="194"/>
      <c r="H15" s="2169"/>
    </row>
    <row r="16" spans="1:16">
      <c r="A16" s="2171" t="s">
        <v>465</v>
      </c>
      <c r="B16" s="227"/>
      <c r="C16" s="195"/>
      <c r="D16" s="195"/>
      <c r="E16" s="195"/>
      <c r="F16" s="195"/>
      <c r="G16" s="194"/>
      <c r="H16" s="2170"/>
    </row>
    <row r="17" spans="1:9">
      <c r="A17" s="2172"/>
      <c r="B17" s="2173"/>
      <c r="C17" s="2174"/>
      <c r="D17" s="2174"/>
      <c r="E17" s="2174"/>
      <c r="F17" s="2174"/>
      <c r="G17" s="2174"/>
      <c r="H17" s="2175"/>
    </row>
    <row r="18" spans="1:9" s="561" customFormat="1">
      <c r="A18" s="2522"/>
      <c r="B18" s="2522"/>
      <c r="C18" s="2522"/>
      <c r="D18" s="2522"/>
      <c r="E18" s="2522"/>
      <c r="F18" s="2522"/>
      <c r="G18" s="2522"/>
      <c r="H18" s="2522"/>
      <c r="I18" s="2522"/>
    </row>
    <row r="19" spans="1:9">
      <c r="A19" s="2522"/>
      <c r="B19" s="2522"/>
      <c r="C19" s="2522"/>
      <c r="D19" s="2522"/>
      <c r="E19" s="2522"/>
      <c r="F19" s="2522"/>
      <c r="G19" s="2522"/>
      <c r="H19" s="2522"/>
      <c r="I19" s="2522"/>
    </row>
    <row r="20" spans="1:9">
      <c r="A20" s="2522"/>
      <c r="B20" s="2522"/>
      <c r="C20" s="2522"/>
      <c r="D20" s="2522"/>
      <c r="E20" s="2522"/>
      <c r="F20" s="2522"/>
      <c r="G20" s="2522"/>
      <c r="H20" s="2522"/>
      <c r="I20" s="2522"/>
    </row>
    <row r="21" spans="1:9">
      <c r="A21" s="2522"/>
      <c r="B21" s="2522"/>
      <c r="C21" s="2522"/>
      <c r="D21" s="2522"/>
      <c r="E21" s="2522"/>
      <c r="F21" s="2522"/>
      <c r="G21" s="2522"/>
      <c r="H21" s="2522"/>
      <c r="I21" s="2522"/>
    </row>
    <row r="22" spans="1:9" ht="25.5">
      <c r="A22" s="2177" t="s">
        <v>488</v>
      </c>
      <c r="B22" s="2178" t="s">
        <v>147</v>
      </c>
      <c r="C22" s="2178" t="s">
        <v>489</v>
      </c>
      <c r="D22" s="2179" t="s">
        <v>490</v>
      </c>
    </row>
    <row r="23" spans="1:9" ht="25.5">
      <c r="A23" s="2180" t="s">
        <v>491</v>
      </c>
      <c r="B23" s="226" t="s">
        <v>492</v>
      </c>
      <c r="C23" s="225"/>
      <c r="D23" s="2181"/>
    </row>
    <row r="24" spans="1:9" ht="25.5">
      <c r="A24" s="2182" t="s">
        <v>493</v>
      </c>
      <c r="B24" s="2183" t="s">
        <v>494</v>
      </c>
      <c r="C24" s="2184"/>
      <c r="D24" s="2185"/>
    </row>
    <row r="25" spans="1:9" ht="15" customHeight="1">
      <c r="A25" s="2521"/>
      <c r="B25" s="2521"/>
      <c r="C25" s="2521"/>
      <c r="D25" s="2521"/>
    </row>
    <row r="26" spans="1:9" ht="15" customHeight="1">
      <c r="A26" s="2521"/>
      <c r="B26" s="2521"/>
      <c r="C26" s="2521"/>
      <c r="D26" s="2521"/>
    </row>
    <row r="28" spans="1:9" ht="45" customHeight="1">
      <c r="A28" s="2186" t="s">
        <v>495</v>
      </c>
      <c r="B28" s="2178" t="s">
        <v>147</v>
      </c>
      <c r="C28" s="2178" t="s">
        <v>496</v>
      </c>
      <c r="D28" s="2178" t="s">
        <v>497</v>
      </c>
      <c r="E28" s="2178" t="s">
        <v>498</v>
      </c>
      <c r="F28" s="2178" t="s">
        <v>499</v>
      </c>
      <c r="G28" s="2178" t="s">
        <v>478</v>
      </c>
      <c r="H28" s="2179" t="s">
        <v>479</v>
      </c>
      <c r="I28" s="223"/>
    </row>
    <row r="29" spans="1:9">
      <c r="A29" s="2187" t="s">
        <v>500</v>
      </c>
      <c r="B29" s="224" t="s">
        <v>501</v>
      </c>
      <c r="C29" s="224"/>
      <c r="D29" s="224"/>
      <c r="E29" s="224"/>
      <c r="F29" s="224"/>
      <c r="G29" s="224"/>
      <c r="H29" s="2188"/>
      <c r="I29" s="223"/>
    </row>
    <row r="30" spans="1:9">
      <c r="A30" s="2187" t="s">
        <v>502</v>
      </c>
      <c r="B30" s="224" t="s">
        <v>501</v>
      </c>
      <c r="C30" s="224"/>
      <c r="D30" s="224"/>
      <c r="E30" s="224"/>
      <c r="F30" s="224"/>
      <c r="G30" s="224"/>
      <c r="H30" s="2188"/>
      <c r="I30" s="223"/>
    </row>
    <row r="31" spans="1:9">
      <c r="A31" s="2189" t="s">
        <v>465</v>
      </c>
      <c r="B31" s="2190" t="s">
        <v>503</v>
      </c>
      <c r="C31" s="2190"/>
      <c r="D31" s="2190"/>
      <c r="E31" s="2191"/>
      <c r="F31" s="2191"/>
      <c r="G31" s="2190"/>
      <c r="H31" s="2192"/>
      <c r="I31" s="223"/>
    </row>
    <row r="32" spans="1:9" ht="13.15" customHeight="1">
      <c r="A32" s="222"/>
      <c r="B32" s="215"/>
      <c r="C32" s="215"/>
      <c r="D32" s="215"/>
      <c r="E32" s="215"/>
      <c r="F32" s="215"/>
      <c r="G32" s="215"/>
      <c r="H32" s="215"/>
    </row>
    <row r="33" spans="1:8" ht="13.15" customHeight="1">
      <c r="A33" s="215"/>
      <c r="B33" s="215"/>
      <c r="C33" s="215"/>
      <c r="D33" s="215"/>
      <c r="E33" s="215"/>
      <c r="F33" s="215"/>
      <c r="G33" s="215"/>
      <c r="H33" s="215"/>
    </row>
    <row r="34" spans="1:8">
      <c r="A34" s="222"/>
      <c r="B34" s="215"/>
      <c r="C34" s="221"/>
      <c r="D34" s="221"/>
    </row>
    <row r="35" spans="1:8">
      <c r="A35" s="2186"/>
      <c r="B35" s="2193"/>
      <c r="C35" s="2194" t="s">
        <v>43</v>
      </c>
      <c r="D35" s="2179"/>
      <c r="F35"/>
      <c r="G35"/>
      <c r="H35"/>
    </row>
    <row r="36" spans="1:8">
      <c r="A36" s="2195" t="s">
        <v>504</v>
      </c>
      <c r="B36" s="220" t="s">
        <v>46</v>
      </c>
      <c r="C36" s="220" t="s">
        <v>47</v>
      </c>
      <c r="D36" s="2196" t="s">
        <v>48</v>
      </c>
      <c r="E36" s="183"/>
      <c r="F36"/>
      <c r="G36"/>
      <c r="H36"/>
    </row>
    <row r="37" spans="1:8">
      <c r="A37" s="2197" t="s">
        <v>469</v>
      </c>
      <c r="B37" s="218"/>
      <c r="C37" s="218"/>
      <c r="D37" s="2198"/>
      <c r="E37" s="183"/>
      <c r="F37"/>
      <c r="G37"/>
      <c r="H37"/>
    </row>
    <row r="38" spans="1:8">
      <c r="A38" s="2199" t="s">
        <v>258</v>
      </c>
      <c r="B38" s="219"/>
      <c r="C38" s="219"/>
      <c r="D38" s="2198"/>
      <c r="F38"/>
      <c r="G38"/>
      <c r="H38"/>
    </row>
    <row r="39" spans="1:8">
      <c r="A39" s="2199" t="s">
        <v>259</v>
      </c>
      <c r="B39" s="219"/>
      <c r="C39" s="219"/>
      <c r="D39" s="2198"/>
      <c r="E39" s="217" t="s">
        <v>260</v>
      </c>
      <c r="F39"/>
      <c r="G39"/>
      <c r="H39"/>
    </row>
    <row r="40" spans="1:8">
      <c r="A40" s="2200"/>
      <c r="B40" s="216"/>
      <c r="C40" s="216"/>
      <c r="D40" s="2201"/>
      <c r="F40"/>
      <c r="G40"/>
      <c r="H40"/>
    </row>
    <row r="41" spans="1:8">
      <c r="A41" s="2202" t="s">
        <v>505</v>
      </c>
      <c r="B41" s="2203"/>
      <c r="C41" s="2204"/>
      <c r="D41" s="2205"/>
      <c r="E41" s="31"/>
      <c r="F41"/>
      <c r="G41"/>
      <c r="H41"/>
    </row>
    <row r="43" spans="1:8">
      <c r="A43" s="215"/>
      <c r="B43" s="215"/>
      <c r="C43" s="215"/>
      <c r="D43" s="215"/>
      <c r="E43" s="215"/>
      <c r="F43" s="215"/>
    </row>
    <row r="44" spans="1:8">
      <c r="A44" s="215"/>
      <c r="B44" s="215"/>
      <c r="C44" s="215"/>
      <c r="D44" s="215"/>
      <c r="E44" s="215"/>
      <c r="F44" s="215"/>
    </row>
    <row r="47" spans="1:8">
      <c r="D47" s="207"/>
    </row>
  </sheetData>
  <mergeCells count="8">
    <mergeCell ref="A25:D26"/>
    <mergeCell ref="A2:H2"/>
    <mergeCell ref="A18:I21"/>
    <mergeCell ref="A1:H1"/>
    <mergeCell ref="A3:H3"/>
    <mergeCell ref="A5:A6"/>
    <mergeCell ref="B5:B6"/>
    <mergeCell ref="C5:H5"/>
  </mergeCells>
  <printOptions horizontalCentered="1" verticalCentered="1"/>
  <pageMargins left="0.25" right="0.25" top="0.5" bottom="0.5" header="0.3" footer="0.3"/>
  <pageSetup scale="70" orientation="portrait" r:id="rId1"/>
  <headerFooter scaleWithDoc="0"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51E4-70F1-43CC-BB58-5DE1DF39F373}">
  <sheetPr>
    <tabColor theme="0" tint="-0.34998626667073579"/>
    <pageSetUpPr fitToPage="1"/>
  </sheetPr>
  <dimension ref="A1:P115"/>
  <sheetViews>
    <sheetView topLeftCell="A72" workbookViewId="0">
      <selection activeCell="J10" sqref="J10"/>
    </sheetView>
  </sheetViews>
  <sheetFormatPr defaultColWidth="8.5703125" defaultRowHeight="12.75"/>
  <cols>
    <col min="1" max="1" width="44.5703125" style="222" customWidth="1"/>
    <col min="2" max="2" width="7.5703125" style="222" customWidth="1"/>
    <col min="3" max="3" width="12.85546875" style="738" customWidth="1"/>
    <col min="4" max="4" width="12.42578125" style="738" customWidth="1"/>
    <col min="5" max="5" width="11.5703125" style="738" customWidth="1"/>
    <col min="6" max="6" width="11.42578125" style="738" customWidth="1"/>
    <col min="7" max="7" width="12.5703125" style="738" customWidth="1"/>
    <col min="8" max="8" width="12.42578125" style="738" customWidth="1"/>
    <col min="9" max="9" width="16.85546875" customWidth="1"/>
    <col min="10" max="10" width="22" customWidth="1"/>
    <col min="12" max="12" width="41.7109375" customWidth="1"/>
  </cols>
  <sheetData>
    <row r="1" spans="1:16" ht="15.75">
      <c r="A1" s="2404" t="s">
        <v>0</v>
      </c>
      <c r="B1" s="2404"/>
      <c r="C1" s="2404"/>
      <c r="D1" s="2404"/>
      <c r="E1" s="2404"/>
      <c r="F1" s="2404"/>
      <c r="G1" s="2404"/>
      <c r="H1" s="2404"/>
      <c r="I1" s="2404"/>
      <c r="J1" s="2404"/>
    </row>
    <row r="2" spans="1:16" ht="15.75" customHeight="1">
      <c r="A2" s="2509" t="s">
        <v>506</v>
      </c>
      <c r="B2" s="2509"/>
      <c r="C2" s="2509"/>
      <c r="D2" s="2509"/>
      <c r="E2" s="2509"/>
      <c r="F2" s="2509"/>
      <c r="G2" s="2509"/>
      <c r="H2" s="2509"/>
      <c r="I2" s="2509"/>
      <c r="J2" s="2509"/>
      <c r="K2" s="129"/>
      <c r="L2" s="129"/>
      <c r="M2" s="129"/>
      <c r="N2" s="129"/>
      <c r="O2" s="129"/>
      <c r="P2" s="129"/>
    </row>
    <row r="3" spans="1:16" ht="15.75">
      <c r="A3" s="2510" t="s">
        <v>40</v>
      </c>
      <c r="B3" s="2510"/>
      <c r="C3" s="2510"/>
      <c r="D3" s="2510"/>
      <c r="E3" s="2510"/>
      <c r="F3" s="2510"/>
      <c r="G3" s="2510"/>
      <c r="H3" s="2510"/>
      <c r="I3" s="2510"/>
      <c r="J3" s="2510"/>
      <c r="K3" s="130"/>
      <c r="L3" s="130"/>
      <c r="M3" s="130"/>
      <c r="N3" s="130"/>
      <c r="O3" s="130"/>
      <c r="P3" s="130"/>
    </row>
    <row r="4" spans="1:16" ht="15.75">
      <c r="A4" s="741"/>
      <c r="B4" s="752"/>
      <c r="C4" s="753"/>
      <c r="D4" s="753"/>
      <c r="E4" s="753"/>
      <c r="F4" s="753"/>
      <c r="G4" s="742" t="s">
        <v>63</v>
      </c>
      <c r="H4" s="742"/>
      <c r="I4" s="57"/>
      <c r="J4" s="57"/>
      <c r="K4" s="57"/>
      <c r="L4" s="57"/>
    </row>
    <row r="5" spans="1:16" ht="15.75">
      <c r="A5" s="1978"/>
      <c r="B5" s="1978"/>
      <c r="C5" s="2532" t="s">
        <v>507</v>
      </c>
      <c r="D5" s="2533"/>
      <c r="E5" s="2533"/>
      <c r="F5" s="2533"/>
      <c r="G5" s="2533"/>
      <c r="H5" s="2533"/>
      <c r="I5" s="2533"/>
      <c r="J5" s="2534"/>
      <c r="K5" s="57"/>
      <c r="L5" s="57"/>
    </row>
    <row r="6" spans="1:16" ht="15.75">
      <c r="A6" s="1950"/>
      <c r="B6" s="1951"/>
      <c r="C6" s="2535" t="s">
        <v>508</v>
      </c>
      <c r="D6" s="2536"/>
      <c r="E6" s="2536"/>
      <c r="F6" s="2536"/>
      <c r="G6" s="2536"/>
      <c r="H6" s="2536"/>
      <c r="I6" s="2536"/>
      <c r="J6" s="2537"/>
      <c r="K6" s="57"/>
      <c r="L6" s="57"/>
    </row>
    <row r="7" spans="1:16" ht="47.25">
      <c r="A7" s="1952" t="s">
        <v>415</v>
      </c>
      <c r="B7" s="836" t="s">
        <v>147</v>
      </c>
      <c r="C7" s="837" t="s">
        <v>148</v>
      </c>
      <c r="D7" s="838" t="s">
        <v>277</v>
      </c>
      <c r="E7" s="838" t="s">
        <v>278</v>
      </c>
      <c r="F7" s="838" t="s">
        <v>279</v>
      </c>
      <c r="G7" s="838" t="s">
        <v>152</v>
      </c>
      <c r="H7" s="839" t="s">
        <v>281</v>
      </c>
      <c r="I7" s="536" t="s">
        <v>154</v>
      </c>
      <c r="J7" s="1953" t="s">
        <v>155</v>
      </c>
      <c r="K7" s="134"/>
      <c r="L7" s="134"/>
    </row>
    <row r="8" spans="1:16" ht="15.75">
      <c r="A8" s="1954" t="s">
        <v>156</v>
      </c>
      <c r="B8" s="743"/>
      <c r="C8" s="1165"/>
      <c r="D8" s="754"/>
      <c r="E8" s="754"/>
      <c r="F8" s="754"/>
      <c r="G8" s="754"/>
      <c r="H8" s="755"/>
      <c r="I8" s="291"/>
      <c r="J8" s="1955"/>
      <c r="K8" s="134"/>
      <c r="L8" s="134"/>
    </row>
    <row r="9" spans="1:16" ht="15.75">
      <c r="A9" s="1956" t="s">
        <v>157</v>
      </c>
      <c r="B9" s="1166" t="s">
        <v>158</v>
      </c>
      <c r="C9" s="1167">
        <v>0</v>
      </c>
      <c r="D9" s="756">
        <v>0</v>
      </c>
      <c r="E9" s="756">
        <v>0</v>
      </c>
      <c r="F9" s="756">
        <v>0</v>
      </c>
      <c r="G9" s="757">
        <v>0</v>
      </c>
      <c r="H9" s="758">
        <f>IF($G$95=0,0,G9/$G$95)</f>
        <v>0</v>
      </c>
      <c r="I9" s="478">
        <v>0</v>
      </c>
      <c r="J9" s="1957">
        <v>0</v>
      </c>
      <c r="K9" s="57"/>
      <c r="L9" s="57"/>
    </row>
    <row r="10" spans="1:16" s="206" customFormat="1" ht="15.75">
      <c r="A10" s="1956" t="s">
        <v>159</v>
      </c>
      <c r="B10" s="1166" t="s">
        <v>158</v>
      </c>
      <c r="C10" s="1167">
        <v>0</v>
      </c>
      <c r="D10" s="756">
        <v>0</v>
      </c>
      <c r="E10" s="756">
        <v>0</v>
      </c>
      <c r="F10" s="756">
        <v>0</v>
      </c>
      <c r="G10" s="757">
        <v>0</v>
      </c>
      <c r="H10" s="758">
        <f>IF($G$95=0,0,G10/$G$95)</f>
        <v>0</v>
      </c>
      <c r="I10" s="481">
        <v>0</v>
      </c>
      <c r="J10" s="1958">
        <v>0</v>
      </c>
      <c r="K10" s="184"/>
      <c r="L10" s="184"/>
    </row>
    <row r="11" spans="1:16" ht="15.75">
      <c r="A11" s="1956" t="s">
        <v>160</v>
      </c>
      <c r="B11" s="1166" t="s">
        <v>158</v>
      </c>
      <c r="C11" s="1167">
        <v>0</v>
      </c>
      <c r="D11" s="756">
        <v>0</v>
      </c>
      <c r="E11" s="756">
        <v>0</v>
      </c>
      <c r="F11" s="756">
        <v>0</v>
      </c>
      <c r="G11" s="757">
        <v>0</v>
      </c>
      <c r="H11" s="758">
        <f>IF($G$95=0,0,G11/$G$95)</f>
        <v>0</v>
      </c>
      <c r="I11" s="478">
        <v>0</v>
      </c>
      <c r="J11" s="1957">
        <v>0</v>
      </c>
      <c r="K11" s="57"/>
      <c r="L11" s="57"/>
    </row>
    <row r="12" spans="1:16" ht="15.75">
      <c r="A12" s="1956" t="s">
        <v>161</v>
      </c>
      <c r="B12" s="1166" t="s">
        <v>158</v>
      </c>
      <c r="C12" s="1167"/>
      <c r="D12" s="756"/>
      <c r="E12" s="756"/>
      <c r="F12" s="756"/>
      <c r="G12" s="757"/>
      <c r="H12" s="758"/>
      <c r="I12" s="478"/>
      <c r="J12" s="1957"/>
      <c r="K12" s="57"/>
      <c r="L12" s="57"/>
    </row>
    <row r="13" spans="1:16" s="206" customFormat="1" ht="15.75">
      <c r="A13" s="1956" t="s">
        <v>162</v>
      </c>
      <c r="B13" s="1166" t="s">
        <v>158</v>
      </c>
      <c r="C13" s="1167"/>
      <c r="D13" s="756"/>
      <c r="E13" s="756"/>
      <c r="F13" s="756"/>
      <c r="G13" s="757"/>
      <c r="H13" s="758"/>
      <c r="I13" s="481"/>
      <c r="J13" s="1958"/>
      <c r="K13" s="184"/>
      <c r="L13" s="184"/>
    </row>
    <row r="14" spans="1:16" ht="15.75">
      <c r="A14" s="1956" t="s">
        <v>163</v>
      </c>
      <c r="B14" s="1166" t="s">
        <v>158</v>
      </c>
      <c r="C14" s="1167"/>
      <c r="D14" s="756"/>
      <c r="E14" s="756"/>
      <c r="F14" s="756"/>
      <c r="G14" s="757"/>
      <c r="H14" s="758"/>
      <c r="I14" s="478"/>
      <c r="J14" s="1957"/>
      <c r="K14" s="57"/>
      <c r="L14" s="57"/>
    </row>
    <row r="15" spans="1:16" ht="15.75">
      <c r="A15" s="1956" t="s">
        <v>164</v>
      </c>
      <c r="B15" s="1166" t="s">
        <v>158</v>
      </c>
      <c r="C15" s="1167"/>
      <c r="D15" s="756"/>
      <c r="E15" s="756"/>
      <c r="F15" s="756"/>
      <c r="G15" s="757"/>
      <c r="H15" s="758"/>
      <c r="I15" s="478"/>
      <c r="J15" s="1957"/>
      <c r="K15" s="57"/>
      <c r="L15" s="57"/>
    </row>
    <row r="16" spans="1:16" ht="15.75">
      <c r="A16" s="1959" t="s">
        <v>165</v>
      </c>
      <c r="B16" s="1168"/>
      <c r="C16" s="1169"/>
      <c r="D16" s="759"/>
      <c r="E16" s="759"/>
      <c r="F16" s="759"/>
      <c r="G16" s="759"/>
      <c r="H16" s="755"/>
      <c r="I16" s="556"/>
      <c r="J16" s="1960"/>
      <c r="K16" s="57"/>
      <c r="L16" s="57"/>
    </row>
    <row r="17" spans="1:12" ht="15.75">
      <c r="A17" s="1956" t="s">
        <v>166</v>
      </c>
      <c r="B17" s="1166" t="s">
        <v>167</v>
      </c>
      <c r="C17" s="1167">
        <v>0</v>
      </c>
      <c r="D17" s="756">
        <v>0</v>
      </c>
      <c r="E17" s="756">
        <v>0</v>
      </c>
      <c r="F17" s="756">
        <v>0</v>
      </c>
      <c r="G17" s="757">
        <v>0</v>
      </c>
      <c r="H17" s="758">
        <f t="shared" ref="H17:H26" si="0">IF($G$95=0,0,G17/$G$95)</f>
        <v>0</v>
      </c>
      <c r="I17" s="478">
        <v>0</v>
      </c>
      <c r="J17" s="1957">
        <v>0</v>
      </c>
      <c r="K17" s="57"/>
      <c r="L17" s="57"/>
    </row>
    <row r="18" spans="1:12" ht="15.75">
      <c r="A18" s="1956" t="s">
        <v>168</v>
      </c>
      <c r="B18" s="1166" t="s">
        <v>158</v>
      </c>
      <c r="C18" s="1167">
        <v>0</v>
      </c>
      <c r="D18" s="756">
        <v>0</v>
      </c>
      <c r="E18" s="756">
        <v>0</v>
      </c>
      <c r="F18" s="756">
        <v>0</v>
      </c>
      <c r="G18" s="757">
        <v>0</v>
      </c>
      <c r="H18" s="758">
        <f t="shared" si="0"/>
        <v>0</v>
      </c>
      <c r="I18" s="478">
        <v>0</v>
      </c>
      <c r="J18" s="1957">
        <v>0</v>
      </c>
      <c r="K18" s="57"/>
      <c r="L18" s="57"/>
    </row>
    <row r="19" spans="1:12" ht="15.75">
      <c r="A19" s="1956" t="s">
        <v>169</v>
      </c>
      <c r="B19" s="1166" t="s">
        <v>158</v>
      </c>
      <c r="C19" s="1167">
        <v>0</v>
      </c>
      <c r="D19" s="756">
        <v>0</v>
      </c>
      <c r="E19" s="756">
        <v>0</v>
      </c>
      <c r="F19" s="756">
        <v>0</v>
      </c>
      <c r="G19" s="757">
        <v>0</v>
      </c>
      <c r="H19" s="758">
        <f t="shared" si="0"/>
        <v>0</v>
      </c>
      <c r="I19" s="478">
        <v>0</v>
      </c>
      <c r="J19" s="1957">
        <v>0</v>
      </c>
      <c r="K19" s="57"/>
      <c r="L19" s="57"/>
    </row>
    <row r="20" spans="1:12" ht="15.75">
      <c r="A20" s="1956" t="s">
        <v>170</v>
      </c>
      <c r="B20" s="1166" t="s">
        <v>158</v>
      </c>
      <c r="C20" s="1167">
        <v>0</v>
      </c>
      <c r="D20" s="756">
        <v>0</v>
      </c>
      <c r="E20" s="756">
        <v>0</v>
      </c>
      <c r="F20" s="756">
        <v>0</v>
      </c>
      <c r="G20" s="757">
        <v>0</v>
      </c>
      <c r="H20" s="758">
        <f t="shared" si="0"/>
        <v>0</v>
      </c>
      <c r="I20" s="478">
        <v>0</v>
      </c>
      <c r="J20" s="1957">
        <v>0</v>
      </c>
      <c r="K20" s="57"/>
      <c r="L20" s="57"/>
    </row>
    <row r="21" spans="1:12" ht="15.75">
      <c r="A21" s="1956" t="s">
        <v>171</v>
      </c>
      <c r="B21" s="1166" t="s">
        <v>158</v>
      </c>
      <c r="C21" s="1167">
        <v>0</v>
      </c>
      <c r="D21" s="756">
        <v>0</v>
      </c>
      <c r="E21" s="756">
        <v>0</v>
      </c>
      <c r="F21" s="756">
        <v>0</v>
      </c>
      <c r="G21" s="757">
        <v>0</v>
      </c>
      <c r="H21" s="758">
        <f t="shared" si="0"/>
        <v>0</v>
      </c>
      <c r="I21" s="478">
        <v>0</v>
      </c>
      <c r="J21" s="1957">
        <v>0</v>
      </c>
      <c r="K21" s="57"/>
      <c r="L21" s="57"/>
    </row>
    <row r="22" spans="1:12" ht="15.75">
      <c r="A22" s="1956" t="s">
        <v>172</v>
      </c>
      <c r="B22" s="1166" t="s">
        <v>158</v>
      </c>
      <c r="C22" s="1167">
        <v>0</v>
      </c>
      <c r="D22" s="756">
        <v>0</v>
      </c>
      <c r="E22" s="756">
        <v>0</v>
      </c>
      <c r="F22" s="756">
        <v>0</v>
      </c>
      <c r="G22" s="757">
        <v>0</v>
      </c>
      <c r="H22" s="758">
        <f t="shared" si="0"/>
        <v>0</v>
      </c>
      <c r="I22" s="478">
        <v>0</v>
      </c>
      <c r="J22" s="1957">
        <v>0</v>
      </c>
      <c r="K22" s="57"/>
      <c r="L22" s="57"/>
    </row>
    <row r="23" spans="1:12" ht="15.75">
      <c r="A23" s="1956" t="s">
        <v>173</v>
      </c>
      <c r="B23" s="1166" t="s">
        <v>167</v>
      </c>
      <c r="C23" s="1167">
        <v>0</v>
      </c>
      <c r="D23" s="756">
        <v>0</v>
      </c>
      <c r="E23" s="756">
        <v>0</v>
      </c>
      <c r="F23" s="756">
        <v>0</v>
      </c>
      <c r="G23" s="757">
        <v>0</v>
      </c>
      <c r="H23" s="758">
        <f t="shared" si="0"/>
        <v>0</v>
      </c>
      <c r="I23" s="478">
        <v>0</v>
      </c>
      <c r="J23" s="1957">
        <v>0</v>
      </c>
      <c r="K23" s="57"/>
      <c r="L23" s="57"/>
    </row>
    <row r="24" spans="1:12" ht="15.75">
      <c r="A24" s="1956" t="s">
        <v>174</v>
      </c>
      <c r="B24" s="1166" t="s">
        <v>167</v>
      </c>
      <c r="C24" s="1167">
        <v>0</v>
      </c>
      <c r="D24" s="756">
        <v>0</v>
      </c>
      <c r="E24" s="756">
        <v>0</v>
      </c>
      <c r="F24" s="756">
        <v>0</v>
      </c>
      <c r="G24" s="757">
        <v>0</v>
      </c>
      <c r="H24" s="758">
        <f t="shared" si="0"/>
        <v>0</v>
      </c>
      <c r="I24" s="478">
        <v>0</v>
      </c>
      <c r="J24" s="1957">
        <v>0</v>
      </c>
      <c r="K24" s="57"/>
      <c r="L24" s="57"/>
    </row>
    <row r="25" spans="1:12" ht="15.75">
      <c r="A25" s="1956" t="s">
        <v>509</v>
      </c>
      <c r="B25" s="1166" t="s">
        <v>167</v>
      </c>
      <c r="C25" s="1167">
        <v>0</v>
      </c>
      <c r="D25" s="756">
        <v>0</v>
      </c>
      <c r="E25" s="756">
        <v>0</v>
      </c>
      <c r="F25" s="756">
        <v>0</v>
      </c>
      <c r="G25" s="757">
        <v>0</v>
      </c>
      <c r="H25" s="758">
        <f t="shared" si="0"/>
        <v>0</v>
      </c>
      <c r="I25" s="478">
        <v>0</v>
      </c>
      <c r="J25" s="1957">
        <v>0</v>
      </c>
      <c r="K25" s="57"/>
      <c r="L25" s="57"/>
    </row>
    <row r="26" spans="1:12" ht="15.75">
      <c r="A26" s="1961" t="s">
        <v>176</v>
      </c>
      <c r="B26" s="1166" t="s">
        <v>158</v>
      </c>
      <c r="C26" s="1167">
        <v>0</v>
      </c>
      <c r="D26" s="756">
        <v>0</v>
      </c>
      <c r="E26" s="756">
        <v>0</v>
      </c>
      <c r="F26" s="756">
        <v>0</v>
      </c>
      <c r="G26" s="757">
        <v>0</v>
      </c>
      <c r="H26" s="758">
        <f t="shared" si="0"/>
        <v>0</v>
      </c>
      <c r="I26" s="478">
        <v>0</v>
      </c>
      <c r="J26" s="1957">
        <v>0</v>
      </c>
      <c r="K26" s="57"/>
      <c r="L26" s="57"/>
    </row>
    <row r="27" spans="1:12" ht="15.75">
      <c r="A27" s="1956" t="s">
        <v>177</v>
      </c>
      <c r="B27" s="1166" t="s">
        <v>158</v>
      </c>
      <c r="C27" s="1167"/>
      <c r="D27" s="756"/>
      <c r="E27" s="756"/>
      <c r="F27" s="756"/>
      <c r="G27" s="757"/>
      <c r="H27" s="758"/>
      <c r="I27" s="478"/>
      <c r="J27" s="1957"/>
      <c r="K27" s="57"/>
      <c r="L27" s="57"/>
    </row>
    <row r="28" spans="1:12" ht="15.75">
      <c r="A28" s="1956" t="s">
        <v>178</v>
      </c>
      <c r="B28" s="1166" t="s">
        <v>158</v>
      </c>
      <c r="C28" s="1167"/>
      <c r="D28" s="756"/>
      <c r="E28" s="756"/>
      <c r="F28" s="756"/>
      <c r="G28" s="757"/>
      <c r="H28" s="758"/>
      <c r="I28" s="478"/>
      <c r="J28" s="1957"/>
      <c r="K28" s="57"/>
      <c r="L28" s="57"/>
    </row>
    <row r="29" spans="1:12" ht="15.75">
      <c r="A29" s="1956" t="s">
        <v>179</v>
      </c>
      <c r="B29" s="1166" t="s">
        <v>158</v>
      </c>
      <c r="C29" s="1167"/>
      <c r="D29" s="756"/>
      <c r="E29" s="756"/>
      <c r="F29" s="756"/>
      <c r="G29" s="757"/>
      <c r="H29" s="758"/>
      <c r="I29" s="478"/>
      <c r="J29" s="1957"/>
      <c r="K29" s="57"/>
      <c r="L29" s="57"/>
    </row>
    <row r="30" spans="1:12" ht="15.75">
      <c r="A30" s="1962" t="s">
        <v>180</v>
      </c>
      <c r="B30" s="1166" t="s">
        <v>158</v>
      </c>
      <c r="C30" s="1167"/>
      <c r="D30" s="756"/>
      <c r="E30" s="756"/>
      <c r="F30" s="756"/>
      <c r="G30" s="757"/>
      <c r="H30" s="758"/>
      <c r="I30" s="478"/>
      <c r="J30" s="1957"/>
      <c r="K30" s="57"/>
      <c r="L30" s="57"/>
    </row>
    <row r="31" spans="1:12" ht="15.75">
      <c r="A31" s="1956" t="s">
        <v>182</v>
      </c>
      <c r="B31" s="1166" t="s">
        <v>158</v>
      </c>
      <c r="C31" s="1167"/>
      <c r="D31" s="756"/>
      <c r="E31" s="756"/>
      <c r="F31" s="756"/>
      <c r="G31" s="757"/>
      <c r="H31" s="758"/>
      <c r="I31" s="478"/>
      <c r="J31" s="1957"/>
      <c r="K31" s="57"/>
      <c r="L31" s="57"/>
    </row>
    <row r="32" spans="1:12" ht="15.75">
      <c r="A32" s="1959" t="s">
        <v>89</v>
      </c>
      <c r="B32" s="1168"/>
      <c r="C32" s="1169"/>
      <c r="D32" s="759"/>
      <c r="E32" s="759"/>
      <c r="F32" s="759"/>
      <c r="G32" s="759"/>
      <c r="H32" s="755"/>
      <c r="I32" s="556"/>
      <c r="J32" s="1960"/>
      <c r="K32" s="57"/>
      <c r="L32" s="57"/>
    </row>
    <row r="33" spans="1:12" s="209" customFormat="1" ht="15.75">
      <c r="A33" s="1956" t="s">
        <v>184</v>
      </c>
      <c r="B33" s="1152" t="s">
        <v>167</v>
      </c>
      <c r="C33" s="1167">
        <v>0</v>
      </c>
      <c r="D33" s="756">
        <v>0</v>
      </c>
      <c r="E33" s="756">
        <v>0</v>
      </c>
      <c r="F33" s="756">
        <v>0</v>
      </c>
      <c r="G33" s="757">
        <v>0</v>
      </c>
      <c r="H33" s="758">
        <f>IF($G$95=0,0,G33/$G$95)</f>
        <v>0</v>
      </c>
      <c r="I33" s="478">
        <v>0</v>
      </c>
      <c r="J33" s="1957">
        <v>0</v>
      </c>
      <c r="K33" s="555"/>
      <c r="L33" s="555"/>
    </row>
    <row r="34" spans="1:12" ht="15.75">
      <c r="A34" s="1956" t="s">
        <v>185</v>
      </c>
      <c r="B34" s="1152" t="s">
        <v>167</v>
      </c>
      <c r="C34" s="1167">
        <v>0</v>
      </c>
      <c r="D34" s="756">
        <v>0</v>
      </c>
      <c r="E34" s="756">
        <v>0</v>
      </c>
      <c r="F34" s="756">
        <v>0</v>
      </c>
      <c r="G34" s="757">
        <v>0</v>
      </c>
      <c r="H34" s="758">
        <f>IF($G$95=0,0,G34/$G$95)</f>
        <v>0</v>
      </c>
      <c r="I34" s="478">
        <v>0</v>
      </c>
      <c r="J34" s="1957">
        <v>0</v>
      </c>
      <c r="K34" s="57"/>
      <c r="L34" s="57"/>
    </row>
    <row r="35" spans="1:12" ht="15.75">
      <c r="A35" s="1956" t="s">
        <v>187</v>
      </c>
      <c r="B35" s="1170" t="s">
        <v>167</v>
      </c>
      <c r="C35" s="1167">
        <v>0</v>
      </c>
      <c r="D35" s="756">
        <v>0</v>
      </c>
      <c r="E35" s="756">
        <v>0</v>
      </c>
      <c r="F35" s="756">
        <v>0</v>
      </c>
      <c r="G35" s="757">
        <v>0</v>
      </c>
      <c r="H35" s="758">
        <f>IF($G$95=0,0,G35/$G$95)</f>
        <v>0</v>
      </c>
      <c r="I35" s="478">
        <v>0</v>
      </c>
      <c r="J35" s="1957">
        <v>0</v>
      </c>
      <c r="K35" s="57"/>
      <c r="L35" s="57"/>
    </row>
    <row r="36" spans="1:12" ht="15.75">
      <c r="A36" s="1956" t="s">
        <v>188</v>
      </c>
      <c r="B36" s="1170" t="s">
        <v>167</v>
      </c>
      <c r="C36" s="1167"/>
      <c r="D36" s="756"/>
      <c r="E36" s="756"/>
      <c r="F36" s="756"/>
      <c r="G36" s="757"/>
      <c r="H36" s="758"/>
      <c r="I36" s="478"/>
      <c r="J36" s="1957"/>
      <c r="K36" s="57"/>
      <c r="L36" s="57"/>
    </row>
    <row r="37" spans="1:12" ht="15.75">
      <c r="A37" s="1956" t="s">
        <v>189</v>
      </c>
      <c r="B37" s="1170" t="s">
        <v>167</v>
      </c>
      <c r="C37" s="1167"/>
      <c r="D37" s="756"/>
      <c r="E37" s="756"/>
      <c r="F37" s="756"/>
      <c r="G37" s="757"/>
      <c r="H37" s="758"/>
      <c r="I37" s="478"/>
      <c r="J37" s="1957"/>
      <c r="K37" s="57"/>
      <c r="L37" s="57"/>
    </row>
    <row r="38" spans="1:12" ht="15.75">
      <c r="A38" s="1956" t="s">
        <v>190</v>
      </c>
      <c r="B38" s="1170" t="s">
        <v>167</v>
      </c>
      <c r="C38" s="1167"/>
      <c r="D38" s="756"/>
      <c r="E38" s="756"/>
      <c r="F38" s="756"/>
      <c r="G38" s="757"/>
      <c r="H38" s="758"/>
      <c r="I38" s="478"/>
      <c r="J38" s="1957"/>
      <c r="K38" s="57"/>
      <c r="L38" s="57"/>
    </row>
    <row r="39" spans="1:12" ht="15.75">
      <c r="A39" s="1963" t="s">
        <v>191</v>
      </c>
      <c r="B39" s="1170" t="s">
        <v>167</v>
      </c>
      <c r="C39" s="1167"/>
      <c r="D39" s="756"/>
      <c r="E39" s="756"/>
      <c r="F39" s="756"/>
      <c r="G39" s="757"/>
      <c r="H39" s="758"/>
      <c r="I39" s="478"/>
      <c r="J39" s="1957"/>
      <c r="K39" s="57"/>
      <c r="L39" s="57"/>
    </row>
    <row r="40" spans="1:12" ht="15.75">
      <c r="A40" s="1959" t="s">
        <v>90</v>
      </c>
      <c r="B40" s="1168"/>
      <c r="C40" s="1169"/>
      <c r="D40" s="759"/>
      <c r="E40" s="759"/>
      <c r="F40" s="759"/>
      <c r="G40" s="759"/>
      <c r="H40" s="755"/>
      <c r="I40" s="556"/>
      <c r="J40" s="1960"/>
      <c r="K40" s="57"/>
      <c r="L40" s="57"/>
    </row>
    <row r="41" spans="1:12" ht="15.75">
      <c r="A41" s="1956" t="s">
        <v>193</v>
      </c>
      <c r="B41" s="1166" t="s">
        <v>158</v>
      </c>
      <c r="C41" s="1167">
        <v>0</v>
      </c>
      <c r="D41" s="756">
        <v>0</v>
      </c>
      <c r="E41" s="756">
        <v>0</v>
      </c>
      <c r="F41" s="756">
        <v>0</v>
      </c>
      <c r="G41" s="757">
        <v>0</v>
      </c>
      <c r="H41" s="758">
        <f t="shared" ref="H41:H52" si="1">IF($G$95=0,0,G41/$G$95)</f>
        <v>0</v>
      </c>
      <c r="I41" s="478">
        <v>0</v>
      </c>
      <c r="J41" s="1957">
        <v>0</v>
      </c>
      <c r="K41" s="57"/>
      <c r="L41" s="57"/>
    </row>
    <row r="42" spans="1:12" ht="15.75">
      <c r="A42" s="1956" t="s">
        <v>194</v>
      </c>
      <c r="B42" s="1166" t="s">
        <v>167</v>
      </c>
      <c r="C42" s="1167">
        <v>0</v>
      </c>
      <c r="D42" s="756">
        <v>0</v>
      </c>
      <c r="E42" s="756">
        <v>0</v>
      </c>
      <c r="F42" s="756">
        <v>0</v>
      </c>
      <c r="G42" s="757">
        <v>0</v>
      </c>
      <c r="H42" s="758">
        <f t="shared" si="1"/>
        <v>0</v>
      </c>
      <c r="I42" s="478">
        <v>0</v>
      </c>
      <c r="J42" s="1957">
        <v>0</v>
      </c>
      <c r="K42" s="57"/>
      <c r="L42" s="57"/>
    </row>
    <row r="43" spans="1:12" ht="15.75">
      <c r="A43" s="1956" t="s">
        <v>195</v>
      </c>
      <c r="B43" s="1166" t="s">
        <v>158</v>
      </c>
      <c r="C43" s="1167">
        <v>0</v>
      </c>
      <c r="D43" s="756">
        <v>0</v>
      </c>
      <c r="E43" s="756">
        <v>0</v>
      </c>
      <c r="F43" s="756">
        <v>0</v>
      </c>
      <c r="G43" s="757">
        <v>0</v>
      </c>
      <c r="H43" s="758">
        <f t="shared" si="1"/>
        <v>0</v>
      </c>
      <c r="I43" s="478">
        <v>0</v>
      </c>
      <c r="J43" s="1957">
        <v>0</v>
      </c>
      <c r="K43" s="57"/>
      <c r="L43" s="57"/>
    </row>
    <row r="44" spans="1:12" ht="15.75">
      <c r="A44" s="1956" t="s">
        <v>196</v>
      </c>
      <c r="B44" s="1166" t="s">
        <v>158</v>
      </c>
      <c r="C44" s="1167">
        <v>0</v>
      </c>
      <c r="D44" s="756">
        <v>0</v>
      </c>
      <c r="E44" s="756">
        <v>0</v>
      </c>
      <c r="F44" s="756">
        <v>0</v>
      </c>
      <c r="G44" s="757">
        <v>0</v>
      </c>
      <c r="H44" s="758">
        <f t="shared" si="1"/>
        <v>0</v>
      </c>
      <c r="I44" s="478">
        <v>0</v>
      </c>
      <c r="J44" s="1957">
        <v>0</v>
      </c>
      <c r="K44" s="57"/>
      <c r="L44" s="57"/>
    </row>
    <row r="45" spans="1:12" ht="15.75">
      <c r="A45" s="1956" t="s">
        <v>197</v>
      </c>
      <c r="B45" s="1166" t="s">
        <v>158</v>
      </c>
      <c r="C45" s="1167">
        <v>0</v>
      </c>
      <c r="D45" s="756">
        <v>0</v>
      </c>
      <c r="E45" s="756">
        <v>0</v>
      </c>
      <c r="F45" s="756">
        <v>0</v>
      </c>
      <c r="G45" s="757">
        <v>0</v>
      </c>
      <c r="H45" s="758">
        <f t="shared" si="1"/>
        <v>0</v>
      </c>
      <c r="I45" s="478">
        <v>0</v>
      </c>
      <c r="J45" s="1957">
        <v>0</v>
      </c>
      <c r="K45" s="57"/>
      <c r="L45" s="57"/>
    </row>
    <row r="46" spans="1:12" ht="15.75">
      <c r="A46" s="1956" t="s">
        <v>198</v>
      </c>
      <c r="B46" s="1166" t="s">
        <v>158</v>
      </c>
      <c r="C46" s="1167">
        <v>0</v>
      </c>
      <c r="D46" s="756">
        <v>0</v>
      </c>
      <c r="E46" s="756">
        <v>0</v>
      </c>
      <c r="F46" s="756">
        <v>0</v>
      </c>
      <c r="G46" s="757">
        <v>0</v>
      </c>
      <c r="H46" s="758">
        <f t="shared" si="1"/>
        <v>0</v>
      </c>
      <c r="I46" s="478">
        <v>0</v>
      </c>
      <c r="J46" s="1957">
        <v>0</v>
      </c>
      <c r="K46" s="57"/>
      <c r="L46" s="57"/>
    </row>
    <row r="47" spans="1:12" ht="15.75">
      <c r="A47" s="1956" t="s">
        <v>322</v>
      </c>
      <c r="B47" s="1166" t="s">
        <v>167</v>
      </c>
      <c r="C47" s="1167">
        <v>0</v>
      </c>
      <c r="D47" s="756">
        <v>0</v>
      </c>
      <c r="E47" s="756">
        <v>0</v>
      </c>
      <c r="F47" s="756">
        <v>0</v>
      </c>
      <c r="G47" s="757">
        <v>0</v>
      </c>
      <c r="H47" s="758">
        <f t="shared" si="1"/>
        <v>0</v>
      </c>
      <c r="I47" s="478">
        <v>0</v>
      </c>
      <c r="J47" s="1957">
        <v>0</v>
      </c>
      <c r="K47" s="57"/>
      <c r="L47" s="57"/>
    </row>
    <row r="48" spans="1:12" ht="15.75">
      <c r="A48" s="1956" t="s">
        <v>201</v>
      </c>
      <c r="B48" s="1166" t="s">
        <v>167</v>
      </c>
      <c r="C48" s="1167">
        <v>0</v>
      </c>
      <c r="D48" s="756">
        <v>0</v>
      </c>
      <c r="E48" s="756">
        <v>0</v>
      </c>
      <c r="F48" s="756">
        <v>0</v>
      </c>
      <c r="G48" s="757">
        <v>0</v>
      </c>
      <c r="H48" s="758">
        <f t="shared" si="1"/>
        <v>0</v>
      </c>
      <c r="I48" s="478">
        <v>0</v>
      </c>
      <c r="J48" s="1957">
        <v>0</v>
      </c>
      <c r="K48" s="57"/>
      <c r="L48" s="57"/>
    </row>
    <row r="49" spans="1:12" ht="15.75">
      <c r="A49" s="1956" t="s">
        <v>202</v>
      </c>
      <c r="B49" s="1166" t="s">
        <v>167</v>
      </c>
      <c r="C49" s="1167">
        <v>0</v>
      </c>
      <c r="D49" s="756">
        <v>0</v>
      </c>
      <c r="E49" s="756">
        <v>0</v>
      </c>
      <c r="F49" s="756">
        <v>0</v>
      </c>
      <c r="G49" s="757">
        <v>0</v>
      </c>
      <c r="H49" s="758">
        <f t="shared" si="1"/>
        <v>0</v>
      </c>
      <c r="I49" s="478">
        <v>0</v>
      </c>
      <c r="J49" s="1957">
        <v>0</v>
      </c>
      <c r="K49" s="57"/>
      <c r="L49" s="57"/>
    </row>
    <row r="50" spans="1:12" ht="15.75">
      <c r="A50" s="1956" t="s">
        <v>203</v>
      </c>
      <c r="B50" s="1166" t="s">
        <v>167</v>
      </c>
      <c r="C50" s="1167">
        <v>0</v>
      </c>
      <c r="D50" s="756">
        <v>0</v>
      </c>
      <c r="E50" s="756">
        <v>0</v>
      </c>
      <c r="F50" s="756">
        <v>0</v>
      </c>
      <c r="G50" s="757">
        <v>0</v>
      </c>
      <c r="H50" s="758">
        <f t="shared" si="1"/>
        <v>0</v>
      </c>
      <c r="I50" s="478">
        <v>0</v>
      </c>
      <c r="J50" s="1957">
        <v>0</v>
      </c>
      <c r="K50" s="57"/>
      <c r="L50" s="57"/>
    </row>
    <row r="51" spans="1:12" ht="15.75">
      <c r="A51" s="1956" t="s">
        <v>204</v>
      </c>
      <c r="B51" s="1166" t="s">
        <v>167</v>
      </c>
      <c r="C51" s="1167">
        <v>0</v>
      </c>
      <c r="D51" s="756">
        <v>0</v>
      </c>
      <c r="E51" s="756">
        <v>0</v>
      </c>
      <c r="F51" s="756">
        <v>0</v>
      </c>
      <c r="G51" s="757">
        <v>0</v>
      </c>
      <c r="H51" s="758">
        <f t="shared" si="1"/>
        <v>0</v>
      </c>
      <c r="I51" s="478">
        <v>0</v>
      </c>
      <c r="J51" s="1957">
        <v>0</v>
      </c>
      <c r="K51" s="57"/>
      <c r="L51" s="57"/>
    </row>
    <row r="52" spans="1:12" ht="15.75">
      <c r="A52" s="1956" t="s">
        <v>205</v>
      </c>
      <c r="B52" s="1166" t="s">
        <v>167</v>
      </c>
      <c r="C52" s="1167">
        <v>0</v>
      </c>
      <c r="D52" s="756">
        <v>0</v>
      </c>
      <c r="E52" s="756">
        <v>0</v>
      </c>
      <c r="F52" s="756">
        <v>0</v>
      </c>
      <c r="G52" s="757">
        <v>0</v>
      </c>
      <c r="H52" s="758">
        <f t="shared" si="1"/>
        <v>0</v>
      </c>
      <c r="I52" s="478">
        <v>0</v>
      </c>
      <c r="J52" s="1957">
        <v>0</v>
      </c>
      <c r="K52" s="57"/>
      <c r="L52" s="57"/>
    </row>
    <row r="53" spans="1:12" ht="15.75">
      <c r="A53" s="1956" t="s">
        <v>206</v>
      </c>
      <c r="B53" s="1166" t="s">
        <v>167</v>
      </c>
      <c r="C53" s="1167"/>
      <c r="D53" s="756"/>
      <c r="E53" s="756"/>
      <c r="F53" s="756"/>
      <c r="G53" s="757"/>
      <c r="H53" s="758"/>
      <c r="I53" s="478"/>
      <c r="J53" s="1957"/>
      <c r="K53" s="57"/>
      <c r="L53" s="57"/>
    </row>
    <row r="54" spans="1:12" ht="15.75">
      <c r="A54" s="1956" t="s">
        <v>207</v>
      </c>
      <c r="B54" s="1166" t="s">
        <v>158</v>
      </c>
      <c r="C54" s="1167"/>
      <c r="D54" s="756"/>
      <c r="E54" s="756"/>
      <c r="F54" s="756"/>
      <c r="G54" s="757"/>
      <c r="H54" s="758"/>
      <c r="I54" s="478"/>
      <c r="J54" s="1957"/>
      <c r="K54" s="57"/>
      <c r="L54" s="57"/>
    </row>
    <row r="55" spans="1:12" ht="15.75">
      <c r="A55" s="1956" t="s">
        <v>208</v>
      </c>
      <c r="B55" s="1166" t="s">
        <v>167</v>
      </c>
      <c r="C55" s="1167"/>
      <c r="D55" s="756"/>
      <c r="E55" s="756"/>
      <c r="F55" s="756"/>
      <c r="G55" s="757"/>
      <c r="H55" s="758"/>
      <c r="I55" s="478"/>
      <c r="J55" s="1957"/>
      <c r="K55" s="57"/>
      <c r="L55" s="57"/>
    </row>
    <row r="56" spans="1:12" ht="15.75">
      <c r="A56" s="1956" t="s">
        <v>209</v>
      </c>
      <c r="B56" s="1166" t="s">
        <v>158</v>
      </c>
      <c r="C56" s="1167"/>
      <c r="D56" s="756"/>
      <c r="E56" s="756"/>
      <c r="F56" s="756"/>
      <c r="G56" s="757"/>
      <c r="H56" s="758"/>
      <c r="I56" s="478"/>
      <c r="J56" s="1957"/>
      <c r="K56" s="57"/>
      <c r="L56" s="57"/>
    </row>
    <row r="57" spans="1:12" ht="15.75">
      <c r="A57" s="1956" t="s">
        <v>210</v>
      </c>
      <c r="B57" s="1166" t="s">
        <v>158</v>
      </c>
      <c r="C57" s="1167"/>
      <c r="D57" s="756"/>
      <c r="E57" s="756"/>
      <c r="F57" s="756"/>
      <c r="G57" s="757"/>
      <c r="H57" s="758"/>
      <c r="I57" s="478"/>
      <c r="J57" s="1957"/>
      <c r="K57" s="57"/>
      <c r="L57" s="57"/>
    </row>
    <row r="58" spans="1:12" ht="15.75">
      <c r="A58" s="1956" t="s">
        <v>211</v>
      </c>
      <c r="B58" s="1166" t="s">
        <v>167</v>
      </c>
      <c r="C58" s="1167"/>
      <c r="D58" s="756"/>
      <c r="E58" s="756"/>
      <c r="F58" s="756"/>
      <c r="G58" s="757"/>
      <c r="H58" s="758"/>
      <c r="I58" s="478"/>
      <c r="J58" s="1957"/>
      <c r="K58" s="57"/>
      <c r="L58" s="57"/>
    </row>
    <row r="59" spans="1:12" ht="15.75">
      <c r="A59" s="1956" t="s">
        <v>212</v>
      </c>
      <c r="B59" s="1166" t="s">
        <v>167</v>
      </c>
      <c r="C59" s="1167"/>
      <c r="D59" s="756"/>
      <c r="E59" s="756"/>
      <c r="F59" s="756"/>
      <c r="G59" s="757"/>
      <c r="H59" s="758"/>
      <c r="I59" s="478"/>
      <c r="J59" s="1957"/>
      <c r="K59" s="57"/>
      <c r="L59" s="57"/>
    </row>
    <row r="60" spans="1:12" ht="15.75">
      <c r="A60" s="1956" t="s">
        <v>213</v>
      </c>
      <c r="B60" s="1166" t="s">
        <v>158</v>
      </c>
      <c r="C60" s="1167"/>
      <c r="D60" s="756"/>
      <c r="E60" s="756"/>
      <c r="F60" s="756"/>
      <c r="G60" s="757"/>
      <c r="H60" s="758"/>
      <c r="I60" s="478"/>
      <c r="J60" s="1957"/>
      <c r="K60" s="57"/>
      <c r="L60" s="57"/>
    </row>
    <row r="61" spans="1:12" ht="15.75">
      <c r="A61" s="1959" t="s">
        <v>91</v>
      </c>
      <c r="B61" s="1168"/>
      <c r="C61" s="1169"/>
      <c r="D61" s="759"/>
      <c r="E61" s="759"/>
      <c r="F61" s="759"/>
      <c r="G61" s="760"/>
      <c r="H61" s="755"/>
      <c r="I61" s="556"/>
      <c r="J61" s="1960"/>
      <c r="K61" s="57"/>
      <c r="L61" s="57"/>
    </row>
    <row r="62" spans="1:12" ht="15.75">
      <c r="A62" s="1956" t="s">
        <v>214</v>
      </c>
      <c r="B62" s="1152" t="s">
        <v>167</v>
      </c>
      <c r="C62" s="1167">
        <v>0</v>
      </c>
      <c r="D62" s="756">
        <v>0</v>
      </c>
      <c r="E62" s="756">
        <v>0</v>
      </c>
      <c r="F62" s="756">
        <v>0</v>
      </c>
      <c r="G62" s="757">
        <v>0</v>
      </c>
      <c r="H62" s="758">
        <f>IF($G$95=0,0,G62/$G$95)</f>
        <v>0</v>
      </c>
      <c r="I62" s="478">
        <v>0</v>
      </c>
      <c r="J62" s="1957">
        <v>0</v>
      </c>
      <c r="K62" s="57"/>
      <c r="L62" s="57"/>
    </row>
    <row r="63" spans="1:12" ht="15.75">
      <c r="A63" s="1956" t="s">
        <v>215</v>
      </c>
      <c r="B63" s="1152" t="s">
        <v>167</v>
      </c>
      <c r="C63" s="1167">
        <v>0</v>
      </c>
      <c r="D63" s="756">
        <v>0</v>
      </c>
      <c r="E63" s="756">
        <v>0</v>
      </c>
      <c r="F63" s="756">
        <v>0</v>
      </c>
      <c r="G63" s="757">
        <v>0</v>
      </c>
      <c r="H63" s="758">
        <f>IF($G$95=0,0,G63/$G$95)</f>
        <v>0</v>
      </c>
      <c r="I63" s="478">
        <v>0</v>
      </c>
      <c r="J63" s="1957">
        <v>0</v>
      </c>
      <c r="K63" s="57"/>
      <c r="L63" s="57"/>
    </row>
    <row r="64" spans="1:12" ht="15.75">
      <c r="A64" s="1956" t="s">
        <v>216</v>
      </c>
      <c r="B64" s="1152" t="s">
        <v>158</v>
      </c>
      <c r="C64" s="1167"/>
      <c r="D64" s="756"/>
      <c r="E64" s="756"/>
      <c r="F64" s="756"/>
      <c r="G64" s="757"/>
      <c r="H64" s="758"/>
      <c r="I64" s="478"/>
      <c r="J64" s="1957"/>
      <c r="K64" s="57"/>
      <c r="L64" s="57"/>
    </row>
    <row r="65" spans="1:12" ht="15.75">
      <c r="A65" s="1956" t="s">
        <v>217</v>
      </c>
      <c r="B65" s="1152" t="s">
        <v>158</v>
      </c>
      <c r="C65" s="1167"/>
      <c r="D65" s="756"/>
      <c r="E65" s="756"/>
      <c r="F65" s="756"/>
      <c r="G65" s="757"/>
      <c r="H65" s="758"/>
      <c r="I65" s="478"/>
      <c r="J65" s="1957"/>
      <c r="K65" s="57"/>
      <c r="L65" s="57"/>
    </row>
    <row r="66" spans="1:12" ht="15.75">
      <c r="A66" s="1956" t="s">
        <v>218</v>
      </c>
      <c r="B66" s="1152" t="s">
        <v>158</v>
      </c>
      <c r="C66" s="1167"/>
      <c r="D66" s="756"/>
      <c r="E66" s="756"/>
      <c r="F66" s="756"/>
      <c r="G66" s="757"/>
      <c r="H66" s="758"/>
      <c r="I66" s="478"/>
      <c r="J66" s="1957"/>
      <c r="K66" s="57"/>
      <c r="L66" s="57"/>
    </row>
    <row r="67" spans="1:12" ht="15.75">
      <c r="A67" s="1956" t="s">
        <v>219</v>
      </c>
      <c r="B67" s="1152" t="s">
        <v>158</v>
      </c>
      <c r="C67" s="1167"/>
      <c r="D67" s="756"/>
      <c r="E67" s="756"/>
      <c r="F67" s="756"/>
      <c r="G67" s="757"/>
      <c r="H67" s="758"/>
      <c r="I67" s="478"/>
      <c r="J67" s="1957"/>
      <c r="K67" s="57"/>
      <c r="L67" s="57"/>
    </row>
    <row r="68" spans="1:12" ht="15.75">
      <c r="A68" s="1956" t="s">
        <v>220</v>
      </c>
      <c r="B68" s="1152" t="s">
        <v>167</v>
      </c>
      <c r="C68" s="1167"/>
      <c r="D68" s="756"/>
      <c r="E68" s="756"/>
      <c r="F68" s="756"/>
      <c r="G68" s="757"/>
      <c r="H68" s="758"/>
      <c r="I68" s="478"/>
      <c r="J68" s="1957"/>
      <c r="K68" s="57"/>
      <c r="L68" s="57"/>
    </row>
    <row r="69" spans="1:12" ht="15.75">
      <c r="A69" s="1956" t="s">
        <v>221</v>
      </c>
      <c r="B69" s="1152" t="s">
        <v>158</v>
      </c>
      <c r="C69" s="1167"/>
      <c r="D69" s="756"/>
      <c r="E69" s="756"/>
      <c r="F69" s="756"/>
      <c r="G69" s="757"/>
      <c r="H69" s="758"/>
      <c r="I69" s="478"/>
      <c r="J69" s="1957"/>
      <c r="K69" s="57"/>
      <c r="L69" s="57"/>
    </row>
    <row r="70" spans="1:12" ht="15.75">
      <c r="A70" s="1956" t="s">
        <v>222</v>
      </c>
      <c r="B70" s="1152" t="s">
        <v>158</v>
      </c>
      <c r="C70" s="1167"/>
      <c r="D70" s="756"/>
      <c r="E70" s="756"/>
      <c r="F70" s="756"/>
      <c r="G70" s="757"/>
      <c r="H70" s="758"/>
      <c r="I70" s="478"/>
      <c r="J70" s="1957"/>
      <c r="K70" s="57"/>
      <c r="L70" s="57"/>
    </row>
    <row r="71" spans="1:12" ht="15.75">
      <c r="A71" s="1956" t="s">
        <v>223</v>
      </c>
      <c r="B71" s="1152" t="s">
        <v>167</v>
      </c>
      <c r="C71" s="1167"/>
      <c r="D71" s="756"/>
      <c r="E71" s="756"/>
      <c r="F71" s="756"/>
      <c r="G71" s="757"/>
      <c r="H71" s="758"/>
      <c r="I71" s="478"/>
      <c r="J71" s="1957"/>
      <c r="K71" s="57"/>
      <c r="L71" s="57"/>
    </row>
    <row r="72" spans="1:12" ht="15.75">
      <c r="A72" s="1956" t="s">
        <v>224</v>
      </c>
      <c r="B72" s="1152" t="s">
        <v>158</v>
      </c>
      <c r="C72" s="1167"/>
      <c r="D72" s="756"/>
      <c r="E72" s="756"/>
      <c r="F72" s="756"/>
      <c r="G72" s="757"/>
      <c r="H72" s="758"/>
      <c r="I72" s="478"/>
      <c r="J72" s="1957"/>
      <c r="K72" s="57"/>
      <c r="L72" s="57"/>
    </row>
    <row r="73" spans="1:12" ht="15.75">
      <c r="A73" s="1964" t="s">
        <v>225</v>
      </c>
      <c r="B73" s="1168"/>
      <c r="C73" s="1169"/>
      <c r="D73" s="759"/>
      <c r="E73" s="759"/>
      <c r="F73" s="759"/>
      <c r="G73" s="759"/>
      <c r="H73" s="755"/>
      <c r="I73" s="556"/>
      <c r="J73" s="1960"/>
      <c r="K73" s="57"/>
      <c r="L73" s="57"/>
    </row>
    <row r="74" spans="1:12" ht="15.75">
      <c r="A74" s="1956" t="s">
        <v>226</v>
      </c>
      <c r="B74" s="1152" t="s">
        <v>158</v>
      </c>
      <c r="C74" s="1167">
        <v>0</v>
      </c>
      <c r="D74" s="756">
        <v>0</v>
      </c>
      <c r="E74" s="756">
        <v>0</v>
      </c>
      <c r="F74" s="756">
        <v>0</v>
      </c>
      <c r="G74" s="757">
        <v>0</v>
      </c>
      <c r="H74" s="758">
        <f t="shared" ref="H74:H80" si="2">IF($G$95=0,0,G74/$G$95)</f>
        <v>0</v>
      </c>
      <c r="I74" s="478">
        <v>0</v>
      </c>
      <c r="J74" s="1957">
        <v>0</v>
      </c>
      <c r="K74" s="57"/>
      <c r="L74" s="57"/>
    </row>
    <row r="75" spans="1:12" ht="15.75">
      <c r="A75" s="1956" t="s">
        <v>227</v>
      </c>
      <c r="B75" s="1152" t="s">
        <v>158</v>
      </c>
      <c r="C75" s="1167">
        <v>0</v>
      </c>
      <c r="D75" s="756">
        <v>0</v>
      </c>
      <c r="E75" s="756">
        <v>0</v>
      </c>
      <c r="F75" s="756">
        <v>0</v>
      </c>
      <c r="G75" s="757">
        <v>0</v>
      </c>
      <c r="H75" s="758">
        <f t="shared" si="2"/>
        <v>0</v>
      </c>
      <c r="I75" s="478">
        <v>0</v>
      </c>
      <c r="J75" s="1957">
        <v>0</v>
      </c>
      <c r="K75" s="57"/>
      <c r="L75" s="57"/>
    </row>
    <row r="76" spans="1:12" ht="15.75">
      <c r="A76" s="1956" t="s">
        <v>228</v>
      </c>
      <c r="B76" s="1152" t="s">
        <v>158</v>
      </c>
      <c r="C76" s="1167">
        <v>0</v>
      </c>
      <c r="D76" s="756">
        <v>0</v>
      </c>
      <c r="E76" s="756">
        <v>0</v>
      </c>
      <c r="F76" s="756">
        <v>0</v>
      </c>
      <c r="G76" s="757">
        <v>0</v>
      </c>
      <c r="H76" s="758">
        <f t="shared" si="2"/>
        <v>0</v>
      </c>
      <c r="I76" s="478">
        <v>0</v>
      </c>
      <c r="J76" s="1957">
        <v>0</v>
      </c>
      <c r="K76" s="57"/>
      <c r="L76" s="57"/>
    </row>
    <row r="77" spans="1:12" ht="15.75">
      <c r="A77" s="1956" t="s">
        <v>229</v>
      </c>
      <c r="B77" s="1152" t="s">
        <v>158</v>
      </c>
      <c r="C77" s="1167">
        <v>0</v>
      </c>
      <c r="D77" s="756">
        <v>0</v>
      </c>
      <c r="E77" s="756">
        <v>0</v>
      </c>
      <c r="F77" s="756">
        <v>0</v>
      </c>
      <c r="G77" s="757">
        <v>0</v>
      </c>
      <c r="H77" s="758">
        <f t="shared" si="2"/>
        <v>0</v>
      </c>
      <c r="I77" s="478">
        <v>0</v>
      </c>
      <c r="J77" s="1957">
        <v>0</v>
      </c>
      <c r="K77" s="57"/>
      <c r="L77" s="57"/>
    </row>
    <row r="78" spans="1:12" ht="15.75">
      <c r="A78" s="1956" t="s">
        <v>230</v>
      </c>
      <c r="B78" s="1152" t="s">
        <v>158</v>
      </c>
      <c r="C78" s="1167">
        <v>0</v>
      </c>
      <c r="D78" s="756">
        <v>0</v>
      </c>
      <c r="E78" s="756">
        <v>0</v>
      </c>
      <c r="F78" s="756">
        <v>0</v>
      </c>
      <c r="G78" s="757">
        <v>0</v>
      </c>
      <c r="H78" s="758">
        <f t="shared" si="2"/>
        <v>0</v>
      </c>
      <c r="I78" s="478">
        <v>0</v>
      </c>
      <c r="J78" s="1957">
        <v>0</v>
      </c>
      <c r="K78" s="57"/>
      <c r="L78" s="57"/>
    </row>
    <row r="79" spans="1:12" ht="15.75">
      <c r="A79" s="1956" t="s">
        <v>231</v>
      </c>
      <c r="B79" s="1152" t="s">
        <v>158</v>
      </c>
      <c r="C79" s="1167">
        <v>0</v>
      </c>
      <c r="D79" s="756">
        <v>0</v>
      </c>
      <c r="E79" s="756">
        <v>0</v>
      </c>
      <c r="F79" s="756">
        <v>0</v>
      </c>
      <c r="G79" s="757">
        <v>0</v>
      </c>
      <c r="H79" s="758">
        <f t="shared" si="2"/>
        <v>0</v>
      </c>
      <c r="I79" s="478">
        <v>0</v>
      </c>
      <c r="J79" s="1957">
        <v>0</v>
      </c>
      <c r="K79" s="57"/>
      <c r="L79" s="57"/>
    </row>
    <row r="80" spans="1:12" ht="15.75">
      <c r="A80" s="1956" t="s">
        <v>232</v>
      </c>
      <c r="B80" s="1152" t="s">
        <v>158</v>
      </c>
      <c r="C80" s="1167">
        <v>0</v>
      </c>
      <c r="D80" s="756">
        <v>0</v>
      </c>
      <c r="E80" s="756">
        <v>0</v>
      </c>
      <c r="F80" s="756">
        <v>0</v>
      </c>
      <c r="G80" s="757">
        <v>0</v>
      </c>
      <c r="H80" s="758">
        <f t="shared" si="2"/>
        <v>0</v>
      </c>
      <c r="I80" s="478">
        <v>0</v>
      </c>
      <c r="J80" s="1957">
        <v>0</v>
      </c>
      <c r="K80" s="57"/>
      <c r="L80" s="57"/>
    </row>
    <row r="81" spans="1:12" ht="15.75">
      <c r="A81" s="1964" t="s">
        <v>233</v>
      </c>
      <c r="B81" s="1168"/>
      <c r="C81" s="1169"/>
      <c r="D81" s="759"/>
      <c r="E81" s="759"/>
      <c r="F81" s="759"/>
      <c r="G81" s="759"/>
      <c r="H81" s="755"/>
      <c r="I81" s="556"/>
      <c r="J81" s="1960"/>
      <c r="K81" s="57"/>
      <c r="L81" s="57"/>
    </row>
    <row r="82" spans="1:12" ht="15.75">
      <c r="A82" s="1956" t="s">
        <v>234</v>
      </c>
      <c r="B82" s="1152" t="s">
        <v>167</v>
      </c>
      <c r="C82" s="1167">
        <v>0</v>
      </c>
      <c r="D82" s="756">
        <v>0</v>
      </c>
      <c r="E82" s="756">
        <v>0</v>
      </c>
      <c r="F82" s="756">
        <v>0</v>
      </c>
      <c r="G82" s="757">
        <v>0</v>
      </c>
      <c r="H82" s="758">
        <f>IF($G$95=0,0,G82/$G$95)</f>
        <v>0</v>
      </c>
      <c r="I82" s="478">
        <v>0</v>
      </c>
      <c r="J82" s="1957">
        <v>0</v>
      </c>
      <c r="K82" s="57"/>
      <c r="L82" s="57"/>
    </row>
    <row r="83" spans="1:12" ht="15.75">
      <c r="A83" s="1956" t="s">
        <v>235</v>
      </c>
      <c r="B83" s="1152" t="s">
        <v>158</v>
      </c>
      <c r="C83" s="1167"/>
      <c r="D83" s="756"/>
      <c r="E83" s="756"/>
      <c r="F83" s="756"/>
      <c r="G83" s="757"/>
      <c r="H83" s="758"/>
      <c r="I83" s="478"/>
      <c r="J83" s="1957"/>
      <c r="K83" s="57"/>
      <c r="L83" s="57"/>
    </row>
    <row r="84" spans="1:12" ht="15.75">
      <c r="A84" s="1956" t="s">
        <v>236</v>
      </c>
      <c r="B84" s="1152" t="s">
        <v>167</v>
      </c>
      <c r="C84" s="1167"/>
      <c r="D84" s="756"/>
      <c r="E84" s="756"/>
      <c r="F84" s="756"/>
      <c r="G84" s="757"/>
      <c r="H84" s="758"/>
      <c r="I84" s="478"/>
      <c r="J84" s="1957"/>
      <c r="K84" s="57"/>
      <c r="L84" s="57"/>
    </row>
    <row r="85" spans="1:12" ht="15.75">
      <c r="A85" s="1956" t="s">
        <v>237</v>
      </c>
      <c r="B85" s="1152" t="s">
        <v>158</v>
      </c>
      <c r="C85" s="1167"/>
      <c r="D85" s="756"/>
      <c r="E85" s="756"/>
      <c r="F85" s="756"/>
      <c r="G85" s="757"/>
      <c r="H85" s="758"/>
      <c r="I85" s="478"/>
      <c r="J85" s="1957"/>
      <c r="K85" s="57"/>
      <c r="L85" s="57"/>
    </row>
    <row r="86" spans="1:12" ht="15.75">
      <c r="A86" s="1956" t="s">
        <v>238</v>
      </c>
      <c r="B86" s="1152" t="s">
        <v>158</v>
      </c>
      <c r="C86" s="1167"/>
      <c r="D86" s="756"/>
      <c r="E86" s="756"/>
      <c r="F86" s="756"/>
      <c r="G86" s="757"/>
      <c r="H86" s="758"/>
      <c r="I86" s="478"/>
      <c r="J86" s="1957"/>
      <c r="K86" s="57"/>
      <c r="L86" s="57"/>
    </row>
    <row r="87" spans="1:12" ht="15.75">
      <c r="A87" s="1956" t="s">
        <v>239</v>
      </c>
      <c r="B87" s="1152" t="s">
        <v>158</v>
      </c>
      <c r="C87" s="1167"/>
      <c r="D87" s="756"/>
      <c r="E87" s="756"/>
      <c r="F87" s="756"/>
      <c r="G87" s="757"/>
      <c r="H87" s="758"/>
      <c r="I87" s="478"/>
      <c r="J87" s="1957"/>
      <c r="K87" s="57"/>
      <c r="L87" s="57"/>
    </row>
    <row r="88" spans="1:12" ht="15.75">
      <c r="A88" s="1956" t="s">
        <v>240</v>
      </c>
      <c r="B88" s="1152" t="s">
        <v>158</v>
      </c>
      <c r="C88" s="1167">
        <v>0</v>
      </c>
      <c r="D88" s="756">
        <v>0</v>
      </c>
      <c r="E88" s="756">
        <v>0</v>
      </c>
      <c r="F88" s="756">
        <v>0</v>
      </c>
      <c r="G88" s="757">
        <v>0</v>
      </c>
      <c r="H88" s="758">
        <f>IF($G$95=0,0,G88/$G$95)</f>
        <v>0</v>
      </c>
      <c r="I88" s="478">
        <v>0</v>
      </c>
      <c r="J88" s="1957">
        <v>0</v>
      </c>
      <c r="K88" s="57"/>
      <c r="L88" s="57"/>
    </row>
    <row r="89" spans="1:12" ht="15.75">
      <c r="A89" s="1964" t="s">
        <v>241</v>
      </c>
      <c r="B89" s="1168"/>
      <c r="C89" s="1169"/>
      <c r="D89" s="759"/>
      <c r="E89" s="759"/>
      <c r="F89" s="759"/>
      <c r="G89" s="759"/>
      <c r="H89" s="755"/>
      <c r="I89" s="556"/>
      <c r="J89" s="1960"/>
      <c r="K89" s="57"/>
      <c r="L89" s="57"/>
    </row>
    <row r="90" spans="1:12" ht="15.75">
      <c r="A90" s="1961"/>
      <c r="B90" s="1166"/>
      <c r="C90" s="1171"/>
      <c r="D90" s="761"/>
      <c r="E90" s="761"/>
      <c r="F90" s="761"/>
      <c r="G90" s="761"/>
      <c r="H90" s="762"/>
      <c r="I90" s="243"/>
      <c r="J90" s="1965"/>
      <c r="K90" s="57"/>
      <c r="L90" s="57"/>
    </row>
    <row r="91" spans="1:12" ht="15.75">
      <c r="A91" s="1964" t="s">
        <v>94</v>
      </c>
      <c r="B91" s="1168"/>
      <c r="C91" s="1169"/>
      <c r="D91" s="759"/>
      <c r="E91" s="759"/>
      <c r="F91" s="759"/>
      <c r="G91" s="759"/>
      <c r="H91" s="755"/>
      <c r="I91" s="556"/>
      <c r="J91" s="1960"/>
      <c r="K91" s="57"/>
      <c r="L91" s="57"/>
    </row>
    <row r="92" spans="1:12" ht="15.75">
      <c r="A92" s="1961" t="s">
        <v>510</v>
      </c>
      <c r="B92" s="1166" t="s">
        <v>167</v>
      </c>
      <c r="C92" s="1167"/>
      <c r="D92" s="759"/>
      <c r="E92" s="759"/>
      <c r="F92" s="759"/>
      <c r="G92" s="757">
        <v>0</v>
      </c>
      <c r="H92" s="758">
        <f>IF($G$95=0,0,G92/$G$95)</f>
        <v>0</v>
      </c>
      <c r="I92" s="556"/>
      <c r="J92" s="1960"/>
      <c r="K92" s="57"/>
      <c r="L92" s="57"/>
    </row>
    <row r="93" spans="1:12" ht="15.75">
      <c r="A93" s="1961" t="s">
        <v>511</v>
      </c>
      <c r="B93" s="1166" t="s">
        <v>167</v>
      </c>
      <c r="C93" s="1167"/>
      <c r="D93" s="759"/>
      <c r="E93" s="759"/>
      <c r="F93" s="759"/>
      <c r="G93" s="757">
        <v>0</v>
      </c>
      <c r="H93" s="758">
        <f>IF($G$95=0,0,G93/$G$95)</f>
        <v>0</v>
      </c>
      <c r="I93" s="556"/>
      <c r="J93" s="1960"/>
      <c r="K93" s="57"/>
      <c r="L93" s="57"/>
    </row>
    <row r="94" spans="1:12" ht="15.75">
      <c r="A94" s="1966"/>
      <c r="B94" s="1168"/>
      <c r="C94" s="754"/>
      <c r="D94" s="754"/>
      <c r="E94" s="759"/>
      <c r="F94" s="754"/>
      <c r="G94" s="754"/>
      <c r="H94" s="755"/>
      <c r="I94" s="291"/>
      <c r="J94" s="1955"/>
      <c r="K94" s="57"/>
      <c r="L94" s="57"/>
    </row>
    <row r="95" spans="1:12" ht="15.75">
      <c r="A95" s="1967" t="s">
        <v>465</v>
      </c>
      <c r="B95" s="1166"/>
      <c r="C95" s="763"/>
      <c r="D95" s="761">
        <f>SUM(D9:D94)</f>
        <v>0</v>
      </c>
      <c r="E95" s="761">
        <f>SUM(E9:E94)</f>
        <v>0</v>
      </c>
      <c r="F95" s="761">
        <f>SUM(F9:F94)</f>
        <v>0</v>
      </c>
      <c r="G95" s="764">
        <f>SUM(G9:G94)</f>
        <v>0</v>
      </c>
      <c r="H95" s="758">
        <f>IF($G$95=0,0,G95/$G$95)</f>
        <v>0</v>
      </c>
      <c r="I95" s="243">
        <f>SUM(I9:I94)</f>
        <v>0</v>
      </c>
      <c r="J95" s="1965">
        <f>SUM(J9:J94)</f>
        <v>0</v>
      </c>
      <c r="K95" s="57"/>
      <c r="L95" s="57"/>
    </row>
    <row r="96" spans="1:12" ht="15.75">
      <c r="A96" s="1968"/>
      <c r="B96" s="1168"/>
      <c r="C96" s="754" t="s">
        <v>63</v>
      </c>
      <c r="D96" s="754"/>
      <c r="E96" s="754"/>
      <c r="F96" s="754"/>
      <c r="G96" s="754"/>
      <c r="H96" s="765"/>
      <c r="I96" s="291"/>
      <c r="J96" s="1955"/>
      <c r="K96" s="57"/>
      <c r="L96" s="57"/>
    </row>
    <row r="97" spans="1:12" ht="16.5" thickBot="1">
      <c r="A97" s="1969" t="s">
        <v>512</v>
      </c>
      <c r="B97" s="1166"/>
      <c r="C97" s="756"/>
      <c r="D97" s="763"/>
      <c r="E97" s="763"/>
      <c r="F97" s="763"/>
      <c r="G97" s="763"/>
      <c r="H97" s="762"/>
      <c r="I97" s="294"/>
      <c r="J97" s="1970"/>
      <c r="K97" s="57"/>
      <c r="L97" s="57"/>
    </row>
    <row r="98" spans="1:12" s="234" customFormat="1" ht="13.35" customHeight="1">
      <c r="A98" s="1971"/>
      <c r="B98" s="1972"/>
      <c r="C98" s="1973"/>
      <c r="D98" s="1973"/>
      <c r="E98" s="1973"/>
      <c r="F98" s="1973"/>
      <c r="G98" s="1974"/>
      <c r="H98" s="1975"/>
      <c r="I98" s="1976"/>
      <c r="J98" s="1977"/>
      <c r="K98" s="558"/>
      <c r="L98" s="558"/>
    </row>
    <row r="99" spans="1:12" s="234" customFormat="1" ht="15.75">
      <c r="A99" s="1979" t="s">
        <v>513</v>
      </c>
      <c r="B99" s="1980"/>
      <c r="C99" s="1980"/>
      <c r="D99" s="1981" t="s">
        <v>48</v>
      </c>
      <c r="E99" s="766"/>
      <c r="F99" s="766"/>
      <c r="G99" s="767"/>
      <c r="H99" s="767"/>
      <c r="I99" s="558"/>
      <c r="J99" s="558"/>
      <c r="K99" s="558"/>
      <c r="L99" s="558"/>
    </row>
    <row r="100" spans="1:12" s="234" customFormat="1" ht="15.75">
      <c r="A100" s="1136"/>
      <c r="B100" s="763"/>
      <c r="C100" s="756"/>
      <c r="D100" s="768"/>
      <c r="E100" s="769"/>
      <c r="F100" s="767"/>
      <c r="G100" s="767"/>
      <c r="H100" s="767"/>
      <c r="I100" s="558"/>
      <c r="J100" s="558"/>
      <c r="K100" s="558"/>
      <c r="L100" s="558"/>
    </row>
    <row r="101" spans="1:12" s="234" customFormat="1" ht="15.75">
      <c r="A101" s="1172" t="s">
        <v>514</v>
      </c>
      <c r="B101" s="770"/>
      <c r="C101" s="770"/>
      <c r="D101" s="762">
        <v>0</v>
      </c>
      <c r="E101" s="771"/>
      <c r="F101" s="767"/>
      <c r="G101" s="767"/>
      <c r="H101" s="767"/>
      <c r="I101" s="558"/>
      <c r="J101" s="558"/>
      <c r="K101" s="558"/>
      <c r="L101" s="558"/>
    </row>
    <row r="102" spans="1:12" s="234" customFormat="1" ht="16.5" thickBot="1">
      <c r="A102" s="1467"/>
      <c r="B102" s="1468"/>
      <c r="C102" s="1468"/>
      <c r="D102" s="1469"/>
      <c r="E102" s="771"/>
      <c r="F102" s="767"/>
      <c r="G102" s="767"/>
      <c r="H102" s="767"/>
      <c r="I102" s="558"/>
      <c r="J102" s="558"/>
      <c r="K102" s="558"/>
      <c r="L102" s="558"/>
    </row>
    <row r="103" spans="1:12" ht="15.75">
      <c r="A103" s="742"/>
      <c r="B103" s="742"/>
      <c r="C103" s="742"/>
      <c r="D103" s="772"/>
      <c r="E103" s="742"/>
      <c r="F103" s="742"/>
      <c r="G103" s="742"/>
      <c r="H103" s="742"/>
      <c r="I103" s="57"/>
      <c r="J103" s="57"/>
      <c r="K103" s="57"/>
      <c r="L103" s="57"/>
    </row>
    <row r="104" spans="1:12" ht="13.35" customHeight="1" thickBot="1">
      <c r="A104" s="2529"/>
      <c r="B104" s="2529"/>
      <c r="C104" s="2529"/>
      <c r="D104" s="2529"/>
      <c r="E104" s="742"/>
      <c r="F104" s="742"/>
      <c r="G104" s="742"/>
      <c r="H104" s="742"/>
      <c r="I104" s="57"/>
      <c r="J104" s="57"/>
      <c r="K104" s="57"/>
      <c r="L104" s="57"/>
    </row>
    <row r="105" spans="1:12" ht="15" customHeight="1">
      <c r="A105" s="744"/>
      <c r="B105" s="773"/>
      <c r="C105" s="773"/>
      <c r="D105" s="2530" t="s">
        <v>43</v>
      </c>
      <c r="E105" s="2530"/>
      <c r="F105" s="2531"/>
      <c r="G105" s="742"/>
      <c r="H105" s="742"/>
      <c r="I105" s="559"/>
      <c r="J105" s="504"/>
      <c r="K105" s="57"/>
      <c r="L105" s="57"/>
    </row>
    <row r="106" spans="1:12" ht="16.5" thickBot="1">
      <c r="A106" s="745" t="s">
        <v>507</v>
      </c>
      <c r="B106" s="1470"/>
      <c r="C106" s="1470"/>
      <c r="D106" s="1471" t="s">
        <v>46</v>
      </c>
      <c r="E106" s="1472" t="s">
        <v>47</v>
      </c>
      <c r="F106" s="1473" t="s">
        <v>48</v>
      </c>
      <c r="G106" s="742"/>
      <c r="H106" s="742"/>
      <c r="I106" s="57"/>
      <c r="J106" s="504"/>
      <c r="K106" s="57"/>
      <c r="L106" s="57"/>
    </row>
    <row r="107" spans="1:12" ht="16.5" thickBot="1">
      <c r="A107" s="746" t="s">
        <v>469</v>
      </c>
      <c r="B107" s="773"/>
      <c r="C107" s="773"/>
      <c r="D107" s="774"/>
      <c r="E107" s="775"/>
      <c r="F107" s="776">
        <f>D107+E107</f>
        <v>0</v>
      </c>
      <c r="G107" s="742"/>
      <c r="H107" s="777"/>
      <c r="I107" s="504"/>
      <c r="J107" s="504"/>
      <c r="K107" s="57"/>
      <c r="L107" s="57"/>
    </row>
    <row r="108" spans="1:12" ht="16.5" thickBot="1">
      <c r="A108" s="747" t="s">
        <v>258</v>
      </c>
      <c r="B108" s="778"/>
      <c r="C108" s="778"/>
      <c r="D108" s="779"/>
      <c r="E108" s="780"/>
      <c r="F108" s="776">
        <f>D108+E108</f>
        <v>0</v>
      </c>
      <c r="G108" s="742"/>
      <c r="H108" s="777"/>
      <c r="I108" s="504"/>
      <c r="J108" s="504"/>
      <c r="K108" s="57"/>
      <c r="L108" s="57"/>
    </row>
    <row r="109" spans="1:12" ht="16.5" thickBot="1">
      <c r="A109" s="748" t="s">
        <v>259</v>
      </c>
      <c r="B109" s="1474"/>
      <c r="C109" s="1474"/>
      <c r="D109" s="1475"/>
      <c r="E109" s="1476"/>
      <c r="F109" s="781">
        <f>D109+E109</f>
        <v>0</v>
      </c>
      <c r="G109" s="782" t="s">
        <v>260</v>
      </c>
      <c r="H109" s="777"/>
      <c r="I109" s="504"/>
      <c r="J109" s="258"/>
      <c r="K109" s="57"/>
      <c r="L109" s="57"/>
    </row>
    <row r="110" spans="1:12" ht="16.5" thickBot="1">
      <c r="A110" s="749"/>
      <c r="B110" s="2391"/>
      <c r="C110" s="2391"/>
      <c r="D110" s="783"/>
      <c r="E110" s="783"/>
      <c r="F110" s="784"/>
      <c r="G110" s="742"/>
      <c r="H110" s="777"/>
      <c r="I110" s="504"/>
      <c r="J110" s="504"/>
      <c r="K110" s="57"/>
      <c r="L110" s="57"/>
    </row>
    <row r="111" spans="1:12" ht="16.5" thickBot="1">
      <c r="A111" s="750" t="s">
        <v>515</v>
      </c>
      <c r="B111" s="785"/>
      <c r="C111" s="785"/>
      <c r="D111" s="786">
        <f>SUM(D107:D109)</f>
        <v>0</v>
      </c>
      <c r="E111" s="787">
        <f>SUM(E107:E109)</f>
        <v>0</v>
      </c>
      <c r="F111" s="788">
        <f>SUM(F107:F109)</f>
        <v>0</v>
      </c>
      <c r="G111" s="742"/>
      <c r="H111" s="742"/>
      <c r="I111" s="57"/>
      <c r="J111" s="504"/>
      <c r="K111" s="57"/>
      <c r="L111" s="57"/>
    </row>
    <row r="112" spans="1:12" ht="34.35" customHeight="1">
      <c r="A112" s="751"/>
      <c r="B112" s="751"/>
      <c r="C112" s="742"/>
      <c r="D112" s="789"/>
      <c r="E112" s="742"/>
      <c r="F112" s="742"/>
      <c r="G112" s="742"/>
      <c r="H112" s="742"/>
      <c r="I112" s="57"/>
      <c r="J112" s="57"/>
      <c r="K112" s="57"/>
      <c r="L112" s="57"/>
    </row>
    <row r="113" spans="1:12" ht="15.75">
      <c r="A113" s="742"/>
      <c r="B113" s="742"/>
      <c r="C113" s="742"/>
      <c r="D113" s="742"/>
      <c r="E113" s="742"/>
      <c r="F113" s="742"/>
      <c r="G113" s="742"/>
      <c r="H113" s="742"/>
      <c r="I113" s="57"/>
      <c r="J113" s="57"/>
      <c r="K113" s="57"/>
      <c r="L113" s="57"/>
    </row>
    <row r="114" spans="1:12" ht="15.75">
      <c r="A114" s="742"/>
      <c r="B114" s="742"/>
      <c r="C114" s="742"/>
      <c r="D114" s="742"/>
      <c r="E114" s="742"/>
      <c r="F114" s="742"/>
      <c r="G114" s="742"/>
      <c r="H114" s="742"/>
      <c r="I114" s="57"/>
      <c r="J114" s="57"/>
      <c r="K114" s="57"/>
      <c r="L114" s="57"/>
    </row>
    <row r="115" spans="1:12" ht="15.75">
      <c r="A115" s="742"/>
      <c r="B115" s="742"/>
      <c r="C115" s="742"/>
      <c r="D115" s="742"/>
      <c r="E115" s="742"/>
      <c r="F115" s="742"/>
      <c r="G115" s="742"/>
      <c r="H115" s="742"/>
      <c r="I115" s="57"/>
      <c r="J115" s="57"/>
      <c r="K115" s="57"/>
      <c r="L115" s="57"/>
    </row>
  </sheetData>
  <mergeCells count="7">
    <mergeCell ref="A1:J1"/>
    <mergeCell ref="A2:J2"/>
    <mergeCell ref="A3:J3"/>
    <mergeCell ref="A104:D104"/>
    <mergeCell ref="D105:F105"/>
    <mergeCell ref="C5:J5"/>
    <mergeCell ref="C6:J6"/>
  </mergeCells>
  <printOptions horizontalCentered="1" verticalCentered="1"/>
  <pageMargins left="0.25" right="0.25" top="0.5" bottom="0.5" header="0.3" footer="0.3"/>
  <pageSetup scale="41" orientation="portrait" r:id="rId1"/>
  <headerFooter scaleWithDoc="0"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5E62-35C8-4514-AC4F-2AF6324E25E5}">
  <sheetPr>
    <tabColor rgb="FF00B050"/>
    <pageSetUpPr fitToPage="1"/>
  </sheetPr>
  <dimension ref="A1:XFD20"/>
  <sheetViews>
    <sheetView topLeftCell="A6" workbookViewId="0">
      <selection activeCell="J10" sqref="J10"/>
    </sheetView>
  </sheetViews>
  <sheetFormatPr defaultColWidth="9.42578125" defaultRowHeight="42.6" customHeight="1"/>
  <cols>
    <col min="1" max="1" width="34.28515625" style="4" customWidth="1"/>
    <col min="2" max="2" width="15.7109375" style="236" customWidth="1"/>
    <col min="3" max="4" width="16.42578125" style="236" customWidth="1"/>
    <col min="5" max="7" width="15.5703125" style="236" customWidth="1"/>
    <col min="8" max="8" width="19.28515625" style="4" customWidth="1"/>
    <col min="9" max="9" width="17.28515625" style="4" customWidth="1"/>
    <col min="10" max="12" width="9.42578125" style="4"/>
    <col min="13" max="13" width="43.5703125" style="4" customWidth="1"/>
    <col min="14" max="16384" width="9.42578125" style="4"/>
  </cols>
  <sheetData>
    <row r="1" spans="1:16384" s="1" customFormat="1" ht="15.75">
      <c r="A1" s="2403" t="s">
        <v>0</v>
      </c>
      <c r="B1" s="2403"/>
      <c r="C1" s="2403"/>
      <c r="D1" s="2403"/>
      <c r="E1" s="2403"/>
      <c r="F1" s="2403"/>
      <c r="G1" s="2403"/>
      <c r="H1" s="2403"/>
      <c r="I1" s="2403"/>
      <c r="J1" s="164"/>
    </row>
    <row r="2" spans="1:16384" customFormat="1" ht="15.75" customHeight="1">
      <c r="A2" s="2444" t="s">
        <v>516</v>
      </c>
      <c r="B2" s="2444"/>
      <c r="C2" s="2444"/>
      <c r="D2" s="2444"/>
      <c r="E2" s="2444"/>
      <c r="F2" s="2444"/>
      <c r="G2" s="2444"/>
      <c r="H2" s="2444"/>
      <c r="I2" s="2444"/>
      <c r="J2" s="242"/>
      <c r="K2" s="129"/>
      <c r="L2" s="129"/>
      <c r="M2" s="129"/>
      <c r="N2" s="129"/>
      <c r="O2" s="129"/>
      <c r="P2" s="129"/>
    </row>
    <row r="3" spans="1:16384" customFormat="1" ht="15.75">
      <c r="A3" s="2493" t="s">
        <v>40</v>
      </c>
      <c r="B3" s="2493"/>
      <c r="C3" s="2493"/>
      <c r="D3" s="2493"/>
      <c r="E3" s="2493"/>
      <c r="F3" s="2493"/>
      <c r="G3" s="2493"/>
      <c r="H3" s="2493"/>
      <c r="I3" s="2493"/>
      <c r="J3" s="1418"/>
      <c r="K3" s="130"/>
      <c r="L3" s="130"/>
      <c r="M3" s="130"/>
      <c r="N3" s="130"/>
      <c r="O3" s="130"/>
      <c r="P3" s="130"/>
    </row>
    <row r="4" spans="1:16384" ht="18" customHeight="1" thickBot="1">
      <c r="A4" s="92"/>
      <c r="B4" s="242"/>
      <c r="C4" s="242"/>
      <c r="D4" s="242"/>
      <c r="E4" s="242"/>
      <c r="F4" s="241"/>
      <c r="G4" s="241"/>
      <c r="H4" s="239"/>
      <c r="I4" s="239"/>
      <c r="J4" s="239"/>
    </row>
    <row r="5" spans="1:16384" ht="31.5" customHeight="1">
      <c r="A5" s="2539" t="s">
        <v>517</v>
      </c>
      <c r="B5" s="2541" t="s">
        <v>518</v>
      </c>
      <c r="C5" s="2542"/>
      <c r="D5" s="2542"/>
      <c r="E5" s="2542"/>
      <c r="F5" s="2543"/>
      <c r="G5" s="2541" t="s">
        <v>519</v>
      </c>
      <c r="H5" s="2542"/>
      <c r="I5" s="2543"/>
      <c r="K5" s="188"/>
      <c r="L5" s="186"/>
      <c r="M5" s="186"/>
    </row>
    <row r="6" spans="1:16384" ht="42.6" customHeight="1">
      <c r="A6" s="2540"/>
      <c r="B6" s="1173" t="s">
        <v>520</v>
      </c>
      <c r="C6" s="168" t="s">
        <v>521</v>
      </c>
      <c r="D6" s="166" t="s">
        <v>522</v>
      </c>
      <c r="E6" s="166" t="s">
        <v>523</v>
      </c>
      <c r="F6" s="165" t="s">
        <v>524</v>
      </c>
      <c r="G6" s="1173" t="s">
        <v>520</v>
      </c>
      <c r="H6" s="168" t="s">
        <v>521</v>
      </c>
      <c r="I6" s="165" t="s">
        <v>522</v>
      </c>
      <c r="K6" s="187"/>
      <c r="L6" s="186"/>
      <c r="M6" s="186"/>
    </row>
    <row r="7" spans="1:16384" ht="42.6" customHeight="1">
      <c r="A7" s="1174" t="s">
        <v>525</v>
      </c>
      <c r="B7" s="1563">
        <v>0.23905126400000001</v>
      </c>
      <c r="C7" s="1556">
        <v>0.21945314199999999</v>
      </c>
      <c r="D7" s="1556">
        <v>0.12189879300000001</v>
      </c>
      <c r="E7" s="1556">
        <v>0.12673446599999999</v>
      </c>
      <c r="F7" s="1564">
        <v>9.7081196999999994E-2</v>
      </c>
      <c r="G7" s="2005">
        <v>-11890367.43</v>
      </c>
      <c r="H7" s="2006">
        <v>-6774799.6299999999</v>
      </c>
      <c r="I7" s="1039">
        <v>-13720958.449999999</v>
      </c>
    </row>
    <row r="8" spans="1:16384" ht="31.5">
      <c r="A8" s="1174" t="s">
        <v>526</v>
      </c>
      <c r="B8" s="1563">
        <v>0.35956684256288812</v>
      </c>
      <c r="C8" s="1556">
        <v>0.85</v>
      </c>
      <c r="D8" s="1556">
        <v>0.19029671572610996</v>
      </c>
      <c r="E8" s="1556">
        <v>0.19784219546416193</v>
      </c>
      <c r="F8" s="1564">
        <v>0.1314331411923044</v>
      </c>
      <c r="G8" s="2005">
        <v>-2120455.6885646908</v>
      </c>
      <c r="H8" s="2006">
        <v>-111423.07546238997</v>
      </c>
      <c r="I8" s="1039">
        <v>-2680904.1900000004</v>
      </c>
    </row>
    <row r="9" spans="1:16384" ht="30" customHeight="1">
      <c r="A9" s="1174" t="s">
        <v>71</v>
      </c>
      <c r="B9" s="1563">
        <v>2.1877429999999998E-3</v>
      </c>
      <c r="C9" s="1556">
        <v>2.1229574000000001E-2</v>
      </c>
      <c r="D9" s="1556">
        <v>1.076987E-3</v>
      </c>
      <c r="E9" s="1556">
        <v>1.084053E-3</v>
      </c>
      <c r="F9" s="1564">
        <v>1.0818010000000001E-3</v>
      </c>
      <c r="G9" s="2005">
        <v>-803994.63</v>
      </c>
      <c r="H9" s="2006">
        <v>-40008.71</v>
      </c>
      <c r="I9" s="1039">
        <v>-804889.63</v>
      </c>
    </row>
    <row r="10" spans="1:16384" ht="30" customHeight="1" thickBot="1">
      <c r="A10" s="590" t="s">
        <v>527</v>
      </c>
      <c r="B10" s="1560" t="s">
        <v>72</v>
      </c>
      <c r="C10" s="1561" t="s">
        <v>72</v>
      </c>
      <c r="D10" s="1561" t="s">
        <v>72</v>
      </c>
      <c r="E10" s="1561" t="s">
        <v>72</v>
      </c>
      <c r="F10" s="1562" t="s">
        <v>72</v>
      </c>
      <c r="G10" s="1557" t="s">
        <v>72</v>
      </c>
      <c r="H10" s="1558" t="s">
        <v>72</v>
      </c>
      <c r="I10" s="1559" t="s">
        <v>72</v>
      </c>
    </row>
    <row r="11" spans="1:16384" ht="21.75" customHeight="1">
      <c r="A11" s="57"/>
      <c r="B11" s="57"/>
      <c r="C11" s="57"/>
      <c r="D11" s="57"/>
      <c r="E11" s="57"/>
      <c r="F11" s="240"/>
      <c r="G11" s="240"/>
      <c r="H11" s="239"/>
      <c r="I11" s="239"/>
      <c r="J11" s="239"/>
    </row>
    <row r="12" spans="1:16384" ht="15.75">
      <c r="A12" s="55" t="s">
        <v>262</v>
      </c>
      <c r="B12" s="57"/>
      <c r="C12" s="57"/>
      <c r="D12" s="57"/>
      <c r="E12" s="57"/>
      <c r="F12" s="240"/>
      <c r="G12" s="240"/>
      <c r="H12" s="239"/>
      <c r="I12" s="239"/>
      <c r="J12" s="239"/>
    </row>
    <row r="13" spans="1:16384" s="1567" customFormat="1" ht="31.5" customHeight="1">
      <c r="A13" s="2431" t="s">
        <v>528</v>
      </c>
      <c r="B13" s="2431"/>
      <c r="C13" s="2431"/>
      <c r="D13" s="2431"/>
      <c r="E13" s="2431"/>
      <c r="F13" s="2443"/>
      <c r="G13" s="2443"/>
      <c r="H13" s="2431"/>
      <c r="I13" s="2431"/>
      <c r="J13" s="1566"/>
    </row>
    <row r="14" spans="1:16384" s="1567" customFormat="1" ht="15.75">
      <c r="A14" s="2431" t="s">
        <v>529</v>
      </c>
      <c r="B14" s="2431"/>
      <c r="C14" s="2431"/>
      <c r="D14" s="2431"/>
      <c r="E14" s="2431"/>
      <c r="F14" s="2431"/>
      <c r="G14" s="2431"/>
      <c r="H14" s="2431"/>
      <c r="I14" s="2431"/>
      <c r="J14" s="1568"/>
      <c r="K14" s="2538"/>
      <c r="L14" s="2538"/>
      <c r="M14" s="2538"/>
      <c r="N14" s="2538"/>
      <c r="O14" s="2538"/>
      <c r="P14" s="2538"/>
      <c r="Q14" s="2538"/>
      <c r="R14" s="2538"/>
      <c r="S14" s="2538"/>
      <c r="T14" s="2538"/>
      <c r="U14" s="2538"/>
      <c r="V14" s="2538"/>
      <c r="W14" s="2538"/>
      <c r="X14" s="2538"/>
      <c r="Y14" s="2538"/>
      <c r="Z14" s="2538"/>
      <c r="AA14" s="2538"/>
      <c r="AB14" s="2538"/>
      <c r="AC14" s="2538"/>
      <c r="AD14" s="2538"/>
      <c r="AE14" s="2538"/>
      <c r="AF14" s="2538"/>
      <c r="AG14" s="2538"/>
      <c r="AH14" s="2538"/>
      <c r="AI14" s="2538"/>
      <c r="AJ14" s="2538"/>
      <c r="AK14" s="2538"/>
      <c r="AL14" s="2538"/>
      <c r="AM14" s="2538"/>
      <c r="AN14" s="2538"/>
      <c r="AO14" s="2538"/>
      <c r="AP14" s="2538"/>
      <c r="AQ14" s="2538"/>
      <c r="AR14" s="2538"/>
      <c r="AS14" s="2538"/>
      <c r="AT14" s="2538"/>
      <c r="AU14" s="2538"/>
      <c r="AV14" s="2538"/>
      <c r="AW14" s="2538"/>
      <c r="AX14" s="2538"/>
      <c r="AY14" s="2538"/>
      <c r="AZ14" s="2538"/>
      <c r="BA14" s="2538"/>
      <c r="BB14" s="2538"/>
      <c r="BC14" s="2538"/>
      <c r="BD14" s="2538"/>
      <c r="BE14" s="2538"/>
      <c r="BF14" s="2538"/>
      <c r="BG14" s="2538"/>
      <c r="BH14" s="2538"/>
      <c r="BI14" s="2538"/>
      <c r="BJ14" s="2538"/>
      <c r="BK14" s="2538"/>
      <c r="BL14" s="2538"/>
      <c r="BM14" s="2538"/>
      <c r="BN14" s="2538"/>
      <c r="BO14" s="2538"/>
      <c r="BP14" s="2538"/>
      <c r="BQ14" s="2538"/>
      <c r="BR14" s="2538"/>
      <c r="BS14" s="2538"/>
      <c r="BT14" s="2538"/>
      <c r="BU14" s="2538"/>
      <c r="BV14" s="2538"/>
      <c r="BW14" s="2538"/>
      <c r="BX14" s="2538"/>
      <c r="BY14" s="2538"/>
      <c r="BZ14" s="2538"/>
      <c r="CA14" s="2538"/>
      <c r="CB14" s="2538"/>
      <c r="CC14" s="2538"/>
      <c r="CD14" s="2538"/>
      <c r="CE14" s="2538"/>
      <c r="CF14" s="2538"/>
      <c r="CG14" s="2538"/>
      <c r="CH14" s="2538"/>
      <c r="CI14" s="2538"/>
      <c r="CJ14" s="2538"/>
      <c r="CK14" s="2538"/>
      <c r="CL14" s="2538"/>
      <c r="CM14" s="2538"/>
      <c r="CN14" s="2538"/>
      <c r="CO14" s="2538"/>
      <c r="CP14" s="2538"/>
      <c r="CQ14" s="2538"/>
      <c r="CR14" s="2538"/>
      <c r="CS14" s="2538"/>
      <c r="CT14" s="2538"/>
      <c r="CU14" s="2538"/>
      <c r="CV14" s="2538"/>
      <c r="CW14" s="2538"/>
      <c r="CX14" s="2538"/>
      <c r="CY14" s="2538"/>
      <c r="CZ14" s="2538"/>
      <c r="DA14" s="2538"/>
      <c r="DB14" s="2538"/>
      <c r="DC14" s="2538"/>
      <c r="DD14" s="2538"/>
      <c r="DE14" s="2538"/>
      <c r="DF14" s="2538"/>
      <c r="DG14" s="2538"/>
      <c r="DH14" s="2538"/>
      <c r="DI14" s="2538"/>
      <c r="DJ14" s="2538"/>
      <c r="DK14" s="2538"/>
      <c r="DL14" s="2538"/>
      <c r="DM14" s="2538"/>
      <c r="DN14" s="2538"/>
      <c r="DO14" s="2538"/>
      <c r="DP14" s="2538"/>
      <c r="DQ14" s="2538"/>
      <c r="DR14" s="2538"/>
      <c r="DS14" s="2538"/>
      <c r="DT14" s="2538"/>
      <c r="DU14" s="2538"/>
      <c r="DV14" s="2538"/>
      <c r="DW14" s="2538"/>
      <c r="DX14" s="2538"/>
      <c r="DY14" s="2538"/>
      <c r="DZ14" s="2538"/>
      <c r="EA14" s="2538"/>
      <c r="EB14" s="2538"/>
      <c r="EC14" s="2538"/>
      <c r="ED14" s="2538"/>
      <c r="EE14" s="2538"/>
      <c r="EF14" s="2538"/>
      <c r="EG14" s="2538"/>
      <c r="EH14" s="2538"/>
      <c r="EI14" s="2538"/>
      <c r="EJ14" s="2538"/>
      <c r="EK14" s="2538"/>
      <c r="EL14" s="2538"/>
      <c r="EM14" s="2538"/>
      <c r="EN14" s="2538"/>
      <c r="EO14" s="2538"/>
      <c r="EP14" s="2538"/>
      <c r="EQ14" s="2538"/>
      <c r="ER14" s="2538"/>
      <c r="ES14" s="2538"/>
      <c r="ET14" s="2538"/>
      <c r="EU14" s="2538"/>
      <c r="EV14" s="2538"/>
      <c r="EW14" s="2538"/>
      <c r="EX14" s="2538"/>
      <c r="EY14" s="2538"/>
      <c r="EZ14" s="2538"/>
      <c r="FA14" s="2538"/>
      <c r="FB14" s="2538"/>
      <c r="FC14" s="2538"/>
      <c r="FD14" s="2538"/>
      <c r="FE14" s="2538"/>
      <c r="FF14" s="2538"/>
      <c r="FG14" s="2538"/>
      <c r="FH14" s="2538"/>
      <c r="FI14" s="2538"/>
      <c r="FJ14" s="2538"/>
      <c r="FK14" s="2538"/>
      <c r="FL14" s="2538"/>
      <c r="FM14" s="2538"/>
      <c r="FN14" s="2538"/>
      <c r="FO14" s="2538"/>
      <c r="FP14" s="2538"/>
      <c r="FQ14" s="2538"/>
      <c r="FR14" s="2538"/>
      <c r="FS14" s="2538"/>
      <c r="FT14" s="2538"/>
      <c r="FU14" s="2538"/>
      <c r="FV14" s="2538"/>
      <c r="FW14" s="2538"/>
      <c r="FX14" s="2538"/>
      <c r="FY14" s="2538"/>
      <c r="FZ14" s="2538"/>
      <c r="GA14" s="2538"/>
      <c r="GB14" s="2538"/>
      <c r="GC14" s="2538"/>
      <c r="GD14" s="2538"/>
      <c r="GE14" s="2538"/>
      <c r="GF14" s="2538"/>
      <c r="GG14" s="2538"/>
      <c r="GH14" s="2538"/>
      <c r="GI14" s="2538"/>
      <c r="GJ14" s="2538"/>
      <c r="GK14" s="2538"/>
      <c r="GL14" s="2538"/>
      <c r="GM14" s="2538"/>
      <c r="GN14" s="2538"/>
      <c r="GO14" s="2538"/>
      <c r="GP14" s="2538"/>
      <c r="GQ14" s="2538"/>
      <c r="GR14" s="2538"/>
      <c r="GS14" s="2538"/>
      <c r="GT14" s="2538"/>
      <c r="GU14" s="2538"/>
      <c r="GV14" s="2538"/>
      <c r="GW14" s="2538"/>
      <c r="GX14" s="2538"/>
      <c r="GY14" s="2538"/>
      <c r="GZ14" s="2538"/>
      <c r="HA14" s="2538"/>
      <c r="HB14" s="2538"/>
      <c r="HC14" s="2538"/>
      <c r="HD14" s="2538"/>
      <c r="HE14" s="2538"/>
      <c r="HF14" s="2538"/>
      <c r="HG14" s="2538"/>
      <c r="HH14" s="2538"/>
      <c r="HI14" s="2538"/>
      <c r="HJ14" s="2538"/>
      <c r="HK14" s="2538"/>
      <c r="HL14" s="2538"/>
      <c r="HM14" s="2538"/>
      <c r="HN14" s="2538"/>
      <c r="HO14" s="2538"/>
      <c r="HP14" s="2538"/>
      <c r="HQ14" s="2538"/>
      <c r="HR14" s="2538"/>
      <c r="HS14" s="2538"/>
      <c r="HT14" s="2538"/>
      <c r="HU14" s="2538"/>
      <c r="HV14" s="2538"/>
      <c r="HW14" s="2538"/>
      <c r="HX14" s="2538"/>
      <c r="HY14" s="2538"/>
      <c r="HZ14" s="2538"/>
      <c r="IA14" s="2538"/>
      <c r="IB14" s="2538"/>
      <c r="IC14" s="2538"/>
      <c r="ID14" s="2538"/>
      <c r="IE14" s="2538"/>
      <c r="IF14" s="2538"/>
      <c r="IG14" s="2538"/>
      <c r="IH14" s="2538"/>
      <c r="II14" s="2538"/>
      <c r="IJ14" s="2538"/>
      <c r="IK14" s="2538"/>
      <c r="IL14" s="2538"/>
      <c r="IM14" s="2538"/>
      <c r="IN14" s="2538"/>
      <c r="IO14" s="2538"/>
      <c r="IP14" s="2538"/>
      <c r="IQ14" s="2538"/>
      <c r="IR14" s="2538"/>
      <c r="IS14" s="2538"/>
      <c r="IT14" s="2538"/>
      <c r="IU14" s="2538"/>
      <c r="IV14" s="2538"/>
      <c r="IW14" s="2538"/>
      <c r="IX14" s="2538"/>
      <c r="IY14" s="2538"/>
      <c r="IZ14" s="2538"/>
      <c r="JA14" s="2538"/>
      <c r="JB14" s="2538"/>
      <c r="JC14" s="2538"/>
      <c r="JD14" s="2538"/>
      <c r="JE14" s="2538"/>
      <c r="JF14" s="2538"/>
      <c r="JG14" s="2538"/>
      <c r="JH14" s="2538"/>
      <c r="JI14" s="2538"/>
      <c r="JJ14" s="2538"/>
      <c r="JK14" s="2538"/>
      <c r="JL14" s="2538"/>
      <c r="JM14" s="2538"/>
      <c r="JN14" s="2538"/>
      <c r="JO14" s="2538"/>
      <c r="JP14" s="2538"/>
      <c r="JQ14" s="2538"/>
      <c r="JR14" s="2538"/>
      <c r="JS14" s="2538"/>
      <c r="JT14" s="2538"/>
      <c r="JU14" s="2538"/>
      <c r="JV14" s="2538"/>
      <c r="JW14" s="2538"/>
      <c r="JX14" s="2538"/>
      <c r="JY14" s="2538"/>
      <c r="JZ14" s="2538"/>
      <c r="KA14" s="2538"/>
      <c r="KB14" s="2538"/>
      <c r="KC14" s="2538"/>
      <c r="KD14" s="2538"/>
      <c r="KE14" s="2538"/>
      <c r="KF14" s="2538"/>
      <c r="KG14" s="2538"/>
      <c r="KH14" s="2538"/>
      <c r="KI14" s="2538"/>
      <c r="KJ14" s="2538"/>
      <c r="KK14" s="2538"/>
      <c r="KL14" s="2538"/>
      <c r="KM14" s="2538"/>
      <c r="KN14" s="2538"/>
      <c r="KO14" s="2538"/>
      <c r="KP14" s="2538"/>
      <c r="KQ14" s="2538"/>
      <c r="KR14" s="2538"/>
      <c r="KS14" s="2538"/>
      <c r="KT14" s="2538"/>
      <c r="KU14" s="2538"/>
      <c r="KV14" s="2538"/>
      <c r="KW14" s="2538"/>
      <c r="KX14" s="2538"/>
      <c r="KY14" s="2538"/>
      <c r="KZ14" s="2538"/>
      <c r="LA14" s="2538"/>
      <c r="LB14" s="2538"/>
      <c r="LC14" s="2538"/>
      <c r="LD14" s="2538"/>
      <c r="LE14" s="2538"/>
      <c r="LF14" s="2538"/>
      <c r="LG14" s="2538"/>
      <c r="LH14" s="2538"/>
      <c r="LI14" s="2538"/>
      <c r="LJ14" s="2538"/>
      <c r="LK14" s="2538"/>
      <c r="LL14" s="2538"/>
      <c r="LM14" s="2538"/>
      <c r="LN14" s="2538"/>
      <c r="LO14" s="2538"/>
      <c r="LP14" s="2538"/>
      <c r="LQ14" s="2538"/>
      <c r="LR14" s="2538"/>
      <c r="LS14" s="2538"/>
      <c r="LT14" s="2538"/>
      <c r="LU14" s="2538"/>
      <c r="LV14" s="2538"/>
      <c r="LW14" s="2538"/>
      <c r="LX14" s="2538"/>
      <c r="LY14" s="2538"/>
      <c r="LZ14" s="2538"/>
      <c r="MA14" s="2538"/>
      <c r="MB14" s="2538"/>
      <c r="MC14" s="2538"/>
      <c r="MD14" s="2538"/>
      <c r="ME14" s="2538"/>
      <c r="MF14" s="2538"/>
      <c r="MG14" s="2538"/>
      <c r="MH14" s="2538"/>
      <c r="MI14" s="2538"/>
      <c r="MJ14" s="2538"/>
      <c r="MK14" s="2538"/>
      <c r="ML14" s="2538"/>
      <c r="MM14" s="2538"/>
      <c r="MN14" s="2538"/>
      <c r="MO14" s="2538"/>
      <c r="MP14" s="2538"/>
      <c r="MQ14" s="2538"/>
      <c r="MR14" s="2538"/>
      <c r="MS14" s="2538"/>
      <c r="MT14" s="2538"/>
      <c r="MU14" s="2538"/>
      <c r="MV14" s="2538"/>
      <c r="MW14" s="2538"/>
      <c r="MX14" s="2538"/>
      <c r="MY14" s="2538"/>
      <c r="MZ14" s="2538"/>
      <c r="NA14" s="2538"/>
      <c r="NB14" s="2538"/>
      <c r="NC14" s="2538"/>
      <c r="ND14" s="2538"/>
      <c r="NE14" s="2538"/>
      <c r="NF14" s="2538"/>
      <c r="NG14" s="2538"/>
      <c r="NH14" s="2538"/>
      <c r="NI14" s="2538"/>
      <c r="NJ14" s="2538"/>
      <c r="NK14" s="2538"/>
      <c r="NL14" s="2538"/>
      <c r="NM14" s="2538"/>
      <c r="NN14" s="2538"/>
      <c r="NO14" s="2538"/>
      <c r="NP14" s="2538"/>
      <c r="NQ14" s="2538"/>
      <c r="NR14" s="2538"/>
      <c r="NS14" s="2538"/>
      <c r="NT14" s="2538"/>
      <c r="NU14" s="2538"/>
      <c r="NV14" s="2538"/>
      <c r="NW14" s="2538"/>
      <c r="NX14" s="2538"/>
      <c r="NY14" s="2538"/>
      <c r="NZ14" s="2538"/>
      <c r="OA14" s="2538"/>
      <c r="OB14" s="2538"/>
      <c r="OC14" s="2538"/>
      <c r="OD14" s="2538"/>
      <c r="OE14" s="2538"/>
      <c r="OF14" s="2538"/>
      <c r="OG14" s="2538"/>
      <c r="OH14" s="2538"/>
      <c r="OI14" s="2538"/>
      <c r="OJ14" s="2538"/>
      <c r="OK14" s="2538"/>
      <c r="OL14" s="2538"/>
      <c r="OM14" s="2538"/>
      <c r="ON14" s="2538"/>
      <c r="OO14" s="2538"/>
      <c r="OP14" s="2538"/>
      <c r="OQ14" s="2538"/>
      <c r="OR14" s="2538"/>
      <c r="OS14" s="2538"/>
      <c r="OT14" s="2538"/>
      <c r="OU14" s="2538"/>
      <c r="OV14" s="2538"/>
      <c r="OW14" s="2538"/>
      <c r="OX14" s="2538"/>
      <c r="OY14" s="2538"/>
      <c r="OZ14" s="2538"/>
      <c r="PA14" s="2538"/>
      <c r="PB14" s="2538"/>
      <c r="PC14" s="2538"/>
      <c r="PD14" s="2538"/>
      <c r="PE14" s="2538"/>
      <c r="PF14" s="2538"/>
      <c r="PG14" s="2538"/>
      <c r="PH14" s="2538"/>
      <c r="PI14" s="2538"/>
      <c r="PJ14" s="2538"/>
      <c r="PK14" s="2538"/>
      <c r="PL14" s="2538"/>
      <c r="PM14" s="2538"/>
      <c r="PN14" s="2538"/>
      <c r="PO14" s="2538"/>
      <c r="PP14" s="2538"/>
      <c r="PQ14" s="2538"/>
      <c r="PR14" s="2538"/>
      <c r="PS14" s="2538"/>
      <c r="PT14" s="2538"/>
      <c r="PU14" s="2538"/>
      <c r="PV14" s="2538"/>
      <c r="PW14" s="2538"/>
      <c r="PX14" s="2538"/>
      <c r="PY14" s="2538"/>
      <c r="PZ14" s="2538"/>
      <c r="QA14" s="2538"/>
      <c r="QB14" s="2538"/>
      <c r="QC14" s="2538"/>
      <c r="QD14" s="2538"/>
      <c r="QE14" s="2538"/>
      <c r="QF14" s="2538"/>
      <c r="QG14" s="2538"/>
      <c r="QH14" s="2538"/>
      <c r="QI14" s="2538"/>
      <c r="QJ14" s="2538"/>
      <c r="QK14" s="2538"/>
      <c r="QL14" s="2538"/>
      <c r="QM14" s="2538"/>
      <c r="QN14" s="2538"/>
      <c r="QO14" s="2538"/>
      <c r="QP14" s="2538"/>
      <c r="QQ14" s="2538"/>
      <c r="QR14" s="2538"/>
      <c r="QS14" s="2538"/>
      <c r="QT14" s="2538"/>
      <c r="QU14" s="2538"/>
      <c r="QV14" s="2538"/>
      <c r="QW14" s="2538"/>
      <c r="QX14" s="2538"/>
      <c r="QY14" s="2538"/>
      <c r="QZ14" s="2538"/>
      <c r="RA14" s="2538"/>
      <c r="RB14" s="2538"/>
      <c r="RC14" s="2538"/>
      <c r="RD14" s="2538"/>
      <c r="RE14" s="2538"/>
      <c r="RF14" s="2538"/>
      <c r="RG14" s="2538"/>
      <c r="RH14" s="2538"/>
      <c r="RI14" s="2538"/>
      <c r="RJ14" s="2538"/>
      <c r="RK14" s="2538"/>
      <c r="RL14" s="2538"/>
      <c r="RM14" s="2538"/>
      <c r="RN14" s="2538"/>
      <c r="RO14" s="2538"/>
      <c r="RP14" s="2538"/>
      <c r="RQ14" s="2538"/>
      <c r="RR14" s="2538"/>
      <c r="RS14" s="2538"/>
      <c r="RT14" s="2538"/>
      <c r="RU14" s="2538"/>
      <c r="RV14" s="2538"/>
      <c r="RW14" s="2538"/>
      <c r="RX14" s="2538"/>
      <c r="RY14" s="2538"/>
      <c r="RZ14" s="2538"/>
      <c r="SA14" s="2538"/>
      <c r="SB14" s="2538"/>
      <c r="SC14" s="2538"/>
      <c r="SD14" s="2538"/>
      <c r="SE14" s="2538"/>
      <c r="SF14" s="2538"/>
      <c r="SG14" s="2538"/>
      <c r="SH14" s="2538"/>
      <c r="SI14" s="2538"/>
      <c r="SJ14" s="2538"/>
      <c r="SK14" s="2538"/>
      <c r="SL14" s="2538"/>
      <c r="SM14" s="2538"/>
      <c r="SN14" s="2538"/>
      <c r="SO14" s="2538"/>
      <c r="SP14" s="2538"/>
      <c r="SQ14" s="2538"/>
      <c r="SR14" s="2538"/>
      <c r="SS14" s="2538"/>
      <c r="ST14" s="2538"/>
      <c r="SU14" s="2538"/>
      <c r="SV14" s="2538"/>
      <c r="SW14" s="2538"/>
      <c r="SX14" s="2538"/>
      <c r="SY14" s="2538"/>
      <c r="SZ14" s="2538"/>
      <c r="TA14" s="2538"/>
      <c r="TB14" s="2538"/>
      <c r="TC14" s="2538"/>
      <c r="TD14" s="2538"/>
      <c r="TE14" s="2538"/>
      <c r="TF14" s="2538"/>
      <c r="TG14" s="2538"/>
      <c r="TH14" s="2538"/>
      <c r="TI14" s="2538"/>
      <c r="TJ14" s="2538"/>
      <c r="TK14" s="2538"/>
      <c r="TL14" s="2538"/>
      <c r="TM14" s="2538"/>
      <c r="TN14" s="2538"/>
      <c r="TO14" s="2538"/>
      <c r="TP14" s="2538"/>
      <c r="TQ14" s="2538"/>
      <c r="TR14" s="2538"/>
      <c r="TS14" s="2538"/>
      <c r="TT14" s="2538"/>
      <c r="TU14" s="2538"/>
      <c r="TV14" s="2538"/>
      <c r="TW14" s="2538"/>
      <c r="TX14" s="2538"/>
      <c r="TY14" s="2538"/>
      <c r="TZ14" s="2538"/>
      <c r="UA14" s="2538"/>
      <c r="UB14" s="2538"/>
      <c r="UC14" s="2538"/>
      <c r="UD14" s="2538"/>
      <c r="UE14" s="2538"/>
      <c r="UF14" s="2538"/>
      <c r="UG14" s="2538"/>
      <c r="UH14" s="2538"/>
      <c r="UI14" s="2538"/>
      <c r="UJ14" s="2538"/>
      <c r="UK14" s="2538"/>
      <c r="UL14" s="2538"/>
      <c r="UM14" s="2538"/>
      <c r="UN14" s="2538"/>
      <c r="UO14" s="2538"/>
      <c r="UP14" s="2538"/>
      <c r="UQ14" s="2538"/>
      <c r="UR14" s="2538"/>
      <c r="US14" s="2538"/>
      <c r="UT14" s="2538"/>
      <c r="UU14" s="2538"/>
      <c r="UV14" s="2538"/>
      <c r="UW14" s="2538"/>
      <c r="UX14" s="2538"/>
      <c r="UY14" s="2538"/>
      <c r="UZ14" s="2538"/>
      <c r="VA14" s="2538"/>
      <c r="VB14" s="2538"/>
      <c r="VC14" s="2538"/>
      <c r="VD14" s="2538"/>
      <c r="VE14" s="2538"/>
      <c r="VF14" s="2538"/>
      <c r="VG14" s="2538"/>
      <c r="VH14" s="2538"/>
      <c r="VI14" s="2538"/>
      <c r="VJ14" s="2538"/>
      <c r="VK14" s="2538"/>
      <c r="VL14" s="2538"/>
      <c r="VM14" s="2538"/>
      <c r="VN14" s="2538"/>
      <c r="VO14" s="2538"/>
      <c r="VP14" s="2538"/>
      <c r="VQ14" s="2538"/>
      <c r="VR14" s="2538"/>
      <c r="VS14" s="2538"/>
      <c r="VT14" s="2538"/>
      <c r="VU14" s="2538"/>
      <c r="VV14" s="2538"/>
      <c r="VW14" s="2538"/>
      <c r="VX14" s="2538"/>
      <c r="VY14" s="2538"/>
      <c r="VZ14" s="2538"/>
      <c r="WA14" s="2538"/>
      <c r="WB14" s="2538"/>
      <c r="WC14" s="2538"/>
      <c r="WD14" s="2538"/>
      <c r="WE14" s="2538"/>
      <c r="WF14" s="2538"/>
      <c r="WG14" s="2538"/>
      <c r="WH14" s="2538"/>
      <c r="WI14" s="2538"/>
      <c r="WJ14" s="2538"/>
      <c r="WK14" s="2538"/>
      <c r="WL14" s="2538"/>
      <c r="WM14" s="2538"/>
      <c r="WN14" s="2538"/>
      <c r="WO14" s="2538"/>
      <c r="WP14" s="2538"/>
      <c r="WQ14" s="2538"/>
      <c r="WR14" s="2538"/>
      <c r="WS14" s="2538"/>
      <c r="WT14" s="2538"/>
      <c r="WU14" s="2538"/>
      <c r="WV14" s="2538"/>
      <c r="WW14" s="2538"/>
      <c r="WX14" s="2538"/>
      <c r="WY14" s="2538"/>
      <c r="WZ14" s="2538"/>
      <c r="XA14" s="2538"/>
      <c r="XB14" s="2538"/>
      <c r="XC14" s="2538"/>
      <c r="XD14" s="2538"/>
      <c r="XE14" s="2538"/>
      <c r="XF14" s="2538"/>
      <c r="XG14" s="2538"/>
      <c r="XH14" s="2538"/>
      <c r="XI14" s="2538"/>
      <c r="XJ14" s="2538"/>
      <c r="XK14" s="2538"/>
      <c r="XL14" s="2538"/>
      <c r="XM14" s="2538"/>
      <c r="XN14" s="2538"/>
      <c r="XO14" s="2538"/>
      <c r="XP14" s="2538"/>
      <c r="XQ14" s="2538"/>
      <c r="XR14" s="2538"/>
      <c r="XS14" s="2538"/>
      <c r="XT14" s="2538"/>
      <c r="XU14" s="2538"/>
      <c r="XV14" s="2538"/>
      <c r="XW14" s="2538"/>
      <c r="XX14" s="2538"/>
      <c r="XY14" s="2538"/>
      <c r="XZ14" s="2538"/>
      <c r="YA14" s="2538"/>
      <c r="YB14" s="2538"/>
      <c r="YC14" s="2538"/>
      <c r="YD14" s="2538"/>
      <c r="YE14" s="2538"/>
      <c r="YF14" s="2538"/>
      <c r="YG14" s="2538"/>
      <c r="YH14" s="2538"/>
      <c r="YI14" s="2538"/>
      <c r="YJ14" s="2538"/>
      <c r="YK14" s="2538"/>
      <c r="YL14" s="2538"/>
      <c r="YM14" s="2538"/>
      <c r="YN14" s="2538"/>
      <c r="YO14" s="2538"/>
      <c r="YP14" s="2538"/>
      <c r="YQ14" s="2538"/>
      <c r="YR14" s="2538"/>
      <c r="YS14" s="2538"/>
      <c r="YT14" s="2538"/>
      <c r="YU14" s="2538"/>
      <c r="YV14" s="2538"/>
      <c r="YW14" s="2538"/>
      <c r="YX14" s="2538"/>
      <c r="YY14" s="2538"/>
      <c r="YZ14" s="2538"/>
      <c r="ZA14" s="2538"/>
      <c r="ZB14" s="2538"/>
      <c r="ZC14" s="2538"/>
      <c r="ZD14" s="2538"/>
      <c r="ZE14" s="2538"/>
      <c r="ZF14" s="2538"/>
      <c r="ZG14" s="2538"/>
      <c r="ZH14" s="2538"/>
      <c r="ZI14" s="2538"/>
      <c r="ZJ14" s="2538"/>
      <c r="ZK14" s="2538"/>
      <c r="ZL14" s="2538"/>
      <c r="ZM14" s="2538"/>
      <c r="ZN14" s="2538"/>
      <c r="ZO14" s="2538"/>
      <c r="ZP14" s="2538"/>
      <c r="ZQ14" s="2538"/>
      <c r="ZR14" s="2538"/>
      <c r="ZS14" s="2538"/>
      <c r="ZT14" s="2538"/>
      <c r="ZU14" s="2538"/>
      <c r="ZV14" s="2538"/>
      <c r="ZW14" s="2538"/>
      <c r="ZX14" s="2538"/>
      <c r="ZY14" s="2538"/>
      <c r="ZZ14" s="2538"/>
      <c r="AAA14" s="2538"/>
      <c r="AAB14" s="2538"/>
      <c r="AAC14" s="2538"/>
      <c r="AAD14" s="2538"/>
      <c r="AAE14" s="2538"/>
      <c r="AAF14" s="2538"/>
      <c r="AAG14" s="2538"/>
      <c r="AAH14" s="2538"/>
      <c r="AAI14" s="2538"/>
      <c r="AAJ14" s="2538"/>
      <c r="AAK14" s="2538"/>
      <c r="AAL14" s="2538"/>
      <c r="AAM14" s="2538"/>
      <c r="AAN14" s="2538"/>
      <c r="AAO14" s="2538"/>
      <c r="AAP14" s="2538"/>
      <c r="AAQ14" s="2538"/>
      <c r="AAR14" s="2538"/>
      <c r="AAS14" s="2538"/>
      <c r="AAT14" s="2538"/>
      <c r="AAU14" s="2538"/>
      <c r="AAV14" s="2538"/>
      <c r="AAW14" s="2538"/>
      <c r="AAX14" s="2538"/>
      <c r="AAY14" s="2538"/>
      <c r="AAZ14" s="2538"/>
      <c r="ABA14" s="2538"/>
      <c r="ABB14" s="2538"/>
      <c r="ABC14" s="2538"/>
      <c r="ABD14" s="2538"/>
      <c r="ABE14" s="2538"/>
      <c r="ABF14" s="2538"/>
      <c r="ABG14" s="2538"/>
      <c r="ABH14" s="2538"/>
      <c r="ABI14" s="2538"/>
      <c r="ABJ14" s="2538"/>
      <c r="ABK14" s="2538"/>
      <c r="ABL14" s="2538"/>
      <c r="ABM14" s="2538"/>
      <c r="ABN14" s="2538"/>
      <c r="ABO14" s="2538"/>
      <c r="ABP14" s="2538"/>
      <c r="ABQ14" s="2538"/>
      <c r="ABR14" s="2538"/>
      <c r="ABS14" s="2538"/>
      <c r="ABT14" s="2538"/>
      <c r="ABU14" s="2538"/>
      <c r="ABV14" s="2538"/>
      <c r="ABW14" s="2538"/>
      <c r="ABX14" s="2538"/>
      <c r="ABY14" s="2538"/>
      <c r="ABZ14" s="2538"/>
      <c r="ACA14" s="2538"/>
      <c r="ACB14" s="2538"/>
      <c r="ACC14" s="2538"/>
      <c r="ACD14" s="2538"/>
      <c r="ACE14" s="2538"/>
      <c r="ACF14" s="2538"/>
      <c r="ACG14" s="2538"/>
      <c r="ACH14" s="2538"/>
      <c r="ACI14" s="2538"/>
      <c r="ACJ14" s="2538"/>
      <c r="ACK14" s="2538"/>
      <c r="ACL14" s="2538"/>
      <c r="ACM14" s="2538"/>
      <c r="ACN14" s="2538"/>
      <c r="ACO14" s="2538"/>
      <c r="ACP14" s="2538"/>
      <c r="ACQ14" s="2538"/>
      <c r="ACR14" s="2538"/>
      <c r="ACS14" s="2538"/>
      <c r="ACT14" s="2538"/>
      <c r="ACU14" s="2538"/>
      <c r="ACV14" s="2538"/>
      <c r="ACW14" s="2538"/>
      <c r="ACX14" s="2538"/>
      <c r="ACY14" s="2538"/>
      <c r="ACZ14" s="2538"/>
      <c r="ADA14" s="2538"/>
      <c r="ADB14" s="2538"/>
      <c r="ADC14" s="2538"/>
      <c r="ADD14" s="2538"/>
      <c r="ADE14" s="2538"/>
      <c r="ADF14" s="2538"/>
      <c r="ADG14" s="2538"/>
      <c r="ADH14" s="2538"/>
      <c r="ADI14" s="2538"/>
      <c r="ADJ14" s="2538"/>
      <c r="ADK14" s="2538"/>
      <c r="ADL14" s="2538"/>
      <c r="ADM14" s="2538"/>
      <c r="ADN14" s="2538"/>
      <c r="ADO14" s="2538"/>
      <c r="ADP14" s="2538"/>
      <c r="ADQ14" s="2538"/>
      <c r="ADR14" s="2538"/>
      <c r="ADS14" s="2538"/>
      <c r="ADT14" s="2538"/>
      <c r="ADU14" s="2538"/>
      <c r="ADV14" s="2538"/>
      <c r="ADW14" s="2538"/>
      <c r="ADX14" s="2538"/>
      <c r="ADY14" s="2538"/>
      <c r="ADZ14" s="2538"/>
      <c r="AEA14" s="2538"/>
      <c r="AEB14" s="2538"/>
      <c r="AEC14" s="2538"/>
      <c r="AED14" s="2538"/>
      <c r="AEE14" s="2538"/>
      <c r="AEF14" s="2538"/>
      <c r="AEG14" s="2538"/>
      <c r="AEH14" s="2538"/>
      <c r="AEI14" s="2538"/>
      <c r="AEJ14" s="2538"/>
      <c r="AEK14" s="2538"/>
      <c r="AEL14" s="2538"/>
      <c r="AEM14" s="2538"/>
      <c r="AEN14" s="2538"/>
      <c r="AEO14" s="2538"/>
      <c r="AEP14" s="2538"/>
      <c r="AEQ14" s="2538"/>
      <c r="AER14" s="2538"/>
      <c r="AES14" s="2538"/>
      <c r="AET14" s="2538"/>
      <c r="AEU14" s="2538"/>
      <c r="AEV14" s="2538"/>
      <c r="AEW14" s="2538"/>
      <c r="AEX14" s="2538"/>
      <c r="AEY14" s="2538"/>
      <c r="AEZ14" s="2538"/>
      <c r="AFA14" s="2538"/>
      <c r="AFB14" s="2538"/>
      <c r="AFC14" s="2538"/>
      <c r="AFD14" s="2538"/>
      <c r="AFE14" s="2538"/>
      <c r="AFF14" s="2538"/>
      <c r="AFG14" s="2538"/>
      <c r="AFH14" s="2538"/>
      <c r="AFI14" s="2538"/>
      <c r="AFJ14" s="2538"/>
      <c r="AFK14" s="2538"/>
      <c r="AFL14" s="2538"/>
      <c r="AFM14" s="2538"/>
      <c r="AFN14" s="2538"/>
      <c r="AFO14" s="2538"/>
      <c r="AFP14" s="2538"/>
      <c r="AFQ14" s="2538"/>
      <c r="AFR14" s="2538"/>
      <c r="AFS14" s="2538"/>
      <c r="AFT14" s="2538"/>
      <c r="AFU14" s="2538"/>
      <c r="AFV14" s="2538"/>
      <c r="AFW14" s="2538"/>
      <c r="AFX14" s="2538"/>
      <c r="AFY14" s="2538"/>
      <c r="AFZ14" s="2538"/>
      <c r="AGA14" s="2538"/>
      <c r="AGB14" s="2538"/>
      <c r="AGC14" s="2538"/>
      <c r="AGD14" s="2538"/>
      <c r="AGE14" s="2538"/>
      <c r="AGF14" s="2538"/>
      <c r="AGG14" s="2538"/>
      <c r="AGH14" s="2538"/>
      <c r="AGI14" s="2538"/>
      <c r="AGJ14" s="2538"/>
      <c r="AGK14" s="2538"/>
      <c r="AGL14" s="2538"/>
      <c r="AGM14" s="2538"/>
      <c r="AGN14" s="2538"/>
      <c r="AGO14" s="2538"/>
      <c r="AGP14" s="2538"/>
      <c r="AGQ14" s="2538"/>
      <c r="AGR14" s="2538"/>
      <c r="AGS14" s="2538"/>
      <c r="AGT14" s="2538"/>
      <c r="AGU14" s="2538"/>
      <c r="AGV14" s="2538"/>
      <c r="AGW14" s="2538"/>
      <c r="AGX14" s="2538"/>
      <c r="AGY14" s="2538"/>
      <c r="AGZ14" s="2538"/>
      <c r="AHA14" s="2538"/>
      <c r="AHB14" s="2538"/>
      <c r="AHC14" s="2538"/>
      <c r="AHD14" s="2538"/>
      <c r="AHE14" s="2538"/>
      <c r="AHF14" s="2538"/>
      <c r="AHG14" s="2538"/>
      <c r="AHH14" s="2538"/>
      <c r="AHI14" s="2538"/>
      <c r="AHJ14" s="2538"/>
      <c r="AHK14" s="2538"/>
      <c r="AHL14" s="2538"/>
      <c r="AHM14" s="2538"/>
      <c r="AHN14" s="2538"/>
      <c r="AHO14" s="2538"/>
      <c r="AHP14" s="2538"/>
      <c r="AHQ14" s="2538"/>
      <c r="AHR14" s="2538"/>
      <c r="AHS14" s="2538"/>
      <c r="AHT14" s="2538"/>
      <c r="AHU14" s="2538"/>
      <c r="AHV14" s="2538"/>
      <c r="AHW14" s="2538"/>
      <c r="AHX14" s="2538"/>
      <c r="AHY14" s="2538"/>
      <c r="AHZ14" s="2538"/>
      <c r="AIA14" s="2538"/>
      <c r="AIB14" s="2538"/>
      <c r="AIC14" s="2538"/>
      <c r="AID14" s="2538"/>
      <c r="AIE14" s="2538"/>
      <c r="AIF14" s="2538"/>
      <c r="AIG14" s="2538"/>
      <c r="AIH14" s="2538"/>
      <c r="AII14" s="2538"/>
      <c r="AIJ14" s="2538"/>
      <c r="AIK14" s="2538"/>
      <c r="AIL14" s="2538"/>
      <c r="AIM14" s="2538"/>
      <c r="AIN14" s="2538"/>
      <c r="AIO14" s="2538"/>
      <c r="AIP14" s="2538"/>
      <c r="AIQ14" s="2538"/>
      <c r="AIR14" s="2538"/>
      <c r="AIS14" s="2538"/>
      <c r="AIT14" s="2538"/>
      <c r="AIU14" s="2538"/>
      <c r="AIV14" s="2538"/>
      <c r="AIW14" s="2538"/>
      <c r="AIX14" s="2538"/>
      <c r="AIY14" s="2538"/>
      <c r="AIZ14" s="2538"/>
      <c r="AJA14" s="2538"/>
      <c r="AJB14" s="2538"/>
      <c r="AJC14" s="2538"/>
      <c r="AJD14" s="2538"/>
      <c r="AJE14" s="2538"/>
      <c r="AJF14" s="2538"/>
      <c r="AJG14" s="2538"/>
      <c r="AJH14" s="2538"/>
      <c r="AJI14" s="2538"/>
      <c r="AJJ14" s="2538"/>
      <c r="AJK14" s="2538"/>
      <c r="AJL14" s="2538"/>
      <c r="AJM14" s="2538"/>
      <c r="AJN14" s="2538"/>
      <c r="AJO14" s="2538"/>
      <c r="AJP14" s="2538"/>
      <c r="AJQ14" s="2538"/>
      <c r="AJR14" s="2538"/>
      <c r="AJS14" s="2538"/>
      <c r="AJT14" s="2538"/>
      <c r="AJU14" s="2538"/>
      <c r="AJV14" s="2538"/>
      <c r="AJW14" s="2538"/>
      <c r="AJX14" s="2538"/>
      <c r="AJY14" s="2538"/>
      <c r="AJZ14" s="2538"/>
      <c r="AKA14" s="2538"/>
      <c r="AKB14" s="2538"/>
      <c r="AKC14" s="2538"/>
      <c r="AKD14" s="2538"/>
      <c r="AKE14" s="2538"/>
      <c r="AKF14" s="2538"/>
      <c r="AKG14" s="2538"/>
      <c r="AKH14" s="2538"/>
      <c r="AKI14" s="2538"/>
      <c r="AKJ14" s="2538"/>
      <c r="AKK14" s="2538"/>
      <c r="AKL14" s="2538"/>
      <c r="AKM14" s="2538"/>
      <c r="AKN14" s="2538"/>
      <c r="AKO14" s="2538"/>
      <c r="AKP14" s="2538"/>
      <c r="AKQ14" s="2538"/>
      <c r="AKR14" s="2538"/>
      <c r="AKS14" s="2538"/>
      <c r="AKT14" s="2538"/>
      <c r="AKU14" s="2538"/>
      <c r="AKV14" s="2538"/>
      <c r="AKW14" s="2538"/>
      <c r="AKX14" s="2538"/>
      <c r="AKY14" s="2538"/>
      <c r="AKZ14" s="2538"/>
      <c r="ALA14" s="2538"/>
      <c r="ALB14" s="2538"/>
      <c r="ALC14" s="2538"/>
      <c r="ALD14" s="2538"/>
      <c r="ALE14" s="2538"/>
      <c r="ALF14" s="2538"/>
      <c r="ALG14" s="2538"/>
      <c r="ALH14" s="2538"/>
      <c r="ALI14" s="2538"/>
      <c r="ALJ14" s="2538"/>
      <c r="ALK14" s="2538"/>
      <c r="ALL14" s="2538"/>
      <c r="ALM14" s="2538"/>
      <c r="ALN14" s="2538"/>
      <c r="ALO14" s="2538"/>
      <c r="ALP14" s="2538"/>
      <c r="ALQ14" s="2538"/>
      <c r="ALR14" s="2538"/>
      <c r="ALS14" s="2538"/>
      <c r="ALT14" s="2538"/>
      <c r="ALU14" s="2538"/>
      <c r="ALV14" s="2538"/>
      <c r="ALW14" s="2538"/>
      <c r="ALX14" s="2538"/>
      <c r="ALY14" s="2538"/>
      <c r="ALZ14" s="2538"/>
      <c r="AMA14" s="2538"/>
      <c r="AMB14" s="2538"/>
      <c r="AMC14" s="2538"/>
      <c r="AMD14" s="2538"/>
      <c r="AME14" s="2538"/>
      <c r="AMF14" s="2538"/>
      <c r="AMG14" s="2538"/>
      <c r="AMH14" s="2538"/>
      <c r="AMI14" s="2538"/>
      <c r="AMJ14" s="2538"/>
      <c r="AMK14" s="2538"/>
      <c r="AML14" s="2538"/>
      <c r="AMM14" s="2538"/>
      <c r="AMN14" s="2538"/>
      <c r="AMO14" s="2538"/>
      <c r="AMP14" s="2538"/>
      <c r="AMQ14" s="2538"/>
      <c r="AMR14" s="2538"/>
      <c r="AMS14" s="2538"/>
      <c r="AMT14" s="2538"/>
      <c r="AMU14" s="2538"/>
      <c r="AMV14" s="2538"/>
      <c r="AMW14" s="2538"/>
      <c r="AMX14" s="2538"/>
      <c r="AMY14" s="2538"/>
      <c r="AMZ14" s="2538"/>
      <c r="ANA14" s="2538"/>
      <c r="ANB14" s="2538"/>
      <c r="ANC14" s="2538"/>
      <c r="AND14" s="2538"/>
      <c r="ANE14" s="2538"/>
      <c r="ANF14" s="2538"/>
      <c r="ANG14" s="2538"/>
      <c r="ANH14" s="2538"/>
      <c r="ANI14" s="2538"/>
      <c r="ANJ14" s="2538"/>
      <c r="ANK14" s="2538"/>
      <c r="ANL14" s="2538"/>
      <c r="ANM14" s="2538"/>
      <c r="ANN14" s="2538"/>
      <c r="ANO14" s="2538"/>
      <c r="ANP14" s="2538"/>
      <c r="ANQ14" s="2538"/>
      <c r="ANR14" s="2538"/>
      <c r="ANS14" s="2538"/>
      <c r="ANT14" s="2538"/>
      <c r="ANU14" s="2538"/>
      <c r="ANV14" s="2538"/>
      <c r="ANW14" s="2538"/>
      <c r="ANX14" s="2538"/>
      <c r="ANY14" s="2538"/>
      <c r="ANZ14" s="2538"/>
      <c r="AOA14" s="2538"/>
      <c r="AOB14" s="2538"/>
      <c r="AOC14" s="2538"/>
      <c r="AOD14" s="2538"/>
      <c r="AOE14" s="2538"/>
      <c r="AOF14" s="2538"/>
      <c r="AOG14" s="2538"/>
      <c r="AOH14" s="2538"/>
      <c r="AOI14" s="2538"/>
      <c r="AOJ14" s="2538"/>
      <c r="AOK14" s="2538"/>
      <c r="AOL14" s="2538"/>
      <c r="AOM14" s="2538"/>
      <c r="AON14" s="2538"/>
      <c r="AOO14" s="2538"/>
      <c r="AOP14" s="2538"/>
      <c r="AOQ14" s="2538"/>
      <c r="AOR14" s="2538"/>
      <c r="AOS14" s="2538"/>
      <c r="AOT14" s="2538"/>
      <c r="AOU14" s="2538"/>
      <c r="AOV14" s="2538"/>
      <c r="AOW14" s="2538"/>
      <c r="AOX14" s="2538"/>
      <c r="AOY14" s="2538"/>
      <c r="AOZ14" s="2538"/>
      <c r="APA14" s="2538"/>
      <c r="APB14" s="2538"/>
      <c r="APC14" s="2538"/>
      <c r="APD14" s="2538"/>
      <c r="APE14" s="2538"/>
      <c r="APF14" s="2538"/>
      <c r="APG14" s="2538"/>
      <c r="APH14" s="2538"/>
      <c r="API14" s="2538"/>
      <c r="APJ14" s="2538"/>
      <c r="APK14" s="2538"/>
      <c r="APL14" s="2538"/>
      <c r="APM14" s="2538"/>
      <c r="APN14" s="2538"/>
      <c r="APO14" s="2538"/>
      <c r="APP14" s="2538"/>
      <c r="APQ14" s="2538"/>
      <c r="APR14" s="2538"/>
      <c r="APS14" s="2538"/>
      <c r="APT14" s="2538"/>
      <c r="APU14" s="2538"/>
      <c r="APV14" s="2538"/>
      <c r="APW14" s="2538"/>
      <c r="APX14" s="2538"/>
      <c r="APY14" s="2538"/>
      <c r="APZ14" s="2538"/>
      <c r="AQA14" s="2538"/>
      <c r="AQB14" s="2538"/>
      <c r="AQC14" s="2538"/>
      <c r="AQD14" s="2538"/>
      <c r="AQE14" s="2538"/>
      <c r="AQF14" s="2538"/>
      <c r="AQG14" s="2538"/>
      <c r="AQH14" s="2538"/>
      <c r="AQI14" s="2538"/>
      <c r="AQJ14" s="2538"/>
      <c r="AQK14" s="2538"/>
      <c r="AQL14" s="2538"/>
      <c r="AQM14" s="2538"/>
      <c r="AQN14" s="2538"/>
      <c r="AQO14" s="2538"/>
      <c r="AQP14" s="2538"/>
      <c r="AQQ14" s="2538"/>
      <c r="AQR14" s="2538"/>
      <c r="AQS14" s="2538"/>
      <c r="AQT14" s="2538"/>
      <c r="AQU14" s="2538"/>
      <c r="AQV14" s="2538"/>
      <c r="AQW14" s="2538"/>
      <c r="AQX14" s="2538"/>
      <c r="AQY14" s="2538"/>
      <c r="AQZ14" s="2538"/>
      <c r="ARA14" s="2538"/>
      <c r="ARB14" s="2538"/>
      <c r="ARC14" s="2538"/>
      <c r="ARD14" s="2538"/>
      <c r="ARE14" s="2538"/>
      <c r="ARF14" s="2538"/>
      <c r="ARG14" s="2538"/>
      <c r="ARH14" s="2538"/>
      <c r="ARI14" s="2538"/>
      <c r="ARJ14" s="2538"/>
      <c r="ARK14" s="2538"/>
      <c r="ARL14" s="2538"/>
      <c r="ARM14" s="2538"/>
      <c r="ARN14" s="2538"/>
      <c r="ARO14" s="2538"/>
      <c r="ARP14" s="2538"/>
      <c r="ARQ14" s="2538"/>
      <c r="ARR14" s="2538"/>
      <c r="ARS14" s="2538"/>
      <c r="ART14" s="2538"/>
      <c r="ARU14" s="2538"/>
      <c r="ARV14" s="2538"/>
      <c r="ARW14" s="2538"/>
      <c r="ARX14" s="2538"/>
      <c r="ARY14" s="2538"/>
      <c r="ARZ14" s="2538"/>
      <c r="ASA14" s="2538"/>
      <c r="ASB14" s="2538"/>
      <c r="ASC14" s="2538"/>
      <c r="ASD14" s="2538"/>
      <c r="ASE14" s="2538"/>
      <c r="ASF14" s="2538"/>
      <c r="ASG14" s="2538"/>
      <c r="ASH14" s="2538"/>
      <c r="ASI14" s="2538"/>
      <c r="ASJ14" s="2538"/>
      <c r="ASK14" s="2538"/>
      <c r="ASL14" s="2538"/>
      <c r="ASM14" s="2538"/>
      <c r="ASN14" s="2538"/>
      <c r="ASO14" s="2538"/>
      <c r="ASP14" s="2538"/>
      <c r="ASQ14" s="2538"/>
      <c r="ASR14" s="2538"/>
      <c r="ASS14" s="2538"/>
      <c r="AST14" s="2538"/>
      <c r="ASU14" s="2538"/>
      <c r="ASV14" s="2538"/>
      <c r="ASW14" s="2538"/>
      <c r="ASX14" s="2538"/>
      <c r="ASY14" s="2538"/>
      <c r="ASZ14" s="2538"/>
      <c r="ATA14" s="2538"/>
      <c r="ATB14" s="2538"/>
      <c r="ATC14" s="2538"/>
      <c r="ATD14" s="2538"/>
      <c r="ATE14" s="2538"/>
      <c r="ATF14" s="2538"/>
      <c r="ATG14" s="2538"/>
      <c r="ATH14" s="2538"/>
      <c r="ATI14" s="2538"/>
      <c r="ATJ14" s="2538"/>
      <c r="ATK14" s="2538"/>
      <c r="ATL14" s="2538"/>
      <c r="ATM14" s="2538"/>
      <c r="ATN14" s="2538"/>
      <c r="ATO14" s="2538"/>
      <c r="ATP14" s="2538"/>
      <c r="ATQ14" s="2538"/>
      <c r="ATR14" s="2538"/>
      <c r="ATS14" s="2538"/>
      <c r="ATT14" s="2538"/>
      <c r="ATU14" s="2538"/>
      <c r="ATV14" s="2538"/>
      <c r="ATW14" s="2538"/>
      <c r="ATX14" s="2538"/>
      <c r="ATY14" s="2538"/>
      <c r="ATZ14" s="2538"/>
      <c r="AUA14" s="2538"/>
      <c r="AUB14" s="2538"/>
      <c r="AUC14" s="2538"/>
      <c r="AUD14" s="2538"/>
      <c r="AUE14" s="2538"/>
      <c r="AUF14" s="2538"/>
      <c r="AUG14" s="2538"/>
      <c r="AUH14" s="2538"/>
      <c r="AUI14" s="2538"/>
      <c r="AUJ14" s="2538"/>
      <c r="AUK14" s="2538"/>
      <c r="AUL14" s="2538"/>
      <c r="AUM14" s="2538"/>
      <c r="AUN14" s="2538"/>
      <c r="AUO14" s="2538"/>
      <c r="AUP14" s="2538"/>
      <c r="AUQ14" s="2538"/>
      <c r="AUR14" s="2538"/>
      <c r="AUS14" s="2538"/>
      <c r="AUT14" s="2538"/>
      <c r="AUU14" s="2538"/>
      <c r="AUV14" s="2538"/>
      <c r="AUW14" s="2538"/>
      <c r="AUX14" s="2538"/>
      <c r="AUY14" s="2538"/>
      <c r="AUZ14" s="2538"/>
      <c r="AVA14" s="2538"/>
      <c r="AVB14" s="2538"/>
      <c r="AVC14" s="2538"/>
      <c r="AVD14" s="2538"/>
      <c r="AVE14" s="2538"/>
      <c r="AVF14" s="2538"/>
      <c r="AVG14" s="2538"/>
      <c r="AVH14" s="2538"/>
      <c r="AVI14" s="2538"/>
      <c r="AVJ14" s="2538"/>
      <c r="AVK14" s="2538"/>
      <c r="AVL14" s="2538"/>
      <c r="AVM14" s="2538"/>
      <c r="AVN14" s="2538"/>
      <c r="AVO14" s="2538"/>
      <c r="AVP14" s="2538"/>
      <c r="AVQ14" s="2538"/>
      <c r="AVR14" s="2538"/>
      <c r="AVS14" s="2538"/>
      <c r="AVT14" s="2538"/>
      <c r="AVU14" s="2538"/>
      <c r="AVV14" s="2538"/>
      <c r="AVW14" s="2538"/>
      <c r="AVX14" s="2538"/>
      <c r="AVY14" s="2538"/>
      <c r="AVZ14" s="2538"/>
      <c r="AWA14" s="2538"/>
      <c r="AWB14" s="2538"/>
      <c r="AWC14" s="2538"/>
      <c r="AWD14" s="2538"/>
      <c r="AWE14" s="2538"/>
      <c r="AWF14" s="2538"/>
      <c r="AWG14" s="2538"/>
      <c r="AWH14" s="2538"/>
      <c r="AWI14" s="2538"/>
      <c r="AWJ14" s="2538"/>
      <c r="AWK14" s="2538"/>
      <c r="AWL14" s="2538"/>
      <c r="AWM14" s="2538"/>
      <c r="AWN14" s="2538"/>
      <c r="AWO14" s="2538"/>
      <c r="AWP14" s="2538"/>
      <c r="AWQ14" s="2538"/>
      <c r="AWR14" s="2538"/>
      <c r="AWS14" s="2538"/>
      <c r="AWT14" s="2538"/>
      <c r="AWU14" s="2538"/>
      <c r="AWV14" s="2538"/>
      <c r="AWW14" s="2538"/>
      <c r="AWX14" s="2538"/>
      <c r="AWY14" s="2538"/>
      <c r="AWZ14" s="2538"/>
      <c r="AXA14" s="2538"/>
      <c r="AXB14" s="2538"/>
      <c r="AXC14" s="2538"/>
      <c r="AXD14" s="2538"/>
      <c r="AXE14" s="2538"/>
      <c r="AXF14" s="2538"/>
      <c r="AXG14" s="2538"/>
      <c r="AXH14" s="2538"/>
      <c r="AXI14" s="2538"/>
      <c r="AXJ14" s="2538"/>
      <c r="AXK14" s="2538"/>
      <c r="AXL14" s="2538"/>
      <c r="AXM14" s="2538"/>
      <c r="AXN14" s="2538"/>
      <c r="AXO14" s="2538"/>
      <c r="AXP14" s="2538"/>
      <c r="AXQ14" s="2538"/>
      <c r="AXR14" s="2538"/>
      <c r="AXS14" s="2538"/>
      <c r="AXT14" s="2538"/>
      <c r="AXU14" s="2538"/>
      <c r="AXV14" s="2538"/>
      <c r="AXW14" s="2538"/>
      <c r="AXX14" s="2538"/>
      <c r="AXY14" s="2538"/>
      <c r="AXZ14" s="2538"/>
      <c r="AYA14" s="2538"/>
      <c r="AYB14" s="2538"/>
      <c r="AYC14" s="2538"/>
      <c r="AYD14" s="2538"/>
      <c r="AYE14" s="2538"/>
      <c r="AYF14" s="2538"/>
      <c r="AYG14" s="2538"/>
      <c r="AYH14" s="2538"/>
      <c r="AYI14" s="2538"/>
      <c r="AYJ14" s="2538"/>
      <c r="AYK14" s="2538"/>
      <c r="AYL14" s="2538"/>
      <c r="AYM14" s="2538"/>
      <c r="AYN14" s="2538"/>
      <c r="AYO14" s="2538"/>
      <c r="AYP14" s="2538"/>
      <c r="AYQ14" s="2538"/>
      <c r="AYR14" s="2538"/>
      <c r="AYS14" s="2538"/>
      <c r="AYT14" s="2538"/>
      <c r="AYU14" s="2538"/>
      <c r="AYV14" s="2538"/>
      <c r="AYW14" s="2538"/>
      <c r="AYX14" s="2538"/>
      <c r="AYY14" s="2538"/>
      <c r="AYZ14" s="2538"/>
      <c r="AZA14" s="2538"/>
      <c r="AZB14" s="2538"/>
      <c r="AZC14" s="2538"/>
      <c r="AZD14" s="2538"/>
      <c r="AZE14" s="2538"/>
      <c r="AZF14" s="2538"/>
      <c r="AZG14" s="2538"/>
      <c r="AZH14" s="2538"/>
      <c r="AZI14" s="2538"/>
      <c r="AZJ14" s="2538"/>
      <c r="AZK14" s="2538"/>
      <c r="AZL14" s="2538"/>
      <c r="AZM14" s="2538"/>
      <c r="AZN14" s="2538"/>
      <c r="AZO14" s="2538"/>
      <c r="AZP14" s="2538"/>
      <c r="AZQ14" s="2538"/>
      <c r="AZR14" s="2538"/>
      <c r="AZS14" s="2538"/>
      <c r="AZT14" s="2538"/>
      <c r="AZU14" s="2538"/>
      <c r="AZV14" s="2538"/>
      <c r="AZW14" s="2538"/>
      <c r="AZX14" s="2538"/>
      <c r="AZY14" s="2538"/>
      <c r="AZZ14" s="2538"/>
      <c r="BAA14" s="2538"/>
      <c r="BAB14" s="2538"/>
      <c r="BAC14" s="2538"/>
      <c r="BAD14" s="2538"/>
      <c r="BAE14" s="2538"/>
      <c r="BAF14" s="2538"/>
      <c r="BAG14" s="2538"/>
      <c r="BAH14" s="2538"/>
      <c r="BAI14" s="2538"/>
      <c r="BAJ14" s="2538"/>
      <c r="BAK14" s="2538"/>
      <c r="BAL14" s="2538"/>
      <c r="BAM14" s="2538"/>
      <c r="BAN14" s="2538"/>
      <c r="BAO14" s="2538"/>
      <c r="BAP14" s="2538"/>
      <c r="BAQ14" s="2538"/>
      <c r="BAR14" s="2538"/>
      <c r="BAS14" s="2538"/>
      <c r="BAT14" s="2538"/>
      <c r="BAU14" s="2538"/>
      <c r="BAV14" s="2538"/>
      <c r="BAW14" s="2538"/>
      <c r="BAX14" s="2538"/>
      <c r="BAY14" s="2538"/>
      <c r="BAZ14" s="2538"/>
      <c r="BBA14" s="2538"/>
      <c r="BBB14" s="2538"/>
      <c r="BBC14" s="2538"/>
      <c r="BBD14" s="2538"/>
      <c r="BBE14" s="2538"/>
      <c r="BBF14" s="2538"/>
      <c r="BBG14" s="2538"/>
      <c r="BBH14" s="2538"/>
      <c r="BBI14" s="2538"/>
      <c r="BBJ14" s="2538"/>
      <c r="BBK14" s="2538"/>
      <c r="BBL14" s="2538"/>
      <c r="BBM14" s="2538"/>
      <c r="BBN14" s="2538"/>
      <c r="BBO14" s="2538"/>
      <c r="BBP14" s="2538"/>
      <c r="BBQ14" s="2538"/>
      <c r="BBR14" s="2538"/>
      <c r="BBS14" s="2538"/>
      <c r="BBT14" s="2538"/>
      <c r="BBU14" s="2538"/>
      <c r="BBV14" s="2538"/>
      <c r="BBW14" s="2538"/>
      <c r="BBX14" s="2538"/>
      <c r="BBY14" s="2538"/>
      <c r="BBZ14" s="2538"/>
      <c r="BCA14" s="2538"/>
      <c r="BCB14" s="2538"/>
      <c r="BCC14" s="2538"/>
      <c r="BCD14" s="2538"/>
      <c r="BCE14" s="2538"/>
      <c r="BCF14" s="2538"/>
      <c r="BCG14" s="2538"/>
      <c r="BCH14" s="2538"/>
      <c r="BCI14" s="2538"/>
      <c r="BCJ14" s="2538"/>
      <c r="BCK14" s="2538"/>
      <c r="BCL14" s="2538"/>
      <c r="BCM14" s="2538"/>
      <c r="BCN14" s="2538"/>
      <c r="BCO14" s="2538"/>
      <c r="BCP14" s="2538"/>
      <c r="BCQ14" s="2538"/>
      <c r="BCR14" s="2538"/>
      <c r="BCS14" s="2538"/>
      <c r="BCT14" s="2538"/>
      <c r="BCU14" s="2538"/>
      <c r="BCV14" s="2538"/>
      <c r="BCW14" s="2538"/>
      <c r="BCX14" s="2538"/>
      <c r="BCY14" s="2538"/>
      <c r="BCZ14" s="2538"/>
      <c r="BDA14" s="2538"/>
      <c r="BDB14" s="2538"/>
      <c r="BDC14" s="2538"/>
      <c r="BDD14" s="2538"/>
      <c r="BDE14" s="2538"/>
      <c r="BDF14" s="2538"/>
      <c r="BDG14" s="2538"/>
      <c r="BDH14" s="2538"/>
      <c r="BDI14" s="2538"/>
      <c r="BDJ14" s="2538"/>
      <c r="BDK14" s="2538"/>
      <c r="BDL14" s="2538"/>
      <c r="BDM14" s="2538"/>
      <c r="BDN14" s="2538"/>
      <c r="BDO14" s="2538"/>
      <c r="BDP14" s="2538"/>
      <c r="BDQ14" s="2538"/>
      <c r="BDR14" s="2538"/>
      <c r="BDS14" s="2538"/>
      <c r="BDT14" s="2538"/>
      <c r="BDU14" s="2538"/>
      <c r="BDV14" s="2538"/>
      <c r="BDW14" s="2538"/>
      <c r="BDX14" s="2538"/>
      <c r="BDY14" s="2538"/>
      <c r="BDZ14" s="2538"/>
      <c r="BEA14" s="2538"/>
      <c r="BEB14" s="2538"/>
      <c r="BEC14" s="2538"/>
      <c r="BED14" s="2538"/>
      <c r="BEE14" s="2538"/>
      <c r="BEF14" s="2538"/>
      <c r="BEG14" s="2538"/>
      <c r="BEH14" s="2538"/>
      <c r="BEI14" s="2538"/>
      <c r="BEJ14" s="2538"/>
      <c r="BEK14" s="2538"/>
      <c r="BEL14" s="2538"/>
      <c r="BEM14" s="2538"/>
      <c r="BEN14" s="2538"/>
      <c r="BEO14" s="2538"/>
      <c r="BEP14" s="2538"/>
      <c r="BEQ14" s="2538"/>
      <c r="BER14" s="2538"/>
      <c r="BES14" s="2538"/>
      <c r="BET14" s="2538"/>
      <c r="BEU14" s="2538"/>
      <c r="BEV14" s="2538"/>
      <c r="BEW14" s="2538"/>
      <c r="BEX14" s="2538"/>
      <c r="BEY14" s="2538"/>
      <c r="BEZ14" s="2538"/>
      <c r="BFA14" s="2538"/>
      <c r="BFB14" s="2538"/>
      <c r="BFC14" s="2538"/>
      <c r="BFD14" s="2538"/>
      <c r="BFE14" s="2538"/>
      <c r="BFF14" s="2538"/>
      <c r="BFG14" s="2538"/>
      <c r="BFH14" s="2538"/>
      <c r="BFI14" s="2538"/>
      <c r="BFJ14" s="2538"/>
      <c r="BFK14" s="2538"/>
      <c r="BFL14" s="2538"/>
      <c r="BFM14" s="2538"/>
      <c r="BFN14" s="2538"/>
      <c r="BFO14" s="2538"/>
      <c r="BFP14" s="2538"/>
      <c r="BFQ14" s="2538"/>
      <c r="BFR14" s="2538"/>
      <c r="BFS14" s="2538"/>
      <c r="BFT14" s="2538"/>
      <c r="BFU14" s="2538"/>
      <c r="BFV14" s="2538"/>
      <c r="BFW14" s="2538"/>
      <c r="BFX14" s="2538"/>
      <c r="BFY14" s="2538"/>
      <c r="BFZ14" s="2538"/>
      <c r="BGA14" s="2538"/>
      <c r="BGB14" s="2538"/>
      <c r="BGC14" s="2538"/>
      <c r="BGD14" s="2538"/>
      <c r="BGE14" s="2538"/>
      <c r="BGF14" s="2538"/>
      <c r="BGG14" s="2538"/>
      <c r="BGH14" s="2538"/>
      <c r="BGI14" s="2538"/>
      <c r="BGJ14" s="2538"/>
      <c r="BGK14" s="2538"/>
      <c r="BGL14" s="2538"/>
      <c r="BGM14" s="2538"/>
      <c r="BGN14" s="2538"/>
      <c r="BGO14" s="2538"/>
      <c r="BGP14" s="2538"/>
      <c r="BGQ14" s="2538"/>
      <c r="BGR14" s="2538"/>
      <c r="BGS14" s="2538"/>
      <c r="BGT14" s="2538"/>
      <c r="BGU14" s="2538"/>
      <c r="BGV14" s="2538"/>
      <c r="BGW14" s="2538"/>
      <c r="BGX14" s="2538"/>
      <c r="BGY14" s="2538"/>
      <c r="BGZ14" s="2538"/>
      <c r="BHA14" s="2538"/>
      <c r="BHB14" s="2538"/>
      <c r="BHC14" s="2538"/>
      <c r="BHD14" s="2538"/>
      <c r="BHE14" s="2538"/>
      <c r="BHF14" s="2538"/>
      <c r="BHG14" s="2538"/>
      <c r="BHH14" s="2538"/>
      <c r="BHI14" s="2538"/>
      <c r="BHJ14" s="2538"/>
      <c r="BHK14" s="2538"/>
      <c r="BHL14" s="2538"/>
      <c r="BHM14" s="2538"/>
      <c r="BHN14" s="2538"/>
      <c r="BHO14" s="2538"/>
      <c r="BHP14" s="2538"/>
      <c r="BHQ14" s="2538"/>
      <c r="BHR14" s="2538"/>
      <c r="BHS14" s="2538"/>
      <c r="BHT14" s="2538"/>
      <c r="BHU14" s="2538"/>
      <c r="BHV14" s="2538"/>
      <c r="BHW14" s="2538"/>
      <c r="BHX14" s="2538"/>
      <c r="BHY14" s="2538"/>
      <c r="BHZ14" s="2538"/>
      <c r="BIA14" s="2538"/>
      <c r="BIB14" s="2538"/>
      <c r="BIC14" s="2538"/>
      <c r="BID14" s="2538"/>
      <c r="BIE14" s="2538"/>
      <c r="BIF14" s="2538"/>
      <c r="BIG14" s="2538"/>
      <c r="BIH14" s="2538"/>
      <c r="BII14" s="2538"/>
      <c r="BIJ14" s="2538"/>
      <c r="BIK14" s="2538"/>
      <c r="BIL14" s="2538"/>
      <c r="BIM14" s="2538"/>
      <c r="BIN14" s="2538"/>
      <c r="BIO14" s="2538"/>
      <c r="BIP14" s="2538"/>
      <c r="BIQ14" s="2538"/>
      <c r="BIR14" s="2538"/>
      <c r="BIS14" s="2538"/>
      <c r="BIT14" s="2538"/>
      <c r="BIU14" s="2538"/>
      <c r="BIV14" s="2538"/>
      <c r="BIW14" s="2538"/>
      <c r="BIX14" s="2538"/>
      <c r="BIY14" s="2538"/>
      <c r="BIZ14" s="2538"/>
      <c r="BJA14" s="2538"/>
      <c r="BJB14" s="2538"/>
      <c r="BJC14" s="2538"/>
      <c r="BJD14" s="2538"/>
      <c r="BJE14" s="2538"/>
      <c r="BJF14" s="2538"/>
      <c r="BJG14" s="2538"/>
      <c r="BJH14" s="2538"/>
      <c r="BJI14" s="2538"/>
      <c r="BJJ14" s="2538"/>
      <c r="BJK14" s="2538"/>
      <c r="BJL14" s="2538"/>
      <c r="BJM14" s="2538"/>
      <c r="BJN14" s="2538"/>
      <c r="BJO14" s="2538"/>
      <c r="BJP14" s="2538"/>
      <c r="BJQ14" s="2538"/>
      <c r="BJR14" s="2538"/>
      <c r="BJS14" s="2538"/>
      <c r="BJT14" s="2538"/>
      <c r="BJU14" s="2538"/>
      <c r="BJV14" s="2538"/>
      <c r="BJW14" s="2538"/>
      <c r="BJX14" s="2538"/>
      <c r="BJY14" s="2538"/>
      <c r="BJZ14" s="2538"/>
      <c r="BKA14" s="2538"/>
      <c r="BKB14" s="2538"/>
      <c r="BKC14" s="2538"/>
      <c r="BKD14" s="2538"/>
      <c r="BKE14" s="2538"/>
      <c r="BKF14" s="2538"/>
      <c r="BKG14" s="2538"/>
      <c r="BKH14" s="2538"/>
      <c r="BKI14" s="2538"/>
      <c r="BKJ14" s="2538"/>
      <c r="BKK14" s="2538"/>
      <c r="BKL14" s="2538"/>
      <c r="BKM14" s="2538"/>
      <c r="BKN14" s="2538"/>
      <c r="BKO14" s="2538"/>
      <c r="BKP14" s="2538"/>
      <c r="BKQ14" s="2538"/>
      <c r="BKR14" s="2538"/>
      <c r="BKS14" s="2538"/>
      <c r="BKT14" s="2538"/>
      <c r="BKU14" s="2538"/>
      <c r="BKV14" s="2538"/>
      <c r="BKW14" s="2538"/>
      <c r="BKX14" s="2538"/>
      <c r="BKY14" s="2538"/>
      <c r="BKZ14" s="2538"/>
      <c r="BLA14" s="2538"/>
      <c r="BLB14" s="2538"/>
      <c r="BLC14" s="2538"/>
      <c r="BLD14" s="2538"/>
      <c r="BLE14" s="2538"/>
      <c r="BLF14" s="2538"/>
      <c r="BLG14" s="2538"/>
      <c r="BLH14" s="2538"/>
      <c r="BLI14" s="2538"/>
      <c r="BLJ14" s="2538"/>
      <c r="BLK14" s="2538"/>
      <c r="BLL14" s="2538"/>
      <c r="BLM14" s="2538"/>
      <c r="BLN14" s="2538"/>
      <c r="BLO14" s="2538"/>
      <c r="BLP14" s="2538"/>
      <c r="BLQ14" s="2538"/>
      <c r="BLR14" s="2538"/>
      <c r="BLS14" s="2538"/>
      <c r="BLT14" s="2538"/>
      <c r="BLU14" s="2538"/>
      <c r="BLV14" s="2538"/>
      <c r="BLW14" s="2538"/>
      <c r="BLX14" s="2538"/>
      <c r="BLY14" s="2538"/>
      <c r="BLZ14" s="2538"/>
      <c r="BMA14" s="2538"/>
      <c r="BMB14" s="2538"/>
      <c r="BMC14" s="2538"/>
      <c r="BMD14" s="2538"/>
      <c r="BME14" s="2538"/>
      <c r="BMF14" s="2538"/>
      <c r="BMG14" s="2538"/>
      <c r="BMH14" s="2538"/>
      <c r="BMI14" s="2538"/>
      <c r="BMJ14" s="2538"/>
      <c r="BMK14" s="2538"/>
      <c r="BML14" s="2538"/>
      <c r="BMM14" s="2538"/>
      <c r="BMN14" s="2538"/>
      <c r="BMO14" s="2538"/>
      <c r="BMP14" s="2538"/>
      <c r="BMQ14" s="2538"/>
      <c r="BMR14" s="2538"/>
      <c r="BMS14" s="2538"/>
      <c r="BMT14" s="2538"/>
      <c r="BMU14" s="2538"/>
      <c r="BMV14" s="2538"/>
      <c r="BMW14" s="2538"/>
      <c r="BMX14" s="2538"/>
      <c r="BMY14" s="2538"/>
      <c r="BMZ14" s="2538"/>
      <c r="BNA14" s="2538"/>
      <c r="BNB14" s="2538"/>
      <c r="BNC14" s="2538"/>
      <c r="BND14" s="2538"/>
      <c r="BNE14" s="2538"/>
      <c r="BNF14" s="2538"/>
      <c r="BNG14" s="2538"/>
      <c r="BNH14" s="2538"/>
      <c r="BNI14" s="2538"/>
      <c r="BNJ14" s="2538"/>
      <c r="BNK14" s="2538"/>
      <c r="BNL14" s="2538"/>
      <c r="BNM14" s="2538"/>
      <c r="BNN14" s="2538"/>
      <c r="BNO14" s="2538"/>
      <c r="BNP14" s="2538"/>
      <c r="BNQ14" s="2538"/>
      <c r="BNR14" s="2538"/>
      <c r="BNS14" s="2538"/>
      <c r="BNT14" s="2538"/>
      <c r="BNU14" s="2538"/>
      <c r="BNV14" s="2538"/>
      <c r="BNW14" s="2538"/>
      <c r="BNX14" s="2538"/>
      <c r="BNY14" s="2538"/>
      <c r="BNZ14" s="2538"/>
      <c r="BOA14" s="2538"/>
      <c r="BOB14" s="2538"/>
      <c r="BOC14" s="2538"/>
      <c r="BOD14" s="2538"/>
      <c r="BOE14" s="2538"/>
      <c r="BOF14" s="2538"/>
      <c r="BOG14" s="2538"/>
      <c r="BOH14" s="2538"/>
      <c r="BOI14" s="2538"/>
      <c r="BOJ14" s="2538"/>
      <c r="BOK14" s="2538"/>
      <c r="BOL14" s="2538"/>
      <c r="BOM14" s="2538"/>
      <c r="BON14" s="2538"/>
      <c r="BOO14" s="2538"/>
      <c r="BOP14" s="2538"/>
      <c r="BOQ14" s="2538"/>
      <c r="BOR14" s="2538"/>
      <c r="BOS14" s="2538"/>
      <c r="BOT14" s="2538"/>
      <c r="BOU14" s="2538"/>
      <c r="BOV14" s="2538"/>
      <c r="BOW14" s="2538"/>
      <c r="BOX14" s="2538"/>
      <c r="BOY14" s="2538"/>
      <c r="BOZ14" s="2538"/>
      <c r="BPA14" s="2538"/>
      <c r="BPB14" s="2538"/>
      <c r="BPC14" s="2538"/>
      <c r="BPD14" s="2538"/>
      <c r="BPE14" s="2538"/>
      <c r="BPF14" s="2538"/>
      <c r="BPG14" s="2538"/>
      <c r="BPH14" s="2538"/>
      <c r="BPI14" s="2538"/>
      <c r="BPJ14" s="2538"/>
      <c r="BPK14" s="2538"/>
      <c r="BPL14" s="2538"/>
      <c r="BPM14" s="2538"/>
      <c r="BPN14" s="2538"/>
      <c r="BPO14" s="2538"/>
      <c r="BPP14" s="2538"/>
      <c r="BPQ14" s="2538"/>
      <c r="BPR14" s="2538"/>
      <c r="BPS14" s="2538"/>
      <c r="BPT14" s="2538"/>
      <c r="BPU14" s="2538"/>
      <c r="BPV14" s="2538"/>
      <c r="BPW14" s="2538"/>
      <c r="BPX14" s="2538"/>
      <c r="BPY14" s="2538"/>
      <c r="BPZ14" s="2538"/>
      <c r="BQA14" s="2538"/>
      <c r="BQB14" s="2538"/>
      <c r="BQC14" s="2538"/>
      <c r="BQD14" s="2538"/>
      <c r="BQE14" s="2538"/>
      <c r="BQF14" s="2538"/>
      <c r="BQG14" s="2538"/>
      <c r="BQH14" s="2538"/>
      <c r="BQI14" s="2538"/>
      <c r="BQJ14" s="2538"/>
      <c r="BQK14" s="2538"/>
      <c r="BQL14" s="2538"/>
      <c r="BQM14" s="2538"/>
      <c r="BQN14" s="2538"/>
      <c r="BQO14" s="2538"/>
      <c r="BQP14" s="2538"/>
      <c r="BQQ14" s="2538"/>
      <c r="BQR14" s="2538"/>
      <c r="BQS14" s="2538"/>
      <c r="BQT14" s="2538"/>
      <c r="BQU14" s="2538"/>
      <c r="BQV14" s="2538"/>
      <c r="BQW14" s="2538"/>
      <c r="BQX14" s="2538"/>
      <c r="BQY14" s="2538"/>
      <c r="BQZ14" s="2538"/>
      <c r="BRA14" s="2538"/>
      <c r="BRB14" s="2538"/>
      <c r="BRC14" s="2538"/>
      <c r="BRD14" s="2538"/>
      <c r="BRE14" s="2538"/>
      <c r="BRF14" s="2538"/>
      <c r="BRG14" s="2538"/>
      <c r="BRH14" s="2538"/>
      <c r="BRI14" s="2538"/>
      <c r="BRJ14" s="2538"/>
      <c r="BRK14" s="2538"/>
      <c r="BRL14" s="2538"/>
      <c r="BRM14" s="2538"/>
      <c r="BRN14" s="2538"/>
      <c r="BRO14" s="2538"/>
      <c r="BRP14" s="2538"/>
      <c r="BRQ14" s="2538"/>
      <c r="BRR14" s="2538"/>
      <c r="BRS14" s="2538"/>
      <c r="BRT14" s="2538"/>
      <c r="BRU14" s="2538"/>
      <c r="BRV14" s="2538"/>
      <c r="BRW14" s="2538"/>
      <c r="BRX14" s="2538"/>
      <c r="BRY14" s="2538"/>
      <c r="BRZ14" s="2538"/>
      <c r="BSA14" s="2538"/>
      <c r="BSB14" s="2538"/>
      <c r="BSC14" s="2538"/>
      <c r="BSD14" s="2538"/>
      <c r="BSE14" s="2538"/>
      <c r="BSF14" s="2538"/>
      <c r="BSG14" s="2538"/>
      <c r="BSH14" s="2538"/>
      <c r="BSI14" s="2538"/>
      <c r="BSJ14" s="2538"/>
      <c r="BSK14" s="2538"/>
      <c r="BSL14" s="2538"/>
      <c r="BSM14" s="2538"/>
      <c r="BSN14" s="2538"/>
      <c r="BSO14" s="2538"/>
      <c r="BSP14" s="2538"/>
      <c r="BSQ14" s="2538"/>
      <c r="BSR14" s="2538"/>
      <c r="BSS14" s="2538"/>
      <c r="BST14" s="2538"/>
      <c r="BSU14" s="2538"/>
      <c r="BSV14" s="2538"/>
      <c r="BSW14" s="2538"/>
      <c r="BSX14" s="2538"/>
      <c r="BSY14" s="2538"/>
      <c r="BSZ14" s="2538"/>
      <c r="BTA14" s="2538"/>
      <c r="BTB14" s="2538"/>
      <c r="BTC14" s="2538"/>
      <c r="BTD14" s="2538"/>
      <c r="BTE14" s="2538"/>
      <c r="BTF14" s="2538"/>
      <c r="BTG14" s="2538"/>
      <c r="BTH14" s="2538"/>
      <c r="BTI14" s="2538"/>
      <c r="BTJ14" s="2538"/>
      <c r="BTK14" s="2538"/>
      <c r="BTL14" s="2538"/>
      <c r="BTM14" s="2538"/>
      <c r="BTN14" s="2538"/>
      <c r="BTO14" s="2538"/>
      <c r="BTP14" s="2538"/>
      <c r="BTQ14" s="2538"/>
      <c r="BTR14" s="2538"/>
      <c r="BTS14" s="2538"/>
      <c r="BTT14" s="2538"/>
      <c r="BTU14" s="2538"/>
      <c r="BTV14" s="2538"/>
      <c r="BTW14" s="2538"/>
      <c r="BTX14" s="2538"/>
      <c r="BTY14" s="2538"/>
      <c r="BTZ14" s="2538"/>
      <c r="BUA14" s="2538"/>
      <c r="BUB14" s="2538"/>
      <c r="BUC14" s="2538"/>
      <c r="BUD14" s="2538"/>
      <c r="BUE14" s="2538"/>
      <c r="BUF14" s="2538"/>
      <c r="BUG14" s="2538"/>
      <c r="BUH14" s="2538"/>
      <c r="BUI14" s="2538"/>
      <c r="BUJ14" s="2538"/>
      <c r="BUK14" s="2538"/>
      <c r="BUL14" s="2538"/>
      <c r="BUM14" s="2538"/>
      <c r="BUN14" s="2538"/>
      <c r="BUO14" s="2538"/>
      <c r="BUP14" s="2538"/>
      <c r="BUQ14" s="2538"/>
      <c r="BUR14" s="2538"/>
      <c r="BUS14" s="2538"/>
      <c r="BUT14" s="2538"/>
      <c r="BUU14" s="2538"/>
      <c r="BUV14" s="2538"/>
      <c r="BUW14" s="2538"/>
      <c r="BUX14" s="2538"/>
      <c r="BUY14" s="2538"/>
      <c r="BUZ14" s="2538"/>
      <c r="BVA14" s="2538"/>
      <c r="BVB14" s="2538"/>
      <c r="BVC14" s="2538"/>
      <c r="BVD14" s="2538"/>
      <c r="BVE14" s="2538"/>
      <c r="BVF14" s="2538"/>
      <c r="BVG14" s="2538"/>
      <c r="BVH14" s="2538"/>
      <c r="BVI14" s="2538"/>
      <c r="BVJ14" s="2538"/>
      <c r="BVK14" s="2538"/>
      <c r="BVL14" s="2538"/>
      <c r="BVM14" s="2538"/>
      <c r="BVN14" s="2538"/>
      <c r="BVO14" s="2538"/>
      <c r="BVP14" s="2538"/>
      <c r="BVQ14" s="2538"/>
      <c r="BVR14" s="2538"/>
      <c r="BVS14" s="2538"/>
      <c r="BVT14" s="2538"/>
      <c r="BVU14" s="2538"/>
      <c r="BVV14" s="2538"/>
      <c r="BVW14" s="2538"/>
      <c r="BVX14" s="2538"/>
      <c r="BVY14" s="2538"/>
      <c r="BVZ14" s="2538"/>
      <c r="BWA14" s="2538"/>
      <c r="BWB14" s="2538"/>
      <c r="BWC14" s="2538"/>
      <c r="BWD14" s="2538"/>
      <c r="BWE14" s="2538"/>
      <c r="BWF14" s="2538"/>
      <c r="BWG14" s="2538"/>
      <c r="BWH14" s="2538"/>
      <c r="BWI14" s="2538"/>
      <c r="BWJ14" s="2538"/>
      <c r="BWK14" s="2538"/>
      <c r="BWL14" s="2538"/>
      <c r="BWM14" s="2538"/>
      <c r="BWN14" s="2538"/>
      <c r="BWO14" s="2538"/>
      <c r="BWP14" s="2538"/>
      <c r="BWQ14" s="2538"/>
      <c r="BWR14" s="2538"/>
      <c r="BWS14" s="2538"/>
      <c r="BWT14" s="2538"/>
      <c r="BWU14" s="2538"/>
      <c r="BWV14" s="2538"/>
      <c r="BWW14" s="2538"/>
      <c r="BWX14" s="2538"/>
      <c r="BWY14" s="2538"/>
      <c r="BWZ14" s="2538"/>
      <c r="BXA14" s="2538"/>
      <c r="BXB14" s="2538"/>
      <c r="BXC14" s="2538"/>
      <c r="BXD14" s="2538"/>
      <c r="BXE14" s="2538"/>
      <c r="BXF14" s="2538"/>
      <c r="BXG14" s="2538"/>
      <c r="BXH14" s="2538"/>
      <c r="BXI14" s="2538"/>
      <c r="BXJ14" s="2538"/>
      <c r="BXK14" s="2538"/>
      <c r="BXL14" s="2538"/>
      <c r="BXM14" s="2538"/>
      <c r="BXN14" s="2538"/>
      <c r="BXO14" s="2538"/>
      <c r="BXP14" s="2538"/>
      <c r="BXQ14" s="2538"/>
      <c r="BXR14" s="2538"/>
      <c r="BXS14" s="2538"/>
      <c r="BXT14" s="2538"/>
      <c r="BXU14" s="2538"/>
      <c r="BXV14" s="2538"/>
      <c r="BXW14" s="2538"/>
      <c r="BXX14" s="2538"/>
      <c r="BXY14" s="2538"/>
      <c r="BXZ14" s="2538"/>
      <c r="BYA14" s="2538"/>
      <c r="BYB14" s="2538"/>
      <c r="BYC14" s="2538"/>
      <c r="BYD14" s="2538"/>
      <c r="BYE14" s="2538"/>
      <c r="BYF14" s="2538"/>
      <c r="BYG14" s="2538"/>
      <c r="BYH14" s="2538"/>
      <c r="BYI14" s="2538"/>
      <c r="BYJ14" s="2538"/>
      <c r="BYK14" s="2538"/>
      <c r="BYL14" s="2538"/>
      <c r="BYM14" s="2538"/>
      <c r="BYN14" s="2538"/>
      <c r="BYO14" s="2538"/>
      <c r="BYP14" s="2538"/>
      <c r="BYQ14" s="2538"/>
      <c r="BYR14" s="2538"/>
      <c r="BYS14" s="2538"/>
      <c r="BYT14" s="2538"/>
      <c r="BYU14" s="2538"/>
      <c r="BYV14" s="2538"/>
      <c r="BYW14" s="2538"/>
      <c r="BYX14" s="2538"/>
      <c r="BYY14" s="2538"/>
      <c r="BYZ14" s="2538"/>
      <c r="BZA14" s="2538"/>
      <c r="BZB14" s="2538"/>
      <c r="BZC14" s="2538"/>
      <c r="BZD14" s="2538"/>
      <c r="BZE14" s="2538"/>
      <c r="BZF14" s="2538"/>
      <c r="BZG14" s="2538"/>
      <c r="BZH14" s="2538"/>
      <c r="BZI14" s="2538"/>
      <c r="BZJ14" s="2538"/>
      <c r="BZK14" s="2538"/>
      <c r="BZL14" s="2538"/>
      <c r="BZM14" s="2538"/>
      <c r="BZN14" s="2538"/>
      <c r="BZO14" s="2538"/>
      <c r="BZP14" s="2538"/>
      <c r="BZQ14" s="2538"/>
      <c r="BZR14" s="2538"/>
      <c r="BZS14" s="2538"/>
      <c r="BZT14" s="2538"/>
      <c r="BZU14" s="2538"/>
      <c r="BZV14" s="2538"/>
      <c r="BZW14" s="2538"/>
      <c r="BZX14" s="2538"/>
      <c r="BZY14" s="2538"/>
      <c r="BZZ14" s="2538"/>
      <c r="CAA14" s="2538"/>
      <c r="CAB14" s="2538"/>
      <c r="CAC14" s="2538"/>
      <c r="CAD14" s="2538"/>
      <c r="CAE14" s="2538"/>
      <c r="CAF14" s="2538"/>
      <c r="CAG14" s="2538"/>
      <c r="CAH14" s="2538"/>
      <c r="CAI14" s="2538"/>
      <c r="CAJ14" s="2538"/>
      <c r="CAK14" s="2538"/>
      <c r="CAL14" s="2538"/>
      <c r="CAM14" s="2538"/>
      <c r="CAN14" s="2538"/>
      <c r="CAO14" s="2538"/>
      <c r="CAP14" s="2538"/>
      <c r="CAQ14" s="2538"/>
      <c r="CAR14" s="2538"/>
      <c r="CAS14" s="2538"/>
      <c r="CAT14" s="2538"/>
      <c r="CAU14" s="2538"/>
      <c r="CAV14" s="2538"/>
      <c r="CAW14" s="2538"/>
      <c r="CAX14" s="2538"/>
      <c r="CAY14" s="2538"/>
      <c r="CAZ14" s="2538"/>
      <c r="CBA14" s="2538"/>
      <c r="CBB14" s="2538"/>
      <c r="CBC14" s="2538"/>
      <c r="CBD14" s="2538"/>
      <c r="CBE14" s="2538"/>
      <c r="CBF14" s="2538"/>
      <c r="CBG14" s="2538"/>
      <c r="CBH14" s="2538"/>
      <c r="CBI14" s="2538"/>
      <c r="CBJ14" s="2538"/>
      <c r="CBK14" s="2538"/>
      <c r="CBL14" s="2538"/>
      <c r="CBM14" s="2538"/>
      <c r="CBN14" s="2538"/>
      <c r="CBO14" s="2538"/>
      <c r="CBP14" s="2538"/>
      <c r="CBQ14" s="2538"/>
      <c r="CBR14" s="2538"/>
      <c r="CBS14" s="2538"/>
      <c r="CBT14" s="2538"/>
      <c r="CBU14" s="2538"/>
      <c r="CBV14" s="2538"/>
      <c r="CBW14" s="2538"/>
      <c r="CBX14" s="2538"/>
      <c r="CBY14" s="2538"/>
      <c r="CBZ14" s="2538"/>
      <c r="CCA14" s="2538"/>
      <c r="CCB14" s="2538"/>
      <c r="CCC14" s="2538"/>
      <c r="CCD14" s="2538"/>
      <c r="CCE14" s="2538"/>
      <c r="CCF14" s="2538"/>
      <c r="CCG14" s="2538"/>
      <c r="CCH14" s="2538"/>
      <c r="CCI14" s="2538"/>
      <c r="CCJ14" s="2538"/>
      <c r="CCK14" s="2538"/>
      <c r="CCL14" s="2538"/>
      <c r="CCM14" s="2538"/>
      <c r="CCN14" s="2538"/>
      <c r="CCO14" s="2538"/>
      <c r="CCP14" s="2538"/>
      <c r="CCQ14" s="2538"/>
      <c r="CCR14" s="2538"/>
      <c r="CCS14" s="2538"/>
      <c r="CCT14" s="2538"/>
      <c r="CCU14" s="2538"/>
      <c r="CCV14" s="2538"/>
      <c r="CCW14" s="2538"/>
      <c r="CCX14" s="2538"/>
      <c r="CCY14" s="2538"/>
      <c r="CCZ14" s="2538"/>
      <c r="CDA14" s="2538"/>
      <c r="CDB14" s="2538"/>
      <c r="CDC14" s="2538"/>
      <c r="CDD14" s="2538"/>
      <c r="CDE14" s="2538"/>
      <c r="CDF14" s="2538"/>
      <c r="CDG14" s="2538"/>
      <c r="CDH14" s="2538"/>
      <c r="CDI14" s="2538"/>
      <c r="CDJ14" s="2538"/>
      <c r="CDK14" s="2538"/>
      <c r="CDL14" s="2538"/>
      <c r="CDM14" s="2538"/>
      <c r="CDN14" s="2538"/>
      <c r="CDO14" s="2538"/>
      <c r="CDP14" s="2538"/>
      <c r="CDQ14" s="2538"/>
      <c r="CDR14" s="2538"/>
      <c r="CDS14" s="2538"/>
      <c r="CDT14" s="2538"/>
      <c r="CDU14" s="2538"/>
      <c r="CDV14" s="2538"/>
      <c r="CDW14" s="2538"/>
      <c r="CDX14" s="2538"/>
      <c r="CDY14" s="2538"/>
      <c r="CDZ14" s="2538"/>
      <c r="CEA14" s="2538"/>
      <c r="CEB14" s="2538"/>
      <c r="CEC14" s="2538"/>
      <c r="CED14" s="2538"/>
      <c r="CEE14" s="2538"/>
      <c r="CEF14" s="2538"/>
      <c r="CEG14" s="2538"/>
      <c r="CEH14" s="2538"/>
      <c r="CEI14" s="2538"/>
      <c r="CEJ14" s="2538"/>
      <c r="CEK14" s="2538"/>
      <c r="CEL14" s="2538"/>
      <c r="CEM14" s="2538"/>
      <c r="CEN14" s="2538"/>
      <c r="CEO14" s="2538"/>
      <c r="CEP14" s="2538"/>
      <c r="CEQ14" s="2538"/>
      <c r="CER14" s="2538"/>
      <c r="CES14" s="2538"/>
      <c r="CET14" s="2538"/>
      <c r="CEU14" s="2538"/>
      <c r="CEV14" s="2538"/>
      <c r="CEW14" s="2538"/>
      <c r="CEX14" s="2538"/>
      <c r="CEY14" s="2538"/>
      <c r="CEZ14" s="2538"/>
      <c r="CFA14" s="2538"/>
      <c r="CFB14" s="2538"/>
      <c r="CFC14" s="2538"/>
      <c r="CFD14" s="2538"/>
      <c r="CFE14" s="2538"/>
      <c r="CFF14" s="2538"/>
      <c r="CFG14" s="2538"/>
      <c r="CFH14" s="2538"/>
      <c r="CFI14" s="2538"/>
      <c r="CFJ14" s="2538"/>
      <c r="CFK14" s="2538"/>
      <c r="CFL14" s="2538"/>
      <c r="CFM14" s="2538"/>
      <c r="CFN14" s="2538"/>
      <c r="CFO14" s="2538"/>
      <c r="CFP14" s="2538"/>
      <c r="CFQ14" s="2538"/>
      <c r="CFR14" s="2538"/>
      <c r="CFS14" s="2538"/>
      <c r="CFT14" s="2538"/>
      <c r="CFU14" s="2538"/>
      <c r="CFV14" s="2538"/>
      <c r="CFW14" s="2538"/>
      <c r="CFX14" s="2538"/>
      <c r="CFY14" s="2538"/>
      <c r="CFZ14" s="2538"/>
      <c r="CGA14" s="2538"/>
      <c r="CGB14" s="2538"/>
      <c r="CGC14" s="2538"/>
      <c r="CGD14" s="2538"/>
      <c r="CGE14" s="2538"/>
      <c r="CGF14" s="2538"/>
      <c r="CGG14" s="2538"/>
      <c r="CGH14" s="2538"/>
      <c r="CGI14" s="2538"/>
      <c r="CGJ14" s="2538"/>
      <c r="CGK14" s="2538"/>
      <c r="CGL14" s="2538"/>
      <c r="CGM14" s="2538"/>
      <c r="CGN14" s="2538"/>
      <c r="CGO14" s="2538"/>
      <c r="CGP14" s="2538"/>
      <c r="CGQ14" s="2538"/>
      <c r="CGR14" s="2538"/>
      <c r="CGS14" s="2538"/>
      <c r="CGT14" s="2538"/>
      <c r="CGU14" s="2538"/>
      <c r="CGV14" s="2538"/>
      <c r="CGW14" s="2538"/>
      <c r="CGX14" s="2538"/>
      <c r="CGY14" s="2538"/>
      <c r="CGZ14" s="2538"/>
      <c r="CHA14" s="2538"/>
      <c r="CHB14" s="2538"/>
      <c r="CHC14" s="2538"/>
      <c r="CHD14" s="2538"/>
      <c r="CHE14" s="2538"/>
      <c r="CHF14" s="2538"/>
      <c r="CHG14" s="2538"/>
      <c r="CHH14" s="2538"/>
      <c r="CHI14" s="2538"/>
      <c r="CHJ14" s="2538"/>
      <c r="CHK14" s="2538"/>
      <c r="CHL14" s="2538"/>
      <c r="CHM14" s="2538"/>
      <c r="CHN14" s="2538"/>
      <c r="CHO14" s="2538"/>
      <c r="CHP14" s="2538"/>
      <c r="CHQ14" s="2538"/>
      <c r="CHR14" s="2538"/>
      <c r="CHS14" s="2538"/>
      <c r="CHT14" s="2538"/>
      <c r="CHU14" s="2538"/>
      <c r="CHV14" s="2538"/>
      <c r="CHW14" s="2538"/>
      <c r="CHX14" s="2538"/>
      <c r="CHY14" s="2538"/>
      <c r="CHZ14" s="2538"/>
      <c r="CIA14" s="2538"/>
      <c r="CIB14" s="2538"/>
      <c r="CIC14" s="2538"/>
      <c r="CID14" s="2538"/>
      <c r="CIE14" s="2538"/>
      <c r="CIF14" s="2538"/>
      <c r="CIG14" s="2538"/>
      <c r="CIH14" s="2538"/>
      <c r="CII14" s="2538"/>
      <c r="CIJ14" s="2538"/>
      <c r="CIK14" s="2538"/>
      <c r="CIL14" s="2538"/>
      <c r="CIM14" s="2538"/>
      <c r="CIN14" s="2538"/>
      <c r="CIO14" s="2538"/>
      <c r="CIP14" s="2538"/>
      <c r="CIQ14" s="2538"/>
      <c r="CIR14" s="2538"/>
      <c r="CIS14" s="2538"/>
      <c r="CIT14" s="2538"/>
      <c r="CIU14" s="2538"/>
      <c r="CIV14" s="2538"/>
      <c r="CIW14" s="2538"/>
      <c r="CIX14" s="2538"/>
      <c r="CIY14" s="2538"/>
      <c r="CIZ14" s="2538"/>
      <c r="CJA14" s="2538"/>
      <c r="CJB14" s="2538"/>
      <c r="CJC14" s="2538"/>
      <c r="CJD14" s="2538"/>
      <c r="CJE14" s="2538"/>
      <c r="CJF14" s="2538"/>
      <c r="CJG14" s="2538"/>
      <c r="CJH14" s="2538"/>
      <c r="CJI14" s="2538"/>
      <c r="CJJ14" s="2538"/>
      <c r="CJK14" s="2538"/>
      <c r="CJL14" s="2538"/>
      <c r="CJM14" s="2538"/>
      <c r="CJN14" s="2538"/>
      <c r="CJO14" s="2538"/>
      <c r="CJP14" s="2538"/>
      <c r="CJQ14" s="2538"/>
      <c r="CJR14" s="2538"/>
      <c r="CJS14" s="2538"/>
      <c r="CJT14" s="2538"/>
      <c r="CJU14" s="2538"/>
      <c r="CJV14" s="2538"/>
      <c r="CJW14" s="2538"/>
      <c r="CJX14" s="2538"/>
      <c r="CJY14" s="2538"/>
      <c r="CJZ14" s="2538"/>
      <c r="CKA14" s="2538"/>
      <c r="CKB14" s="2538"/>
      <c r="CKC14" s="2538"/>
      <c r="CKD14" s="2538"/>
      <c r="CKE14" s="2538"/>
      <c r="CKF14" s="2538"/>
      <c r="CKG14" s="2538"/>
      <c r="CKH14" s="2538"/>
      <c r="CKI14" s="2538"/>
      <c r="CKJ14" s="2538"/>
      <c r="CKK14" s="2538"/>
      <c r="CKL14" s="2538"/>
      <c r="CKM14" s="2538"/>
      <c r="CKN14" s="2538"/>
      <c r="CKO14" s="2538"/>
      <c r="CKP14" s="2538"/>
      <c r="CKQ14" s="2538"/>
      <c r="CKR14" s="2538"/>
      <c r="CKS14" s="2538"/>
      <c r="CKT14" s="2538"/>
      <c r="CKU14" s="2538"/>
      <c r="CKV14" s="2538"/>
      <c r="CKW14" s="2538"/>
      <c r="CKX14" s="2538"/>
      <c r="CKY14" s="2538"/>
      <c r="CKZ14" s="2538"/>
      <c r="CLA14" s="2538"/>
      <c r="CLB14" s="2538"/>
      <c r="CLC14" s="2538"/>
      <c r="CLD14" s="2538"/>
      <c r="CLE14" s="2538"/>
      <c r="CLF14" s="2538"/>
      <c r="CLG14" s="2538"/>
      <c r="CLH14" s="2538"/>
      <c r="CLI14" s="2538"/>
      <c r="CLJ14" s="2538"/>
      <c r="CLK14" s="2538"/>
      <c r="CLL14" s="2538"/>
      <c r="CLM14" s="2538"/>
      <c r="CLN14" s="2538"/>
      <c r="CLO14" s="2538"/>
      <c r="CLP14" s="2538"/>
      <c r="CLQ14" s="2538"/>
      <c r="CLR14" s="2538"/>
      <c r="CLS14" s="2538"/>
      <c r="CLT14" s="2538"/>
      <c r="CLU14" s="2538"/>
      <c r="CLV14" s="2538"/>
      <c r="CLW14" s="2538"/>
      <c r="CLX14" s="2538"/>
      <c r="CLY14" s="2538"/>
      <c r="CLZ14" s="2538"/>
      <c r="CMA14" s="2538"/>
      <c r="CMB14" s="2538"/>
      <c r="CMC14" s="2538"/>
      <c r="CMD14" s="2538"/>
      <c r="CME14" s="2538"/>
      <c r="CMF14" s="2538"/>
      <c r="CMG14" s="2538"/>
      <c r="CMH14" s="2538"/>
      <c r="CMI14" s="2538"/>
      <c r="CMJ14" s="2538"/>
      <c r="CMK14" s="2538"/>
      <c r="CML14" s="2538"/>
      <c r="CMM14" s="2538"/>
      <c r="CMN14" s="2538"/>
      <c r="CMO14" s="2538"/>
      <c r="CMP14" s="2538"/>
      <c r="CMQ14" s="2538"/>
      <c r="CMR14" s="2538"/>
      <c r="CMS14" s="2538"/>
      <c r="CMT14" s="2538"/>
      <c r="CMU14" s="2538"/>
      <c r="CMV14" s="2538"/>
      <c r="CMW14" s="2538"/>
      <c r="CMX14" s="2538"/>
      <c r="CMY14" s="2538"/>
      <c r="CMZ14" s="2538"/>
      <c r="CNA14" s="2538"/>
      <c r="CNB14" s="2538"/>
      <c r="CNC14" s="2538"/>
      <c r="CND14" s="2538"/>
      <c r="CNE14" s="2538"/>
      <c r="CNF14" s="2538"/>
      <c r="CNG14" s="2538"/>
      <c r="CNH14" s="2538"/>
      <c r="CNI14" s="2538"/>
      <c r="CNJ14" s="2538"/>
      <c r="CNK14" s="2538"/>
      <c r="CNL14" s="2538"/>
      <c r="CNM14" s="2538"/>
      <c r="CNN14" s="2538"/>
      <c r="CNO14" s="2538"/>
      <c r="CNP14" s="2538"/>
      <c r="CNQ14" s="2538"/>
      <c r="CNR14" s="2538"/>
      <c r="CNS14" s="2538"/>
      <c r="CNT14" s="2538"/>
      <c r="CNU14" s="2538"/>
      <c r="CNV14" s="2538"/>
      <c r="CNW14" s="2538"/>
      <c r="CNX14" s="2538"/>
      <c r="CNY14" s="2538"/>
      <c r="CNZ14" s="2538"/>
      <c r="COA14" s="2538"/>
      <c r="COB14" s="2538"/>
      <c r="COC14" s="2538"/>
      <c r="COD14" s="2538"/>
      <c r="COE14" s="2538"/>
      <c r="COF14" s="2538"/>
      <c r="COG14" s="2538"/>
      <c r="COH14" s="2538"/>
      <c r="COI14" s="2538"/>
      <c r="COJ14" s="2538"/>
      <c r="COK14" s="2538"/>
      <c r="COL14" s="2538"/>
      <c r="COM14" s="2538"/>
      <c r="CON14" s="2538"/>
      <c r="COO14" s="2538"/>
      <c r="COP14" s="2538"/>
      <c r="COQ14" s="2538"/>
      <c r="COR14" s="2538"/>
      <c r="COS14" s="2538"/>
      <c r="COT14" s="2538"/>
      <c r="COU14" s="2538"/>
      <c r="COV14" s="2538"/>
      <c r="COW14" s="2538"/>
      <c r="COX14" s="2538"/>
      <c r="COY14" s="2538"/>
      <c r="COZ14" s="2538"/>
      <c r="CPA14" s="2538"/>
      <c r="CPB14" s="2538"/>
      <c r="CPC14" s="2538"/>
      <c r="CPD14" s="2538"/>
      <c r="CPE14" s="2538"/>
      <c r="CPF14" s="2538"/>
      <c r="CPG14" s="2538"/>
      <c r="CPH14" s="2538"/>
      <c r="CPI14" s="2538"/>
      <c r="CPJ14" s="2538"/>
      <c r="CPK14" s="2538"/>
      <c r="CPL14" s="2538"/>
      <c r="CPM14" s="2538"/>
      <c r="CPN14" s="2538"/>
      <c r="CPO14" s="2538"/>
      <c r="CPP14" s="2538"/>
      <c r="CPQ14" s="2538"/>
      <c r="CPR14" s="2538"/>
      <c r="CPS14" s="2538"/>
      <c r="CPT14" s="2538"/>
      <c r="CPU14" s="2538"/>
      <c r="CPV14" s="2538"/>
      <c r="CPW14" s="2538"/>
      <c r="CPX14" s="2538"/>
      <c r="CPY14" s="2538"/>
      <c r="CPZ14" s="2538"/>
      <c r="CQA14" s="2538"/>
      <c r="CQB14" s="2538"/>
      <c r="CQC14" s="2538"/>
      <c r="CQD14" s="2538"/>
      <c r="CQE14" s="2538"/>
      <c r="CQF14" s="2538"/>
      <c r="CQG14" s="2538"/>
      <c r="CQH14" s="2538"/>
      <c r="CQI14" s="2538"/>
      <c r="CQJ14" s="2538"/>
      <c r="CQK14" s="2538"/>
      <c r="CQL14" s="2538"/>
      <c r="CQM14" s="2538"/>
      <c r="CQN14" s="2538"/>
      <c r="CQO14" s="2538"/>
      <c r="CQP14" s="2538"/>
      <c r="CQQ14" s="2538"/>
      <c r="CQR14" s="2538"/>
      <c r="CQS14" s="2538"/>
      <c r="CQT14" s="2538"/>
      <c r="CQU14" s="2538"/>
      <c r="CQV14" s="2538"/>
      <c r="CQW14" s="2538"/>
      <c r="CQX14" s="2538"/>
      <c r="CQY14" s="2538"/>
      <c r="CQZ14" s="2538"/>
      <c r="CRA14" s="2538"/>
      <c r="CRB14" s="2538"/>
      <c r="CRC14" s="2538"/>
      <c r="CRD14" s="2538"/>
      <c r="CRE14" s="2538"/>
      <c r="CRF14" s="2538"/>
      <c r="CRG14" s="2538"/>
      <c r="CRH14" s="2538"/>
      <c r="CRI14" s="2538"/>
      <c r="CRJ14" s="2538"/>
      <c r="CRK14" s="2538"/>
      <c r="CRL14" s="2538"/>
      <c r="CRM14" s="2538"/>
      <c r="CRN14" s="2538"/>
      <c r="CRO14" s="2538"/>
      <c r="CRP14" s="2538"/>
      <c r="CRQ14" s="2538"/>
      <c r="CRR14" s="2538"/>
      <c r="CRS14" s="2538"/>
      <c r="CRT14" s="2538"/>
      <c r="CRU14" s="2538"/>
      <c r="CRV14" s="2538"/>
      <c r="CRW14" s="2538"/>
      <c r="CRX14" s="2538"/>
      <c r="CRY14" s="2538"/>
      <c r="CRZ14" s="2538"/>
      <c r="CSA14" s="2538"/>
      <c r="CSB14" s="2538"/>
      <c r="CSC14" s="2538"/>
      <c r="CSD14" s="2538"/>
      <c r="CSE14" s="2538"/>
      <c r="CSF14" s="2538"/>
      <c r="CSG14" s="2538"/>
      <c r="CSH14" s="2538"/>
      <c r="CSI14" s="2538"/>
      <c r="CSJ14" s="2538"/>
      <c r="CSK14" s="2538"/>
      <c r="CSL14" s="2538"/>
      <c r="CSM14" s="2538"/>
      <c r="CSN14" s="2538"/>
      <c r="CSO14" s="2538"/>
      <c r="CSP14" s="2538"/>
      <c r="CSQ14" s="2538"/>
      <c r="CSR14" s="2538"/>
      <c r="CSS14" s="2538"/>
      <c r="CST14" s="2538"/>
      <c r="CSU14" s="2538"/>
      <c r="CSV14" s="2538"/>
      <c r="CSW14" s="2538"/>
      <c r="CSX14" s="2538"/>
      <c r="CSY14" s="2538"/>
      <c r="CSZ14" s="2538"/>
      <c r="CTA14" s="2538"/>
      <c r="CTB14" s="2538"/>
      <c r="CTC14" s="2538"/>
      <c r="CTD14" s="2538"/>
      <c r="CTE14" s="2538"/>
      <c r="CTF14" s="2538"/>
      <c r="CTG14" s="2538"/>
      <c r="CTH14" s="2538"/>
      <c r="CTI14" s="2538"/>
      <c r="CTJ14" s="2538"/>
      <c r="CTK14" s="2538"/>
      <c r="CTL14" s="2538"/>
      <c r="CTM14" s="2538"/>
      <c r="CTN14" s="2538"/>
      <c r="CTO14" s="2538"/>
      <c r="CTP14" s="2538"/>
      <c r="CTQ14" s="2538"/>
      <c r="CTR14" s="2538"/>
      <c r="CTS14" s="2538"/>
      <c r="CTT14" s="2538"/>
      <c r="CTU14" s="2538"/>
      <c r="CTV14" s="2538"/>
      <c r="CTW14" s="2538"/>
      <c r="CTX14" s="2538"/>
      <c r="CTY14" s="2538"/>
      <c r="CTZ14" s="2538"/>
      <c r="CUA14" s="2538"/>
      <c r="CUB14" s="2538"/>
      <c r="CUC14" s="2538"/>
      <c r="CUD14" s="2538"/>
      <c r="CUE14" s="2538"/>
      <c r="CUF14" s="2538"/>
      <c r="CUG14" s="2538"/>
      <c r="CUH14" s="2538"/>
      <c r="CUI14" s="2538"/>
      <c r="CUJ14" s="2538"/>
      <c r="CUK14" s="2538"/>
      <c r="CUL14" s="2538"/>
      <c r="CUM14" s="2538"/>
      <c r="CUN14" s="2538"/>
      <c r="CUO14" s="2538"/>
      <c r="CUP14" s="2538"/>
      <c r="CUQ14" s="2538"/>
      <c r="CUR14" s="2538"/>
      <c r="CUS14" s="2538"/>
      <c r="CUT14" s="2538"/>
      <c r="CUU14" s="2538"/>
      <c r="CUV14" s="2538"/>
      <c r="CUW14" s="2538"/>
      <c r="CUX14" s="2538"/>
      <c r="CUY14" s="2538"/>
      <c r="CUZ14" s="2538"/>
      <c r="CVA14" s="2538"/>
      <c r="CVB14" s="2538"/>
      <c r="CVC14" s="2538"/>
      <c r="CVD14" s="2538"/>
      <c r="CVE14" s="2538"/>
      <c r="CVF14" s="2538"/>
      <c r="CVG14" s="2538"/>
      <c r="CVH14" s="2538"/>
      <c r="CVI14" s="2538"/>
      <c r="CVJ14" s="2538"/>
      <c r="CVK14" s="2538"/>
      <c r="CVL14" s="2538"/>
      <c r="CVM14" s="2538"/>
      <c r="CVN14" s="2538"/>
      <c r="CVO14" s="2538"/>
      <c r="CVP14" s="2538"/>
      <c r="CVQ14" s="2538"/>
      <c r="CVR14" s="2538"/>
      <c r="CVS14" s="2538"/>
      <c r="CVT14" s="2538"/>
      <c r="CVU14" s="2538"/>
      <c r="CVV14" s="2538"/>
      <c r="CVW14" s="2538"/>
      <c r="CVX14" s="2538"/>
      <c r="CVY14" s="2538"/>
      <c r="CVZ14" s="2538"/>
      <c r="CWA14" s="2538"/>
      <c r="CWB14" s="2538"/>
      <c r="CWC14" s="2538"/>
      <c r="CWD14" s="2538"/>
      <c r="CWE14" s="2538"/>
      <c r="CWF14" s="2538"/>
      <c r="CWG14" s="2538"/>
      <c r="CWH14" s="2538"/>
      <c r="CWI14" s="2538"/>
      <c r="CWJ14" s="2538"/>
      <c r="CWK14" s="2538"/>
      <c r="CWL14" s="2538"/>
      <c r="CWM14" s="2538"/>
      <c r="CWN14" s="2538"/>
      <c r="CWO14" s="2538"/>
      <c r="CWP14" s="2538"/>
      <c r="CWQ14" s="2538"/>
      <c r="CWR14" s="2538"/>
      <c r="CWS14" s="2538"/>
      <c r="CWT14" s="2538"/>
      <c r="CWU14" s="2538"/>
      <c r="CWV14" s="2538"/>
      <c r="CWW14" s="2538"/>
      <c r="CWX14" s="2538"/>
      <c r="CWY14" s="2538"/>
      <c r="CWZ14" s="2538"/>
      <c r="CXA14" s="2538"/>
      <c r="CXB14" s="2538"/>
      <c r="CXC14" s="2538"/>
      <c r="CXD14" s="2538"/>
      <c r="CXE14" s="2538"/>
      <c r="CXF14" s="2538"/>
      <c r="CXG14" s="2538"/>
      <c r="CXH14" s="2538"/>
      <c r="CXI14" s="2538"/>
      <c r="CXJ14" s="2538"/>
      <c r="CXK14" s="2538"/>
      <c r="CXL14" s="2538"/>
      <c r="CXM14" s="2538"/>
      <c r="CXN14" s="2538"/>
      <c r="CXO14" s="2538"/>
      <c r="CXP14" s="2538"/>
      <c r="CXQ14" s="2538"/>
      <c r="CXR14" s="2538"/>
      <c r="CXS14" s="2538"/>
      <c r="CXT14" s="2538"/>
      <c r="CXU14" s="2538"/>
      <c r="CXV14" s="2538"/>
      <c r="CXW14" s="2538"/>
      <c r="CXX14" s="2538"/>
      <c r="CXY14" s="2538"/>
      <c r="CXZ14" s="2538"/>
      <c r="CYA14" s="2538"/>
      <c r="CYB14" s="2538"/>
      <c r="CYC14" s="2538"/>
      <c r="CYD14" s="2538"/>
      <c r="CYE14" s="2538"/>
      <c r="CYF14" s="2538"/>
      <c r="CYG14" s="2538"/>
      <c r="CYH14" s="2538"/>
      <c r="CYI14" s="2538"/>
      <c r="CYJ14" s="2538"/>
      <c r="CYK14" s="2538"/>
      <c r="CYL14" s="2538"/>
      <c r="CYM14" s="2538"/>
      <c r="CYN14" s="2538"/>
      <c r="CYO14" s="2538"/>
      <c r="CYP14" s="2538"/>
      <c r="CYQ14" s="2538"/>
      <c r="CYR14" s="2538"/>
      <c r="CYS14" s="2538"/>
      <c r="CYT14" s="2538"/>
      <c r="CYU14" s="2538"/>
      <c r="CYV14" s="2538"/>
      <c r="CYW14" s="2538"/>
      <c r="CYX14" s="2538"/>
      <c r="CYY14" s="2538"/>
      <c r="CYZ14" s="2538"/>
      <c r="CZA14" s="2538"/>
      <c r="CZB14" s="2538"/>
      <c r="CZC14" s="2538"/>
      <c r="CZD14" s="2538"/>
      <c r="CZE14" s="2538"/>
      <c r="CZF14" s="2538"/>
      <c r="CZG14" s="2538"/>
      <c r="CZH14" s="2538"/>
      <c r="CZI14" s="2538"/>
      <c r="CZJ14" s="2538"/>
      <c r="CZK14" s="2538"/>
      <c r="CZL14" s="2538"/>
      <c r="CZM14" s="2538"/>
      <c r="CZN14" s="2538"/>
      <c r="CZO14" s="2538"/>
      <c r="CZP14" s="2538"/>
      <c r="CZQ14" s="2538"/>
      <c r="CZR14" s="2538"/>
      <c r="CZS14" s="2538"/>
      <c r="CZT14" s="2538"/>
      <c r="CZU14" s="2538"/>
      <c r="CZV14" s="2538"/>
      <c r="CZW14" s="2538"/>
      <c r="CZX14" s="2538"/>
      <c r="CZY14" s="2538"/>
      <c r="CZZ14" s="2538"/>
      <c r="DAA14" s="2538"/>
      <c r="DAB14" s="2538"/>
      <c r="DAC14" s="2538"/>
      <c r="DAD14" s="2538"/>
      <c r="DAE14" s="2538"/>
      <c r="DAF14" s="2538"/>
      <c r="DAG14" s="2538"/>
      <c r="DAH14" s="2538"/>
      <c r="DAI14" s="2538"/>
      <c r="DAJ14" s="2538"/>
      <c r="DAK14" s="2538"/>
      <c r="DAL14" s="2538"/>
      <c r="DAM14" s="2538"/>
      <c r="DAN14" s="2538"/>
      <c r="DAO14" s="2538"/>
      <c r="DAP14" s="2538"/>
      <c r="DAQ14" s="2538"/>
      <c r="DAR14" s="2538"/>
      <c r="DAS14" s="2538"/>
      <c r="DAT14" s="2538"/>
      <c r="DAU14" s="2538"/>
      <c r="DAV14" s="2538"/>
      <c r="DAW14" s="2538"/>
      <c r="DAX14" s="2538"/>
      <c r="DAY14" s="2538"/>
      <c r="DAZ14" s="2538"/>
      <c r="DBA14" s="2538"/>
      <c r="DBB14" s="2538"/>
      <c r="DBC14" s="2538"/>
      <c r="DBD14" s="2538"/>
      <c r="DBE14" s="2538"/>
      <c r="DBF14" s="2538"/>
      <c r="DBG14" s="2538"/>
      <c r="DBH14" s="2538"/>
      <c r="DBI14" s="2538"/>
      <c r="DBJ14" s="2538"/>
      <c r="DBK14" s="2538"/>
      <c r="DBL14" s="2538"/>
      <c r="DBM14" s="2538"/>
      <c r="DBN14" s="2538"/>
      <c r="DBO14" s="2538"/>
      <c r="DBP14" s="2538"/>
      <c r="DBQ14" s="2538"/>
      <c r="DBR14" s="2538"/>
      <c r="DBS14" s="2538"/>
      <c r="DBT14" s="2538"/>
      <c r="DBU14" s="2538"/>
      <c r="DBV14" s="2538"/>
      <c r="DBW14" s="2538"/>
      <c r="DBX14" s="2538"/>
      <c r="DBY14" s="2538"/>
      <c r="DBZ14" s="2538"/>
      <c r="DCA14" s="2538"/>
      <c r="DCB14" s="2538"/>
      <c r="DCC14" s="2538"/>
      <c r="DCD14" s="2538"/>
      <c r="DCE14" s="2538"/>
      <c r="DCF14" s="2538"/>
      <c r="DCG14" s="2538"/>
      <c r="DCH14" s="2538"/>
      <c r="DCI14" s="2538"/>
      <c r="DCJ14" s="2538"/>
      <c r="DCK14" s="2538"/>
      <c r="DCL14" s="2538"/>
      <c r="DCM14" s="2538"/>
      <c r="DCN14" s="2538"/>
      <c r="DCO14" s="2538"/>
      <c r="DCP14" s="2538"/>
      <c r="DCQ14" s="2538"/>
      <c r="DCR14" s="2538"/>
      <c r="DCS14" s="2538"/>
      <c r="DCT14" s="2538"/>
      <c r="DCU14" s="2538"/>
      <c r="DCV14" s="2538"/>
      <c r="DCW14" s="2538"/>
      <c r="DCX14" s="2538"/>
      <c r="DCY14" s="2538"/>
      <c r="DCZ14" s="2538"/>
      <c r="DDA14" s="2538"/>
      <c r="DDB14" s="2538"/>
      <c r="DDC14" s="2538"/>
      <c r="DDD14" s="2538"/>
      <c r="DDE14" s="2538"/>
      <c r="DDF14" s="2538"/>
      <c r="DDG14" s="2538"/>
      <c r="DDH14" s="2538"/>
      <c r="DDI14" s="2538"/>
      <c r="DDJ14" s="2538"/>
      <c r="DDK14" s="2538"/>
      <c r="DDL14" s="2538"/>
      <c r="DDM14" s="2538"/>
      <c r="DDN14" s="2538"/>
      <c r="DDO14" s="2538"/>
      <c r="DDP14" s="2538"/>
      <c r="DDQ14" s="2538"/>
      <c r="DDR14" s="2538"/>
      <c r="DDS14" s="2538"/>
      <c r="DDT14" s="2538"/>
      <c r="DDU14" s="2538"/>
      <c r="DDV14" s="2538"/>
      <c r="DDW14" s="2538"/>
      <c r="DDX14" s="2538"/>
      <c r="DDY14" s="2538"/>
      <c r="DDZ14" s="2538"/>
      <c r="DEA14" s="2538"/>
      <c r="DEB14" s="2538"/>
      <c r="DEC14" s="2538"/>
      <c r="DED14" s="2538"/>
      <c r="DEE14" s="2538"/>
      <c r="DEF14" s="2538"/>
      <c r="DEG14" s="2538"/>
      <c r="DEH14" s="2538"/>
      <c r="DEI14" s="2538"/>
      <c r="DEJ14" s="2538"/>
      <c r="DEK14" s="2538"/>
      <c r="DEL14" s="2538"/>
      <c r="DEM14" s="2538"/>
      <c r="DEN14" s="2538"/>
      <c r="DEO14" s="2538"/>
      <c r="DEP14" s="2538"/>
      <c r="DEQ14" s="2538"/>
      <c r="DER14" s="2538"/>
      <c r="DES14" s="2538"/>
      <c r="DET14" s="2538"/>
      <c r="DEU14" s="2538"/>
      <c r="DEV14" s="2538"/>
      <c r="DEW14" s="2538"/>
      <c r="DEX14" s="2538"/>
      <c r="DEY14" s="2538"/>
      <c r="DEZ14" s="2538"/>
      <c r="DFA14" s="2538"/>
      <c r="DFB14" s="2538"/>
      <c r="DFC14" s="2538"/>
      <c r="DFD14" s="2538"/>
      <c r="DFE14" s="2538"/>
      <c r="DFF14" s="2538"/>
      <c r="DFG14" s="2538"/>
      <c r="DFH14" s="2538"/>
      <c r="DFI14" s="2538"/>
      <c r="DFJ14" s="2538"/>
      <c r="DFK14" s="2538"/>
      <c r="DFL14" s="2538"/>
      <c r="DFM14" s="2538"/>
      <c r="DFN14" s="2538"/>
      <c r="DFO14" s="2538"/>
      <c r="DFP14" s="2538"/>
      <c r="DFQ14" s="2538"/>
      <c r="DFR14" s="2538"/>
      <c r="DFS14" s="2538"/>
      <c r="DFT14" s="2538"/>
      <c r="DFU14" s="2538"/>
      <c r="DFV14" s="2538"/>
      <c r="DFW14" s="2538"/>
      <c r="DFX14" s="2538"/>
      <c r="DFY14" s="2538"/>
      <c r="DFZ14" s="2538"/>
      <c r="DGA14" s="2538"/>
      <c r="DGB14" s="2538"/>
      <c r="DGC14" s="2538"/>
      <c r="DGD14" s="2538"/>
      <c r="DGE14" s="2538"/>
      <c r="DGF14" s="2538"/>
      <c r="DGG14" s="2538"/>
      <c r="DGH14" s="2538"/>
      <c r="DGI14" s="2538"/>
      <c r="DGJ14" s="2538"/>
      <c r="DGK14" s="2538"/>
      <c r="DGL14" s="2538"/>
      <c r="DGM14" s="2538"/>
      <c r="DGN14" s="2538"/>
      <c r="DGO14" s="2538"/>
      <c r="DGP14" s="2538"/>
      <c r="DGQ14" s="2538"/>
      <c r="DGR14" s="2538"/>
      <c r="DGS14" s="2538"/>
      <c r="DGT14" s="2538"/>
      <c r="DGU14" s="2538"/>
      <c r="DGV14" s="2538"/>
      <c r="DGW14" s="2538"/>
      <c r="DGX14" s="2538"/>
      <c r="DGY14" s="2538"/>
      <c r="DGZ14" s="2538"/>
      <c r="DHA14" s="2538"/>
      <c r="DHB14" s="2538"/>
      <c r="DHC14" s="2538"/>
      <c r="DHD14" s="2538"/>
      <c r="DHE14" s="2538"/>
      <c r="DHF14" s="2538"/>
      <c r="DHG14" s="2538"/>
      <c r="DHH14" s="2538"/>
      <c r="DHI14" s="2538"/>
      <c r="DHJ14" s="2538"/>
      <c r="DHK14" s="2538"/>
      <c r="DHL14" s="2538"/>
      <c r="DHM14" s="2538"/>
      <c r="DHN14" s="2538"/>
      <c r="DHO14" s="2538"/>
      <c r="DHP14" s="2538"/>
      <c r="DHQ14" s="2538"/>
      <c r="DHR14" s="2538"/>
      <c r="DHS14" s="2538"/>
      <c r="DHT14" s="2538"/>
      <c r="DHU14" s="2538"/>
      <c r="DHV14" s="2538"/>
      <c r="DHW14" s="2538"/>
      <c r="DHX14" s="2538"/>
      <c r="DHY14" s="2538"/>
      <c r="DHZ14" s="2538"/>
      <c r="DIA14" s="2538"/>
      <c r="DIB14" s="2538"/>
      <c r="DIC14" s="2538"/>
      <c r="DID14" s="2538"/>
      <c r="DIE14" s="2538"/>
      <c r="DIF14" s="2538"/>
      <c r="DIG14" s="2538"/>
      <c r="DIH14" s="2538"/>
      <c r="DII14" s="2538"/>
      <c r="DIJ14" s="2538"/>
      <c r="DIK14" s="2538"/>
      <c r="DIL14" s="2538"/>
      <c r="DIM14" s="2538"/>
      <c r="DIN14" s="2538"/>
      <c r="DIO14" s="2538"/>
      <c r="DIP14" s="2538"/>
      <c r="DIQ14" s="2538"/>
      <c r="DIR14" s="2538"/>
      <c r="DIS14" s="2538"/>
      <c r="DIT14" s="2538"/>
      <c r="DIU14" s="2538"/>
      <c r="DIV14" s="2538"/>
      <c r="DIW14" s="2538"/>
      <c r="DIX14" s="2538"/>
      <c r="DIY14" s="2538"/>
      <c r="DIZ14" s="2538"/>
      <c r="DJA14" s="2538"/>
      <c r="DJB14" s="2538"/>
      <c r="DJC14" s="2538"/>
      <c r="DJD14" s="2538"/>
      <c r="DJE14" s="2538"/>
      <c r="DJF14" s="2538"/>
      <c r="DJG14" s="2538"/>
      <c r="DJH14" s="2538"/>
      <c r="DJI14" s="2538"/>
      <c r="DJJ14" s="2538"/>
      <c r="DJK14" s="2538"/>
      <c r="DJL14" s="2538"/>
      <c r="DJM14" s="2538"/>
      <c r="DJN14" s="2538"/>
      <c r="DJO14" s="2538"/>
      <c r="DJP14" s="2538"/>
      <c r="DJQ14" s="2538"/>
      <c r="DJR14" s="2538"/>
      <c r="DJS14" s="2538"/>
      <c r="DJT14" s="2538"/>
      <c r="DJU14" s="2538"/>
      <c r="DJV14" s="2538"/>
      <c r="DJW14" s="2538"/>
      <c r="DJX14" s="2538"/>
      <c r="DJY14" s="2538"/>
      <c r="DJZ14" s="2538"/>
      <c r="DKA14" s="2538"/>
      <c r="DKB14" s="2538"/>
      <c r="DKC14" s="2538"/>
      <c r="DKD14" s="2538"/>
      <c r="DKE14" s="2538"/>
      <c r="DKF14" s="2538"/>
      <c r="DKG14" s="2538"/>
      <c r="DKH14" s="2538"/>
      <c r="DKI14" s="2538"/>
      <c r="DKJ14" s="2538"/>
      <c r="DKK14" s="2538"/>
      <c r="DKL14" s="2538"/>
      <c r="DKM14" s="2538"/>
      <c r="DKN14" s="2538"/>
      <c r="DKO14" s="2538"/>
      <c r="DKP14" s="2538"/>
      <c r="DKQ14" s="2538"/>
      <c r="DKR14" s="2538"/>
      <c r="DKS14" s="2538"/>
      <c r="DKT14" s="2538"/>
      <c r="DKU14" s="2538"/>
      <c r="DKV14" s="2538"/>
      <c r="DKW14" s="2538"/>
      <c r="DKX14" s="2538"/>
      <c r="DKY14" s="2538"/>
      <c r="DKZ14" s="2538"/>
      <c r="DLA14" s="2538"/>
      <c r="DLB14" s="2538"/>
      <c r="DLC14" s="2538"/>
      <c r="DLD14" s="2538"/>
      <c r="DLE14" s="2538"/>
      <c r="DLF14" s="2538"/>
      <c r="DLG14" s="2538"/>
      <c r="DLH14" s="2538"/>
      <c r="DLI14" s="2538"/>
      <c r="DLJ14" s="2538"/>
      <c r="DLK14" s="2538"/>
      <c r="DLL14" s="2538"/>
      <c r="DLM14" s="2538"/>
      <c r="DLN14" s="2538"/>
      <c r="DLO14" s="2538"/>
      <c r="DLP14" s="2538"/>
      <c r="DLQ14" s="2538"/>
      <c r="DLR14" s="2538"/>
      <c r="DLS14" s="2538"/>
      <c r="DLT14" s="2538"/>
      <c r="DLU14" s="2538"/>
      <c r="DLV14" s="2538"/>
      <c r="DLW14" s="2538"/>
      <c r="DLX14" s="2538"/>
      <c r="DLY14" s="2538"/>
      <c r="DLZ14" s="2538"/>
      <c r="DMA14" s="2538"/>
      <c r="DMB14" s="2538"/>
      <c r="DMC14" s="2538"/>
      <c r="DMD14" s="2538"/>
      <c r="DME14" s="2538"/>
      <c r="DMF14" s="2538"/>
      <c r="DMG14" s="2538"/>
      <c r="DMH14" s="2538"/>
      <c r="DMI14" s="2538"/>
      <c r="DMJ14" s="2538"/>
      <c r="DMK14" s="2538"/>
      <c r="DML14" s="2538"/>
      <c r="DMM14" s="2538"/>
      <c r="DMN14" s="2538"/>
      <c r="DMO14" s="2538"/>
      <c r="DMP14" s="2538"/>
      <c r="DMQ14" s="2538"/>
      <c r="DMR14" s="2538"/>
      <c r="DMS14" s="2538"/>
      <c r="DMT14" s="2538"/>
      <c r="DMU14" s="2538"/>
      <c r="DMV14" s="2538"/>
      <c r="DMW14" s="2538"/>
      <c r="DMX14" s="2538"/>
      <c r="DMY14" s="2538"/>
      <c r="DMZ14" s="2538"/>
      <c r="DNA14" s="2538"/>
      <c r="DNB14" s="2538"/>
      <c r="DNC14" s="2538"/>
      <c r="DND14" s="2538"/>
      <c r="DNE14" s="2538"/>
      <c r="DNF14" s="2538"/>
      <c r="DNG14" s="2538"/>
      <c r="DNH14" s="2538"/>
      <c r="DNI14" s="2538"/>
      <c r="DNJ14" s="2538"/>
      <c r="DNK14" s="2538"/>
      <c r="DNL14" s="2538"/>
      <c r="DNM14" s="2538"/>
      <c r="DNN14" s="2538"/>
      <c r="DNO14" s="2538"/>
      <c r="DNP14" s="2538"/>
      <c r="DNQ14" s="2538"/>
      <c r="DNR14" s="2538"/>
      <c r="DNS14" s="2538"/>
      <c r="DNT14" s="2538"/>
      <c r="DNU14" s="2538"/>
      <c r="DNV14" s="2538"/>
      <c r="DNW14" s="2538"/>
      <c r="DNX14" s="2538"/>
      <c r="DNY14" s="2538"/>
      <c r="DNZ14" s="2538"/>
      <c r="DOA14" s="2538"/>
      <c r="DOB14" s="2538"/>
      <c r="DOC14" s="2538"/>
      <c r="DOD14" s="2538"/>
      <c r="DOE14" s="2538"/>
      <c r="DOF14" s="2538"/>
      <c r="DOG14" s="2538"/>
      <c r="DOH14" s="2538"/>
      <c r="DOI14" s="2538"/>
      <c r="DOJ14" s="2538"/>
      <c r="DOK14" s="2538"/>
      <c r="DOL14" s="2538"/>
      <c r="DOM14" s="2538"/>
      <c r="DON14" s="2538"/>
      <c r="DOO14" s="2538"/>
      <c r="DOP14" s="2538"/>
      <c r="DOQ14" s="2538"/>
      <c r="DOR14" s="2538"/>
      <c r="DOS14" s="2538"/>
      <c r="DOT14" s="2538"/>
      <c r="DOU14" s="2538"/>
      <c r="DOV14" s="2538"/>
      <c r="DOW14" s="2538"/>
      <c r="DOX14" s="2538"/>
      <c r="DOY14" s="2538"/>
      <c r="DOZ14" s="2538"/>
      <c r="DPA14" s="2538"/>
      <c r="DPB14" s="2538"/>
      <c r="DPC14" s="2538"/>
      <c r="DPD14" s="2538"/>
      <c r="DPE14" s="2538"/>
      <c r="DPF14" s="2538"/>
      <c r="DPG14" s="2538"/>
      <c r="DPH14" s="2538"/>
      <c r="DPI14" s="2538"/>
      <c r="DPJ14" s="2538"/>
      <c r="DPK14" s="2538"/>
      <c r="DPL14" s="2538"/>
      <c r="DPM14" s="2538"/>
      <c r="DPN14" s="2538"/>
      <c r="DPO14" s="2538"/>
      <c r="DPP14" s="2538"/>
      <c r="DPQ14" s="2538"/>
      <c r="DPR14" s="2538"/>
      <c r="DPS14" s="2538"/>
      <c r="DPT14" s="2538"/>
      <c r="DPU14" s="2538"/>
      <c r="DPV14" s="2538"/>
      <c r="DPW14" s="2538"/>
      <c r="DPX14" s="2538"/>
      <c r="DPY14" s="2538"/>
      <c r="DPZ14" s="2538"/>
      <c r="DQA14" s="2538"/>
      <c r="DQB14" s="2538"/>
      <c r="DQC14" s="2538"/>
      <c r="DQD14" s="2538"/>
      <c r="DQE14" s="2538"/>
      <c r="DQF14" s="2538"/>
      <c r="DQG14" s="2538"/>
      <c r="DQH14" s="2538"/>
      <c r="DQI14" s="2538"/>
      <c r="DQJ14" s="2538"/>
      <c r="DQK14" s="2538"/>
      <c r="DQL14" s="2538"/>
      <c r="DQM14" s="2538"/>
      <c r="DQN14" s="2538"/>
      <c r="DQO14" s="2538"/>
      <c r="DQP14" s="2538"/>
      <c r="DQQ14" s="2538"/>
      <c r="DQR14" s="2538"/>
      <c r="DQS14" s="2538"/>
      <c r="DQT14" s="2538"/>
      <c r="DQU14" s="2538"/>
      <c r="DQV14" s="2538"/>
      <c r="DQW14" s="2538"/>
      <c r="DQX14" s="2538"/>
      <c r="DQY14" s="2538"/>
      <c r="DQZ14" s="2538"/>
      <c r="DRA14" s="2538"/>
      <c r="DRB14" s="2538"/>
      <c r="DRC14" s="2538"/>
      <c r="DRD14" s="2538"/>
      <c r="DRE14" s="2538"/>
      <c r="DRF14" s="2538"/>
      <c r="DRG14" s="2538"/>
      <c r="DRH14" s="2538"/>
      <c r="DRI14" s="2538"/>
      <c r="DRJ14" s="2538"/>
      <c r="DRK14" s="2538"/>
      <c r="DRL14" s="2538"/>
      <c r="DRM14" s="2538"/>
      <c r="DRN14" s="2538"/>
      <c r="DRO14" s="2538"/>
      <c r="DRP14" s="2538"/>
      <c r="DRQ14" s="2538"/>
      <c r="DRR14" s="2538"/>
      <c r="DRS14" s="2538"/>
      <c r="DRT14" s="2538"/>
      <c r="DRU14" s="2538"/>
      <c r="DRV14" s="2538"/>
      <c r="DRW14" s="2538"/>
      <c r="DRX14" s="2538"/>
      <c r="DRY14" s="2538"/>
      <c r="DRZ14" s="2538"/>
      <c r="DSA14" s="2538"/>
      <c r="DSB14" s="2538"/>
      <c r="DSC14" s="2538"/>
      <c r="DSD14" s="2538"/>
      <c r="DSE14" s="2538"/>
      <c r="DSF14" s="2538"/>
      <c r="DSG14" s="2538"/>
      <c r="DSH14" s="2538"/>
      <c r="DSI14" s="2538"/>
      <c r="DSJ14" s="2538"/>
      <c r="DSK14" s="2538"/>
      <c r="DSL14" s="2538"/>
      <c r="DSM14" s="2538"/>
      <c r="DSN14" s="2538"/>
      <c r="DSO14" s="2538"/>
      <c r="DSP14" s="2538"/>
      <c r="DSQ14" s="2538"/>
      <c r="DSR14" s="2538"/>
      <c r="DSS14" s="2538"/>
      <c r="DST14" s="2538"/>
      <c r="DSU14" s="2538"/>
      <c r="DSV14" s="2538"/>
      <c r="DSW14" s="2538"/>
      <c r="DSX14" s="2538"/>
      <c r="DSY14" s="2538"/>
      <c r="DSZ14" s="2538"/>
      <c r="DTA14" s="2538"/>
      <c r="DTB14" s="2538"/>
      <c r="DTC14" s="2538"/>
      <c r="DTD14" s="2538"/>
      <c r="DTE14" s="2538"/>
      <c r="DTF14" s="2538"/>
      <c r="DTG14" s="2538"/>
      <c r="DTH14" s="2538"/>
      <c r="DTI14" s="2538"/>
      <c r="DTJ14" s="2538"/>
      <c r="DTK14" s="2538"/>
      <c r="DTL14" s="2538"/>
      <c r="DTM14" s="2538"/>
      <c r="DTN14" s="2538"/>
      <c r="DTO14" s="2538"/>
      <c r="DTP14" s="2538"/>
      <c r="DTQ14" s="2538"/>
      <c r="DTR14" s="2538"/>
      <c r="DTS14" s="2538"/>
      <c r="DTT14" s="2538"/>
      <c r="DTU14" s="2538"/>
      <c r="DTV14" s="2538"/>
      <c r="DTW14" s="2538"/>
      <c r="DTX14" s="2538"/>
      <c r="DTY14" s="2538"/>
      <c r="DTZ14" s="2538"/>
      <c r="DUA14" s="2538"/>
      <c r="DUB14" s="2538"/>
      <c r="DUC14" s="2538"/>
      <c r="DUD14" s="2538"/>
      <c r="DUE14" s="2538"/>
      <c r="DUF14" s="2538"/>
      <c r="DUG14" s="2538"/>
      <c r="DUH14" s="2538"/>
      <c r="DUI14" s="2538"/>
      <c r="DUJ14" s="2538"/>
      <c r="DUK14" s="2538"/>
      <c r="DUL14" s="2538"/>
      <c r="DUM14" s="2538"/>
      <c r="DUN14" s="2538"/>
      <c r="DUO14" s="2538"/>
      <c r="DUP14" s="2538"/>
      <c r="DUQ14" s="2538"/>
      <c r="DUR14" s="2538"/>
      <c r="DUS14" s="2538"/>
      <c r="DUT14" s="2538"/>
      <c r="DUU14" s="2538"/>
      <c r="DUV14" s="2538"/>
      <c r="DUW14" s="2538"/>
      <c r="DUX14" s="2538"/>
      <c r="DUY14" s="2538"/>
      <c r="DUZ14" s="2538"/>
      <c r="DVA14" s="2538"/>
      <c r="DVB14" s="2538"/>
      <c r="DVC14" s="2538"/>
      <c r="DVD14" s="2538"/>
      <c r="DVE14" s="2538"/>
      <c r="DVF14" s="2538"/>
      <c r="DVG14" s="2538"/>
      <c r="DVH14" s="2538"/>
      <c r="DVI14" s="2538"/>
      <c r="DVJ14" s="2538"/>
      <c r="DVK14" s="2538"/>
      <c r="DVL14" s="2538"/>
      <c r="DVM14" s="2538"/>
      <c r="DVN14" s="2538"/>
      <c r="DVO14" s="2538"/>
      <c r="DVP14" s="2538"/>
      <c r="DVQ14" s="2538"/>
      <c r="DVR14" s="2538"/>
      <c r="DVS14" s="2538"/>
      <c r="DVT14" s="2538"/>
      <c r="DVU14" s="2538"/>
      <c r="DVV14" s="2538"/>
      <c r="DVW14" s="2538"/>
      <c r="DVX14" s="2538"/>
      <c r="DVY14" s="2538"/>
      <c r="DVZ14" s="2538"/>
      <c r="DWA14" s="2538"/>
      <c r="DWB14" s="2538"/>
      <c r="DWC14" s="2538"/>
      <c r="DWD14" s="2538"/>
      <c r="DWE14" s="2538"/>
      <c r="DWF14" s="2538"/>
      <c r="DWG14" s="2538"/>
      <c r="DWH14" s="2538"/>
      <c r="DWI14" s="2538"/>
      <c r="DWJ14" s="2538"/>
      <c r="DWK14" s="2538"/>
      <c r="DWL14" s="2538"/>
      <c r="DWM14" s="2538"/>
      <c r="DWN14" s="2538"/>
      <c r="DWO14" s="2538"/>
      <c r="DWP14" s="2538"/>
      <c r="DWQ14" s="2538"/>
      <c r="DWR14" s="2538"/>
      <c r="DWS14" s="2538"/>
      <c r="DWT14" s="2538"/>
      <c r="DWU14" s="2538"/>
      <c r="DWV14" s="2538"/>
      <c r="DWW14" s="2538"/>
      <c r="DWX14" s="2538"/>
      <c r="DWY14" s="2538"/>
      <c r="DWZ14" s="2538"/>
      <c r="DXA14" s="2538"/>
      <c r="DXB14" s="2538"/>
      <c r="DXC14" s="2538"/>
      <c r="DXD14" s="2538"/>
      <c r="DXE14" s="2538"/>
      <c r="DXF14" s="2538"/>
      <c r="DXG14" s="2538"/>
      <c r="DXH14" s="2538"/>
      <c r="DXI14" s="2538"/>
      <c r="DXJ14" s="2538"/>
      <c r="DXK14" s="2538"/>
      <c r="DXL14" s="2538"/>
      <c r="DXM14" s="2538"/>
      <c r="DXN14" s="2538"/>
      <c r="DXO14" s="2538"/>
      <c r="DXP14" s="2538"/>
      <c r="DXQ14" s="2538"/>
      <c r="DXR14" s="2538"/>
      <c r="DXS14" s="2538"/>
      <c r="DXT14" s="2538"/>
      <c r="DXU14" s="2538"/>
      <c r="DXV14" s="2538"/>
      <c r="DXW14" s="2538"/>
      <c r="DXX14" s="2538"/>
      <c r="DXY14" s="2538"/>
      <c r="DXZ14" s="2538"/>
      <c r="DYA14" s="2538"/>
      <c r="DYB14" s="2538"/>
      <c r="DYC14" s="2538"/>
      <c r="DYD14" s="2538"/>
      <c r="DYE14" s="2538"/>
      <c r="DYF14" s="2538"/>
      <c r="DYG14" s="2538"/>
      <c r="DYH14" s="2538"/>
      <c r="DYI14" s="2538"/>
      <c r="DYJ14" s="2538"/>
      <c r="DYK14" s="2538"/>
      <c r="DYL14" s="2538"/>
      <c r="DYM14" s="2538"/>
      <c r="DYN14" s="2538"/>
      <c r="DYO14" s="2538"/>
      <c r="DYP14" s="2538"/>
      <c r="DYQ14" s="2538"/>
      <c r="DYR14" s="2538"/>
      <c r="DYS14" s="2538"/>
      <c r="DYT14" s="2538"/>
      <c r="DYU14" s="2538"/>
      <c r="DYV14" s="2538"/>
      <c r="DYW14" s="2538"/>
      <c r="DYX14" s="2538"/>
      <c r="DYY14" s="2538"/>
      <c r="DYZ14" s="2538"/>
      <c r="DZA14" s="2538"/>
      <c r="DZB14" s="2538"/>
      <c r="DZC14" s="2538"/>
      <c r="DZD14" s="2538"/>
      <c r="DZE14" s="2538"/>
      <c r="DZF14" s="2538"/>
      <c r="DZG14" s="2538"/>
      <c r="DZH14" s="2538"/>
      <c r="DZI14" s="2538"/>
      <c r="DZJ14" s="2538"/>
      <c r="DZK14" s="2538"/>
      <c r="DZL14" s="2538"/>
      <c r="DZM14" s="2538"/>
      <c r="DZN14" s="2538"/>
      <c r="DZO14" s="2538"/>
      <c r="DZP14" s="2538"/>
      <c r="DZQ14" s="2538"/>
      <c r="DZR14" s="2538"/>
      <c r="DZS14" s="2538"/>
      <c r="DZT14" s="2538"/>
      <c r="DZU14" s="2538"/>
      <c r="DZV14" s="2538"/>
      <c r="DZW14" s="2538"/>
      <c r="DZX14" s="2538"/>
      <c r="DZY14" s="2538"/>
      <c r="DZZ14" s="2538"/>
      <c r="EAA14" s="2538"/>
      <c r="EAB14" s="2538"/>
      <c r="EAC14" s="2538"/>
      <c r="EAD14" s="2538"/>
      <c r="EAE14" s="2538"/>
      <c r="EAF14" s="2538"/>
      <c r="EAG14" s="2538"/>
      <c r="EAH14" s="2538"/>
      <c r="EAI14" s="2538"/>
      <c r="EAJ14" s="2538"/>
      <c r="EAK14" s="2538"/>
      <c r="EAL14" s="2538"/>
      <c r="EAM14" s="2538"/>
      <c r="EAN14" s="2538"/>
      <c r="EAO14" s="2538"/>
      <c r="EAP14" s="2538"/>
      <c r="EAQ14" s="2538"/>
      <c r="EAR14" s="2538"/>
      <c r="EAS14" s="2538"/>
      <c r="EAT14" s="2538"/>
      <c r="EAU14" s="2538"/>
      <c r="EAV14" s="2538"/>
      <c r="EAW14" s="2538"/>
      <c r="EAX14" s="2538"/>
      <c r="EAY14" s="2538"/>
      <c r="EAZ14" s="2538"/>
      <c r="EBA14" s="2538"/>
      <c r="EBB14" s="2538"/>
      <c r="EBC14" s="2538"/>
      <c r="EBD14" s="2538"/>
      <c r="EBE14" s="2538"/>
      <c r="EBF14" s="2538"/>
      <c r="EBG14" s="2538"/>
      <c r="EBH14" s="2538"/>
      <c r="EBI14" s="2538"/>
      <c r="EBJ14" s="2538"/>
      <c r="EBK14" s="2538"/>
      <c r="EBL14" s="2538"/>
      <c r="EBM14" s="2538"/>
      <c r="EBN14" s="2538"/>
      <c r="EBO14" s="2538"/>
      <c r="EBP14" s="2538"/>
      <c r="EBQ14" s="2538"/>
      <c r="EBR14" s="2538"/>
      <c r="EBS14" s="2538"/>
      <c r="EBT14" s="2538"/>
      <c r="EBU14" s="2538"/>
      <c r="EBV14" s="2538"/>
      <c r="EBW14" s="2538"/>
      <c r="EBX14" s="2538"/>
      <c r="EBY14" s="2538"/>
      <c r="EBZ14" s="2538"/>
      <c r="ECA14" s="2538"/>
      <c r="ECB14" s="2538"/>
      <c r="ECC14" s="2538"/>
      <c r="ECD14" s="2538"/>
      <c r="ECE14" s="2538"/>
      <c r="ECF14" s="2538"/>
      <c r="ECG14" s="2538"/>
      <c r="ECH14" s="2538"/>
      <c r="ECI14" s="2538"/>
      <c r="ECJ14" s="2538"/>
      <c r="ECK14" s="2538"/>
      <c r="ECL14" s="2538"/>
      <c r="ECM14" s="2538"/>
      <c r="ECN14" s="2538"/>
      <c r="ECO14" s="2538"/>
      <c r="ECP14" s="2538"/>
      <c r="ECQ14" s="2538"/>
      <c r="ECR14" s="2538"/>
      <c r="ECS14" s="2538"/>
      <c r="ECT14" s="2538"/>
      <c r="ECU14" s="2538"/>
      <c r="ECV14" s="2538"/>
      <c r="ECW14" s="2538"/>
      <c r="ECX14" s="2538"/>
      <c r="ECY14" s="2538"/>
      <c r="ECZ14" s="2538"/>
      <c r="EDA14" s="2538"/>
      <c r="EDB14" s="2538"/>
      <c r="EDC14" s="2538"/>
      <c r="EDD14" s="2538"/>
      <c r="EDE14" s="2538"/>
      <c r="EDF14" s="2538"/>
      <c r="EDG14" s="2538"/>
      <c r="EDH14" s="2538"/>
      <c r="EDI14" s="2538"/>
      <c r="EDJ14" s="2538"/>
      <c r="EDK14" s="2538"/>
      <c r="EDL14" s="2538"/>
      <c r="EDM14" s="2538"/>
      <c r="EDN14" s="2538"/>
      <c r="EDO14" s="2538"/>
      <c r="EDP14" s="2538"/>
      <c r="EDQ14" s="2538"/>
      <c r="EDR14" s="2538"/>
      <c r="EDS14" s="2538"/>
      <c r="EDT14" s="2538"/>
      <c r="EDU14" s="2538"/>
      <c r="EDV14" s="2538"/>
      <c r="EDW14" s="2538"/>
      <c r="EDX14" s="2538"/>
      <c r="EDY14" s="2538"/>
      <c r="EDZ14" s="2538"/>
      <c r="EEA14" s="2538"/>
      <c r="EEB14" s="2538"/>
      <c r="EEC14" s="2538"/>
      <c r="EED14" s="2538"/>
      <c r="EEE14" s="2538"/>
      <c r="EEF14" s="2538"/>
      <c r="EEG14" s="2538"/>
      <c r="EEH14" s="2538"/>
      <c r="EEI14" s="2538"/>
      <c r="EEJ14" s="2538"/>
      <c r="EEK14" s="2538"/>
      <c r="EEL14" s="2538"/>
      <c r="EEM14" s="2538"/>
      <c r="EEN14" s="2538"/>
      <c r="EEO14" s="2538"/>
      <c r="EEP14" s="2538"/>
      <c r="EEQ14" s="2538"/>
      <c r="EER14" s="2538"/>
      <c r="EES14" s="2538"/>
      <c r="EET14" s="2538"/>
      <c r="EEU14" s="2538"/>
      <c r="EEV14" s="2538"/>
      <c r="EEW14" s="2538"/>
      <c r="EEX14" s="2538"/>
      <c r="EEY14" s="2538"/>
      <c r="EEZ14" s="2538"/>
      <c r="EFA14" s="2538"/>
      <c r="EFB14" s="2538"/>
      <c r="EFC14" s="2538"/>
      <c r="EFD14" s="2538"/>
      <c r="EFE14" s="2538"/>
      <c r="EFF14" s="2538"/>
      <c r="EFG14" s="2538"/>
      <c r="EFH14" s="2538"/>
      <c r="EFI14" s="2538"/>
      <c r="EFJ14" s="2538"/>
      <c r="EFK14" s="2538"/>
      <c r="EFL14" s="2538"/>
      <c r="EFM14" s="2538"/>
      <c r="EFN14" s="2538"/>
      <c r="EFO14" s="2538"/>
      <c r="EFP14" s="2538"/>
      <c r="EFQ14" s="2538"/>
      <c r="EFR14" s="2538"/>
      <c r="EFS14" s="2538"/>
      <c r="EFT14" s="2538"/>
      <c r="EFU14" s="2538"/>
      <c r="EFV14" s="2538"/>
      <c r="EFW14" s="2538"/>
      <c r="EFX14" s="2538"/>
      <c r="EFY14" s="2538"/>
      <c r="EFZ14" s="2538"/>
      <c r="EGA14" s="2538"/>
      <c r="EGB14" s="2538"/>
      <c r="EGC14" s="2538"/>
      <c r="EGD14" s="2538"/>
      <c r="EGE14" s="2538"/>
      <c r="EGF14" s="2538"/>
      <c r="EGG14" s="2538"/>
      <c r="EGH14" s="2538"/>
      <c r="EGI14" s="2538"/>
      <c r="EGJ14" s="2538"/>
      <c r="EGK14" s="2538"/>
      <c r="EGL14" s="2538"/>
      <c r="EGM14" s="2538"/>
      <c r="EGN14" s="2538"/>
      <c r="EGO14" s="2538"/>
      <c r="EGP14" s="2538"/>
      <c r="EGQ14" s="2538"/>
      <c r="EGR14" s="2538"/>
      <c r="EGS14" s="2538"/>
      <c r="EGT14" s="2538"/>
      <c r="EGU14" s="2538"/>
      <c r="EGV14" s="2538"/>
      <c r="EGW14" s="2538"/>
      <c r="EGX14" s="2538"/>
      <c r="EGY14" s="2538"/>
      <c r="EGZ14" s="2538"/>
      <c r="EHA14" s="2538"/>
      <c r="EHB14" s="2538"/>
      <c r="EHC14" s="2538"/>
      <c r="EHD14" s="2538"/>
      <c r="EHE14" s="2538"/>
      <c r="EHF14" s="2538"/>
      <c r="EHG14" s="2538"/>
      <c r="EHH14" s="2538"/>
      <c r="EHI14" s="2538"/>
      <c r="EHJ14" s="2538"/>
      <c r="EHK14" s="2538"/>
      <c r="EHL14" s="2538"/>
      <c r="EHM14" s="2538"/>
      <c r="EHN14" s="2538"/>
      <c r="EHO14" s="2538"/>
      <c r="EHP14" s="2538"/>
      <c r="EHQ14" s="2538"/>
      <c r="EHR14" s="2538"/>
      <c r="EHS14" s="2538"/>
      <c r="EHT14" s="2538"/>
      <c r="EHU14" s="2538"/>
      <c r="EHV14" s="2538"/>
      <c r="EHW14" s="2538"/>
      <c r="EHX14" s="2538"/>
      <c r="EHY14" s="2538"/>
      <c r="EHZ14" s="2538"/>
      <c r="EIA14" s="2538"/>
      <c r="EIB14" s="2538"/>
      <c r="EIC14" s="2538"/>
      <c r="EID14" s="2538"/>
      <c r="EIE14" s="2538"/>
      <c r="EIF14" s="2538"/>
      <c r="EIG14" s="2538"/>
      <c r="EIH14" s="2538"/>
      <c r="EII14" s="2538"/>
      <c r="EIJ14" s="2538"/>
      <c r="EIK14" s="2538"/>
      <c r="EIL14" s="2538"/>
      <c r="EIM14" s="2538"/>
      <c r="EIN14" s="2538"/>
      <c r="EIO14" s="2538"/>
      <c r="EIP14" s="2538"/>
      <c r="EIQ14" s="2538"/>
      <c r="EIR14" s="2538"/>
      <c r="EIS14" s="2538"/>
      <c r="EIT14" s="2538"/>
      <c r="EIU14" s="2538"/>
      <c r="EIV14" s="2538"/>
      <c r="EIW14" s="2538"/>
      <c r="EIX14" s="2538"/>
      <c r="EIY14" s="2538"/>
      <c r="EIZ14" s="2538"/>
      <c r="EJA14" s="2538"/>
      <c r="EJB14" s="2538"/>
      <c r="EJC14" s="2538"/>
      <c r="EJD14" s="2538"/>
      <c r="EJE14" s="2538"/>
      <c r="EJF14" s="2538"/>
      <c r="EJG14" s="2538"/>
      <c r="EJH14" s="2538"/>
      <c r="EJI14" s="2538"/>
      <c r="EJJ14" s="2538"/>
      <c r="EJK14" s="2538"/>
      <c r="EJL14" s="2538"/>
      <c r="EJM14" s="2538"/>
      <c r="EJN14" s="2538"/>
      <c r="EJO14" s="2538"/>
      <c r="EJP14" s="2538"/>
      <c r="EJQ14" s="2538"/>
      <c r="EJR14" s="2538"/>
      <c r="EJS14" s="2538"/>
      <c r="EJT14" s="2538"/>
      <c r="EJU14" s="2538"/>
      <c r="EJV14" s="2538"/>
      <c r="EJW14" s="2538"/>
      <c r="EJX14" s="2538"/>
      <c r="EJY14" s="2538"/>
      <c r="EJZ14" s="2538"/>
      <c r="EKA14" s="2538"/>
      <c r="EKB14" s="2538"/>
      <c r="EKC14" s="2538"/>
      <c r="EKD14" s="2538"/>
      <c r="EKE14" s="2538"/>
      <c r="EKF14" s="2538"/>
      <c r="EKG14" s="2538"/>
      <c r="EKH14" s="2538"/>
      <c r="EKI14" s="2538"/>
      <c r="EKJ14" s="2538"/>
      <c r="EKK14" s="2538"/>
      <c r="EKL14" s="2538"/>
      <c r="EKM14" s="2538"/>
      <c r="EKN14" s="2538"/>
      <c r="EKO14" s="2538"/>
      <c r="EKP14" s="2538"/>
      <c r="EKQ14" s="2538"/>
      <c r="EKR14" s="2538"/>
      <c r="EKS14" s="2538"/>
      <c r="EKT14" s="2538"/>
      <c r="EKU14" s="2538"/>
      <c r="EKV14" s="2538"/>
      <c r="EKW14" s="2538"/>
      <c r="EKX14" s="2538"/>
      <c r="EKY14" s="2538"/>
      <c r="EKZ14" s="2538"/>
      <c r="ELA14" s="2538"/>
      <c r="ELB14" s="2538"/>
      <c r="ELC14" s="2538"/>
      <c r="ELD14" s="2538"/>
      <c r="ELE14" s="2538"/>
      <c r="ELF14" s="2538"/>
      <c r="ELG14" s="2538"/>
      <c r="ELH14" s="2538"/>
      <c r="ELI14" s="2538"/>
      <c r="ELJ14" s="2538"/>
      <c r="ELK14" s="2538"/>
      <c r="ELL14" s="2538"/>
      <c r="ELM14" s="2538"/>
      <c r="ELN14" s="2538"/>
      <c r="ELO14" s="2538"/>
      <c r="ELP14" s="2538"/>
      <c r="ELQ14" s="2538"/>
      <c r="ELR14" s="2538"/>
      <c r="ELS14" s="2538"/>
      <c r="ELT14" s="2538"/>
      <c r="ELU14" s="2538"/>
      <c r="ELV14" s="2538"/>
      <c r="ELW14" s="2538"/>
      <c r="ELX14" s="2538"/>
      <c r="ELY14" s="2538"/>
      <c r="ELZ14" s="2538"/>
      <c r="EMA14" s="2538"/>
      <c r="EMB14" s="2538"/>
      <c r="EMC14" s="2538"/>
      <c r="EMD14" s="2538"/>
      <c r="EME14" s="2538"/>
      <c r="EMF14" s="2538"/>
      <c r="EMG14" s="2538"/>
      <c r="EMH14" s="2538"/>
      <c r="EMI14" s="2538"/>
      <c r="EMJ14" s="2538"/>
      <c r="EMK14" s="2538"/>
      <c r="EML14" s="2538"/>
      <c r="EMM14" s="2538"/>
      <c r="EMN14" s="2538"/>
      <c r="EMO14" s="2538"/>
      <c r="EMP14" s="2538"/>
      <c r="EMQ14" s="2538"/>
      <c r="EMR14" s="2538"/>
      <c r="EMS14" s="2538"/>
      <c r="EMT14" s="2538"/>
      <c r="EMU14" s="2538"/>
      <c r="EMV14" s="2538"/>
      <c r="EMW14" s="2538"/>
      <c r="EMX14" s="2538"/>
      <c r="EMY14" s="2538"/>
      <c r="EMZ14" s="2538"/>
      <c r="ENA14" s="2538"/>
      <c r="ENB14" s="2538"/>
      <c r="ENC14" s="2538"/>
      <c r="END14" s="2538"/>
      <c r="ENE14" s="2538"/>
      <c r="ENF14" s="2538"/>
      <c r="ENG14" s="2538"/>
      <c r="ENH14" s="2538"/>
      <c r="ENI14" s="2538"/>
      <c r="ENJ14" s="2538"/>
      <c r="ENK14" s="2538"/>
      <c r="ENL14" s="2538"/>
      <c r="ENM14" s="2538"/>
      <c r="ENN14" s="2538"/>
      <c r="ENO14" s="2538"/>
      <c r="ENP14" s="2538"/>
      <c r="ENQ14" s="2538"/>
      <c r="ENR14" s="2538"/>
      <c r="ENS14" s="2538"/>
      <c r="ENT14" s="2538"/>
      <c r="ENU14" s="2538"/>
      <c r="ENV14" s="2538"/>
      <c r="ENW14" s="2538"/>
      <c r="ENX14" s="2538"/>
      <c r="ENY14" s="2538"/>
      <c r="ENZ14" s="2538"/>
      <c r="EOA14" s="2538"/>
      <c r="EOB14" s="2538"/>
      <c r="EOC14" s="2538"/>
      <c r="EOD14" s="2538"/>
      <c r="EOE14" s="2538"/>
      <c r="EOF14" s="2538"/>
      <c r="EOG14" s="2538"/>
      <c r="EOH14" s="2538"/>
      <c r="EOI14" s="2538"/>
      <c r="EOJ14" s="2538"/>
      <c r="EOK14" s="2538"/>
      <c r="EOL14" s="2538"/>
      <c r="EOM14" s="2538"/>
      <c r="EON14" s="2538"/>
      <c r="EOO14" s="2538"/>
      <c r="EOP14" s="2538"/>
      <c r="EOQ14" s="2538"/>
      <c r="EOR14" s="2538"/>
      <c r="EOS14" s="2538"/>
      <c r="EOT14" s="2538"/>
      <c r="EOU14" s="2538"/>
      <c r="EOV14" s="2538"/>
      <c r="EOW14" s="2538"/>
      <c r="EOX14" s="2538"/>
      <c r="EOY14" s="2538"/>
      <c r="EOZ14" s="2538"/>
      <c r="EPA14" s="2538"/>
      <c r="EPB14" s="2538"/>
      <c r="EPC14" s="2538"/>
      <c r="EPD14" s="2538"/>
      <c r="EPE14" s="2538"/>
      <c r="EPF14" s="2538"/>
      <c r="EPG14" s="2538"/>
      <c r="EPH14" s="2538"/>
      <c r="EPI14" s="2538"/>
      <c r="EPJ14" s="2538"/>
      <c r="EPK14" s="2538"/>
      <c r="EPL14" s="2538"/>
      <c r="EPM14" s="2538"/>
      <c r="EPN14" s="2538"/>
      <c r="EPO14" s="2538"/>
      <c r="EPP14" s="2538"/>
      <c r="EPQ14" s="2538"/>
      <c r="EPR14" s="2538"/>
      <c r="EPS14" s="2538"/>
      <c r="EPT14" s="2538"/>
      <c r="EPU14" s="2538"/>
      <c r="EPV14" s="2538"/>
      <c r="EPW14" s="2538"/>
      <c r="EPX14" s="2538"/>
      <c r="EPY14" s="2538"/>
      <c r="EPZ14" s="2538"/>
      <c r="EQA14" s="2538"/>
      <c r="EQB14" s="2538"/>
      <c r="EQC14" s="2538"/>
      <c r="EQD14" s="2538"/>
      <c r="EQE14" s="2538"/>
      <c r="EQF14" s="2538"/>
      <c r="EQG14" s="2538"/>
      <c r="EQH14" s="2538"/>
      <c r="EQI14" s="2538"/>
      <c r="EQJ14" s="2538"/>
      <c r="EQK14" s="2538"/>
      <c r="EQL14" s="2538"/>
      <c r="EQM14" s="2538"/>
      <c r="EQN14" s="2538"/>
      <c r="EQO14" s="2538"/>
      <c r="EQP14" s="2538"/>
      <c r="EQQ14" s="2538"/>
      <c r="EQR14" s="2538"/>
      <c r="EQS14" s="2538"/>
      <c r="EQT14" s="2538"/>
      <c r="EQU14" s="2538"/>
      <c r="EQV14" s="2538"/>
      <c r="EQW14" s="2538"/>
      <c r="EQX14" s="2538"/>
      <c r="EQY14" s="2538"/>
      <c r="EQZ14" s="2538"/>
      <c r="ERA14" s="2538"/>
      <c r="ERB14" s="2538"/>
      <c r="ERC14" s="2538"/>
      <c r="ERD14" s="2538"/>
      <c r="ERE14" s="2538"/>
      <c r="ERF14" s="2538"/>
      <c r="ERG14" s="2538"/>
      <c r="ERH14" s="2538"/>
      <c r="ERI14" s="2538"/>
      <c r="ERJ14" s="2538"/>
      <c r="ERK14" s="2538"/>
      <c r="ERL14" s="2538"/>
      <c r="ERM14" s="2538"/>
      <c r="ERN14" s="2538"/>
      <c r="ERO14" s="2538"/>
      <c r="ERP14" s="2538"/>
      <c r="ERQ14" s="2538"/>
      <c r="ERR14" s="2538"/>
      <c r="ERS14" s="2538"/>
      <c r="ERT14" s="2538"/>
      <c r="ERU14" s="2538"/>
      <c r="ERV14" s="2538"/>
      <c r="ERW14" s="2538"/>
      <c r="ERX14" s="2538"/>
      <c r="ERY14" s="2538"/>
      <c r="ERZ14" s="2538"/>
      <c r="ESA14" s="2538"/>
      <c r="ESB14" s="2538"/>
      <c r="ESC14" s="2538"/>
      <c r="ESD14" s="2538"/>
      <c r="ESE14" s="2538"/>
      <c r="ESF14" s="2538"/>
      <c r="ESG14" s="2538"/>
      <c r="ESH14" s="2538"/>
      <c r="ESI14" s="2538"/>
      <c r="ESJ14" s="2538"/>
      <c r="ESK14" s="2538"/>
      <c r="ESL14" s="2538"/>
      <c r="ESM14" s="2538"/>
      <c r="ESN14" s="2538"/>
      <c r="ESO14" s="2538"/>
      <c r="ESP14" s="2538"/>
      <c r="ESQ14" s="2538"/>
      <c r="ESR14" s="2538"/>
      <c r="ESS14" s="2538"/>
      <c r="EST14" s="2538"/>
      <c r="ESU14" s="2538"/>
      <c r="ESV14" s="2538"/>
      <c r="ESW14" s="2538"/>
      <c r="ESX14" s="2538"/>
      <c r="ESY14" s="2538"/>
      <c r="ESZ14" s="2538"/>
      <c r="ETA14" s="2538"/>
      <c r="ETB14" s="2538"/>
      <c r="ETC14" s="2538"/>
      <c r="ETD14" s="2538"/>
      <c r="ETE14" s="2538"/>
      <c r="ETF14" s="2538"/>
      <c r="ETG14" s="2538"/>
      <c r="ETH14" s="2538"/>
      <c r="ETI14" s="2538"/>
      <c r="ETJ14" s="2538"/>
      <c r="ETK14" s="2538"/>
      <c r="ETL14" s="2538"/>
      <c r="ETM14" s="2538"/>
      <c r="ETN14" s="2538"/>
      <c r="ETO14" s="2538"/>
      <c r="ETP14" s="2538"/>
      <c r="ETQ14" s="2538"/>
      <c r="ETR14" s="2538"/>
      <c r="ETS14" s="2538"/>
      <c r="ETT14" s="2538"/>
      <c r="ETU14" s="2538"/>
      <c r="ETV14" s="2538"/>
      <c r="ETW14" s="2538"/>
      <c r="ETX14" s="2538"/>
      <c r="ETY14" s="2538"/>
      <c r="ETZ14" s="2538"/>
      <c r="EUA14" s="2538"/>
      <c r="EUB14" s="2538"/>
      <c r="EUC14" s="2538"/>
      <c r="EUD14" s="2538"/>
      <c r="EUE14" s="2538"/>
      <c r="EUF14" s="2538"/>
      <c r="EUG14" s="2538"/>
      <c r="EUH14" s="2538"/>
      <c r="EUI14" s="2538"/>
      <c r="EUJ14" s="2538"/>
      <c r="EUK14" s="2538"/>
      <c r="EUL14" s="2538"/>
      <c r="EUM14" s="2538"/>
      <c r="EUN14" s="2538"/>
      <c r="EUO14" s="2538"/>
      <c r="EUP14" s="2538"/>
      <c r="EUQ14" s="2538"/>
      <c r="EUR14" s="2538"/>
      <c r="EUS14" s="2538"/>
      <c r="EUT14" s="2538"/>
      <c r="EUU14" s="2538"/>
      <c r="EUV14" s="2538"/>
      <c r="EUW14" s="2538"/>
      <c r="EUX14" s="2538"/>
      <c r="EUY14" s="2538"/>
      <c r="EUZ14" s="2538"/>
      <c r="EVA14" s="2538"/>
      <c r="EVB14" s="2538"/>
      <c r="EVC14" s="2538"/>
      <c r="EVD14" s="2538"/>
      <c r="EVE14" s="2538"/>
      <c r="EVF14" s="2538"/>
      <c r="EVG14" s="2538"/>
      <c r="EVH14" s="2538"/>
      <c r="EVI14" s="2538"/>
      <c r="EVJ14" s="2538"/>
      <c r="EVK14" s="2538"/>
      <c r="EVL14" s="2538"/>
      <c r="EVM14" s="2538"/>
      <c r="EVN14" s="2538"/>
      <c r="EVO14" s="2538"/>
      <c r="EVP14" s="2538"/>
      <c r="EVQ14" s="2538"/>
      <c r="EVR14" s="2538"/>
      <c r="EVS14" s="2538"/>
      <c r="EVT14" s="2538"/>
      <c r="EVU14" s="2538"/>
      <c r="EVV14" s="2538"/>
      <c r="EVW14" s="2538"/>
      <c r="EVX14" s="2538"/>
      <c r="EVY14" s="2538"/>
      <c r="EVZ14" s="2538"/>
      <c r="EWA14" s="2538"/>
      <c r="EWB14" s="2538"/>
      <c r="EWC14" s="2538"/>
      <c r="EWD14" s="2538"/>
      <c r="EWE14" s="2538"/>
      <c r="EWF14" s="2538"/>
      <c r="EWG14" s="2538"/>
      <c r="EWH14" s="2538"/>
      <c r="EWI14" s="2538"/>
      <c r="EWJ14" s="2538"/>
      <c r="EWK14" s="2538"/>
      <c r="EWL14" s="2538"/>
      <c r="EWM14" s="2538"/>
      <c r="EWN14" s="2538"/>
      <c r="EWO14" s="2538"/>
      <c r="EWP14" s="2538"/>
      <c r="EWQ14" s="2538"/>
      <c r="EWR14" s="2538"/>
      <c r="EWS14" s="2538"/>
      <c r="EWT14" s="2538"/>
      <c r="EWU14" s="2538"/>
      <c r="EWV14" s="2538"/>
      <c r="EWW14" s="2538"/>
      <c r="EWX14" s="2538"/>
      <c r="EWY14" s="2538"/>
      <c r="EWZ14" s="2538"/>
      <c r="EXA14" s="2538"/>
      <c r="EXB14" s="2538"/>
      <c r="EXC14" s="2538"/>
      <c r="EXD14" s="2538"/>
      <c r="EXE14" s="2538"/>
      <c r="EXF14" s="2538"/>
      <c r="EXG14" s="2538"/>
      <c r="EXH14" s="2538"/>
      <c r="EXI14" s="2538"/>
      <c r="EXJ14" s="2538"/>
      <c r="EXK14" s="2538"/>
      <c r="EXL14" s="2538"/>
      <c r="EXM14" s="2538"/>
      <c r="EXN14" s="2538"/>
      <c r="EXO14" s="2538"/>
      <c r="EXP14" s="2538"/>
      <c r="EXQ14" s="2538"/>
      <c r="EXR14" s="2538"/>
      <c r="EXS14" s="2538"/>
      <c r="EXT14" s="2538"/>
      <c r="EXU14" s="2538"/>
      <c r="EXV14" s="2538"/>
      <c r="EXW14" s="2538"/>
      <c r="EXX14" s="2538"/>
      <c r="EXY14" s="2538"/>
      <c r="EXZ14" s="2538"/>
      <c r="EYA14" s="2538"/>
      <c r="EYB14" s="2538"/>
      <c r="EYC14" s="2538"/>
      <c r="EYD14" s="2538"/>
      <c r="EYE14" s="2538"/>
      <c r="EYF14" s="2538"/>
      <c r="EYG14" s="2538"/>
      <c r="EYH14" s="2538"/>
      <c r="EYI14" s="2538"/>
      <c r="EYJ14" s="2538"/>
      <c r="EYK14" s="2538"/>
      <c r="EYL14" s="2538"/>
      <c r="EYM14" s="2538"/>
      <c r="EYN14" s="2538"/>
      <c r="EYO14" s="2538"/>
      <c r="EYP14" s="2538"/>
      <c r="EYQ14" s="2538"/>
      <c r="EYR14" s="2538"/>
      <c r="EYS14" s="2538"/>
      <c r="EYT14" s="2538"/>
      <c r="EYU14" s="2538"/>
      <c r="EYV14" s="2538"/>
      <c r="EYW14" s="2538"/>
      <c r="EYX14" s="2538"/>
      <c r="EYY14" s="2538"/>
      <c r="EYZ14" s="2538"/>
      <c r="EZA14" s="2538"/>
      <c r="EZB14" s="2538"/>
      <c r="EZC14" s="2538"/>
      <c r="EZD14" s="2538"/>
      <c r="EZE14" s="2538"/>
      <c r="EZF14" s="2538"/>
      <c r="EZG14" s="2538"/>
      <c r="EZH14" s="2538"/>
      <c r="EZI14" s="2538"/>
      <c r="EZJ14" s="2538"/>
      <c r="EZK14" s="2538"/>
      <c r="EZL14" s="2538"/>
      <c r="EZM14" s="2538"/>
      <c r="EZN14" s="2538"/>
      <c r="EZO14" s="2538"/>
      <c r="EZP14" s="2538"/>
      <c r="EZQ14" s="2538"/>
      <c r="EZR14" s="2538"/>
      <c r="EZS14" s="2538"/>
      <c r="EZT14" s="2538"/>
      <c r="EZU14" s="2538"/>
      <c r="EZV14" s="2538"/>
      <c r="EZW14" s="2538"/>
      <c r="EZX14" s="2538"/>
      <c r="EZY14" s="2538"/>
      <c r="EZZ14" s="2538"/>
      <c r="FAA14" s="2538"/>
      <c r="FAB14" s="2538"/>
      <c r="FAC14" s="2538"/>
      <c r="FAD14" s="2538"/>
      <c r="FAE14" s="2538"/>
      <c r="FAF14" s="2538"/>
      <c r="FAG14" s="2538"/>
      <c r="FAH14" s="2538"/>
      <c r="FAI14" s="2538"/>
      <c r="FAJ14" s="2538"/>
      <c r="FAK14" s="2538"/>
      <c r="FAL14" s="2538"/>
      <c r="FAM14" s="2538"/>
      <c r="FAN14" s="2538"/>
      <c r="FAO14" s="2538"/>
      <c r="FAP14" s="2538"/>
      <c r="FAQ14" s="2538"/>
      <c r="FAR14" s="2538"/>
      <c r="FAS14" s="2538"/>
      <c r="FAT14" s="2538"/>
      <c r="FAU14" s="2538"/>
      <c r="FAV14" s="2538"/>
      <c r="FAW14" s="2538"/>
      <c r="FAX14" s="2538"/>
      <c r="FAY14" s="2538"/>
      <c r="FAZ14" s="2538"/>
      <c r="FBA14" s="2538"/>
      <c r="FBB14" s="2538"/>
      <c r="FBC14" s="2538"/>
      <c r="FBD14" s="2538"/>
      <c r="FBE14" s="2538"/>
      <c r="FBF14" s="2538"/>
      <c r="FBG14" s="2538"/>
      <c r="FBH14" s="2538"/>
      <c r="FBI14" s="2538"/>
      <c r="FBJ14" s="2538"/>
      <c r="FBK14" s="2538"/>
      <c r="FBL14" s="2538"/>
      <c r="FBM14" s="2538"/>
      <c r="FBN14" s="2538"/>
      <c r="FBO14" s="2538"/>
      <c r="FBP14" s="2538"/>
      <c r="FBQ14" s="2538"/>
      <c r="FBR14" s="2538"/>
      <c r="FBS14" s="2538"/>
      <c r="FBT14" s="2538"/>
      <c r="FBU14" s="2538"/>
      <c r="FBV14" s="2538"/>
      <c r="FBW14" s="2538"/>
      <c r="FBX14" s="2538"/>
      <c r="FBY14" s="2538"/>
      <c r="FBZ14" s="2538"/>
      <c r="FCA14" s="2538"/>
      <c r="FCB14" s="2538"/>
      <c r="FCC14" s="2538"/>
      <c r="FCD14" s="2538"/>
      <c r="FCE14" s="2538"/>
      <c r="FCF14" s="2538"/>
      <c r="FCG14" s="2538"/>
      <c r="FCH14" s="2538"/>
      <c r="FCI14" s="2538"/>
      <c r="FCJ14" s="2538"/>
      <c r="FCK14" s="2538"/>
      <c r="FCL14" s="2538"/>
      <c r="FCM14" s="2538"/>
      <c r="FCN14" s="2538"/>
      <c r="FCO14" s="2538"/>
      <c r="FCP14" s="2538"/>
      <c r="FCQ14" s="2538"/>
      <c r="FCR14" s="2538"/>
      <c r="FCS14" s="2538"/>
      <c r="FCT14" s="2538"/>
      <c r="FCU14" s="2538"/>
      <c r="FCV14" s="2538"/>
      <c r="FCW14" s="2538"/>
      <c r="FCX14" s="2538"/>
      <c r="FCY14" s="2538"/>
      <c r="FCZ14" s="2538"/>
      <c r="FDA14" s="2538"/>
      <c r="FDB14" s="2538"/>
      <c r="FDC14" s="2538"/>
      <c r="FDD14" s="2538"/>
      <c r="FDE14" s="2538"/>
      <c r="FDF14" s="2538"/>
      <c r="FDG14" s="2538"/>
      <c r="FDH14" s="2538"/>
      <c r="FDI14" s="2538"/>
      <c r="FDJ14" s="2538"/>
      <c r="FDK14" s="2538"/>
      <c r="FDL14" s="2538"/>
      <c r="FDM14" s="2538"/>
      <c r="FDN14" s="2538"/>
      <c r="FDO14" s="2538"/>
      <c r="FDP14" s="2538"/>
      <c r="FDQ14" s="2538"/>
      <c r="FDR14" s="2538"/>
      <c r="FDS14" s="2538"/>
      <c r="FDT14" s="2538"/>
      <c r="FDU14" s="2538"/>
      <c r="FDV14" s="2538"/>
      <c r="FDW14" s="2538"/>
      <c r="FDX14" s="2538"/>
      <c r="FDY14" s="2538"/>
      <c r="FDZ14" s="2538"/>
      <c r="FEA14" s="2538"/>
      <c r="FEB14" s="2538"/>
      <c r="FEC14" s="2538"/>
      <c r="FED14" s="2538"/>
      <c r="FEE14" s="2538"/>
      <c r="FEF14" s="2538"/>
      <c r="FEG14" s="2538"/>
      <c r="FEH14" s="2538"/>
      <c r="FEI14" s="2538"/>
      <c r="FEJ14" s="2538"/>
      <c r="FEK14" s="2538"/>
      <c r="FEL14" s="2538"/>
      <c r="FEM14" s="2538"/>
      <c r="FEN14" s="2538"/>
      <c r="FEO14" s="2538"/>
      <c r="FEP14" s="2538"/>
      <c r="FEQ14" s="2538"/>
      <c r="FER14" s="2538"/>
      <c r="FES14" s="2538"/>
      <c r="FET14" s="2538"/>
      <c r="FEU14" s="2538"/>
      <c r="FEV14" s="2538"/>
      <c r="FEW14" s="2538"/>
      <c r="FEX14" s="2538"/>
      <c r="FEY14" s="2538"/>
      <c r="FEZ14" s="2538"/>
      <c r="FFA14" s="2538"/>
      <c r="FFB14" s="2538"/>
      <c r="FFC14" s="2538"/>
      <c r="FFD14" s="2538"/>
      <c r="FFE14" s="2538"/>
      <c r="FFF14" s="2538"/>
      <c r="FFG14" s="2538"/>
      <c r="FFH14" s="2538"/>
      <c r="FFI14" s="2538"/>
      <c r="FFJ14" s="2538"/>
      <c r="FFK14" s="2538"/>
      <c r="FFL14" s="2538"/>
      <c r="FFM14" s="2538"/>
      <c r="FFN14" s="2538"/>
      <c r="FFO14" s="2538"/>
      <c r="FFP14" s="2538"/>
      <c r="FFQ14" s="2538"/>
      <c r="FFR14" s="2538"/>
      <c r="FFS14" s="2538"/>
      <c r="FFT14" s="2538"/>
      <c r="FFU14" s="2538"/>
      <c r="FFV14" s="2538"/>
      <c r="FFW14" s="2538"/>
      <c r="FFX14" s="2538"/>
      <c r="FFY14" s="2538"/>
      <c r="FFZ14" s="2538"/>
      <c r="FGA14" s="2538"/>
      <c r="FGB14" s="2538"/>
      <c r="FGC14" s="2538"/>
      <c r="FGD14" s="2538"/>
      <c r="FGE14" s="2538"/>
      <c r="FGF14" s="2538"/>
      <c r="FGG14" s="2538"/>
      <c r="FGH14" s="2538"/>
      <c r="FGI14" s="2538"/>
      <c r="FGJ14" s="2538"/>
      <c r="FGK14" s="2538"/>
      <c r="FGL14" s="2538"/>
      <c r="FGM14" s="2538"/>
      <c r="FGN14" s="2538"/>
      <c r="FGO14" s="2538"/>
      <c r="FGP14" s="2538"/>
      <c r="FGQ14" s="2538"/>
      <c r="FGR14" s="2538"/>
      <c r="FGS14" s="2538"/>
      <c r="FGT14" s="2538"/>
      <c r="FGU14" s="2538"/>
      <c r="FGV14" s="2538"/>
      <c r="FGW14" s="2538"/>
      <c r="FGX14" s="2538"/>
      <c r="FGY14" s="2538"/>
      <c r="FGZ14" s="2538"/>
      <c r="FHA14" s="2538"/>
      <c r="FHB14" s="2538"/>
      <c r="FHC14" s="2538"/>
      <c r="FHD14" s="2538"/>
      <c r="FHE14" s="2538"/>
      <c r="FHF14" s="2538"/>
      <c r="FHG14" s="2538"/>
      <c r="FHH14" s="2538"/>
      <c r="FHI14" s="2538"/>
      <c r="FHJ14" s="2538"/>
      <c r="FHK14" s="2538"/>
      <c r="FHL14" s="2538"/>
      <c r="FHM14" s="2538"/>
      <c r="FHN14" s="2538"/>
      <c r="FHO14" s="2538"/>
      <c r="FHP14" s="2538"/>
      <c r="FHQ14" s="2538"/>
      <c r="FHR14" s="2538"/>
      <c r="FHS14" s="2538"/>
      <c r="FHT14" s="2538"/>
      <c r="FHU14" s="2538"/>
      <c r="FHV14" s="2538"/>
      <c r="FHW14" s="2538"/>
      <c r="FHX14" s="2538"/>
      <c r="FHY14" s="2538"/>
      <c r="FHZ14" s="2538"/>
      <c r="FIA14" s="2538"/>
      <c r="FIB14" s="2538"/>
      <c r="FIC14" s="2538"/>
      <c r="FID14" s="2538"/>
      <c r="FIE14" s="2538"/>
      <c r="FIF14" s="2538"/>
      <c r="FIG14" s="2538"/>
      <c r="FIH14" s="2538"/>
      <c r="FII14" s="2538"/>
      <c r="FIJ14" s="2538"/>
      <c r="FIK14" s="2538"/>
      <c r="FIL14" s="2538"/>
      <c r="FIM14" s="2538"/>
      <c r="FIN14" s="2538"/>
      <c r="FIO14" s="2538"/>
      <c r="FIP14" s="2538"/>
      <c r="FIQ14" s="2538"/>
      <c r="FIR14" s="2538"/>
      <c r="FIS14" s="2538"/>
      <c r="FIT14" s="2538"/>
      <c r="FIU14" s="2538"/>
      <c r="FIV14" s="2538"/>
      <c r="FIW14" s="2538"/>
      <c r="FIX14" s="2538"/>
      <c r="FIY14" s="2538"/>
      <c r="FIZ14" s="2538"/>
      <c r="FJA14" s="2538"/>
      <c r="FJB14" s="2538"/>
      <c r="FJC14" s="2538"/>
      <c r="FJD14" s="2538"/>
      <c r="FJE14" s="2538"/>
      <c r="FJF14" s="2538"/>
      <c r="FJG14" s="2538"/>
      <c r="FJH14" s="2538"/>
      <c r="FJI14" s="2538"/>
      <c r="FJJ14" s="2538"/>
      <c r="FJK14" s="2538"/>
      <c r="FJL14" s="2538"/>
      <c r="FJM14" s="2538"/>
      <c r="FJN14" s="2538"/>
      <c r="FJO14" s="2538"/>
      <c r="FJP14" s="2538"/>
      <c r="FJQ14" s="2538"/>
      <c r="FJR14" s="2538"/>
      <c r="FJS14" s="2538"/>
      <c r="FJT14" s="2538"/>
      <c r="FJU14" s="2538"/>
      <c r="FJV14" s="2538"/>
      <c r="FJW14" s="2538"/>
      <c r="FJX14" s="2538"/>
      <c r="FJY14" s="2538"/>
      <c r="FJZ14" s="2538"/>
      <c r="FKA14" s="2538"/>
      <c r="FKB14" s="2538"/>
      <c r="FKC14" s="2538"/>
      <c r="FKD14" s="2538"/>
      <c r="FKE14" s="2538"/>
      <c r="FKF14" s="2538"/>
      <c r="FKG14" s="2538"/>
      <c r="FKH14" s="2538"/>
      <c r="FKI14" s="2538"/>
      <c r="FKJ14" s="2538"/>
      <c r="FKK14" s="2538"/>
      <c r="FKL14" s="2538"/>
      <c r="FKM14" s="2538"/>
      <c r="FKN14" s="2538"/>
      <c r="FKO14" s="2538"/>
      <c r="FKP14" s="2538"/>
      <c r="FKQ14" s="2538"/>
      <c r="FKR14" s="2538"/>
      <c r="FKS14" s="2538"/>
      <c r="FKT14" s="2538"/>
      <c r="FKU14" s="2538"/>
      <c r="FKV14" s="2538"/>
      <c r="FKW14" s="2538"/>
      <c r="FKX14" s="2538"/>
      <c r="FKY14" s="2538"/>
      <c r="FKZ14" s="2538"/>
      <c r="FLA14" s="2538"/>
      <c r="FLB14" s="2538"/>
      <c r="FLC14" s="2538"/>
      <c r="FLD14" s="2538"/>
      <c r="FLE14" s="2538"/>
      <c r="FLF14" s="2538"/>
      <c r="FLG14" s="2538"/>
      <c r="FLH14" s="2538"/>
      <c r="FLI14" s="2538"/>
      <c r="FLJ14" s="2538"/>
      <c r="FLK14" s="2538"/>
      <c r="FLL14" s="2538"/>
      <c r="FLM14" s="2538"/>
      <c r="FLN14" s="2538"/>
      <c r="FLO14" s="2538"/>
      <c r="FLP14" s="2538"/>
      <c r="FLQ14" s="2538"/>
      <c r="FLR14" s="2538"/>
      <c r="FLS14" s="2538"/>
      <c r="FLT14" s="2538"/>
      <c r="FLU14" s="2538"/>
      <c r="FLV14" s="2538"/>
      <c r="FLW14" s="2538"/>
      <c r="FLX14" s="2538"/>
      <c r="FLY14" s="2538"/>
      <c r="FLZ14" s="2538"/>
      <c r="FMA14" s="2538"/>
      <c r="FMB14" s="2538"/>
      <c r="FMC14" s="2538"/>
      <c r="FMD14" s="2538"/>
      <c r="FME14" s="2538"/>
      <c r="FMF14" s="2538"/>
      <c r="FMG14" s="2538"/>
      <c r="FMH14" s="2538"/>
      <c r="FMI14" s="2538"/>
      <c r="FMJ14" s="2538"/>
      <c r="FMK14" s="2538"/>
      <c r="FML14" s="2538"/>
      <c r="FMM14" s="2538"/>
      <c r="FMN14" s="2538"/>
      <c r="FMO14" s="2538"/>
      <c r="FMP14" s="2538"/>
      <c r="FMQ14" s="2538"/>
      <c r="FMR14" s="2538"/>
      <c r="FMS14" s="2538"/>
      <c r="FMT14" s="2538"/>
      <c r="FMU14" s="2538"/>
      <c r="FMV14" s="2538"/>
      <c r="FMW14" s="2538"/>
      <c r="FMX14" s="2538"/>
      <c r="FMY14" s="2538"/>
      <c r="FMZ14" s="2538"/>
      <c r="FNA14" s="2538"/>
      <c r="FNB14" s="2538"/>
      <c r="FNC14" s="2538"/>
      <c r="FND14" s="2538"/>
      <c r="FNE14" s="2538"/>
      <c r="FNF14" s="2538"/>
      <c r="FNG14" s="2538"/>
      <c r="FNH14" s="2538"/>
      <c r="FNI14" s="2538"/>
      <c r="FNJ14" s="2538"/>
      <c r="FNK14" s="2538"/>
      <c r="FNL14" s="2538"/>
      <c r="FNM14" s="2538"/>
      <c r="FNN14" s="2538"/>
      <c r="FNO14" s="2538"/>
      <c r="FNP14" s="2538"/>
      <c r="FNQ14" s="2538"/>
      <c r="FNR14" s="2538"/>
      <c r="FNS14" s="2538"/>
      <c r="FNT14" s="2538"/>
      <c r="FNU14" s="2538"/>
      <c r="FNV14" s="2538"/>
      <c r="FNW14" s="2538"/>
      <c r="FNX14" s="2538"/>
      <c r="FNY14" s="2538"/>
      <c r="FNZ14" s="2538"/>
      <c r="FOA14" s="2538"/>
      <c r="FOB14" s="2538"/>
      <c r="FOC14" s="2538"/>
      <c r="FOD14" s="2538"/>
      <c r="FOE14" s="2538"/>
      <c r="FOF14" s="2538"/>
      <c r="FOG14" s="2538"/>
      <c r="FOH14" s="2538"/>
      <c r="FOI14" s="2538"/>
      <c r="FOJ14" s="2538"/>
      <c r="FOK14" s="2538"/>
      <c r="FOL14" s="2538"/>
      <c r="FOM14" s="2538"/>
      <c r="FON14" s="2538"/>
      <c r="FOO14" s="2538"/>
      <c r="FOP14" s="2538"/>
      <c r="FOQ14" s="2538"/>
      <c r="FOR14" s="2538"/>
      <c r="FOS14" s="2538"/>
      <c r="FOT14" s="2538"/>
      <c r="FOU14" s="2538"/>
      <c r="FOV14" s="2538"/>
      <c r="FOW14" s="2538"/>
      <c r="FOX14" s="2538"/>
      <c r="FOY14" s="2538"/>
      <c r="FOZ14" s="2538"/>
      <c r="FPA14" s="2538"/>
      <c r="FPB14" s="2538"/>
      <c r="FPC14" s="2538"/>
      <c r="FPD14" s="2538"/>
      <c r="FPE14" s="2538"/>
      <c r="FPF14" s="2538"/>
      <c r="FPG14" s="2538"/>
      <c r="FPH14" s="2538"/>
      <c r="FPI14" s="2538"/>
      <c r="FPJ14" s="2538"/>
      <c r="FPK14" s="2538"/>
      <c r="FPL14" s="2538"/>
      <c r="FPM14" s="2538"/>
      <c r="FPN14" s="2538"/>
      <c r="FPO14" s="2538"/>
      <c r="FPP14" s="2538"/>
      <c r="FPQ14" s="2538"/>
      <c r="FPR14" s="2538"/>
      <c r="FPS14" s="2538"/>
      <c r="FPT14" s="2538"/>
      <c r="FPU14" s="2538"/>
      <c r="FPV14" s="2538"/>
      <c r="FPW14" s="2538"/>
      <c r="FPX14" s="2538"/>
      <c r="FPY14" s="2538"/>
      <c r="FPZ14" s="2538"/>
      <c r="FQA14" s="2538"/>
      <c r="FQB14" s="2538"/>
      <c r="FQC14" s="2538"/>
      <c r="FQD14" s="2538"/>
      <c r="FQE14" s="2538"/>
      <c r="FQF14" s="2538"/>
      <c r="FQG14" s="2538"/>
      <c r="FQH14" s="2538"/>
      <c r="FQI14" s="2538"/>
      <c r="FQJ14" s="2538"/>
      <c r="FQK14" s="2538"/>
      <c r="FQL14" s="2538"/>
      <c r="FQM14" s="2538"/>
      <c r="FQN14" s="2538"/>
      <c r="FQO14" s="2538"/>
      <c r="FQP14" s="2538"/>
      <c r="FQQ14" s="2538"/>
      <c r="FQR14" s="2538"/>
      <c r="FQS14" s="2538"/>
      <c r="FQT14" s="2538"/>
      <c r="FQU14" s="2538"/>
      <c r="FQV14" s="2538"/>
      <c r="FQW14" s="2538"/>
      <c r="FQX14" s="2538"/>
      <c r="FQY14" s="2538"/>
      <c r="FQZ14" s="2538"/>
      <c r="FRA14" s="2538"/>
      <c r="FRB14" s="2538"/>
      <c r="FRC14" s="2538"/>
      <c r="FRD14" s="2538"/>
      <c r="FRE14" s="2538"/>
      <c r="FRF14" s="2538"/>
      <c r="FRG14" s="2538"/>
      <c r="FRH14" s="2538"/>
      <c r="FRI14" s="2538"/>
      <c r="FRJ14" s="2538"/>
      <c r="FRK14" s="2538"/>
      <c r="FRL14" s="2538"/>
      <c r="FRM14" s="2538"/>
      <c r="FRN14" s="2538"/>
      <c r="FRO14" s="2538"/>
      <c r="FRP14" s="2538"/>
      <c r="FRQ14" s="2538"/>
      <c r="FRR14" s="2538"/>
      <c r="FRS14" s="2538"/>
      <c r="FRT14" s="2538"/>
      <c r="FRU14" s="2538"/>
      <c r="FRV14" s="2538"/>
      <c r="FRW14" s="2538"/>
      <c r="FRX14" s="2538"/>
      <c r="FRY14" s="2538"/>
      <c r="FRZ14" s="2538"/>
      <c r="FSA14" s="2538"/>
      <c r="FSB14" s="2538"/>
      <c r="FSC14" s="2538"/>
      <c r="FSD14" s="2538"/>
      <c r="FSE14" s="2538"/>
      <c r="FSF14" s="2538"/>
      <c r="FSG14" s="2538"/>
      <c r="FSH14" s="2538"/>
      <c r="FSI14" s="2538"/>
      <c r="FSJ14" s="2538"/>
      <c r="FSK14" s="2538"/>
      <c r="FSL14" s="2538"/>
      <c r="FSM14" s="2538"/>
      <c r="FSN14" s="2538"/>
      <c r="FSO14" s="2538"/>
      <c r="FSP14" s="2538"/>
      <c r="FSQ14" s="2538"/>
      <c r="FSR14" s="2538"/>
      <c r="FSS14" s="2538"/>
      <c r="FST14" s="2538"/>
      <c r="FSU14" s="2538"/>
      <c r="FSV14" s="2538"/>
      <c r="FSW14" s="2538"/>
      <c r="FSX14" s="2538"/>
      <c r="FSY14" s="2538"/>
      <c r="FSZ14" s="2538"/>
      <c r="FTA14" s="2538"/>
      <c r="FTB14" s="2538"/>
      <c r="FTC14" s="2538"/>
      <c r="FTD14" s="2538"/>
      <c r="FTE14" s="2538"/>
      <c r="FTF14" s="2538"/>
      <c r="FTG14" s="2538"/>
      <c r="FTH14" s="2538"/>
      <c r="FTI14" s="2538"/>
      <c r="FTJ14" s="2538"/>
      <c r="FTK14" s="2538"/>
      <c r="FTL14" s="2538"/>
      <c r="FTM14" s="2538"/>
      <c r="FTN14" s="2538"/>
      <c r="FTO14" s="2538"/>
      <c r="FTP14" s="2538"/>
      <c r="FTQ14" s="2538"/>
      <c r="FTR14" s="2538"/>
      <c r="FTS14" s="2538"/>
      <c r="FTT14" s="2538"/>
      <c r="FTU14" s="2538"/>
      <c r="FTV14" s="2538"/>
      <c r="FTW14" s="2538"/>
      <c r="FTX14" s="2538"/>
      <c r="FTY14" s="2538"/>
      <c r="FTZ14" s="2538"/>
      <c r="FUA14" s="2538"/>
      <c r="FUB14" s="2538"/>
      <c r="FUC14" s="2538"/>
      <c r="FUD14" s="2538"/>
      <c r="FUE14" s="2538"/>
      <c r="FUF14" s="2538"/>
      <c r="FUG14" s="2538"/>
      <c r="FUH14" s="2538"/>
      <c r="FUI14" s="2538"/>
      <c r="FUJ14" s="2538"/>
      <c r="FUK14" s="2538"/>
      <c r="FUL14" s="2538"/>
      <c r="FUM14" s="2538"/>
      <c r="FUN14" s="2538"/>
      <c r="FUO14" s="2538"/>
      <c r="FUP14" s="2538"/>
      <c r="FUQ14" s="2538"/>
      <c r="FUR14" s="2538"/>
      <c r="FUS14" s="2538"/>
      <c r="FUT14" s="2538"/>
      <c r="FUU14" s="2538"/>
      <c r="FUV14" s="2538"/>
      <c r="FUW14" s="2538"/>
      <c r="FUX14" s="2538"/>
      <c r="FUY14" s="2538"/>
      <c r="FUZ14" s="2538"/>
      <c r="FVA14" s="2538"/>
      <c r="FVB14" s="2538"/>
      <c r="FVC14" s="2538"/>
      <c r="FVD14" s="2538"/>
      <c r="FVE14" s="2538"/>
      <c r="FVF14" s="2538"/>
      <c r="FVG14" s="2538"/>
      <c r="FVH14" s="2538"/>
      <c r="FVI14" s="2538"/>
      <c r="FVJ14" s="2538"/>
      <c r="FVK14" s="2538"/>
      <c r="FVL14" s="2538"/>
      <c r="FVM14" s="2538"/>
      <c r="FVN14" s="2538"/>
      <c r="FVO14" s="2538"/>
      <c r="FVP14" s="2538"/>
      <c r="FVQ14" s="2538"/>
      <c r="FVR14" s="2538"/>
      <c r="FVS14" s="2538"/>
      <c r="FVT14" s="2538"/>
      <c r="FVU14" s="2538"/>
      <c r="FVV14" s="2538"/>
      <c r="FVW14" s="2538"/>
      <c r="FVX14" s="2538"/>
      <c r="FVY14" s="2538"/>
      <c r="FVZ14" s="2538"/>
      <c r="FWA14" s="2538"/>
      <c r="FWB14" s="2538"/>
      <c r="FWC14" s="2538"/>
      <c r="FWD14" s="2538"/>
      <c r="FWE14" s="2538"/>
      <c r="FWF14" s="2538"/>
      <c r="FWG14" s="2538"/>
      <c r="FWH14" s="2538"/>
      <c r="FWI14" s="2538"/>
      <c r="FWJ14" s="2538"/>
      <c r="FWK14" s="2538"/>
      <c r="FWL14" s="2538"/>
      <c r="FWM14" s="2538"/>
      <c r="FWN14" s="2538"/>
      <c r="FWO14" s="2538"/>
      <c r="FWP14" s="2538"/>
      <c r="FWQ14" s="2538"/>
      <c r="FWR14" s="2538"/>
      <c r="FWS14" s="2538"/>
      <c r="FWT14" s="2538"/>
      <c r="FWU14" s="2538"/>
      <c r="FWV14" s="2538"/>
      <c r="FWW14" s="2538"/>
      <c r="FWX14" s="2538"/>
      <c r="FWY14" s="2538"/>
      <c r="FWZ14" s="2538"/>
      <c r="FXA14" s="2538"/>
      <c r="FXB14" s="2538"/>
      <c r="FXC14" s="2538"/>
      <c r="FXD14" s="2538"/>
      <c r="FXE14" s="2538"/>
      <c r="FXF14" s="2538"/>
      <c r="FXG14" s="2538"/>
      <c r="FXH14" s="2538"/>
      <c r="FXI14" s="2538"/>
      <c r="FXJ14" s="2538"/>
      <c r="FXK14" s="2538"/>
      <c r="FXL14" s="2538"/>
      <c r="FXM14" s="2538"/>
      <c r="FXN14" s="2538"/>
      <c r="FXO14" s="2538"/>
      <c r="FXP14" s="2538"/>
      <c r="FXQ14" s="2538"/>
      <c r="FXR14" s="2538"/>
      <c r="FXS14" s="2538"/>
      <c r="FXT14" s="2538"/>
      <c r="FXU14" s="2538"/>
      <c r="FXV14" s="2538"/>
      <c r="FXW14" s="2538"/>
      <c r="FXX14" s="2538"/>
      <c r="FXY14" s="2538"/>
      <c r="FXZ14" s="2538"/>
      <c r="FYA14" s="2538"/>
      <c r="FYB14" s="2538"/>
      <c r="FYC14" s="2538"/>
      <c r="FYD14" s="2538"/>
      <c r="FYE14" s="2538"/>
      <c r="FYF14" s="2538"/>
      <c r="FYG14" s="2538"/>
      <c r="FYH14" s="2538"/>
      <c r="FYI14" s="2538"/>
      <c r="FYJ14" s="2538"/>
      <c r="FYK14" s="2538"/>
      <c r="FYL14" s="2538"/>
      <c r="FYM14" s="2538"/>
      <c r="FYN14" s="2538"/>
      <c r="FYO14" s="2538"/>
      <c r="FYP14" s="2538"/>
      <c r="FYQ14" s="2538"/>
      <c r="FYR14" s="2538"/>
      <c r="FYS14" s="2538"/>
      <c r="FYT14" s="2538"/>
      <c r="FYU14" s="2538"/>
      <c r="FYV14" s="2538"/>
      <c r="FYW14" s="2538"/>
      <c r="FYX14" s="2538"/>
      <c r="FYY14" s="2538"/>
      <c r="FYZ14" s="2538"/>
      <c r="FZA14" s="2538"/>
      <c r="FZB14" s="2538"/>
      <c r="FZC14" s="2538"/>
      <c r="FZD14" s="2538"/>
      <c r="FZE14" s="2538"/>
      <c r="FZF14" s="2538"/>
      <c r="FZG14" s="2538"/>
      <c r="FZH14" s="2538"/>
      <c r="FZI14" s="2538"/>
      <c r="FZJ14" s="2538"/>
      <c r="FZK14" s="2538"/>
      <c r="FZL14" s="2538"/>
      <c r="FZM14" s="2538"/>
      <c r="FZN14" s="2538"/>
      <c r="FZO14" s="2538"/>
      <c r="FZP14" s="2538"/>
      <c r="FZQ14" s="2538"/>
      <c r="FZR14" s="2538"/>
      <c r="FZS14" s="2538"/>
      <c r="FZT14" s="2538"/>
      <c r="FZU14" s="2538"/>
      <c r="FZV14" s="2538"/>
      <c r="FZW14" s="2538"/>
      <c r="FZX14" s="2538"/>
      <c r="FZY14" s="2538"/>
      <c r="FZZ14" s="2538"/>
      <c r="GAA14" s="2538"/>
      <c r="GAB14" s="2538"/>
      <c r="GAC14" s="2538"/>
      <c r="GAD14" s="2538"/>
      <c r="GAE14" s="2538"/>
      <c r="GAF14" s="2538"/>
      <c r="GAG14" s="2538"/>
      <c r="GAH14" s="2538"/>
      <c r="GAI14" s="2538"/>
      <c r="GAJ14" s="2538"/>
      <c r="GAK14" s="2538"/>
      <c r="GAL14" s="2538"/>
      <c r="GAM14" s="2538"/>
      <c r="GAN14" s="2538"/>
      <c r="GAO14" s="2538"/>
      <c r="GAP14" s="2538"/>
      <c r="GAQ14" s="2538"/>
      <c r="GAR14" s="2538"/>
      <c r="GAS14" s="2538"/>
      <c r="GAT14" s="2538"/>
      <c r="GAU14" s="2538"/>
      <c r="GAV14" s="2538"/>
      <c r="GAW14" s="2538"/>
      <c r="GAX14" s="2538"/>
      <c r="GAY14" s="2538"/>
      <c r="GAZ14" s="2538"/>
      <c r="GBA14" s="2538"/>
      <c r="GBB14" s="2538"/>
      <c r="GBC14" s="2538"/>
      <c r="GBD14" s="2538"/>
      <c r="GBE14" s="2538"/>
      <c r="GBF14" s="2538"/>
      <c r="GBG14" s="2538"/>
      <c r="GBH14" s="2538"/>
      <c r="GBI14" s="2538"/>
      <c r="GBJ14" s="2538"/>
      <c r="GBK14" s="2538"/>
      <c r="GBL14" s="2538"/>
      <c r="GBM14" s="2538"/>
      <c r="GBN14" s="2538"/>
      <c r="GBO14" s="2538"/>
      <c r="GBP14" s="2538"/>
      <c r="GBQ14" s="2538"/>
      <c r="GBR14" s="2538"/>
      <c r="GBS14" s="2538"/>
      <c r="GBT14" s="2538"/>
      <c r="GBU14" s="2538"/>
      <c r="GBV14" s="2538"/>
      <c r="GBW14" s="2538"/>
      <c r="GBX14" s="2538"/>
      <c r="GBY14" s="2538"/>
      <c r="GBZ14" s="2538"/>
      <c r="GCA14" s="2538"/>
      <c r="GCB14" s="2538"/>
      <c r="GCC14" s="2538"/>
      <c r="GCD14" s="2538"/>
      <c r="GCE14" s="2538"/>
      <c r="GCF14" s="2538"/>
      <c r="GCG14" s="2538"/>
      <c r="GCH14" s="2538"/>
      <c r="GCI14" s="2538"/>
      <c r="GCJ14" s="2538"/>
      <c r="GCK14" s="2538"/>
      <c r="GCL14" s="2538"/>
      <c r="GCM14" s="2538"/>
      <c r="GCN14" s="2538"/>
      <c r="GCO14" s="2538"/>
      <c r="GCP14" s="2538"/>
      <c r="GCQ14" s="2538"/>
      <c r="GCR14" s="2538"/>
      <c r="GCS14" s="2538"/>
      <c r="GCT14" s="2538"/>
      <c r="GCU14" s="2538"/>
      <c r="GCV14" s="2538"/>
      <c r="GCW14" s="2538"/>
      <c r="GCX14" s="2538"/>
      <c r="GCY14" s="2538"/>
      <c r="GCZ14" s="2538"/>
      <c r="GDA14" s="2538"/>
      <c r="GDB14" s="2538"/>
      <c r="GDC14" s="2538"/>
      <c r="GDD14" s="2538"/>
      <c r="GDE14" s="2538"/>
      <c r="GDF14" s="2538"/>
      <c r="GDG14" s="2538"/>
      <c r="GDH14" s="2538"/>
      <c r="GDI14" s="2538"/>
      <c r="GDJ14" s="2538"/>
      <c r="GDK14" s="2538"/>
      <c r="GDL14" s="2538"/>
      <c r="GDM14" s="2538"/>
      <c r="GDN14" s="2538"/>
      <c r="GDO14" s="2538"/>
      <c r="GDP14" s="2538"/>
      <c r="GDQ14" s="2538"/>
      <c r="GDR14" s="2538"/>
      <c r="GDS14" s="2538"/>
      <c r="GDT14" s="2538"/>
      <c r="GDU14" s="2538"/>
      <c r="GDV14" s="2538"/>
      <c r="GDW14" s="2538"/>
      <c r="GDX14" s="2538"/>
      <c r="GDY14" s="2538"/>
      <c r="GDZ14" s="2538"/>
      <c r="GEA14" s="2538"/>
      <c r="GEB14" s="2538"/>
      <c r="GEC14" s="2538"/>
      <c r="GED14" s="2538"/>
      <c r="GEE14" s="2538"/>
      <c r="GEF14" s="2538"/>
      <c r="GEG14" s="2538"/>
      <c r="GEH14" s="2538"/>
      <c r="GEI14" s="2538"/>
      <c r="GEJ14" s="2538"/>
      <c r="GEK14" s="2538"/>
      <c r="GEL14" s="2538"/>
      <c r="GEM14" s="2538"/>
      <c r="GEN14" s="2538"/>
      <c r="GEO14" s="2538"/>
      <c r="GEP14" s="2538"/>
      <c r="GEQ14" s="2538"/>
      <c r="GER14" s="2538"/>
      <c r="GES14" s="2538"/>
      <c r="GET14" s="2538"/>
      <c r="GEU14" s="2538"/>
      <c r="GEV14" s="2538"/>
      <c r="GEW14" s="2538"/>
      <c r="GEX14" s="2538"/>
      <c r="GEY14" s="2538"/>
      <c r="GEZ14" s="2538"/>
      <c r="GFA14" s="2538"/>
      <c r="GFB14" s="2538"/>
      <c r="GFC14" s="2538"/>
      <c r="GFD14" s="2538"/>
      <c r="GFE14" s="2538"/>
      <c r="GFF14" s="2538"/>
      <c r="GFG14" s="2538"/>
      <c r="GFH14" s="2538"/>
      <c r="GFI14" s="2538"/>
      <c r="GFJ14" s="2538"/>
      <c r="GFK14" s="2538"/>
      <c r="GFL14" s="2538"/>
      <c r="GFM14" s="2538"/>
      <c r="GFN14" s="2538"/>
      <c r="GFO14" s="2538"/>
      <c r="GFP14" s="2538"/>
      <c r="GFQ14" s="2538"/>
      <c r="GFR14" s="2538"/>
      <c r="GFS14" s="2538"/>
      <c r="GFT14" s="2538"/>
      <c r="GFU14" s="2538"/>
      <c r="GFV14" s="2538"/>
      <c r="GFW14" s="2538"/>
      <c r="GFX14" s="2538"/>
      <c r="GFY14" s="2538"/>
      <c r="GFZ14" s="2538"/>
      <c r="GGA14" s="2538"/>
      <c r="GGB14" s="2538"/>
      <c r="GGC14" s="2538"/>
      <c r="GGD14" s="2538"/>
      <c r="GGE14" s="2538"/>
      <c r="GGF14" s="2538"/>
      <c r="GGG14" s="2538"/>
      <c r="GGH14" s="2538"/>
      <c r="GGI14" s="2538"/>
      <c r="GGJ14" s="2538"/>
      <c r="GGK14" s="2538"/>
      <c r="GGL14" s="2538"/>
      <c r="GGM14" s="2538"/>
      <c r="GGN14" s="2538"/>
      <c r="GGO14" s="2538"/>
      <c r="GGP14" s="2538"/>
      <c r="GGQ14" s="2538"/>
      <c r="GGR14" s="2538"/>
      <c r="GGS14" s="2538"/>
      <c r="GGT14" s="2538"/>
      <c r="GGU14" s="2538"/>
      <c r="GGV14" s="2538"/>
      <c r="GGW14" s="2538"/>
      <c r="GGX14" s="2538"/>
      <c r="GGY14" s="2538"/>
      <c r="GGZ14" s="2538"/>
      <c r="GHA14" s="2538"/>
      <c r="GHB14" s="2538"/>
      <c r="GHC14" s="2538"/>
      <c r="GHD14" s="2538"/>
      <c r="GHE14" s="2538"/>
      <c r="GHF14" s="2538"/>
      <c r="GHG14" s="2538"/>
      <c r="GHH14" s="2538"/>
      <c r="GHI14" s="2538"/>
      <c r="GHJ14" s="2538"/>
      <c r="GHK14" s="2538"/>
      <c r="GHL14" s="2538"/>
      <c r="GHM14" s="2538"/>
      <c r="GHN14" s="2538"/>
      <c r="GHO14" s="2538"/>
      <c r="GHP14" s="2538"/>
      <c r="GHQ14" s="2538"/>
      <c r="GHR14" s="2538"/>
      <c r="GHS14" s="2538"/>
      <c r="GHT14" s="2538"/>
      <c r="GHU14" s="2538"/>
      <c r="GHV14" s="2538"/>
      <c r="GHW14" s="2538"/>
      <c r="GHX14" s="2538"/>
      <c r="GHY14" s="2538"/>
      <c r="GHZ14" s="2538"/>
      <c r="GIA14" s="2538"/>
      <c r="GIB14" s="2538"/>
      <c r="GIC14" s="2538"/>
      <c r="GID14" s="2538"/>
      <c r="GIE14" s="2538"/>
      <c r="GIF14" s="2538"/>
      <c r="GIG14" s="2538"/>
      <c r="GIH14" s="2538"/>
      <c r="GII14" s="2538"/>
      <c r="GIJ14" s="2538"/>
      <c r="GIK14" s="2538"/>
      <c r="GIL14" s="2538"/>
      <c r="GIM14" s="2538"/>
      <c r="GIN14" s="2538"/>
      <c r="GIO14" s="2538"/>
      <c r="GIP14" s="2538"/>
      <c r="GIQ14" s="2538"/>
      <c r="GIR14" s="2538"/>
      <c r="GIS14" s="2538"/>
      <c r="GIT14" s="2538"/>
      <c r="GIU14" s="2538"/>
      <c r="GIV14" s="2538"/>
      <c r="GIW14" s="2538"/>
      <c r="GIX14" s="2538"/>
      <c r="GIY14" s="2538"/>
      <c r="GIZ14" s="2538"/>
      <c r="GJA14" s="2538"/>
      <c r="GJB14" s="2538"/>
      <c r="GJC14" s="2538"/>
      <c r="GJD14" s="2538"/>
      <c r="GJE14" s="2538"/>
      <c r="GJF14" s="2538"/>
      <c r="GJG14" s="2538"/>
      <c r="GJH14" s="2538"/>
      <c r="GJI14" s="2538"/>
      <c r="GJJ14" s="2538"/>
      <c r="GJK14" s="2538"/>
      <c r="GJL14" s="2538"/>
      <c r="GJM14" s="2538"/>
      <c r="GJN14" s="2538"/>
      <c r="GJO14" s="2538"/>
      <c r="GJP14" s="2538"/>
      <c r="GJQ14" s="2538"/>
      <c r="GJR14" s="2538"/>
      <c r="GJS14" s="2538"/>
      <c r="GJT14" s="2538"/>
      <c r="GJU14" s="2538"/>
      <c r="GJV14" s="2538"/>
      <c r="GJW14" s="2538"/>
      <c r="GJX14" s="2538"/>
      <c r="GJY14" s="2538"/>
      <c r="GJZ14" s="2538"/>
      <c r="GKA14" s="2538"/>
      <c r="GKB14" s="2538"/>
      <c r="GKC14" s="2538"/>
      <c r="GKD14" s="2538"/>
      <c r="GKE14" s="2538"/>
      <c r="GKF14" s="2538"/>
      <c r="GKG14" s="2538"/>
      <c r="GKH14" s="2538"/>
      <c r="GKI14" s="2538"/>
      <c r="GKJ14" s="2538"/>
      <c r="GKK14" s="2538"/>
      <c r="GKL14" s="2538"/>
      <c r="GKM14" s="2538"/>
      <c r="GKN14" s="2538"/>
      <c r="GKO14" s="2538"/>
      <c r="GKP14" s="2538"/>
      <c r="GKQ14" s="2538"/>
      <c r="GKR14" s="2538"/>
      <c r="GKS14" s="2538"/>
      <c r="GKT14" s="2538"/>
      <c r="GKU14" s="2538"/>
      <c r="GKV14" s="2538"/>
      <c r="GKW14" s="2538"/>
      <c r="GKX14" s="2538"/>
      <c r="GKY14" s="2538"/>
      <c r="GKZ14" s="2538"/>
      <c r="GLA14" s="2538"/>
      <c r="GLB14" s="2538"/>
      <c r="GLC14" s="2538"/>
      <c r="GLD14" s="2538"/>
      <c r="GLE14" s="2538"/>
      <c r="GLF14" s="2538"/>
      <c r="GLG14" s="2538"/>
      <c r="GLH14" s="2538"/>
      <c r="GLI14" s="2538"/>
      <c r="GLJ14" s="2538"/>
      <c r="GLK14" s="2538"/>
      <c r="GLL14" s="2538"/>
      <c r="GLM14" s="2538"/>
      <c r="GLN14" s="2538"/>
      <c r="GLO14" s="2538"/>
      <c r="GLP14" s="2538"/>
      <c r="GLQ14" s="2538"/>
      <c r="GLR14" s="2538"/>
      <c r="GLS14" s="2538"/>
      <c r="GLT14" s="2538"/>
      <c r="GLU14" s="2538"/>
      <c r="GLV14" s="2538"/>
      <c r="GLW14" s="2538"/>
      <c r="GLX14" s="2538"/>
      <c r="GLY14" s="2538"/>
      <c r="GLZ14" s="2538"/>
      <c r="GMA14" s="2538"/>
      <c r="GMB14" s="2538"/>
      <c r="GMC14" s="2538"/>
      <c r="GMD14" s="2538"/>
      <c r="GME14" s="2538"/>
      <c r="GMF14" s="2538"/>
      <c r="GMG14" s="2538"/>
      <c r="GMH14" s="2538"/>
      <c r="GMI14" s="2538"/>
      <c r="GMJ14" s="2538"/>
      <c r="GMK14" s="2538"/>
      <c r="GML14" s="2538"/>
      <c r="GMM14" s="2538"/>
      <c r="GMN14" s="2538"/>
      <c r="GMO14" s="2538"/>
      <c r="GMP14" s="2538"/>
      <c r="GMQ14" s="2538"/>
      <c r="GMR14" s="2538"/>
      <c r="GMS14" s="2538"/>
      <c r="GMT14" s="2538"/>
      <c r="GMU14" s="2538"/>
      <c r="GMV14" s="2538"/>
      <c r="GMW14" s="2538"/>
      <c r="GMX14" s="2538"/>
      <c r="GMY14" s="2538"/>
      <c r="GMZ14" s="2538"/>
      <c r="GNA14" s="2538"/>
      <c r="GNB14" s="2538"/>
      <c r="GNC14" s="2538"/>
      <c r="GND14" s="2538"/>
      <c r="GNE14" s="2538"/>
      <c r="GNF14" s="2538"/>
      <c r="GNG14" s="2538"/>
      <c r="GNH14" s="2538"/>
      <c r="GNI14" s="2538"/>
      <c r="GNJ14" s="2538"/>
      <c r="GNK14" s="2538"/>
      <c r="GNL14" s="2538"/>
      <c r="GNM14" s="2538"/>
      <c r="GNN14" s="2538"/>
      <c r="GNO14" s="2538"/>
      <c r="GNP14" s="2538"/>
      <c r="GNQ14" s="2538"/>
      <c r="GNR14" s="2538"/>
      <c r="GNS14" s="2538"/>
      <c r="GNT14" s="2538"/>
      <c r="GNU14" s="2538"/>
      <c r="GNV14" s="2538"/>
      <c r="GNW14" s="2538"/>
      <c r="GNX14" s="2538"/>
      <c r="GNY14" s="2538"/>
      <c r="GNZ14" s="2538"/>
      <c r="GOA14" s="2538"/>
      <c r="GOB14" s="2538"/>
      <c r="GOC14" s="2538"/>
      <c r="GOD14" s="2538"/>
      <c r="GOE14" s="2538"/>
      <c r="GOF14" s="2538"/>
      <c r="GOG14" s="2538"/>
      <c r="GOH14" s="2538"/>
      <c r="GOI14" s="2538"/>
      <c r="GOJ14" s="2538"/>
      <c r="GOK14" s="2538"/>
      <c r="GOL14" s="2538"/>
      <c r="GOM14" s="2538"/>
      <c r="GON14" s="2538"/>
      <c r="GOO14" s="2538"/>
      <c r="GOP14" s="2538"/>
      <c r="GOQ14" s="2538"/>
      <c r="GOR14" s="2538"/>
      <c r="GOS14" s="2538"/>
      <c r="GOT14" s="2538"/>
      <c r="GOU14" s="2538"/>
      <c r="GOV14" s="2538"/>
      <c r="GOW14" s="2538"/>
      <c r="GOX14" s="2538"/>
      <c r="GOY14" s="2538"/>
      <c r="GOZ14" s="2538"/>
      <c r="GPA14" s="2538"/>
      <c r="GPB14" s="2538"/>
      <c r="GPC14" s="2538"/>
      <c r="GPD14" s="2538"/>
      <c r="GPE14" s="2538"/>
      <c r="GPF14" s="2538"/>
      <c r="GPG14" s="2538"/>
      <c r="GPH14" s="2538"/>
      <c r="GPI14" s="2538"/>
      <c r="GPJ14" s="2538"/>
      <c r="GPK14" s="2538"/>
      <c r="GPL14" s="2538"/>
      <c r="GPM14" s="2538"/>
      <c r="GPN14" s="2538"/>
      <c r="GPO14" s="2538"/>
      <c r="GPP14" s="2538"/>
      <c r="GPQ14" s="2538"/>
      <c r="GPR14" s="2538"/>
      <c r="GPS14" s="2538"/>
      <c r="GPT14" s="2538"/>
      <c r="GPU14" s="2538"/>
      <c r="GPV14" s="2538"/>
      <c r="GPW14" s="2538"/>
      <c r="GPX14" s="2538"/>
      <c r="GPY14" s="2538"/>
      <c r="GPZ14" s="2538"/>
      <c r="GQA14" s="2538"/>
      <c r="GQB14" s="2538"/>
      <c r="GQC14" s="2538"/>
      <c r="GQD14" s="2538"/>
      <c r="GQE14" s="2538"/>
      <c r="GQF14" s="2538"/>
      <c r="GQG14" s="2538"/>
      <c r="GQH14" s="2538"/>
      <c r="GQI14" s="2538"/>
      <c r="GQJ14" s="2538"/>
      <c r="GQK14" s="2538"/>
      <c r="GQL14" s="2538"/>
      <c r="GQM14" s="2538"/>
      <c r="GQN14" s="2538"/>
      <c r="GQO14" s="2538"/>
      <c r="GQP14" s="2538"/>
      <c r="GQQ14" s="2538"/>
      <c r="GQR14" s="2538"/>
      <c r="GQS14" s="2538"/>
      <c r="GQT14" s="2538"/>
      <c r="GQU14" s="2538"/>
      <c r="GQV14" s="2538"/>
      <c r="GQW14" s="2538"/>
      <c r="GQX14" s="2538"/>
      <c r="GQY14" s="2538"/>
      <c r="GQZ14" s="2538"/>
      <c r="GRA14" s="2538"/>
      <c r="GRB14" s="2538"/>
      <c r="GRC14" s="2538"/>
      <c r="GRD14" s="2538"/>
      <c r="GRE14" s="2538"/>
      <c r="GRF14" s="2538"/>
      <c r="GRG14" s="2538"/>
      <c r="GRH14" s="2538"/>
      <c r="GRI14" s="2538"/>
      <c r="GRJ14" s="2538"/>
      <c r="GRK14" s="2538"/>
      <c r="GRL14" s="2538"/>
      <c r="GRM14" s="2538"/>
      <c r="GRN14" s="2538"/>
      <c r="GRO14" s="2538"/>
      <c r="GRP14" s="2538"/>
      <c r="GRQ14" s="2538"/>
      <c r="GRR14" s="2538"/>
      <c r="GRS14" s="2538"/>
      <c r="GRT14" s="2538"/>
      <c r="GRU14" s="2538"/>
      <c r="GRV14" s="2538"/>
      <c r="GRW14" s="2538"/>
      <c r="GRX14" s="2538"/>
      <c r="GRY14" s="2538"/>
      <c r="GRZ14" s="2538"/>
      <c r="GSA14" s="2538"/>
      <c r="GSB14" s="2538"/>
      <c r="GSC14" s="2538"/>
      <c r="GSD14" s="2538"/>
      <c r="GSE14" s="2538"/>
      <c r="GSF14" s="2538"/>
      <c r="GSG14" s="2538"/>
      <c r="GSH14" s="2538"/>
      <c r="GSI14" s="2538"/>
      <c r="GSJ14" s="2538"/>
      <c r="GSK14" s="2538"/>
      <c r="GSL14" s="2538"/>
      <c r="GSM14" s="2538"/>
      <c r="GSN14" s="2538"/>
      <c r="GSO14" s="2538"/>
      <c r="GSP14" s="2538"/>
      <c r="GSQ14" s="2538"/>
      <c r="GSR14" s="2538"/>
      <c r="GSS14" s="2538"/>
      <c r="GST14" s="2538"/>
      <c r="GSU14" s="2538"/>
      <c r="GSV14" s="2538"/>
      <c r="GSW14" s="2538"/>
      <c r="GSX14" s="2538"/>
      <c r="GSY14" s="2538"/>
      <c r="GSZ14" s="2538"/>
      <c r="GTA14" s="2538"/>
      <c r="GTB14" s="2538"/>
      <c r="GTC14" s="2538"/>
      <c r="GTD14" s="2538"/>
      <c r="GTE14" s="2538"/>
      <c r="GTF14" s="2538"/>
      <c r="GTG14" s="2538"/>
      <c r="GTH14" s="2538"/>
      <c r="GTI14" s="2538"/>
      <c r="GTJ14" s="2538"/>
      <c r="GTK14" s="2538"/>
      <c r="GTL14" s="2538"/>
      <c r="GTM14" s="2538"/>
      <c r="GTN14" s="2538"/>
      <c r="GTO14" s="2538"/>
      <c r="GTP14" s="2538"/>
      <c r="GTQ14" s="2538"/>
      <c r="GTR14" s="2538"/>
      <c r="GTS14" s="2538"/>
      <c r="GTT14" s="2538"/>
      <c r="GTU14" s="2538"/>
      <c r="GTV14" s="2538"/>
      <c r="GTW14" s="2538"/>
      <c r="GTX14" s="2538"/>
      <c r="GTY14" s="2538"/>
      <c r="GTZ14" s="2538"/>
      <c r="GUA14" s="2538"/>
      <c r="GUB14" s="2538"/>
      <c r="GUC14" s="2538"/>
      <c r="GUD14" s="2538"/>
      <c r="GUE14" s="2538"/>
      <c r="GUF14" s="2538"/>
      <c r="GUG14" s="2538"/>
      <c r="GUH14" s="2538"/>
      <c r="GUI14" s="2538"/>
      <c r="GUJ14" s="2538"/>
      <c r="GUK14" s="2538"/>
      <c r="GUL14" s="2538"/>
      <c r="GUM14" s="2538"/>
      <c r="GUN14" s="2538"/>
      <c r="GUO14" s="2538"/>
      <c r="GUP14" s="2538"/>
      <c r="GUQ14" s="2538"/>
      <c r="GUR14" s="2538"/>
      <c r="GUS14" s="2538"/>
      <c r="GUT14" s="2538"/>
      <c r="GUU14" s="2538"/>
      <c r="GUV14" s="2538"/>
      <c r="GUW14" s="2538"/>
      <c r="GUX14" s="2538"/>
      <c r="GUY14" s="2538"/>
      <c r="GUZ14" s="2538"/>
      <c r="GVA14" s="2538"/>
      <c r="GVB14" s="2538"/>
      <c r="GVC14" s="2538"/>
      <c r="GVD14" s="2538"/>
      <c r="GVE14" s="2538"/>
      <c r="GVF14" s="2538"/>
      <c r="GVG14" s="2538"/>
      <c r="GVH14" s="2538"/>
      <c r="GVI14" s="2538"/>
      <c r="GVJ14" s="2538"/>
      <c r="GVK14" s="2538"/>
      <c r="GVL14" s="2538"/>
      <c r="GVM14" s="2538"/>
      <c r="GVN14" s="2538"/>
      <c r="GVO14" s="2538"/>
      <c r="GVP14" s="2538"/>
      <c r="GVQ14" s="2538"/>
      <c r="GVR14" s="2538"/>
      <c r="GVS14" s="2538"/>
      <c r="GVT14" s="2538"/>
      <c r="GVU14" s="2538"/>
      <c r="GVV14" s="2538"/>
      <c r="GVW14" s="2538"/>
      <c r="GVX14" s="2538"/>
      <c r="GVY14" s="2538"/>
      <c r="GVZ14" s="2538"/>
      <c r="GWA14" s="2538"/>
      <c r="GWB14" s="2538"/>
      <c r="GWC14" s="2538"/>
      <c r="GWD14" s="2538"/>
      <c r="GWE14" s="2538"/>
      <c r="GWF14" s="2538"/>
      <c r="GWG14" s="2538"/>
      <c r="GWH14" s="2538"/>
      <c r="GWI14" s="2538"/>
      <c r="GWJ14" s="2538"/>
      <c r="GWK14" s="2538"/>
      <c r="GWL14" s="2538"/>
      <c r="GWM14" s="2538"/>
      <c r="GWN14" s="2538"/>
      <c r="GWO14" s="2538"/>
      <c r="GWP14" s="2538"/>
      <c r="GWQ14" s="2538"/>
      <c r="GWR14" s="2538"/>
      <c r="GWS14" s="2538"/>
      <c r="GWT14" s="2538"/>
      <c r="GWU14" s="2538"/>
      <c r="GWV14" s="2538"/>
      <c r="GWW14" s="2538"/>
      <c r="GWX14" s="2538"/>
      <c r="GWY14" s="2538"/>
      <c r="GWZ14" s="2538"/>
      <c r="GXA14" s="2538"/>
      <c r="GXB14" s="2538"/>
      <c r="GXC14" s="2538"/>
      <c r="GXD14" s="2538"/>
      <c r="GXE14" s="2538"/>
      <c r="GXF14" s="2538"/>
      <c r="GXG14" s="2538"/>
      <c r="GXH14" s="2538"/>
      <c r="GXI14" s="2538"/>
      <c r="GXJ14" s="2538"/>
      <c r="GXK14" s="2538"/>
      <c r="GXL14" s="2538"/>
      <c r="GXM14" s="2538"/>
      <c r="GXN14" s="2538"/>
      <c r="GXO14" s="2538"/>
      <c r="GXP14" s="2538"/>
      <c r="GXQ14" s="2538"/>
      <c r="GXR14" s="2538"/>
      <c r="GXS14" s="2538"/>
      <c r="GXT14" s="2538"/>
      <c r="GXU14" s="2538"/>
      <c r="GXV14" s="2538"/>
      <c r="GXW14" s="2538"/>
      <c r="GXX14" s="2538"/>
      <c r="GXY14" s="2538"/>
      <c r="GXZ14" s="2538"/>
      <c r="GYA14" s="2538"/>
      <c r="GYB14" s="2538"/>
      <c r="GYC14" s="2538"/>
      <c r="GYD14" s="2538"/>
      <c r="GYE14" s="2538"/>
      <c r="GYF14" s="2538"/>
      <c r="GYG14" s="2538"/>
      <c r="GYH14" s="2538"/>
      <c r="GYI14" s="2538"/>
      <c r="GYJ14" s="2538"/>
      <c r="GYK14" s="2538"/>
      <c r="GYL14" s="2538"/>
      <c r="GYM14" s="2538"/>
      <c r="GYN14" s="2538"/>
      <c r="GYO14" s="2538"/>
      <c r="GYP14" s="2538"/>
      <c r="GYQ14" s="2538"/>
      <c r="GYR14" s="2538"/>
      <c r="GYS14" s="2538"/>
      <c r="GYT14" s="2538"/>
      <c r="GYU14" s="2538"/>
      <c r="GYV14" s="2538"/>
      <c r="GYW14" s="2538"/>
      <c r="GYX14" s="2538"/>
      <c r="GYY14" s="2538"/>
      <c r="GYZ14" s="2538"/>
      <c r="GZA14" s="2538"/>
      <c r="GZB14" s="2538"/>
      <c r="GZC14" s="2538"/>
      <c r="GZD14" s="2538"/>
      <c r="GZE14" s="2538"/>
      <c r="GZF14" s="2538"/>
      <c r="GZG14" s="2538"/>
      <c r="GZH14" s="2538"/>
      <c r="GZI14" s="2538"/>
      <c r="GZJ14" s="2538"/>
      <c r="GZK14" s="2538"/>
      <c r="GZL14" s="2538"/>
      <c r="GZM14" s="2538"/>
      <c r="GZN14" s="2538"/>
      <c r="GZO14" s="2538"/>
      <c r="GZP14" s="2538"/>
      <c r="GZQ14" s="2538"/>
      <c r="GZR14" s="2538"/>
      <c r="GZS14" s="2538"/>
      <c r="GZT14" s="2538"/>
      <c r="GZU14" s="2538"/>
      <c r="GZV14" s="2538"/>
      <c r="GZW14" s="2538"/>
      <c r="GZX14" s="2538"/>
      <c r="GZY14" s="2538"/>
      <c r="GZZ14" s="2538"/>
      <c r="HAA14" s="2538"/>
      <c r="HAB14" s="2538"/>
      <c r="HAC14" s="2538"/>
      <c r="HAD14" s="2538"/>
      <c r="HAE14" s="2538"/>
      <c r="HAF14" s="2538"/>
      <c r="HAG14" s="2538"/>
      <c r="HAH14" s="2538"/>
      <c r="HAI14" s="2538"/>
      <c r="HAJ14" s="2538"/>
      <c r="HAK14" s="2538"/>
      <c r="HAL14" s="2538"/>
      <c r="HAM14" s="2538"/>
      <c r="HAN14" s="2538"/>
      <c r="HAO14" s="2538"/>
      <c r="HAP14" s="2538"/>
      <c r="HAQ14" s="2538"/>
      <c r="HAR14" s="2538"/>
      <c r="HAS14" s="2538"/>
      <c r="HAT14" s="2538"/>
      <c r="HAU14" s="2538"/>
      <c r="HAV14" s="2538"/>
      <c r="HAW14" s="2538"/>
      <c r="HAX14" s="2538"/>
      <c r="HAY14" s="2538"/>
      <c r="HAZ14" s="2538"/>
      <c r="HBA14" s="2538"/>
      <c r="HBB14" s="2538"/>
      <c r="HBC14" s="2538"/>
      <c r="HBD14" s="2538"/>
      <c r="HBE14" s="2538"/>
      <c r="HBF14" s="2538"/>
      <c r="HBG14" s="2538"/>
      <c r="HBH14" s="2538"/>
      <c r="HBI14" s="2538"/>
      <c r="HBJ14" s="2538"/>
      <c r="HBK14" s="2538"/>
      <c r="HBL14" s="2538"/>
      <c r="HBM14" s="2538"/>
      <c r="HBN14" s="2538"/>
      <c r="HBO14" s="2538"/>
      <c r="HBP14" s="2538"/>
      <c r="HBQ14" s="2538"/>
      <c r="HBR14" s="2538"/>
      <c r="HBS14" s="2538"/>
      <c r="HBT14" s="2538"/>
      <c r="HBU14" s="2538"/>
      <c r="HBV14" s="2538"/>
      <c r="HBW14" s="2538"/>
      <c r="HBX14" s="2538"/>
      <c r="HBY14" s="2538"/>
      <c r="HBZ14" s="2538"/>
      <c r="HCA14" s="2538"/>
      <c r="HCB14" s="2538"/>
      <c r="HCC14" s="2538"/>
      <c r="HCD14" s="2538"/>
      <c r="HCE14" s="2538"/>
      <c r="HCF14" s="2538"/>
      <c r="HCG14" s="2538"/>
      <c r="HCH14" s="2538"/>
      <c r="HCI14" s="2538"/>
      <c r="HCJ14" s="2538"/>
      <c r="HCK14" s="2538"/>
      <c r="HCL14" s="2538"/>
      <c r="HCM14" s="2538"/>
      <c r="HCN14" s="2538"/>
      <c r="HCO14" s="2538"/>
      <c r="HCP14" s="2538"/>
      <c r="HCQ14" s="2538"/>
      <c r="HCR14" s="2538"/>
      <c r="HCS14" s="2538"/>
      <c r="HCT14" s="2538"/>
      <c r="HCU14" s="2538"/>
      <c r="HCV14" s="2538"/>
      <c r="HCW14" s="2538"/>
      <c r="HCX14" s="2538"/>
      <c r="HCY14" s="2538"/>
      <c r="HCZ14" s="2538"/>
      <c r="HDA14" s="2538"/>
      <c r="HDB14" s="2538"/>
      <c r="HDC14" s="2538"/>
      <c r="HDD14" s="2538"/>
      <c r="HDE14" s="2538"/>
      <c r="HDF14" s="2538"/>
      <c r="HDG14" s="2538"/>
      <c r="HDH14" s="2538"/>
      <c r="HDI14" s="2538"/>
      <c r="HDJ14" s="2538"/>
      <c r="HDK14" s="2538"/>
      <c r="HDL14" s="2538"/>
      <c r="HDM14" s="2538"/>
      <c r="HDN14" s="2538"/>
      <c r="HDO14" s="2538"/>
      <c r="HDP14" s="2538"/>
      <c r="HDQ14" s="2538"/>
      <c r="HDR14" s="2538"/>
      <c r="HDS14" s="2538"/>
      <c r="HDT14" s="2538"/>
      <c r="HDU14" s="2538"/>
      <c r="HDV14" s="2538"/>
      <c r="HDW14" s="2538"/>
      <c r="HDX14" s="2538"/>
      <c r="HDY14" s="2538"/>
      <c r="HDZ14" s="2538"/>
      <c r="HEA14" s="2538"/>
      <c r="HEB14" s="2538"/>
      <c r="HEC14" s="2538"/>
      <c r="HED14" s="2538"/>
      <c r="HEE14" s="2538"/>
      <c r="HEF14" s="2538"/>
      <c r="HEG14" s="2538"/>
      <c r="HEH14" s="2538"/>
      <c r="HEI14" s="2538"/>
      <c r="HEJ14" s="2538"/>
      <c r="HEK14" s="2538"/>
      <c r="HEL14" s="2538"/>
      <c r="HEM14" s="2538"/>
      <c r="HEN14" s="2538"/>
      <c r="HEO14" s="2538"/>
      <c r="HEP14" s="2538"/>
      <c r="HEQ14" s="2538"/>
      <c r="HER14" s="2538"/>
      <c r="HES14" s="2538"/>
      <c r="HET14" s="2538"/>
      <c r="HEU14" s="2538"/>
      <c r="HEV14" s="2538"/>
      <c r="HEW14" s="2538"/>
      <c r="HEX14" s="2538"/>
      <c r="HEY14" s="2538"/>
      <c r="HEZ14" s="2538"/>
      <c r="HFA14" s="2538"/>
      <c r="HFB14" s="2538"/>
      <c r="HFC14" s="2538"/>
      <c r="HFD14" s="2538"/>
      <c r="HFE14" s="2538"/>
      <c r="HFF14" s="2538"/>
      <c r="HFG14" s="2538"/>
      <c r="HFH14" s="2538"/>
      <c r="HFI14" s="2538"/>
      <c r="HFJ14" s="2538"/>
      <c r="HFK14" s="2538"/>
      <c r="HFL14" s="2538"/>
      <c r="HFM14" s="2538"/>
      <c r="HFN14" s="2538"/>
      <c r="HFO14" s="2538"/>
      <c r="HFP14" s="2538"/>
      <c r="HFQ14" s="2538"/>
      <c r="HFR14" s="2538"/>
      <c r="HFS14" s="2538"/>
      <c r="HFT14" s="2538"/>
      <c r="HFU14" s="2538"/>
      <c r="HFV14" s="2538"/>
      <c r="HFW14" s="2538"/>
      <c r="HFX14" s="2538"/>
      <c r="HFY14" s="2538"/>
      <c r="HFZ14" s="2538"/>
      <c r="HGA14" s="2538"/>
      <c r="HGB14" s="2538"/>
      <c r="HGC14" s="2538"/>
      <c r="HGD14" s="2538"/>
      <c r="HGE14" s="2538"/>
      <c r="HGF14" s="2538"/>
      <c r="HGG14" s="2538"/>
      <c r="HGH14" s="2538"/>
      <c r="HGI14" s="2538"/>
      <c r="HGJ14" s="2538"/>
      <c r="HGK14" s="2538"/>
      <c r="HGL14" s="2538"/>
      <c r="HGM14" s="2538"/>
      <c r="HGN14" s="2538"/>
      <c r="HGO14" s="2538"/>
      <c r="HGP14" s="2538"/>
      <c r="HGQ14" s="2538"/>
      <c r="HGR14" s="2538"/>
      <c r="HGS14" s="2538"/>
      <c r="HGT14" s="2538"/>
      <c r="HGU14" s="2538"/>
      <c r="HGV14" s="2538"/>
      <c r="HGW14" s="2538"/>
      <c r="HGX14" s="2538"/>
      <c r="HGY14" s="2538"/>
      <c r="HGZ14" s="2538"/>
      <c r="HHA14" s="2538"/>
      <c r="HHB14" s="2538"/>
      <c r="HHC14" s="2538"/>
      <c r="HHD14" s="2538"/>
      <c r="HHE14" s="2538"/>
      <c r="HHF14" s="2538"/>
      <c r="HHG14" s="2538"/>
      <c r="HHH14" s="2538"/>
      <c r="HHI14" s="2538"/>
      <c r="HHJ14" s="2538"/>
      <c r="HHK14" s="2538"/>
      <c r="HHL14" s="2538"/>
      <c r="HHM14" s="2538"/>
      <c r="HHN14" s="2538"/>
      <c r="HHO14" s="2538"/>
      <c r="HHP14" s="2538"/>
      <c r="HHQ14" s="2538"/>
      <c r="HHR14" s="2538"/>
      <c r="HHS14" s="2538"/>
      <c r="HHT14" s="2538"/>
      <c r="HHU14" s="2538"/>
      <c r="HHV14" s="2538"/>
      <c r="HHW14" s="2538"/>
      <c r="HHX14" s="2538"/>
      <c r="HHY14" s="2538"/>
      <c r="HHZ14" s="2538"/>
      <c r="HIA14" s="2538"/>
      <c r="HIB14" s="2538"/>
      <c r="HIC14" s="2538"/>
      <c r="HID14" s="2538"/>
      <c r="HIE14" s="2538"/>
      <c r="HIF14" s="2538"/>
      <c r="HIG14" s="2538"/>
      <c r="HIH14" s="2538"/>
      <c r="HII14" s="2538"/>
      <c r="HIJ14" s="2538"/>
      <c r="HIK14" s="2538"/>
      <c r="HIL14" s="2538"/>
      <c r="HIM14" s="2538"/>
      <c r="HIN14" s="2538"/>
      <c r="HIO14" s="2538"/>
      <c r="HIP14" s="2538"/>
      <c r="HIQ14" s="2538"/>
      <c r="HIR14" s="2538"/>
      <c r="HIS14" s="2538"/>
      <c r="HIT14" s="2538"/>
      <c r="HIU14" s="2538"/>
      <c r="HIV14" s="2538"/>
      <c r="HIW14" s="2538"/>
      <c r="HIX14" s="2538"/>
      <c r="HIY14" s="2538"/>
      <c r="HIZ14" s="2538"/>
      <c r="HJA14" s="2538"/>
      <c r="HJB14" s="2538"/>
      <c r="HJC14" s="2538"/>
      <c r="HJD14" s="2538"/>
      <c r="HJE14" s="2538"/>
      <c r="HJF14" s="2538"/>
      <c r="HJG14" s="2538"/>
      <c r="HJH14" s="2538"/>
      <c r="HJI14" s="2538"/>
      <c r="HJJ14" s="2538"/>
      <c r="HJK14" s="2538"/>
      <c r="HJL14" s="2538"/>
      <c r="HJM14" s="2538"/>
      <c r="HJN14" s="2538"/>
      <c r="HJO14" s="2538"/>
      <c r="HJP14" s="2538"/>
      <c r="HJQ14" s="2538"/>
      <c r="HJR14" s="2538"/>
      <c r="HJS14" s="2538"/>
      <c r="HJT14" s="2538"/>
      <c r="HJU14" s="2538"/>
      <c r="HJV14" s="2538"/>
      <c r="HJW14" s="2538"/>
      <c r="HJX14" s="2538"/>
      <c r="HJY14" s="2538"/>
      <c r="HJZ14" s="2538"/>
      <c r="HKA14" s="2538"/>
      <c r="HKB14" s="2538"/>
      <c r="HKC14" s="2538"/>
      <c r="HKD14" s="2538"/>
      <c r="HKE14" s="2538"/>
      <c r="HKF14" s="2538"/>
      <c r="HKG14" s="2538"/>
      <c r="HKH14" s="2538"/>
      <c r="HKI14" s="2538"/>
      <c r="HKJ14" s="2538"/>
      <c r="HKK14" s="2538"/>
      <c r="HKL14" s="2538"/>
      <c r="HKM14" s="2538"/>
      <c r="HKN14" s="2538"/>
      <c r="HKO14" s="2538"/>
      <c r="HKP14" s="2538"/>
      <c r="HKQ14" s="2538"/>
      <c r="HKR14" s="2538"/>
      <c r="HKS14" s="2538"/>
      <c r="HKT14" s="2538"/>
      <c r="HKU14" s="2538"/>
      <c r="HKV14" s="2538"/>
      <c r="HKW14" s="2538"/>
      <c r="HKX14" s="2538"/>
      <c r="HKY14" s="2538"/>
      <c r="HKZ14" s="2538"/>
      <c r="HLA14" s="2538"/>
      <c r="HLB14" s="2538"/>
      <c r="HLC14" s="2538"/>
      <c r="HLD14" s="2538"/>
      <c r="HLE14" s="2538"/>
      <c r="HLF14" s="2538"/>
      <c r="HLG14" s="2538"/>
      <c r="HLH14" s="2538"/>
      <c r="HLI14" s="2538"/>
      <c r="HLJ14" s="2538"/>
      <c r="HLK14" s="2538"/>
      <c r="HLL14" s="2538"/>
      <c r="HLM14" s="2538"/>
      <c r="HLN14" s="2538"/>
      <c r="HLO14" s="2538"/>
      <c r="HLP14" s="2538"/>
      <c r="HLQ14" s="2538"/>
      <c r="HLR14" s="2538"/>
      <c r="HLS14" s="2538"/>
      <c r="HLT14" s="2538"/>
      <c r="HLU14" s="2538"/>
      <c r="HLV14" s="2538"/>
      <c r="HLW14" s="2538"/>
      <c r="HLX14" s="2538"/>
      <c r="HLY14" s="2538"/>
      <c r="HLZ14" s="2538"/>
      <c r="HMA14" s="2538"/>
      <c r="HMB14" s="2538"/>
      <c r="HMC14" s="2538"/>
      <c r="HMD14" s="2538"/>
      <c r="HME14" s="2538"/>
      <c r="HMF14" s="2538"/>
      <c r="HMG14" s="2538"/>
      <c r="HMH14" s="2538"/>
      <c r="HMI14" s="2538"/>
      <c r="HMJ14" s="2538"/>
      <c r="HMK14" s="2538"/>
      <c r="HML14" s="2538"/>
      <c r="HMM14" s="2538"/>
      <c r="HMN14" s="2538"/>
      <c r="HMO14" s="2538"/>
      <c r="HMP14" s="2538"/>
      <c r="HMQ14" s="2538"/>
      <c r="HMR14" s="2538"/>
      <c r="HMS14" s="2538"/>
      <c r="HMT14" s="2538"/>
      <c r="HMU14" s="2538"/>
      <c r="HMV14" s="2538"/>
      <c r="HMW14" s="2538"/>
      <c r="HMX14" s="2538"/>
      <c r="HMY14" s="2538"/>
      <c r="HMZ14" s="2538"/>
      <c r="HNA14" s="2538"/>
      <c r="HNB14" s="2538"/>
      <c r="HNC14" s="2538"/>
      <c r="HND14" s="2538"/>
      <c r="HNE14" s="2538"/>
      <c r="HNF14" s="2538"/>
      <c r="HNG14" s="2538"/>
      <c r="HNH14" s="2538"/>
      <c r="HNI14" s="2538"/>
      <c r="HNJ14" s="2538"/>
      <c r="HNK14" s="2538"/>
      <c r="HNL14" s="2538"/>
      <c r="HNM14" s="2538"/>
      <c r="HNN14" s="2538"/>
      <c r="HNO14" s="2538"/>
      <c r="HNP14" s="2538"/>
      <c r="HNQ14" s="2538"/>
      <c r="HNR14" s="2538"/>
      <c r="HNS14" s="2538"/>
      <c r="HNT14" s="2538"/>
      <c r="HNU14" s="2538"/>
      <c r="HNV14" s="2538"/>
      <c r="HNW14" s="2538"/>
      <c r="HNX14" s="2538"/>
      <c r="HNY14" s="2538"/>
      <c r="HNZ14" s="2538"/>
      <c r="HOA14" s="2538"/>
      <c r="HOB14" s="2538"/>
      <c r="HOC14" s="2538"/>
      <c r="HOD14" s="2538"/>
      <c r="HOE14" s="2538"/>
      <c r="HOF14" s="2538"/>
      <c r="HOG14" s="2538"/>
      <c r="HOH14" s="2538"/>
      <c r="HOI14" s="2538"/>
      <c r="HOJ14" s="2538"/>
      <c r="HOK14" s="2538"/>
      <c r="HOL14" s="2538"/>
      <c r="HOM14" s="2538"/>
      <c r="HON14" s="2538"/>
      <c r="HOO14" s="2538"/>
      <c r="HOP14" s="2538"/>
      <c r="HOQ14" s="2538"/>
      <c r="HOR14" s="2538"/>
      <c r="HOS14" s="2538"/>
      <c r="HOT14" s="2538"/>
      <c r="HOU14" s="2538"/>
      <c r="HOV14" s="2538"/>
      <c r="HOW14" s="2538"/>
      <c r="HOX14" s="2538"/>
      <c r="HOY14" s="2538"/>
      <c r="HOZ14" s="2538"/>
      <c r="HPA14" s="2538"/>
      <c r="HPB14" s="2538"/>
      <c r="HPC14" s="2538"/>
      <c r="HPD14" s="2538"/>
      <c r="HPE14" s="2538"/>
      <c r="HPF14" s="2538"/>
      <c r="HPG14" s="2538"/>
      <c r="HPH14" s="2538"/>
      <c r="HPI14" s="2538"/>
      <c r="HPJ14" s="2538"/>
      <c r="HPK14" s="2538"/>
      <c r="HPL14" s="2538"/>
      <c r="HPM14" s="2538"/>
      <c r="HPN14" s="2538"/>
      <c r="HPO14" s="2538"/>
      <c r="HPP14" s="2538"/>
      <c r="HPQ14" s="2538"/>
      <c r="HPR14" s="2538"/>
      <c r="HPS14" s="2538"/>
      <c r="HPT14" s="2538"/>
      <c r="HPU14" s="2538"/>
      <c r="HPV14" s="2538"/>
      <c r="HPW14" s="2538"/>
      <c r="HPX14" s="2538"/>
      <c r="HPY14" s="2538"/>
      <c r="HPZ14" s="2538"/>
      <c r="HQA14" s="2538"/>
      <c r="HQB14" s="2538"/>
      <c r="HQC14" s="2538"/>
      <c r="HQD14" s="2538"/>
      <c r="HQE14" s="2538"/>
      <c r="HQF14" s="2538"/>
      <c r="HQG14" s="2538"/>
      <c r="HQH14" s="2538"/>
      <c r="HQI14" s="2538"/>
      <c r="HQJ14" s="2538"/>
      <c r="HQK14" s="2538"/>
      <c r="HQL14" s="2538"/>
      <c r="HQM14" s="2538"/>
      <c r="HQN14" s="2538"/>
      <c r="HQO14" s="2538"/>
      <c r="HQP14" s="2538"/>
      <c r="HQQ14" s="2538"/>
      <c r="HQR14" s="2538"/>
      <c r="HQS14" s="2538"/>
      <c r="HQT14" s="2538"/>
      <c r="HQU14" s="2538"/>
      <c r="HQV14" s="2538"/>
      <c r="HQW14" s="2538"/>
      <c r="HQX14" s="2538"/>
      <c r="HQY14" s="2538"/>
      <c r="HQZ14" s="2538"/>
      <c r="HRA14" s="2538"/>
      <c r="HRB14" s="2538"/>
      <c r="HRC14" s="2538"/>
      <c r="HRD14" s="2538"/>
      <c r="HRE14" s="2538"/>
      <c r="HRF14" s="2538"/>
      <c r="HRG14" s="2538"/>
      <c r="HRH14" s="2538"/>
      <c r="HRI14" s="2538"/>
      <c r="HRJ14" s="2538"/>
      <c r="HRK14" s="2538"/>
      <c r="HRL14" s="2538"/>
      <c r="HRM14" s="2538"/>
      <c r="HRN14" s="2538"/>
      <c r="HRO14" s="2538"/>
      <c r="HRP14" s="2538"/>
      <c r="HRQ14" s="2538"/>
      <c r="HRR14" s="2538"/>
      <c r="HRS14" s="2538"/>
      <c r="HRT14" s="2538"/>
      <c r="HRU14" s="2538"/>
      <c r="HRV14" s="2538"/>
      <c r="HRW14" s="2538"/>
      <c r="HRX14" s="2538"/>
      <c r="HRY14" s="2538"/>
      <c r="HRZ14" s="2538"/>
      <c r="HSA14" s="2538"/>
      <c r="HSB14" s="2538"/>
      <c r="HSC14" s="2538"/>
      <c r="HSD14" s="2538"/>
      <c r="HSE14" s="2538"/>
      <c r="HSF14" s="2538"/>
      <c r="HSG14" s="2538"/>
      <c r="HSH14" s="2538"/>
      <c r="HSI14" s="2538"/>
      <c r="HSJ14" s="2538"/>
      <c r="HSK14" s="2538"/>
      <c r="HSL14" s="2538"/>
      <c r="HSM14" s="2538"/>
      <c r="HSN14" s="2538"/>
      <c r="HSO14" s="2538"/>
      <c r="HSP14" s="2538"/>
      <c r="HSQ14" s="2538"/>
      <c r="HSR14" s="2538"/>
      <c r="HSS14" s="2538"/>
      <c r="HST14" s="2538"/>
      <c r="HSU14" s="2538"/>
      <c r="HSV14" s="2538"/>
      <c r="HSW14" s="2538"/>
      <c r="HSX14" s="2538"/>
      <c r="HSY14" s="2538"/>
      <c r="HSZ14" s="2538"/>
      <c r="HTA14" s="2538"/>
      <c r="HTB14" s="2538"/>
      <c r="HTC14" s="2538"/>
      <c r="HTD14" s="2538"/>
      <c r="HTE14" s="2538"/>
      <c r="HTF14" s="2538"/>
      <c r="HTG14" s="2538"/>
      <c r="HTH14" s="2538"/>
      <c r="HTI14" s="2538"/>
      <c r="HTJ14" s="2538"/>
      <c r="HTK14" s="2538"/>
      <c r="HTL14" s="2538"/>
      <c r="HTM14" s="2538"/>
      <c r="HTN14" s="2538"/>
      <c r="HTO14" s="2538"/>
      <c r="HTP14" s="2538"/>
      <c r="HTQ14" s="2538"/>
      <c r="HTR14" s="2538"/>
      <c r="HTS14" s="2538"/>
      <c r="HTT14" s="2538"/>
      <c r="HTU14" s="2538"/>
      <c r="HTV14" s="2538"/>
      <c r="HTW14" s="2538"/>
      <c r="HTX14" s="2538"/>
      <c r="HTY14" s="2538"/>
      <c r="HTZ14" s="2538"/>
      <c r="HUA14" s="2538"/>
      <c r="HUB14" s="2538"/>
      <c r="HUC14" s="2538"/>
      <c r="HUD14" s="2538"/>
      <c r="HUE14" s="2538"/>
      <c r="HUF14" s="2538"/>
      <c r="HUG14" s="2538"/>
      <c r="HUH14" s="2538"/>
      <c r="HUI14" s="2538"/>
      <c r="HUJ14" s="2538"/>
      <c r="HUK14" s="2538"/>
      <c r="HUL14" s="2538"/>
      <c r="HUM14" s="2538"/>
      <c r="HUN14" s="2538"/>
      <c r="HUO14" s="2538"/>
      <c r="HUP14" s="2538"/>
      <c r="HUQ14" s="2538"/>
      <c r="HUR14" s="2538"/>
      <c r="HUS14" s="2538"/>
      <c r="HUT14" s="2538"/>
      <c r="HUU14" s="2538"/>
      <c r="HUV14" s="2538"/>
      <c r="HUW14" s="2538"/>
      <c r="HUX14" s="2538"/>
      <c r="HUY14" s="2538"/>
      <c r="HUZ14" s="2538"/>
      <c r="HVA14" s="2538"/>
      <c r="HVB14" s="2538"/>
      <c r="HVC14" s="2538"/>
      <c r="HVD14" s="2538"/>
      <c r="HVE14" s="2538"/>
      <c r="HVF14" s="2538"/>
      <c r="HVG14" s="2538"/>
      <c r="HVH14" s="2538"/>
      <c r="HVI14" s="2538"/>
      <c r="HVJ14" s="2538"/>
      <c r="HVK14" s="2538"/>
      <c r="HVL14" s="2538"/>
      <c r="HVM14" s="2538"/>
      <c r="HVN14" s="2538"/>
      <c r="HVO14" s="2538"/>
      <c r="HVP14" s="2538"/>
      <c r="HVQ14" s="2538"/>
      <c r="HVR14" s="2538"/>
      <c r="HVS14" s="2538"/>
      <c r="HVT14" s="2538"/>
      <c r="HVU14" s="2538"/>
      <c r="HVV14" s="2538"/>
      <c r="HVW14" s="2538"/>
      <c r="HVX14" s="2538"/>
      <c r="HVY14" s="2538"/>
      <c r="HVZ14" s="2538"/>
      <c r="HWA14" s="2538"/>
      <c r="HWB14" s="2538"/>
      <c r="HWC14" s="2538"/>
      <c r="HWD14" s="2538"/>
      <c r="HWE14" s="2538"/>
      <c r="HWF14" s="2538"/>
      <c r="HWG14" s="2538"/>
      <c r="HWH14" s="2538"/>
      <c r="HWI14" s="2538"/>
      <c r="HWJ14" s="2538"/>
      <c r="HWK14" s="2538"/>
      <c r="HWL14" s="2538"/>
      <c r="HWM14" s="2538"/>
      <c r="HWN14" s="2538"/>
      <c r="HWO14" s="2538"/>
      <c r="HWP14" s="2538"/>
      <c r="HWQ14" s="2538"/>
      <c r="HWR14" s="2538"/>
      <c r="HWS14" s="2538"/>
      <c r="HWT14" s="2538"/>
      <c r="HWU14" s="2538"/>
      <c r="HWV14" s="2538"/>
      <c r="HWW14" s="2538"/>
      <c r="HWX14" s="2538"/>
      <c r="HWY14" s="2538"/>
      <c r="HWZ14" s="2538"/>
      <c r="HXA14" s="2538"/>
      <c r="HXB14" s="2538"/>
      <c r="HXC14" s="2538"/>
      <c r="HXD14" s="2538"/>
      <c r="HXE14" s="2538"/>
      <c r="HXF14" s="2538"/>
      <c r="HXG14" s="2538"/>
      <c r="HXH14" s="2538"/>
      <c r="HXI14" s="2538"/>
      <c r="HXJ14" s="2538"/>
      <c r="HXK14" s="2538"/>
      <c r="HXL14" s="2538"/>
      <c r="HXM14" s="2538"/>
      <c r="HXN14" s="2538"/>
      <c r="HXO14" s="2538"/>
      <c r="HXP14" s="2538"/>
      <c r="HXQ14" s="2538"/>
      <c r="HXR14" s="2538"/>
      <c r="HXS14" s="2538"/>
      <c r="HXT14" s="2538"/>
      <c r="HXU14" s="2538"/>
      <c r="HXV14" s="2538"/>
      <c r="HXW14" s="2538"/>
      <c r="HXX14" s="2538"/>
      <c r="HXY14" s="2538"/>
      <c r="HXZ14" s="2538"/>
      <c r="HYA14" s="2538"/>
      <c r="HYB14" s="2538"/>
      <c r="HYC14" s="2538"/>
      <c r="HYD14" s="2538"/>
      <c r="HYE14" s="2538"/>
      <c r="HYF14" s="2538"/>
      <c r="HYG14" s="2538"/>
      <c r="HYH14" s="2538"/>
      <c r="HYI14" s="2538"/>
      <c r="HYJ14" s="2538"/>
      <c r="HYK14" s="2538"/>
      <c r="HYL14" s="2538"/>
      <c r="HYM14" s="2538"/>
      <c r="HYN14" s="2538"/>
      <c r="HYO14" s="2538"/>
      <c r="HYP14" s="2538"/>
      <c r="HYQ14" s="2538"/>
      <c r="HYR14" s="2538"/>
      <c r="HYS14" s="2538"/>
      <c r="HYT14" s="2538"/>
      <c r="HYU14" s="2538"/>
      <c r="HYV14" s="2538"/>
      <c r="HYW14" s="2538"/>
      <c r="HYX14" s="2538"/>
      <c r="HYY14" s="2538"/>
      <c r="HYZ14" s="2538"/>
      <c r="HZA14" s="2538"/>
      <c r="HZB14" s="2538"/>
      <c r="HZC14" s="2538"/>
      <c r="HZD14" s="2538"/>
      <c r="HZE14" s="2538"/>
      <c r="HZF14" s="2538"/>
      <c r="HZG14" s="2538"/>
      <c r="HZH14" s="2538"/>
      <c r="HZI14" s="2538"/>
      <c r="HZJ14" s="2538"/>
      <c r="HZK14" s="2538"/>
      <c r="HZL14" s="2538"/>
      <c r="HZM14" s="2538"/>
      <c r="HZN14" s="2538"/>
      <c r="HZO14" s="2538"/>
      <c r="HZP14" s="2538"/>
      <c r="HZQ14" s="2538"/>
      <c r="HZR14" s="2538"/>
      <c r="HZS14" s="2538"/>
      <c r="HZT14" s="2538"/>
      <c r="HZU14" s="2538"/>
      <c r="HZV14" s="2538"/>
      <c r="HZW14" s="2538"/>
      <c r="HZX14" s="2538"/>
      <c r="HZY14" s="2538"/>
      <c r="HZZ14" s="2538"/>
      <c r="IAA14" s="2538"/>
      <c r="IAB14" s="2538"/>
      <c r="IAC14" s="2538"/>
      <c r="IAD14" s="2538"/>
      <c r="IAE14" s="2538"/>
      <c r="IAF14" s="2538"/>
      <c r="IAG14" s="2538"/>
      <c r="IAH14" s="2538"/>
      <c r="IAI14" s="2538"/>
      <c r="IAJ14" s="2538"/>
      <c r="IAK14" s="2538"/>
      <c r="IAL14" s="2538"/>
      <c r="IAM14" s="2538"/>
      <c r="IAN14" s="2538"/>
      <c r="IAO14" s="2538"/>
      <c r="IAP14" s="2538"/>
      <c r="IAQ14" s="2538"/>
      <c r="IAR14" s="2538"/>
      <c r="IAS14" s="2538"/>
      <c r="IAT14" s="2538"/>
      <c r="IAU14" s="2538"/>
      <c r="IAV14" s="2538"/>
      <c r="IAW14" s="2538"/>
      <c r="IAX14" s="2538"/>
      <c r="IAY14" s="2538"/>
      <c r="IAZ14" s="2538"/>
      <c r="IBA14" s="2538"/>
      <c r="IBB14" s="2538"/>
      <c r="IBC14" s="2538"/>
      <c r="IBD14" s="2538"/>
      <c r="IBE14" s="2538"/>
      <c r="IBF14" s="2538"/>
      <c r="IBG14" s="2538"/>
      <c r="IBH14" s="2538"/>
      <c r="IBI14" s="2538"/>
      <c r="IBJ14" s="2538"/>
      <c r="IBK14" s="2538"/>
      <c r="IBL14" s="2538"/>
      <c r="IBM14" s="2538"/>
      <c r="IBN14" s="2538"/>
      <c r="IBO14" s="2538"/>
      <c r="IBP14" s="2538"/>
      <c r="IBQ14" s="2538"/>
      <c r="IBR14" s="2538"/>
      <c r="IBS14" s="2538"/>
      <c r="IBT14" s="2538"/>
      <c r="IBU14" s="2538"/>
      <c r="IBV14" s="2538"/>
      <c r="IBW14" s="2538"/>
      <c r="IBX14" s="2538"/>
      <c r="IBY14" s="2538"/>
      <c r="IBZ14" s="2538"/>
      <c r="ICA14" s="2538"/>
      <c r="ICB14" s="2538"/>
      <c r="ICC14" s="2538"/>
      <c r="ICD14" s="2538"/>
      <c r="ICE14" s="2538"/>
      <c r="ICF14" s="2538"/>
      <c r="ICG14" s="2538"/>
      <c r="ICH14" s="2538"/>
      <c r="ICI14" s="2538"/>
      <c r="ICJ14" s="2538"/>
      <c r="ICK14" s="2538"/>
      <c r="ICL14" s="2538"/>
      <c r="ICM14" s="2538"/>
      <c r="ICN14" s="2538"/>
      <c r="ICO14" s="2538"/>
      <c r="ICP14" s="2538"/>
      <c r="ICQ14" s="2538"/>
      <c r="ICR14" s="2538"/>
      <c r="ICS14" s="2538"/>
      <c r="ICT14" s="2538"/>
      <c r="ICU14" s="2538"/>
      <c r="ICV14" s="2538"/>
      <c r="ICW14" s="2538"/>
      <c r="ICX14" s="2538"/>
      <c r="ICY14" s="2538"/>
      <c r="ICZ14" s="2538"/>
      <c r="IDA14" s="2538"/>
      <c r="IDB14" s="2538"/>
      <c r="IDC14" s="2538"/>
      <c r="IDD14" s="2538"/>
      <c r="IDE14" s="2538"/>
      <c r="IDF14" s="2538"/>
      <c r="IDG14" s="2538"/>
      <c r="IDH14" s="2538"/>
      <c r="IDI14" s="2538"/>
      <c r="IDJ14" s="2538"/>
      <c r="IDK14" s="2538"/>
      <c r="IDL14" s="2538"/>
      <c r="IDM14" s="2538"/>
      <c r="IDN14" s="2538"/>
      <c r="IDO14" s="2538"/>
      <c r="IDP14" s="2538"/>
      <c r="IDQ14" s="2538"/>
      <c r="IDR14" s="2538"/>
      <c r="IDS14" s="2538"/>
      <c r="IDT14" s="2538"/>
      <c r="IDU14" s="2538"/>
      <c r="IDV14" s="2538"/>
      <c r="IDW14" s="2538"/>
      <c r="IDX14" s="2538"/>
      <c r="IDY14" s="2538"/>
      <c r="IDZ14" s="2538"/>
      <c r="IEA14" s="2538"/>
      <c r="IEB14" s="2538"/>
      <c r="IEC14" s="2538"/>
      <c r="IED14" s="2538"/>
      <c r="IEE14" s="2538"/>
      <c r="IEF14" s="2538"/>
      <c r="IEG14" s="2538"/>
      <c r="IEH14" s="2538"/>
      <c r="IEI14" s="2538"/>
      <c r="IEJ14" s="2538"/>
      <c r="IEK14" s="2538"/>
      <c r="IEL14" s="2538"/>
      <c r="IEM14" s="2538"/>
      <c r="IEN14" s="2538"/>
      <c r="IEO14" s="2538"/>
      <c r="IEP14" s="2538"/>
      <c r="IEQ14" s="2538"/>
      <c r="IER14" s="2538"/>
      <c r="IES14" s="2538"/>
      <c r="IET14" s="2538"/>
      <c r="IEU14" s="2538"/>
      <c r="IEV14" s="2538"/>
      <c r="IEW14" s="2538"/>
      <c r="IEX14" s="2538"/>
      <c r="IEY14" s="2538"/>
      <c r="IEZ14" s="2538"/>
      <c r="IFA14" s="2538"/>
      <c r="IFB14" s="2538"/>
      <c r="IFC14" s="2538"/>
      <c r="IFD14" s="2538"/>
      <c r="IFE14" s="2538"/>
      <c r="IFF14" s="2538"/>
      <c r="IFG14" s="2538"/>
      <c r="IFH14" s="2538"/>
      <c r="IFI14" s="2538"/>
      <c r="IFJ14" s="2538"/>
      <c r="IFK14" s="2538"/>
      <c r="IFL14" s="2538"/>
      <c r="IFM14" s="2538"/>
      <c r="IFN14" s="2538"/>
      <c r="IFO14" s="2538"/>
      <c r="IFP14" s="2538"/>
      <c r="IFQ14" s="2538"/>
      <c r="IFR14" s="2538"/>
      <c r="IFS14" s="2538"/>
      <c r="IFT14" s="2538"/>
      <c r="IFU14" s="2538"/>
      <c r="IFV14" s="2538"/>
      <c r="IFW14" s="2538"/>
      <c r="IFX14" s="2538"/>
      <c r="IFY14" s="2538"/>
      <c r="IFZ14" s="2538"/>
      <c r="IGA14" s="2538"/>
      <c r="IGB14" s="2538"/>
      <c r="IGC14" s="2538"/>
      <c r="IGD14" s="2538"/>
      <c r="IGE14" s="2538"/>
      <c r="IGF14" s="2538"/>
      <c r="IGG14" s="2538"/>
      <c r="IGH14" s="2538"/>
      <c r="IGI14" s="2538"/>
      <c r="IGJ14" s="2538"/>
      <c r="IGK14" s="2538"/>
      <c r="IGL14" s="2538"/>
      <c r="IGM14" s="2538"/>
      <c r="IGN14" s="2538"/>
      <c r="IGO14" s="2538"/>
      <c r="IGP14" s="2538"/>
      <c r="IGQ14" s="2538"/>
      <c r="IGR14" s="2538"/>
      <c r="IGS14" s="2538"/>
      <c r="IGT14" s="2538"/>
      <c r="IGU14" s="2538"/>
      <c r="IGV14" s="2538"/>
      <c r="IGW14" s="2538"/>
      <c r="IGX14" s="2538"/>
      <c r="IGY14" s="2538"/>
      <c r="IGZ14" s="2538"/>
      <c r="IHA14" s="2538"/>
      <c r="IHB14" s="2538"/>
      <c r="IHC14" s="2538"/>
      <c r="IHD14" s="2538"/>
      <c r="IHE14" s="2538"/>
      <c r="IHF14" s="2538"/>
      <c r="IHG14" s="2538"/>
      <c r="IHH14" s="2538"/>
      <c r="IHI14" s="2538"/>
      <c r="IHJ14" s="2538"/>
      <c r="IHK14" s="2538"/>
      <c r="IHL14" s="2538"/>
      <c r="IHM14" s="2538"/>
      <c r="IHN14" s="2538"/>
      <c r="IHO14" s="2538"/>
      <c r="IHP14" s="2538"/>
      <c r="IHQ14" s="2538"/>
      <c r="IHR14" s="2538"/>
      <c r="IHS14" s="2538"/>
      <c r="IHT14" s="2538"/>
      <c r="IHU14" s="2538"/>
      <c r="IHV14" s="2538"/>
      <c r="IHW14" s="2538"/>
      <c r="IHX14" s="2538"/>
      <c r="IHY14" s="2538"/>
      <c r="IHZ14" s="2538"/>
      <c r="IIA14" s="2538"/>
      <c r="IIB14" s="2538"/>
      <c r="IIC14" s="2538"/>
      <c r="IID14" s="2538"/>
      <c r="IIE14" s="2538"/>
      <c r="IIF14" s="2538"/>
      <c r="IIG14" s="2538"/>
      <c r="IIH14" s="2538"/>
      <c r="III14" s="2538"/>
      <c r="IIJ14" s="2538"/>
      <c r="IIK14" s="2538"/>
      <c r="IIL14" s="2538"/>
      <c r="IIM14" s="2538"/>
      <c r="IIN14" s="2538"/>
      <c r="IIO14" s="2538"/>
      <c r="IIP14" s="2538"/>
      <c r="IIQ14" s="2538"/>
      <c r="IIR14" s="2538"/>
      <c r="IIS14" s="2538"/>
      <c r="IIT14" s="2538"/>
      <c r="IIU14" s="2538"/>
      <c r="IIV14" s="2538"/>
      <c r="IIW14" s="2538"/>
      <c r="IIX14" s="2538"/>
      <c r="IIY14" s="2538"/>
      <c r="IIZ14" s="2538"/>
      <c r="IJA14" s="2538"/>
      <c r="IJB14" s="2538"/>
      <c r="IJC14" s="2538"/>
      <c r="IJD14" s="2538"/>
      <c r="IJE14" s="2538"/>
      <c r="IJF14" s="2538"/>
      <c r="IJG14" s="2538"/>
      <c r="IJH14" s="2538"/>
      <c r="IJI14" s="2538"/>
      <c r="IJJ14" s="2538"/>
      <c r="IJK14" s="2538"/>
      <c r="IJL14" s="2538"/>
      <c r="IJM14" s="2538"/>
      <c r="IJN14" s="2538"/>
      <c r="IJO14" s="2538"/>
      <c r="IJP14" s="2538"/>
      <c r="IJQ14" s="2538"/>
      <c r="IJR14" s="2538"/>
      <c r="IJS14" s="2538"/>
      <c r="IJT14" s="2538"/>
      <c r="IJU14" s="2538"/>
      <c r="IJV14" s="2538"/>
      <c r="IJW14" s="2538"/>
      <c r="IJX14" s="2538"/>
      <c r="IJY14" s="2538"/>
      <c r="IJZ14" s="2538"/>
      <c r="IKA14" s="2538"/>
      <c r="IKB14" s="2538"/>
      <c r="IKC14" s="2538"/>
      <c r="IKD14" s="2538"/>
      <c r="IKE14" s="2538"/>
      <c r="IKF14" s="2538"/>
      <c r="IKG14" s="2538"/>
      <c r="IKH14" s="2538"/>
      <c r="IKI14" s="2538"/>
      <c r="IKJ14" s="2538"/>
      <c r="IKK14" s="2538"/>
      <c r="IKL14" s="2538"/>
      <c r="IKM14" s="2538"/>
      <c r="IKN14" s="2538"/>
      <c r="IKO14" s="2538"/>
      <c r="IKP14" s="2538"/>
      <c r="IKQ14" s="2538"/>
      <c r="IKR14" s="2538"/>
      <c r="IKS14" s="2538"/>
      <c r="IKT14" s="2538"/>
      <c r="IKU14" s="2538"/>
      <c r="IKV14" s="2538"/>
      <c r="IKW14" s="2538"/>
      <c r="IKX14" s="2538"/>
      <c r="IKY14" s="2538"/>
      <c r="IKZ14" s="2538"/>
      <c r="ILA14" s="2538"/>
      <c r="ILB14" s="2538"/>
      <c r="ILC14" s="2538"/>
      <c r="ILD14" s="2538"/>
      <c r="ILE14" s="2538"/>
      <c r="ILF14" s="2538"/>
      <c r="ILG14" s="2538"/>
      <c r="ILH14" s="2538"/>
      <c r="ILI14" s="2538"/>
      <c r="ILJ14" s="2538"/>
      <c r="ILK14" s="2538"/>
      <c r="ILL14" s="2538"/>
      <c r="ILM14" s="2538"/>
      <c r="ILN14" s="2538"/>
      <c r="ILO14" s="2538"/>
      <c r="ILP14" s="2538"/>
      <c r="ILQ14" s="2538"/>
      <c r="ILR14" s="2538"/>
      <c r="ILS14" s="2538"/>
      <c r="ILT14" s="2538"/>
      <c r="ILU14" s="2538"/>
      <c r="ILV14" s="2538"/>
      <c r="ILW14" s="2538"/>
      <c r="ILX14" s="2538"/>
      <c r="ILY14" s="2538"/>
      <c r="ILZ14" s="2538"/>
      <c r="IMA14" s="2538"/>
      <c r="IMB14" s="2538"/>
      <c r="IMC14" s="2538"/>
      <c r="IMD14" s="2538"/>
      <c r="IME14" s="2538"/>
      <c r="IMF14" s="2538"/>
      <c r="IMG14" s="2538"/>
      <c r="IMH14" s="2538"/>
      <c r="IMI14" s="2538"/>
      <c r="IMJ14" s="2538"/>
      <c r="IMK14" s="2538"/>
      <c r="IML14" s="2538"/>
      <c r="IMM14" s="2538"/>
      <c r="IMN14" s="2538"/>
      <c r="IMO14" s="2538"/>
      <c r="IMP14" s="2538"/>
      <c r="IMQ14" s="2538"/>
      <c r="IMR14" s="2538"/>
      <c r="IMS14" s="2538"/>
      <c r="IMT14" s="2538"/>
      <c r="IMU14" s="2538"/>
      <c r="IMV14" s="2538"/>
      <c r="IMW14" s="2538"/>
      <c r="IMX14" s="2538"/>
      <c r="IMY14" s="2538"/>
      <c r="IMZ14" s="2538"/>
      <c r="INA14" s="2538"/>
      <c r="INB14" s="2538"/>
      <c r="INC14" s="2538"/>
      <c r="IND14" s="2538"/>
      <c r="INE14" s="2538"/>
      <c r="INF14" s="2538"/>
      <c r="ING14" s="2538"/>
      <c r="INH14" s="2538"/>
      <c r="INI14" s="2538"/>
      <c r="INJ14" s="2538"/>
      <c r="INK14" s="2538"/>
      <c r="INL14" s="2538"/>
      <c r="INM14" s="2538"/>
      <c r="INN14" s="2538"/>
      <c r="INO14" s="2538"/>
      <c r="INP14" s="2538"/>
      <c r="INQ14" s="2538"/>
      <c r="INR14" s="2538"/>
      <c r="INS14" s="2538"/>
      <c r="INT14" s="2538"/>
      <c r="INU14" s="2538"/>
      <c r="INV14" s="2538"/>
      <c r="INW14" s="2538"/>
      <c r="INX14" s="2538"/>
      <c r="INY14" s="2538"/>
      <c r="INZ14" s="2538"/>
      <c r="IOA14" s="2538"/>
      <c r="IOB14" s="2538"/>
      <c r="IOC14" s="2538"/>
      <c r="IOD14" s="2538"/>
      <c r="IOE14" s="2538"/>
      <c r="IOF14" s="2538"/>
      <c r="IOG14" s="2538"/>
      <c r="IOH14" s="2538"/>
      <c r="IOI14" s="2538"/>
      <c r="IOJ14" s="2538"/>
      <c r="IOK14" s="2538"/>
      <c r="IOL14" s="2538"/>
      <c r="IOM14" s="2538"/>
      <c r="ION14" s="2538"/>
      <c r="IOO14" s="2538"/>
      <c r="IOP14" s="2538"/>
      <c r="IOQ14" s="2538"/>
      <c r="IOR14" s="2538"/>
      <c r="IOS14" s="2538"/>
      <c r="IOT14" s="2538"/>
      <c r="IOU14" s="2538"/>
      <c r="IOV14" s="2538"/>
      <c r="IOW14" s="2538"/>
      <c r="IOX14" s="2538"/>
      <c r="IOY14" s="2538"/>
      <c r="IOZ14" s="2538"/>
      <c r="IPA14" s="2538"/>
      <c r="IPB14" s="2538"/>
      <c r="IPC14" s="2538"/>
      <c r="IPD14" s="2538"/>
      <c r="IPE14" s="2538"/>
      <c r="IPF14" s="2538"/>
      <c r="IPG14" s="2538"/>
      <c r="IPH14" s="2538"/>
      <c r="IPI14" s="2538"/>
      <c r="IPJ14" s="2538"/>
      <c r="IPK14" s="2538"/>
      <c r="IPL14" s="2538"/>
      <c r="IPM14" s="2538"/>
      <c r="IPN14" s="2538"/>
      <c r="IPO14" s="2538"/>
      <c r="IPP14" s="2538"/>
      <c r="IPQ14" s="2538"/>
      <c r="IPR14" s="2538"/>
      <c r="IPS14" s="2538"/>
      <c r="IPT14" s="2538"/>
      <c r="IPU14" s="2538"/>
      <c r="IPV14" s="2538"/>
      <c r="IPW14" s="2538"/>
      <c r="IPX14" s="2538"/>
      <c r="IPY14" s="2538"/>
      <c r="IPZ14" s="2538"/>
      <c r="IQA14" s="2538"/>
      <c r="IQB14" s="2538"/>
      <c r="IQC14" s="2538"/>
      <c r="IQD14" s="2538"/>
      <c r="IQE14" s="2538"/>
      <c r="IQF14" s="2538"/>
      <c r="IQG14" s="2538"/>
      <c r="IQH14" s="2538"/>
      <c r="IQI14" s="2538"/>
      <c r="IQJ14" s="2538"/>
      <c r="IQK14" s="2538"/>
      <c r="IQL14" s="2538"/>
      <c r="IQM14" s="2538"/>
      <c r="IQN14" s="2538"/>
      <c r="IQO14" s="2538"/>
      <c r="IQP14" s="2538"/>
      <c r="IQQ14" s="2538"/>
      <c r="IQR14" s="2538"/>
      <c r="IQS14" s="2538"/>
      <c r="IQT14" s="2538"/>
      <c r="IQU14" s="2538"/>
      <c r="IQV14" s="2538"/>
      <c r="IQW14" s="2538"/>
      <c r="IQX14" s="2538"/>
      <c r="IQY14" s="2538"/>
      <c r="IQZ14" s="2538"/>
      <c r="IRA14" s="2538"/>
      <c r="IRB14" s="2538"/>
      <c r="IRC14" s="2538"/>
      <c r="IRD14" s="2538"/>
      <c r="IRE14" s="2538"/>
      <c r="IRF14" s="2538"/>
      <c r="IRG14" s="2538"/>
      <c r="IRH14" s="2538"/>
      <c r="IRI14" s="2538"/>
      <c r="IRJ14" s="2538"/>
      <c r="IRK14" s="2538"/>
      <c r="IRL14" s="2538"/>
      <c r="IRM14" s="2538"/>
      <c r="IRN14" s="2538"/>
      <c r="IRO14" s="2538"/>
      <c r="IRP14" s="2538"/>
      <c r="IRQ14" s="2538"/>
      <c r="IRR14" s="2538"/>
      <c r="IRS14" s="2538"/>
      <c r="IRT14" s="2538"/>
      <c r="IRU14" s="2538"/>
      <c r="IRV14" s="2538"/>
      <c r="IRW14" s="2538"/>
      <c r="IRX14" s="2538"/>
      <c r="IRY14" s="2538"/>
      <c r="IRZ14" s="2538"/>
      <c r="ISA14" s="2538"/>
      <c r="ISB14" s="2538"/>
      <c r="ISC14" s="2538"/>
      <c r="ISD14" s="2538"/>
      <c r="ISE14" s="2538"/>
      <c r="ISF14" s="2538"/>
      <c r="ISG14" s="2538"/>
      <c r="ISH14" s="2538"/>
      <c r="ISI14" s="2538"/>
      <c r="ISJ14" s="2538"/>
      <c r="ISK14" s="2538"/>
      <c r="ISL14" s="2538"/>
      <c r="ISM14" s="2538"/>
      <c r="ISN14" s="2538"/>
      <c r="ISO14" s="2538"/>
      <c r="ISP14" s="2538"/>
      <c r="ISQ14" s="2538"/>
      <c r="ISR14" s="2538"/>
      <c r="ISS14" s="2538"/>
      <c r="IST14" s="2538"/>
      <c r="ISU14" s="2538"/>
      <c r="ISV14" s="2538"/>
      <c r="ISW14" s="2538"/>
      <c r="ISX14" s="2538"/>
      <c r="ISY14" s="2538"/>
      <c r="ISZ14" s="2538"/>
      <c r="ITA14" s="2538"/>
      <c r="ITB14" s="2538"/>
      <c r="ITC14" s="2538"/>
      <c r="ITD14" s="2538"/>
      <c r="ITE14" s="2538"/>
      <c r="ITF14" s="2538"/>
      <c r="ITG14" s="2538"/>
      <c r="ITH14" s="2538"/>
      <c r="ITI14" s="2538"/>
      <c r="ITJ14" s="2538"/>
      <c r="ITK14" s="2538"/>
      <c r="ITL14" s="2538"/>
      <c r="ITM14" s="2538"/>
      <c r="ITN14" s="2538"/>
      <c r="ITO14" s="2538"/>
      <c r="ITP14" s="2538"/>
      <c r="ITQ14" s="2538"/>
      <c r="ITR14" s="2538"/>
      <c r="ITS14" s="2538"/>
      <c r="ITT14" s="2538"/>
      <c r="ITU14" s="2538"/>
      <c r="ITV14" s="2538"/>
      <c r="ITW14" s="2538"/>
      <c r="ITX14" s="2538"/>
      <c r="ITY14" s="2538"/>
      <c r="ITZ14" s="2538"/>
      <c r="IUA14" s="2538"/>
      <c r="IUB14" s="2538"/>
      <c r="IUC14" s="2538"/>
      <c r="IUD14" s="2538"/>
      <c r="IUE14" s="2538"/>
      <c r="IUF14" s="2538"/>
      <c r="IUG14" s="2538"/>
      <c r="IUH14" s="2538"/>
      <c r="IUI14" s="2538"/>
      <c r="IUJ14" s="2538"/>
      <c r="IUK14" s="2538"/>
      <c r="IUL14" s="2538"/>
      <c r="IUM14" s="2538"/>
      <c r="IUN14" s="2538"/>
      <c r="IUO14" s="2538"/>
      <c r="IUP14" s="2538"/>
      <c r="IUQ14" s="2538"/>
      <c r="IUR14" s="2538"/>
      <c r="IUS14" s="2538"/>
      <c r="IUT14" s="2538"/>
      <c r="IUU14" s="2538"/>
      <c r="IUV14" s="2538"/>
      <c r="IUW14" s="2538"/>
      <c r="IUX14" s="2538"/>
      <c r="IUY14" s="2538"/>
      <c r="IUZ14" s="2538"/>
      <c r="IVA14" s="2538"/>
      <c r="IVB14" s="2538"/>
      <c r="IVC14" s="2538"/>
      <c r="IVD14" s="2538"/>
      <c r="IVE14" s="2538"/>
      <c r="IVF14" s="2538"/>
      <c r="IVG14" s="2538"/>
      <c r="IVH14" s="2538"/>
      <c r="IVI14" s="2538"/>
      <c r="IVJ14" s="2538"/>
      <c r="IVK14" s="2538"/>
      <c r="IVL14" s="2538"/>
      <c r="IVM14" s="2538"/>
      <c r="IVN14" s="2538"/>
      <c r="IVO14" s="2538"/>
      <c r="IVP14" s="2538"/>
      <c r="IVQ14" s="2538"/>
      <c r="IVR14" s="2538"/>
      <c r="IVS14" s="2538"/>
      <c r="IVT14" s="2538"/>
      <c r="IVU14" s="2538"/>
      <c r="IVV14" s="2538"/>
      <c r="IVW14" s="2538"/>
      <c r="IVX14" s="2538"/>
      <c r="IVY14" s="2538"/>
      <c r="IVZ14" s="2538"/>
      <c r="IWA14" s="2538"/>
      <c r="IWB14" s="2538"/>
      <c r="IWC14" s="2538"/>
      <c r="IWD14" s="2538"/>
      <c r="IWE14" s="2538"/>
      <c r="IWF14" s="2538"/>
      <c r="IWG14" s="2538"/>
      <c r="IWH14" s="2538"/>
      <c r="IWI14" s="2538"/>
      <c r="IWJ14" s="2538"/>
      <c r="IWK14" s="2538"/>
      <c r="IWL14" s="2538"/>
      <c r="IWM14" s="2538"/>
      <c r="IWN14" s="2538"/>
      <c r="IWO14" s="2538"/>
      <c r="IWP14" s="2538"/>
      <c r="IWQ14" s="2538"/>
      <c r="IWR14" s="2538"/>
      <c r="IWS14" s="2538"/>
      <c r="IWT14" s="2538"/>
      <c r="IWU14" s="2538"/>
      <c r="IWV14" s="2538"/>
      <c r="IWW14" s="2538"/>
      <c r="IWX14" s="2538"/>
      <c r="IWY14" s="2538"/>
      <c r="IWZ14" s="2538"/>
      <c r="IXA14" s="2538"/>
      <c r="IXB14" s="2538"/>
      <c r="IXC14" s="2538"/>
      <c r="IXD14" s="2538"/>
      <c r="IXE14" s="2538"/>
      <c r="IXF14" s="2538"/>
      <c r="IXG14" s="2538"/>
      <c r="IXH14" s="2538"/>
      <c r="IXI14" s="2538"/>
      <c r="IXJ14" s="2538"/>
      <c r="IXK14" s="2538"/>
      <c r="IXL14" s="2538"/>
      <c r="IXM14" s="2538"/>
      <c r="IXN14" s="2538"/>
      <c r="IXO14" s="2538"/>
      <c r="IXP14" s="2538"/>
      <c r="IXQ14" s="2538"/>
      <c r="IXR14" s="2538"/>
      <c r="IXS14" s="2538"/>
      <c r="IXT14" s="2538"/>
      <c r="IXU14" s="2538"/>
      <c r="IXV14" s="2538"/>
      <c r="IXW14" s="2538"/>
      <c r="IXX14" s="2538"/>
      <c r="IXY14" s="2538"/>
      <c r="IXZ14" s="2538"/>
      <c r="IYA14" s="2538"/>
      <c r="IYB14" s="2538"/>
      <c r="IYC14" s="2538"/>
      <c r="IYD14" s="2538"/>
      <c r="IYE14" s="2538"/>
      <c r="IYF14" s="2538"/>
      <c r="IYG14" s="2538"/>
      <c r="IYH14" s="2538"/>
      <c r="IYI14" s="2538"/>
      <c r="IYJ14" s="2538"/>
      <c r="IYK14" s="2538"/>
      <c r="IYL14" s="2538"/>
      <c r="IYM14" s="2538"/>
      <c r="IYN14" s="2538"/>
      <c r="IYO14" s="2538"/>
      <c r="IYP14" s="2538"/>
      <c r="IYQ14" s="2538"/>
      <c r="IYR14" s="2538"/>
      <c r="IYS14" s="2538"/>
      <c r="IYT14" s="2538"/>
      <c r="IYU14" s="2538"/>
      <c r="IYV14" s="2538"/>
      <c r="IYW14" s="2538"/>
      <c r="IYX14" s="2538"/>
      <c r="IYY14" s="2538"/>
      <c r="IYZ14" s="2538"/>
      <c r="IZA14" s="2538"/>
      <c r="IZB14" s="2538"/>
      <c r="IZC14" s="2538"/>
      <c r="IZD14" s="2538"/>
      <c r="IZE14" s="2538"/>
      <c r="IZF14" s="2538"/>
      <c r="IZG14" s="2538"/>
      <c r="IZH14" s="2538"/>
      <c r="IZI14" s="2538"/>
      <c r="IZJ14" s="2538"/>
      <c r="IZK14" s="2538"/>
      <c r="IZL14" s="2538"/>
      <c r="IZM14" s="2538"/>
      <c r="IZN14" s="2538"/>
      <c r="IZO14" s="2538"/>
      <c r="IZP14" s="2538"/>
      <c r="IZQ14" s="2538"/>
      <c r="IZR14" s="2538"/>
      <c r="IZS14" s="2538"/>
      <c r="IZT14" s="2538"/>
      <c r="IZU14" s="2538"/>
      <c r="IZV14" s="2538"/>
      <c r="IZW14" s="2538"/>
      <c r="IZX14" s="2538"/>
      <c r="IZY14" s="2538"/>
      <c r="IZZ14" s="2538"/>
      <c r="JAA14" s="2538"/>
      <c r="JAB14" s="2538"/>
      <c r="JAC14" s="2538"/>
      <c r="JAD14" s="2538"/>
      <c r="JAE14" s="2538"/>
      <c r="JAF14" s="2538"/>
      <c r="JAG14" s="2538"/>
      <c r="JAH14" s="2538"/>
      <c r="JAI14" s="2538"/>
      <c r="JAJ14" s="2538"/>
      <c r="JAK14" s="2538"/>
      <c r="JAL14" s="2538"/>
      <c r="JAM14" s="2538"/>
      <c r="JAN14" s="2538"/>
      <c r="JAO14" s="2538"/>
      <c r="JAP14" s="2538"/>
      <c r="JAQ14" s="2538"/>
      <c r="JAR14" s="2538"/>
      <c r="JAS14" s="2538"/>
      <c r="JAT14" s="2538"/>
      <c r="JAU14" s="2538"/>
      <c r="JAV14" s="2538"/>
      <c r="JAW14" s="2538"/>
      <c r="JAX14" s="2538"/>
      <c r="JAY14" s="2538"/>
      <c r="JAZ14" s="2538"/>
      <c r="JBA14" s="2538"/>
      <c r="JBB14" s="2538"/>
      <c r="JBC14" s="2538"/>
      <c r="JBD14" s="2538"/>
      <c r="JBE14" s="2538"/>
      <c r="JBF14" s="2538"/>
      <c r="JBG14" s="2538"/>
      <c r="JBH14" s="2538"/>
      <c r="JBI14" s="2538"/>
      <c r="JBJ14" s="2538"/>
      <c r="JBK14" s="2538"/>
      <c r="JBL14" s="2538"/>
      <c r="JBM14" s="2538"/>
      <c r="JBN14" s="2538"/>
      <c r="JBO14" s="2538"/>
      <c r="JBP14" s="2538"/>
      <c r="JBQ14" s="2538"/>
      <c r="JBR14" s="2538"/>
      <c r="JBS14" s="2538"/>
      <c r="JBT14" s="2538"/>
      <c r="JBU14" s="2538"/>
      <c r="JBV14" s="2538"/>
      <c r="JBW14" s="2538"/>
      <c r="JBX14" s="2538"/>
      <c r="JBY14" s="2538"/>
      <c r="JBZ14" s="2538"/>
      <c r="JCA14" s="2538"/>
      <c r="JCB14" s="2538"/>
      <c r="JCC14" s="2538"/>
      <c r="JCD14" s="2538"/>
      <c r="JCE14" s="2538"/>
      <c r="JCF14" s="2538"/>
      <c r="JCG14" s="2538"/>
      <c r="JCH14" s="2538"/>
      <c r="JCI14" s="2538"/>
      <c r="JCJ14" s="2538"/>
      <c r="JCK14" s="2538"/>
      <c r="JCL14" s="2538"/>
      <c r="JCM14" s="2538"/>
      <c r="JCN14" s="2538"/>
      <c r="JCO14" s="2538"/>
      <c r="JCP14" s="2538"/>
      <c r="JCQ14" s="2538"/>
      <c r="JCR14" s="2538"/>
      <c r="JCS14" s="2538"/>
      <c r="JCT14" s="2538"/>
      <c r="JCU14" s="2538"/>
      <c r="JCV14" s="2538"/>
      <c r="JCW14" s="2538"/>
      <c r="JCX14" s="2538"/>
      <c r="JCY14" s="2538"/>
      <c r="JCZ14" s="2538"/>
      <c r="JDA14" s="2538"/>
      <c r="JDB14" s="2538"/>
      <c r="JDC14" s="2538"/>
      <c r="JDD14" s="2538"/>
      <c r="JDE14" s="2538"/>
      <c r="JDF14" s="2538"/>
      <c r="JDG14" s="2538"/>
      <c r="JDH14" s="2538"/>
      <c r="JDI14" s="2538"/>
      <c r="JDJ14" s="2538"/>
      <c r="JDK14" s="2538"/>
      <c r="JDL14" s="2538"/>
      <c r="JDM14" s="2538"/>
      <c r="JDN14" s="2538"/>
      <c r="JDO14" s="2538"/>
      <c r="JDP14" s="2538"/>
      <c r="JDQ14" s="2538"/>
      <c r="JDR14" s="2538"/>
      <c r="JDS14" s="2538"/>
      <c r="JDT14" s="2538"/>
      <c r="JDU14" s="2538"/>
      <c r="JDV14" s="2538"/>
      <c r="JDW14" s="2538"/>
      <c r="JDX14" s="2538"/>
      <c r="JDY14" s="2538"/>
      <c r="JDZ14" s="2538"/>
      <c r="JEA14" s="2538"/>
      <c r="JEB14" s="2538"/>
      <c r="JEC14" s="2538"/>
      <c r="JED14" s="2538"/>
      <c r="JEE14" s="2538"/>
      <c r="JEF14" s="2538"/>
      <c r="JEG14" s="2538"/>
      <c r="JEH14" s="2538"/>
      <c r="JEI14" s="2538"/>
      <c r="JEJ14" s="2538"/>
      <c r="JEK14" s="2538"/>
      <c r="JEL14" s="2538"/>
      <c r="JEM14" s="2538"/>
      <c r="JEN14" s="2538"/>
      <c r="JEO14" s="2538"/>
      <c r="JEP14" s="2538"/>
      <c r="JEQ14" s="2538"/>
      <c r="JER14" s="2538"/>
      <c r="JES14" s="2538"/>
      <c r="JET14" s="2538"/>
      <c r="JEU14" s="2538"/>
      <c r="JEV14" s="2538"/>
      <c r="JEW14" s="2538"/>
      <c r="JEX14" s="2538"/>
      <c r="JEY14" s="2538"/>
      <c r="JEZ14" s="2538"/>
      <c r="JFA14" s="2538"/>
      <c r="JFB14" s="2538"/>
      <c r="JFC14" s="2538"/>
      <c r="JFD14" s="2538"/>
      <c r="JFE14" s="2538"/>
      <c r="JFF14" s="2538"/>
      <c r="JFG14" s="2538"/>
      <c r="JFH14" s="2538"/>
      <c r="JFI14" s="2538"/>
      <c r="JFJ14" s="2538"/>
      <c r="JFK14" s="2538"/>
      <c r="JFL14" s="2538"/>
      <c r="JFM14" s="2538"/>
      <c r="JFN14" s="2538"/>
      <c r="JFO14" s="2538"/>
      <c r="JFP14" s="2538"/>
      <c r="JFQ14" s="2538"/>
      <c r="JFR14" s="2538"/>
      <c r="JFS14" s="2538"/>
      <c r="JFT14" s="2538"/>
      <c r="JFU14" s="2538"/>
      <c r="JFV14" s="2538"/>
      <c r="JFW14" s="2538"/>
      <c r="JFX14" s="2538"/>
      <c r="JFY14" s="2538"/>
      <c r="JFZ14" s="2538"/>
      <c r="JGA14" s="2538"/>
      <c r="JGB14" s="2538"/>
      <c r="JGC14" s="2538"/>
      <c r="JGD14" s="2538"/>
      <c r="JGE14" s="2538"/>
      <c r="JGF14" s="2538"/>
      <c r="JGG14" s="2538"/>
      <c r="JGH14" s="2538"/>
      <c r="JGI14" s="2538"/>
      <c r="JGJ14" s="2538"/>
      <c r="JGK14" s="2538"/>
      <c r="JGL14" s="2538"/>
      <c r="JGM14" s="2538"/>
      <c r="JGN14" s="2538"/>
      <c r="JGO14" s="2538"/>
      <c r="JGP14" s="2538"/>
      <c r="JGQ14" s="2538"/>
      <c r="JGR14" s="2538"/>
      <c r="JGS14" s="2538"/>
      <c r="JGT14" s="2538"/>
      <c r="JGU14" s="2538"/>
      <c r="JGV14" s="2538"/>
      <c r="JGW14" s="2538"/>
      <c r="JGX14" s="2538"/>
      <c r="JGY14" s="2538"/>
      <c r="JGZ14" s="2538"/>
      <c r="JHA14" s="2538"/>
      <c r="JHB14" s="2538"/>
      <c r="JHC14" s="2538"/>
      <c r="JHD14" s="2538"/>
      <c r="JHE14" s="2538"/>
      <c r="JHF14" s="2538"/>
      <c r="JHG14" s="2538"/>
      <c r="JHH14" s="2538"/>
      <c r="JHI14" s="2538"/>
      <c r="JHJ14" s="2538"/>
      <c r="JHK14" s="2538"/>
      <c r="JHL14" s="2538"/>
      <c r="JHM14" s="2538"/>
      <c r="JHN14" s="2538"/>
      <c r="JHO14" s="2538"/>
      <c r="JHP14" s="2538"/>
      <c r="JHQ14" s="2538"/>
      <c r="JHR14" s="2538"/>
      <c r="JHS14" s="2538"/>
      <c r="JHT14" s="2538"/>
      <c r="JHU14" s="2538"/>
      <c r="JHV14" s="2538"/>
      <c r="JHW14" s="2538"/>
      <c r="JHX14" s="2538"/>
      <c r="JHY14" s="2538"/>
      <c r="JHZ14" s="2538"/>
      <c r="JIA14" s="2538"/>
      <c r="JIB14" s="2538"/>
      <c r="JIC14" s="2538"/>
      <c r="JID14" s="2538"/>
      <c r="JIE14" s="2538"/>
      <c r="JIF14" s="2538"/>
      <c r="JIG14" s="2538"/>
      <c r="JIH14" s="2538"/>
      <c r="JII14" s="2538"/>
      <c r="JIJ14" s="2538"/>
      <c r="JIK14" s="2538"/>
      <c r="JIL14" s="2538"/>
      <c r="JIM14" s="2538"/>
      <c r="JIN14" s="2538"/>
      <c r="JIO14" s="2538"/>
      <c r="JIP14" s="2538"/>
      <c r="JIQ14" s="2538"/>
      <c r="JIR14" s="2538"/>
      <c r="JIS14" s="2538"/>
      <c r="JIT14" s="2538"/>
      <c r="JIU14" s="2538"/>
      <c r="JIV14" s="2538"/>
      <c r="JIW14" s="2538"/>
      <c r="JIX14" s="2538"/>
      <c r="JIY14" s="2538"/>
      <c r="JIZ14" s="2538"/>
      <c r="JJA14" s="2538"/>
      <c r="JJB14" s="2538"/>
      <c r="JJC14" s="2538"/>
      <c r="JJD14" s="2538"/>
      <c r="JJE14" s="2538"/>
      <c r="JJF14" s="2538"/>
      <c r="JJG14" s="2538"/>
      <c r="JJH14" s="2538"/>
      <c r="JJI14" s="2538"/>
      <c r="JJJ14" s="2538"/>
      <c r="JJK14" s="2538"/>
      <c r="JJL14" s="2538"/>
      <c r="JJM14" s="2538"/>
      <c r="JJN14" s="2538"/>
      <c r="JJO14" s="2538"/>
      <c r="JJP14" s="2538"/>
      <c r="JJQ14" s="2538"/>
      <c r="JJR14" s="2538"/>
      <c r="JJS14" s="2538"/>
      <c r="JJT14" s="2538"/>
      <c r="JJU14" s="2538"/>
      <c r="JJV14" s="2538"/>
      <c r="JJW14" s="2538"/>
      <c r="JJX14" s="2538"/>
      <c r="JJY14" s="2538"/>
      <c r="JJZ14" s="2538"/>
      <c r="JKA14" s="2538"/>
      <c r="JKB14" s="2538"/>
      <c r="JKC14" s="2538"/>
      <c r="JKD14" s="2538"/>
      <c r="JKE14" s="2538"/>
      <c r="JKF14" s="2538"/>
      <c r="JKG14" s="2538"/>
      <c r="JKH14" s="2538"/>
      <c r="JKI14" s="2538"/>
      <c r="JKJ14" s="2538"/>
      <c r="JKK14" s="2538"/>
      <c r="JKL14" s="2538"/>
      <c r="JKM14" s="2538"/>
      <c r="JKN14" s="2538"/>
      <c r="JKO14" s="2538"/>
      <c r="JKP14" s="2538"/>
      <c r="JKQ14" s="2538"/>
      <c r="JKR14" s="2538"/>
      <c r="JKS14" s="2538"/>
      <c r="JKT14" s="2538"/>
      <c r="JKU14" s="2538"/>
      <c r="JKV14" s="2538"/>
      <c r="JKW14" s="2538"/>
      <c r="JKX14" s="2538"/>
      <c r="JKY14" s="2538"/>
      <c r="JKZ14" s="2538"/>
      <c r="JLA14" s="2538"/>
      <c r="JLB14" s="2538"/>
      <c r="JLC14" s="2538"/>
      <c r="JLD14" s="2538"/>
      <c r="JLE14" s="2538"/>
      <c r="JLF14" s="2538"/>
      <c r="JLG14" s="2538"/>
      <c r="JLH14" s="2538"/>
      <c r="JLI14" s="2538"/>
      <c r="JLJ14" s="2538"/>
      <c r="JLK14" s="2538"/>
      <c r="JLL14" s="2538"/>
      <c r="JLM14" s="2538"/>
      <c r="JLN14" s="2538"/>
      <c r="JLO14" s="2538"/>
      <c r="JLP14" s="2538"/>
      <c r="JLQ14" s="2538"/>
      <c r="JLR14" s="2538"/>
      <c r="JLS14" s="2538"/>
      <c r="JLT14" s="2538"/>
      <c r="JLU14" s="2538"/>
      <c r="JLV14" s="2538"/>
      <c r="JLW14" s="2538"/>
      <c r="JLX14" s="2538"/>
      <c r="JLY14" s="2538"/>
      <c r="JLZ14" s="2538"/>
      <c r="JMA14" s="2538"/>
      <c r="JMB14" s="2538"/>
      <c r="JMC14" s="2538"/>
      <c r="JMD14" s="2538"/>
      <c r="JME14" s="2538"/>
      <c r="JMF14" s="2538"/>
      <c r="JMG14" s="2538"/>
      <c r="JMH14" s="2538"/>
      <c r="JMI14" s="2538"/>
      <c r="JMJ14" s="2538"/>
      <c r="JMK14" s="2538"/>
      <c r="JML14" s="2538"/>
      <c r="JMM14" s="2538"/>
      <c r="JMN14" s="2538"/>
      <c r="JMO14" s="2538"/>
      <c r="JMP14" s="2538"/>
      <c r="JMQ14" s="2538"/>
      <c r="JMR14" s="2538"/>
      <c r="JMS14" s="2538"/>
      <c r="JMT14" s="2538"/>
      <c r="JMU14" s="2538"/>
      <c r="JMV14" s="2538"/>
      <c r="JMW14" s="2538"/>
      <c r="JMX14" s="2538"/>
      <c r="JMY14" s="2538"/>
      <c r="JMZ14" s="2538"/>
      <c r="JNA14" s="2538"/>
      <c r="JNB14" s="2538"/>
      <c r="JNC14" s="2538"/>
      <c r="JND14" s="2538"/>
      <c r="JNE14" s="2538"/>
      <c r="JNF14" s="2538"/>
      <c r="JNG14" s="2538"/>
      <c r="JNH14" s="2538"/>
      <c r="JNI14" s="2538"/>
      <c r="JNJ14" s="2538"/>
      <c r="JNK14" s="2538"/>
      <c r="JNL14" s="2538"/>
      <c r="JNM14" s="2538"/>
      <c r="JNN14" s="2538"/>
      <c r="JNO14" s="2538"/>
      <c r="JNP14" s="2538"/>
      <c r="JNQ14" s="2538"/>
      <c r="JNR14" s="2538"/>
      <c r="JNS14" s="2538"/>
      <c r="JNT14" s="2538"/>
      <c r="JNU14" s="2538"/>
      <c r="JNV14" s="2538"/>
      <c r="JNW14" s="2538"/>
      <c r="JNX14" s="2538"/>
      <c r="JNY14" s="2538"/>
      <c r="JNZ14" s="2538"/>
      <c r="JOA14" s="2538"/>
      <c r="JOB14" s="2538"/>
      <c r="JOC14" s="2538"/>
      <c r="JOD14" s="2538"/>
      <c r="JOE14" s="2538"/>
      <c r="JOF14" s="2538"/>
      <c r="JOG14" s="2538"/>
      <c r="JOH14" s="2538"/>
      <c r="JOI14" s="2538"/>
      <c r="JOJ14" s="2538"/>
      <c r="JOK14" s="2538"/>
      <c r="JOL14" s="2538"/>
      <c r="JOM14" s="2538"/>
      <c r="JON14" s="2538"/>
      <c r="JOO14" s="2538"/>
      <c r="JOP14" s="2538"/>
      <c r="JOQ14" s="2538"/>
      <c r="JOR14" s="2538"/>
      <c r="JOS14" s="2538"/>
      <c r="JOT14" s="2538"/>
      <c r="JOU14" s="2538"/>
      <c r="JOV14" s="2538"/>
      <c r="JOW14" s="2538"/>
      <c r="JOX14" s="2538"/>
      <c r="JOY14" s="2538"/>
      <c r="JOZ14" s="2538"/>
      <c r="JPA14" s="2538"/>
      <c r="JPB14" s="2538"/>
      <c r="JPC14" s="2538"/>
      <c r="JPD14" s="2538"/>
      <c r="JPE14" s="2538"/>
      <c r="JPF14" s="2538"/>
      <c r="JPG14" s="2538"/>
      <c r="JPH14" s="2538"/>
      <c r="JPI14" s="2538"/>
      <c r="JPJ14" s="2538"/>
      <c r="JPK14" s="2538"/>
      <c r="JPL14" s="2538"/>
      <c r="JPM14" s="2538"/>
      <c r="JPN14" s="2538"/>
      <c r="JPO14" s="2538"/>
      <c r="JPP14" s="2538"/>
      <c r="JPQ14" s="2538"/>
      <c r="JPR14" s="2538"/>
      <c r="JPS14" s="2538"/>
      <c r="JPT14" s="2538"/>
      <c r="JPU14" s="2538"/>
      <c r="JPV14" s="2538"/>
      <c r="JPW14" s="2538"/>
      <c r="JPX14" s="2538"/>
      <c r="JPY14" s="2538"/>
      <c r="JPZ14" s="2538"/>
      <c r="JQA14" s="2538"/>
      <c r="JQB14" s="2538"/>
      <c r="JQC14" s="2538"/>
      <c r="JQD14" s="2538"/>
      <c r="JQE14" s="2538"/>
      <c r="JQF14" s="2538"/>
      <c r="JQG14" s="2538"/>
      <c r="JQH14" s="2538"/>
      <c r="JQI14" s="2538"/>
      <c r="JQJ14" s="2538"/>
      <c r="JQK14" s="2538"/>
      <c r="JQL14" s="2538"/>
      <c r="JQM14" s="2538"/>
      <c r="JQN14" s="2538"/>
      <c r="JQO14" s="2538"/>
      <c r="JQP14" s="2538"/>
      <c r="JQQ14" s="2538"/>
      <c r="JQR14" s="2538"/>
      <c r="JQS14" s="2538"/>
      <c r="JQT14" s="2538"/>
      <c r="JQU14" s="2538"/>
      <c r="JQV14" s="2538"/>
      <c r="JQW14" s="2538"/>
      <c r="JQX14" s="2538"/>
      <c r="JQY14" s="2538"/>
      <c r="JQZ14" s="2538"/>
      <c r="JRA14" s="2538"/>
      <c r="JRB14" s="2538"/>
      <c r="JRC14" s="2538"/>
      <c r="JRD14" s="2538"/>
      <c r="JRE14" s="2538"/>
      <c r="JRF14" s="2538"/>
      <c r="JRG14" s="2538"/>
      <c r="JRH14" s="2538"/>
      <c r="JRI14" s="2538"/>
      <c r="JRJ14" s="2538"/>
      <c r="JRK14" s="2538"/>
      <c r="JRL14" s="2538"/>
      <c r="JRM14" s="2538"/>
      <c r="JRN14" s="2538"/>
      <c r="JRO14" s="2538"/>
      <c r="JRP14" s="2538"/>
      <c r="JRQ14" s="2538"/>
      <c r="JRR14" s="2538"/>
      <c r="JRS14" s="2538"/>
      <c r="JRT14" s="2538"/>
      <c r="JRU14" s="2538"/>
      <c r="JRV14" s="2538"/>
      <c r="JRW14" s="2538"/>
      <c r="JRX14" s="2538"/>
      <c r="JRY14" s="2538"/>
      <c r="JRZ14" s="2538"/>
      <c r="JSA14" s="2538"/>
      <c r="JSB14" s="2538"/>
      <c r="JSC14" s="2538"/>
      <c r="JSD14" s="2538"/>
      <c r="JSE14" s="2538"/>
      <c r="JSF14" s="2538"/>
      <c r="JSG14" s="2538"/>
      <c r="JSH14" s="2538"/>
      <c r="JSI14" s="2538"/>
      <c r="JSJ14" s="2538"/>
      <c r="JSK14" s="2538"/>
      <c r="JSL14" s="2538"/>
      <c r="JSM14" s="2538"/>
      <c r="JSN14" s="2538"/>
      <c r="JSO14" s="2538"/>
      <c r="JSP14" s="2538"/>
      <c r="JSQ14" s="2538"/>
      <c r="JSR14" s="2538"/>
      <c r="JSS14" s="2538"/>
      <c r="JST14" s="2538"/>
      <c r="JSU14" s="2538"/>
      <c r="JSV14" s="2538"/>
      <c r="JSW14" s="2538"/>
      <c r="JSX14" s="2538"/>
      <c r="JSY14" s="2538"/>
      <c r="JSZ14" s="2538"/>
      <c r="JTA14" s="2538"/>
      <c r="JTB14" s="2538"/>
      <c r="JTC14" s="2538"/>
      <c r="JTD14" s="2538"/>
      <c r="JTE14" s="2538"/>
      <c r="JTF14" s="2538"/>
      <c r="JTG14" s="2538"/>
      <c r="JTH14" s="2538"/>
      <c r="JTI14" s="2538"/>
      <c r="JTJ14" s="2538"/>
      <c r="JTK14" s="2538"/>
      <c r="JTL14" s="2538"/>
      <c r="JTM14" s="2538"/>
      <c r="JTN14" s="2538"/>
      <c r="JTO14" s="2538"/>
      <c r="JTP14" s="2538"/>
      <c r="JTQ14" s="2538"/>
      <c r="JTR14" s="2538"/>
      <c r="JTS14" s="2538"/>
      <c r="JTT14" s="2538"/>
      <c r="JTU14" s="2538"/>
      <c r="JTV14" s="2538"/>
      <c r="JTW14" s="2538"/>
      <c r="JTX14" s="2538"/>
      <c r="JTY14" s="2538"/>
      <c r="JTZ14" s="2538"/>
      <c r="JUA14" s="2538"/>
      <c r="JUB14" s="2538"/>
      <c r="JUC14" s="2538"/>
      <c r="JUD14" s="2538"/>
      <c r="JUE14" s="2538"/>
      <c r="JUF14" s="2538"/>
      <c r="JUG14" s="2538"/>
      <c r="JUH14" s="2538"/>
      <c r="JUI14" s="2538"/>
      <c r="JUJ14" s="2538"/>
      <c r="JUK14" s="2538"/>
      <c r="JUL14" s="2538"/>
      <c r="JUM14" s="2538"/>
      <c r="JUN14" s="2538"/>
      <c r="JUO14" s="2538"/>
      <c r="JUP14" s="2538"/>
      <c r="JUQ14" s="2538"/>
      <c r="JUR14" s="2538"/>
      <c r="JUS14" s="2538"/>
      <c r="JUT14" s="2538"/>
      <c r="JUU14" s="2538"/>
      <c r="JUV14" s="2538"/>
      <c r="JUW14" s="2538"/>
      <c r="JUX14" s="2538"/>
      <c r="JUY14" s="2538"/>
      <c r="JUZ14" s="2538"/>
      <c r="JVA14" s="2538"/>
      <c r="JVB14" s="2538"/>
      <c r="JVC14" s="2538"/>
      <c r="JVD14" s="2538"/>
      <c r="JVE14" s="2538"/>
      <c r="JVF14" s="2538"/>
      <c r="JVG14" s="2538"/>
      <c r="JVH14" s="2538"/>
      <c r="JVI14" s="2538"/>
      <c r="JVJ14" s="2538"/>
      <c r="JVK14" s="2538"/>
      <c r="JVL14" s="2538"/>
      <c r="JVM14" s="2538"/>
      <c r="JVN14" s="2538"/>
      <c r="JVO14" s="2538"/>
      <c r="JVP14" s="2538"/>
      <c r="JVQ14" s="2538"/>
      <c r="JVR14" s="2538"/>
      <c r="JVS14" s="2538"/>
      <c r="JVT14" s="2538"/>
      <c r="JVU14" s="2538"/>
      <c r="JVV14" s="2538"/>
      <c r="JVW14" s="2538"/>
      <c r="JVX14" s="2538"/>
      <c r="JVY14" s="2538"/>
      <c r="JVZ14" s="2538"/>
      <c r="JWA14" s="2538"/>
      <c r="JWB14" s="2538"/>
      <c r="JWC14" s="2538"/>
      <c r="JWD14" s="2538"/>
      <c r="JWE14" s="2538"/>
      <c r="JWF14" s="2538"/>
      <c r="JWG14" s="2538"/>
      <c r="JWH14" s="2538"/>
      <c r="JWI14" s="2538"/>
      <c r="JWJ14" s="2538"/>
      <c r="JWK14" s="2538"/>
      <c r="JWL14" s="2538"/>
      <c r="JWM14" s="2538"/>
      <c r="JWN14" s="2538"/>
      <c r="JWO14" s="2538"/>
      <c r="JWP14" s="2538"/>
      <c r="JWQ14" s="2538"/>
      <c r="JWR14" s="2538"/>
      <c r="JWS14" s="2538"/>
      <c r="JWT14" s="2538"/>
      <c r="JWU14" s="2538"/>
      <c r="JWV14" s="2538"/>
      <c r="JWW14" s="2538"/>
      <c r="JWX14" s="2538"/>
      <c r="JWY14" s="2538"/>
      <c r="JWZ14" s="2538"/>
      <c r="JXA14" s="2538"/>
      <c r="JXB14" s="2538"/>
      <c r="JXC14" s="2538"/>
      <c r="JXD14" s="2538"/>
      <c r="JXE14" s="2538"/>
      <c r="JXF14" s="2538"/>
      <c r="JXG14" s="2538"/>
      <c r="JXH14" s="2538"/>
      <c r="JXI14" s="2538"/>
      <c r="JXJ14" s="2538"/>
      <c r="JXK14" s="2538"/>
      <c r="JXL14" s="2538"/>
      <c r="JXM14" s="2538"/>
      <c r="JXN14" s="2538"/>
      <c r="JXO14" s="2538"/>
      <c r="JXP14" s="2538"/>
      <c r="JXQ14" s="2538"/>
      <c r="JXR14" s="2538"/>
      <c r="JXS14" s="2538"/>
      <c r="JXT14" s="2538"/>
      <c r="JXU14" s="2538"/>
      <c r="JXV14" s="2538"/>
      <c r="JXW14" s="2538"/>
      <c r="JXX14" s="2538"/>
      <c r="JXY14" s="2538"/>
      <c r="JXZ14" s="2538"/>
      <c r="JYA14" s="2538"/>
      <c r="JYB14" s="2538"/>
      <c r="JYC14" s="2538"/>
      <c r="JYD14" s="2538"/>
      <c r="JYE14" s="2538"/>
      <c r="JYF14" s="2538"/>
      <c r="JYG14" s="2538"/>
      <c r="JYH14" s="2538"/>
      <c r="JYI14" s="2538"/>
      <c r="JYJ14" s="2538"/>
      <c r="JYK14" s="2538"/>
      <c r="JYL14" s="2538"/>
      <c r="JYM14" s="2538"/>
      <c r="JYN14" s="2538"/>
      <c r="JYO14" s="2538"/>
      <c r="JYP14" s="2538"/>
      <c r="JYQ14" s="2538"/>
      <c r="JYR14" s="2538"/>
      <c r="JYS14" s="2538"/>
      <c r="JYT14" s="2538"/>
      <c r="JYU14" s="2538"/>
      <c r="JYV14" s="2538"/>
      <c r="JYW14" s="2538"/>
      <c r="JYX14" s="2538"/>
      <c r="JYY14" s="2538"/>
      <c r="JYZ14" s="2538"/>
      <c r="JZA14" s="2538"/>
      <c r="JZB14" s="2538"/>
      <c r="JZC14" s="2538"/>
      <c r="JZD14" s="2538"/>
      <c r="JZE14" s="2538"/>
      <c r="JZF14" s="2538"/>
      <c r="JZG14" s="2538"/>
      <c r="JZH14" s="2538"/>
      <c r="JZI14" s="2538"/>
      <c r="JZJ14" s="2538"/>
      <c r="JZK14" s="2538"/>
      <c r="JZL14" s="2538"/>
      <c r="JZM14" s="2538"/>
      <c r="JZN14" s="2538"/>
      <c r="JZO14" s="2538"/>
      <c r="JZP14" s="2538"/>
      <c r="JZQ14" s="2538"/>
      <c r="JZR14" s="2538"/>
      <c r="JZS14" s="2538"/>
      <c r="JZT14" s="2538"/>
      <c r="JZU14" s="2538"/>
      <c r="JZV14" s="2538"/>
      <c r="JZW14" s="2538"/>
      <c r="JZX14" s="2538"/>
      <c r="JZY14" s="2538"/>
      <c r="JZZ14" s="2538"/>
      <c r="KAA14" s="2538"/>
      <c r="KAB14" s="2538"/>
      <c r="KAC14" s="2538"/>
      <c r="KAD14" s="2538"/>
      <c r="KAE14" s="2538"/>
      <c r="KAF14" s="2538"/>
      <c r="KAG14" s="2538"/>
      <c r="KAH14" s="2538"/>
      <c r="KAI14" s="2538"/>
      <c r="KAJ14" s="2538"/>
      <c r="KAK14" s="2538"/>
      <c r="KAL14" s="2538"/>
      <c r="KAM14" s="2538"/>
      <c r="KAN14" s="2538"/>
      <c r="KAO14" s="2538"/>
      <c r="KAP14" s="2538"/>
      <c r="KAQ14" s="2538"/>
      <c r="KAR14" s="2538"/>
      <c r="KAS14" s="2538"/>
      <c r="KAT14" s="2538"/>
      <c r="KAU14" s="2538"/>
      <c r="KAV14" s="2538"/>
      <c r="KAW14" s="2538"/>
      <c r="KAX14" s="2538"/>
      <c r="KAY14" s="2538"/>
      <c r="KAZ14" s="2538"/>
      <c r="KBA14" s="2538"/>
      <c r="KBB14" s="2538"/>
      <c r="KBC14" s="2538"/>
      <c r="KBD14" s="2538"/>
      <c r="KBE14" s="2538"/>
      <c r="KBF14" s="2538"/>
      <c r="KBG14" s="2538"/>
      <c r="KBH14" s="2538"/>
      <c r="KBI14" s="2538"/>
      <c r="KBJ14" s="2538"/>
      <c r="KBK14" s="2538"/>
      <c r="KBL14" s="2538"/>
      <c r="KBM14" s="2538"/>
      <c r="KBN14" s="2538"/>
      <c r="KBO14" s="2538"/>
      <c r="KBP14" s="2538"/>
      <c r="KBQ14" s="2538"/>
      <c r="KBR14" s="2538"/>
      <c r="KBS14" s="2538"/>
      <c r="KBT14" s="2538"/>
      <c r="KBU14" s="2538"/>
      <c r="KBV14" s="2538"/>
      <c r="KBW14" s="2538"/>
      <c r="KBX14" s="2538"/>
      <c r="KBY14" s="2538"/>
      <c r="KBZ14" s="2538"/>
      <c r="KCA14" s="2538"/>
      <c r="KCB14" s="2538"/>
      <c r="KCC14" s="2538"/>
      <c r="KCD14" s="2538"/>
      <c r="KCE14" s="2538"/>
      <c r="KCF14" s="2538"/>
      <c r="KCG14" s="2538"/>
      <c r="KCH14" s="2538"/>
      <c r="KCI14" s="2538"/>
      <c r="KCJ14" s="2538"/>
      <c r="KCK14" s="2538"/>
      <c r="KCL14" s="2538"/>
      <c r="KCM14" s="2538"/>
      <c r="KCN14" s="2538"/>
      <c r="KCO14" s="2538"/>
      <c r="KCP14" s="2538"/>
      <c r="KCQ14" s="2538"/>
      <c r="KCR14" s="2538"/>
      <c r="KCS14" s="2538"/>
      <c r="KCT14" s="2538"/>
      <c r="KCU14" s="2538"/>
      <c r="KCV14" s="2538"/>
      <c r="KCW14" s="2538"/>
      <c r="KCX14" s="2538"/>
      <c r="KCY14" s="2538"/>
      <c r="KCZ14" s="2538"/>
      <c r="KDA14" s="2538"/>
      <c r="KDB14" s="2538"/>
      <c r="KDC14" s="2538"/>
      <c r="KDD14" s="2538"/>
      <c r="KDE14" s="2538"/>
      <c r="KDF14" s="2538"/>
      <c r="KDG14" s="2538"/>
      <c r="KDH14" s="2538"/>
      <c r="KDI14" s="2538"/>
      <c r="KDJ14" s="2538"/>
      <c r="KDK14" s="2538"/>
      <c r="KDL14" s="2538"/>
      <c r="KDM14" s="2538"/>
      <c r="KDN14" s="2538"/>
      <c r="KDO14" s="2538"/>
      <c r="KDP14" s="2538"/>
      <c r="KDQ14" s="2538"/>
      <c r="KDR14" s="2538"/>
      <c r="KDS14" s="2538"/>
      <c r="KDT14" s="2538"/>
      <c r="KDU14" s="2538"/>
      <c r="KDV14" s="2538"/>
      <c r="KDW14" s="2538"/>
      <c r="KDX14" s="2538"/>
      <c r="KDY14" s="2538"/>
      <c r="KDZ14" s="2538"/>
      <c r="KEA14" s="2538"/>
      <c r="KEB14" s="2538"/>
      <c r="KEC14" s="2538"/>
      <c r="KED14" s="2538"/>
      <c r="KEE14" s="2538"/>
      <c r="KEF14" s="2538"/>
      <c r="KEG14" s="2538"/>
      <c r="KEH14" s="2538"/>
      <c r="KEI14" s="2538"/>
      <c r="KEJ14" s="2538"/>
      <c r="KEK14" s="2538"/>
      <c r="KEL14" s="2538"/>
      <c r="KEM14" s="2538"/>
      <c r="KEN14" s="2538"/>
      <c r="KEO14" s="2538"/>
      <c r="KEP14" s="2538"/>
      <c r="KEQ14" s="2538"/>
      <c r="KER14" s="2538"/>
      <c r="KES14" s="2538"/>
      <c r="KET14" s="2538"/>
      <c r="KEU14" s="2538"/>
      <c r="KEV14" s="2538"/>
      <c r="KEW14" s="2538"/>
      <c r="KEX14" s="2538"/>
      <c r="KEY14" s="2538"/>
      <c r="KEZ14" s="2538"/>
      <c r="KFA14" s="2538"/>
      <c r="KFB14" s="2538"/>
      <c r="KFC14" s="2538"/>
      <c r="KFD14" s="2538"/>
      <c r="KFE14" s="2538"/>
      <c r="KFF14" s="2538"/>
      <c r="KFG14" s="2538"/>
      <c r="KFH14" s="2538"/>
      <c r="KFI14" s="2538"/>
      <c r="KFJ14" s="2538"/>
      <c r="KFK14" s="2538"/>
      <c r="KFL14" s="2538"/>
      <c r="KFM14" s="2538"/>
      <c r="KFN14" s="2538"/>
      <c r="KFO14" s="2538"/>
      <c r="KFP14" s="2538"/>
      <c r="KFQ14" s="2538"/>
      <c r="KFR14" s="2538"/>
      <c r="KFS14" s="2538"/>
      <c r="KFT14" s="2538"/>
      <c r="KFU14" s="2538"/>
      <c r="KFV14" s="2538"/>
      <c r="KFW14" s="2538"/>
      <c r="KFX14" s="2538"/>
      <c r="KFY14" s="2538"/>
      <c r="KFZ14" s="2538"/>
      <c r="KGA14" s="2538"/>
      <c r="KGB14" s="2538"/>
      <c r="KGC14" s="2538"/>
      <c r="KGD14" s="2538"/>
      <c r="KGE14" s="2538"/>
      <c r="KGF14" s="2538"/>
      <c r="KGG14" s="2538"/>
      <c r="KGH14" s="2538"/>
      <c r="KGI14" s="2538"/>
      <c r="KGJ14" s="2538"/>
      <c r="KGK14" s="2538"/>
      <c r="KGL14" s="2538"/>
      <c r="KGM14" s="2538"/>
      <c r="KGN14" s="2538"/>
      <c r="KGO14" s="2538"/>
      <c r="KGP14" s="2538"/>
      <c r="KGQ14" s="2538"/>
      <c r="KGR14" s="2538"/>
      <c r="KGS14" s="2538"/>
      <c r="KGT14" s="2538"/>
      <c r="KGU14" s="2538"/>
      <c r="KGV14" s="2538"/>
      <c r="KGW14" s="2538"/>
      <c r="KGX14" s="2538"/>
      <c r="KGY14" s="2538"/>
      <c r="KGZ14" s="2538"/>
      <c r="KHA14" s="2538"/>
      <c r="KHB14" s="2538"/>
      <c r="KHC14" s="2538"/>
      <c r="KHD14" s="2538"/>
      <c r="KHE14" s="2538"/>
      <c r="KHF14" s="2538"/>
      <c r="KHG14" s="2538"/>
      <c r="KHH14" s="2538"/>
      <c r="KHI14" s="2538"/>
      <c r="KHJ14" s="2538"/>
      <c r="KHK14" s="2538"/>
      <c r="KHL14" s="2538"/>
      <c r="KHM14" s="2538"/>
      <c r="KHN14" s="2538"/>
      <c r="KHO14" s="2538"/>
      <c r="KHP14" s="2538"/>
      <c r="KHQ14" s="2538"/>
      <c r="KHR14" s="2538"/>
      <c r="KHS14" s="2538"/>
      <c r="KHT14" s="2538"/>
      <c r="KHU14" s="2538"/>
      <c r="KHV14" s="2538"/>
      <c r="KHW14" s="2538"/>
      <c r="KHX14" s="2538"/>
      <c r="KHY14" s="2538"/>
      <c r="KHZ14" s="2538"/>
      <c r="KIA14" s="2538"/>
      <c r="KIB14" s="2538"/>
      <c r="KIC14" s="2538"/>
      <c r="KID14" s="2538"/>
      <c r="KIE14" s="2538"/>
      <c r="KIF14" s="2538"/>
      <c r="KIG14" s="2538"/>
      <c r="KIH14" s="2538"/>
      <c r="KII14" s="2538"/>
      <c r="KIJ14" s="2538"/>
      <c r="KIK14" s="2538"/>
      <c r="KIL14" s="2538"/>
      <c r="KIM14" s="2538"/>
      <c r="KIN14" s="2538"/>
      <c r="KIO14" s="2538"/>
      <c r="KIP14" s="2538"/>
      <c r="KIQ14" s="2538"/>
      <c r="KIR14" s="2538"/>
      <c r="KIS14" s="2538"/>
      <c r="KIT14" s="2538"/>
      <c r="KIU14" s="2538"/>
      <c r="KIV14" s="2538"/>
      <c r="KIW14" s="2538"/>
      <c r="KIX14" s="2538"/>
      <c r="KIY14" s="2538"/>
      <c r="KIZ14" s="2538"/>
      <c r="KJA14" s="2538"/>
      <c r="KJB14" s="2538"/>
      <c r="KJC14" s="2538"/>
      <c r="KJD14" s="2538"/>
      <c r="KJE14" s="2538"/>
      <c r="KJF14" s="2538"/>
      <c r="KJG14" s="2538"/>
      <c r="KJH14" s="2538"/>
      <c r="KJI14" s="2538"/>
      <c r="KJJ14" s="2538"/>
      <c r="KJK14" s="2538"/>
      <c r="KJL14" s="2538"/>
      <c r="KJM14" s="2538"/>
      <c r="KJN14" s="2538"/>
      <c r="KJO14" s="2538"/>
      <c r="KJP14" s="2538"/>
      <c r="KJQ14" s="2538"/>
      <c r="KJR14" s="2538"/>
      <c r="KJS14" s="2538"/>
      <c r="KJT14" s="2538"/>
      <c r="KJU14" s="2538"/>
      <c r="KJV14" s="2538"/>
      <c r="KJW14" s="2538"/>
      <c r="KJX14" s="2538"/>
      <c r="KJY14" s="2538"/>
      <c r="KJZ14" s="2538"/>
      <c r="KKA14" s="2538"/>
      <c r="KKB14" s="2538"/>
      <c r="KKC14" s="2538"/>
      <c r="KKD14" s="2538"/>
      <c r="KKE14" s="2538"/>
      <c r="KKF14" s="2538"/>
      <c r="KKG14" s="2538"/>
      <c r="KKH14" s="2538"/>
      <c r="KKI14" s="2538"/>
      <c r="KKJ14" s="2538"/>
      <c r="KKK14" s="2538"/>
      <c r="KKL14" s="2538"/>
      <c r="KKM14" s="2538"/>
      <c r="KKN14" s="2538"/>
      <c r="KKO14" s="2538"/>
      <c r="KKP14" s="2538"/>
      <c r="KKQ14" s="2538"/>
      <c r="KKR14" s="2538"/>
      <c r="KKS14" s="2538"/>
      <c r="KKT14" s="2538"/>
      <c r="KKU14" s="2538"/>
      <c r="KKV14" s="2538"/>
      <c r="KKW14" s="2538"/>
      <c r="KKX14" s="2538"/>
      <c r="KKY14" s="2538"/>
      <c r="KKZ14" s="2538"/>
      <c r="KLA14" s="2538"/>
      <c r="KLB14" s="2538"/>
      <c r="KLC14" s="2538"/>
      <c r="KLD14" s="2538"/>
      <c r="KLE14" s="2538"/>
      <c r="KLF14" s="2538"/>
      <c r="KLG14" s="2538"/>
      <c r="KLH14" s="2538"/>
      <c r="KLI14" s="2538"/>
      <c r="KLJ14" s="2538"/>
      <c r="KLK14" s="2538"/>
      <c r="KLL14" s="2538"/>
      <c r="KLM14" s="2538"/>
      <c r="KLN14" s="2538"/>
      <c r="KLO14" s="2538"/>
      <c r="KLP14" s="2538"/>
      <c r="KLQ14" s="2538"/>
      <c r="KLR14" s="2538"/>
      <c r="KLS14" s="2538"/>
      <c r="KLT14" s="2538"/>
      <c r="KLU14" s="2538"/>
      <c r="KLV14" s="2538"/>
      <c r="KLW14" s="2538"/>
      <c r="KLX14" s="2538"/>
      <c r="KLY14" s="2538"/>
      <c r="KLZ14" s="2538"/>
      <c r="KMA14" s="2538"/>
      <c r="KMB14" s="2538"/>
      <c r="KMC14" s="2538"/>
      <c r="KMD14" s="2538"/>
      <c r="KME14" s="2538"/>
      <c r="KMF14" s="2538"/>
      <c r="KMG14" s="2538"/>
      <c r="KMH14" s="2538"/>
      <c r="KMI14" s="2538"/>
      <c r="KMJ14" s="2538"/>
      <c r="KMK14" s="2538"/>
      <c r="KML14" s="2538"/>
      <c r="KMM14" s="2538"/>
      <c r="KMN14" s="2538"/>
      <c r="KMO14" s="2538"/>
      <c r="KMP14" s="2538"/>
      <c r="KMQ14" s="2538"/>
      <c r="KMR14" s="2538"/>
      <c r="KMS14" s="2538"/>
      <c r="KMT14" s="2538"/>
      <c r="KMU14" s="2538"/>
      <c r="KMV14" s="2538"/>
      <c r="KMW14" s="2538"/>
      <c r="KMX14" s="2538"/>
      <c r="KMY14" s="2538"/>
      <c r="KMZ14" s="2538"/>
      <c r="KNA14" s="2538"/>
      <c r="KNB14" s="2538"/>
      <c r="KNC14" s="2538"/>
      <c r="KND14" s="2538"/>
      <c r="KNE14" s="2538"/>
      <c r="KNF14" s="2538"/>
      <c r="KNG14" s="2538"/>
      <c r="KNH14" s="2538"/>
      <c r="KNI14" s="2538"/>
      <c r="KNJ14" s="2538"/>
      <c r="KNK14" s="2538"/>
      <c r="KNL14" s="2538"/>
      <c r="KNM14" s="2538"/>
      <c r="KNN14" s="2538"/>
      <c r="KNO14" s="2538"/>
      <c r="KNP14" s="2538"/>
      <c r="KNQ14" s="2538"/>
      <c r="KNR14" s="2538"/>
      <c r="KNS14" s="2538"/>
      <c r="KNT14" s="2538"/>
      <c r="KNU14" s="2538"/>
      <c r="KNV14" s="2538"/>
      <c r="KNW14" s="2538"/>
      <c r="KNX14" s="2538"/>
      <c r="KNY14" s="2538"/>
      <c r="KNZ14" s="2538"/>
      <c r="KOA14" s="2538"/>
      <c r="KOB14" s="2538"/>
      <c r="KOC14" s="2538"/>
      <c r="KOD14" s="2538"/>
      <c r="KOE14" s="2538"/>
      <c r="KOF14" s="2538"/>
      <c r="KOG14" s="2538"/>
      <c r="KOH14" s="2538"/>
      <c r="KOI14" s="2538"/>
      <c r="KOJ14" s="2538"/>
      <c r="KOK14" s="2538"/>
      <c r="KOL14" s="2538"/>
      <c r="KOM14" s="2538"/>
      <c r="KON14" s="2538"/>
      <c r="KOO14" s="2538"/>
      <c r="KOP14" s="2538"/>
      <c r="KOQ14" s="2538"/>
      <c r="KOR14" s="2538"/>
      <c r="KOS14" s="2538"/>
      <c r="KOT14" s="2538"/>
      <c r="KOU14" s="2538"/>
      <c r="KOV14" s="2538"/>
      <c r="KOW14" s="2538"/>
      <c r="KOX14" s="2538"/>
      <c r="KOY14" s="2538"/>
      <c r="KOZ14" s="2538"/>
      <c r="KPA14" s="2538"/>
      <c r="KPB14" s="2538"/>
      <c r="KPC14" s="2538"/>
      <c r="KPD14" s="2538"/>
      <c r="KPE14" s="2538"/>
      <c r="KPF14" s="2538"/>
      <c r="KPG14" s="2538"/>
      <c r="KPH14" s="2538"/>
      <c r="KPI14" s="2538"/>
      <c r="KPJ14" s="2538"/>
      <c r="KPK14" s="2538"/>
      <c r="KPL14" s="2538"/>
      <c r="KPM14" s="2538"/>
      <c r="KPN14" s="2538"/>
      <c r="KPO14" s="2538"/>
      <c r="KPP14" s="2538"/>
      <c r="KPQ14" s="2538"/>
      <c r="KPR14" s="2538"/>
      <c r="KPS14" s="2538"/>
      <c r="KPT14" s="2538"/>
      <c r="KPU14" s="2538"/>
      <c r="KPV14" s="2538"/>
      <c r="KPW14" s="2538"/>
      <c r="KPX14" s="2538"/>
      <c r="KPY14" s="2538"/>
      <c r="KPZ14" s="2538"/>
      <c r="KQA14" s="2538"/>
      <c r="KQB14" s="2538"/>
      <c r="KQC14" s="2538"/>
      <c r="KQD14" s="2538"/>
      <c r="KQE14" s="2538"/>
      <c r="KQF14" s="2538"/>
      <c r="KQG14" s="2538"/>
      <c r="KQH14" s="2538"/>
      <c r="KQI14" s="2538"/>
      <c r="KQJ14" s="2538"/>
      <c r="KQK14" s="2538"/>
      <c r="KQL14" s="2538"/>
      <c r="KQM14" s="2538"/>
      <c r="KQN14" s="2538"/>
      <c r="KQO14" s="2538"/>
      <c r="KQP14" s="2538"/>
      <c r="KQQ14" s="2538"/>
      <c r="KQR14" s="2538"/>
      <c r="KQS14" s="2538"/>
      <c r="KQT14" s="2538"/>
      <c r="KQU14" s="2538"/>
      <c r="KQV14" s="2538"/>
      <c r="KQW14" s="2538"/>
      <c r="KQX14" s="2538"/>
      <c r="KQY14" s="2538"/>
      <c r="KQZ14" s="2538"/>
      <c r="KRA14" s="2538"/>
      <c r="KRB14" s="2538"/>
      <c r="KRC14" s="2538"/>
      <c r="KRD14" s="2538"/>
      <c r="KRE14" s="2538"/>
      <c r="KRF14" s="2538"/>
      <c r="KRG14" s="2538"/>
      <c r="KRH14" s="2538"/>
      <c r="KRI14" s="2538"/>
      <c r="KRJ14" s="2538"/>
      <c r="KRK14" s="2538"/>
      <c r="KRL14" s="2538"/>
      <c r="KRM14" s="2538"/>
      <c r="KRN14" s="2538"/>
      <c r="KRO14" s="2538"/>
      <c r="KRP14" s="2538"/>
      <c r="KRQ14" s="2538"/>
      <c r="KRR14" s="2538"/>
      <c r="KRS14" s="2538"/>
      <c r="KRT14" s="2538"/>
      <c r="KRU14" s="2538"/>
      <c r="KRV14" s="2538"/>
      <c r="KRW14" s="2538"/>
      <c r="KRX14" s="2538"/>
      <c r="KRY14" s="2538"/>
      <c r="KRZ14" s="2538"/>
      <c r="KSA14" s="2538"/>
      <c r="KSB14" s="2538"/>
      <c r="KSC14" s="2538"/>
      <c r="KSD14" s="2538"/>
      <c r="KSE14" s="2538"/>
      <c r="KSF14" s="2538"/>
      <c r="KSG14" s="2538"/>
      <c r="KSH14" s="2538"/>
      <c r="KSI14" s="2538"/>
      <c r="KSJ14" s="2538"/>
      <c r="KSK14" s="2538"/>
      <c r="KSL14" s="2538"/>
      <c r="KSM14" s="2538"/>
      <c r="KSN14" s="2538"/>
      <c r="KSO14" s="2538"/>
      <c r="KSP14" s="2538"/>
      <c r="KSQ14" s="2538"/>
      <c r="KSR14" s="2538"/>
      <c r="KSS14" s="2538"/>
      <c r="KST14" s="2538"/>
      <c r="KSU14" s="2538"/>
      <c r="KSV14" s="2538"/>
      <c r="KSW14" s="2538"/>
      <c r="KSX14" s="2538"/>
      <c r="KSY14" s="2538"/>
      <c r="KSZ14" s="2538"/>
      <c r="KTA14" s="2538"/>
      <c r="KTB14" s="2538"/>
      <c r="KTC14" s="2538"/>
      <c r="KTD14" s="2538"/>
      <c r="KTE14" s="2538"/>
      <c r="KTF14" s="2538"/>
      <c r="KTG14" s="2538"/>
      <c r="KTH14" s="2538"/>
      <c r="KTI14" s="2538"/>
      <c r="KTJ14" s="2538"/>
      <c r="KTK14" s="2538"/>
      <c r="KTL14" s="2538"/>
      <c r="KTM14" s="2538"/>
      <c r="KTN14" s="2538"/>
      <c r="KTO14" s="2538"/>
      <c r="KTP14" s="2538"/>
      <c r="KTQ14" s="2538"/>
      <c r="KTR14" s="2538"/>
      <c r="KTS14" s="2538"/>
      <c r="KTT14" s="2538"/>
      <c r="KTU14" s="2538"/>
      <c r="KTV14" s="2538"/>
      <c r="KTW14" s="2538"/>
      <c r="KTX14" s="2538"/>
      <c r="KTY14" s="2538"/>
      <c r="KTZ14" s="2538"/>
      <c r="KUA14" s="2538"/>
      <c r="KUB14" s="2538"/>
      <c r="KUC14" s="2538"/>
      <c r="KUD14" s="2538"/>
      <c r="KUE14" s="2538"/>
      <c r="KUF14" s="2538"/>
      <c r="KUG14" s="2538"/>
      <c r="KUH14" s="2538"/>
      <c r="KUI14" s="2538"/>
      <c r="KUJ14" s="2538"/>
      <c r="KUK14" s="2538"/>
      <c r="KUL14" s="2538"/>
      <c r="KUM14" s="2538"/>
      <c r="KUN14" s="2538"/>
      <c r="KUO14" s="2538"/>
      <c r="KUP14" s="2538"/>
      <c r="KUQ14" s="2538"/>
      <c r="KUR14" s="2538"/>
      <c r="KUS14" s="2538"/>
      <c r="KUT14" s="2538"/>
      <c r="KUU14" s="2538"/>
      <c r="KUV14" s="2538"/>
      <c r="KUW14" s="2538"/>
      <c r="KUX14" s="2538"/>
      <c r="KUY14" s="2538"/>
      <c r="KUZ14" s="2538"/>
      <c r="KVA14" s="2538"/>
      <c r="KVB14" s="2538"/>
      <c r="KVC14" s="2538"/>
      <c r="KVD14" s="2538"/>
      <c r="KVE14" s="2538"/>
      <c r="KVF14" s="2538"/>
      <c r="KVG14" s="2538"/>
      <c r="KVH14" s="2538"/>
      <c r="KVI14" s="2538"/>
      <c r="KVJ14" s="2538"/>
      <c r="KVK14" s="2538"/>
      <c r="KVL14" s="2538"/>
      <c r="KVM14" s="2538"/>
      <c r="KVN14" s="2538"/>
      <c r="KVO14" s="2538"/>
      <c r="KVP14" s="2538"/>
      <c r="KVQ14" s="2538"/>
      <c r="KVR14" s="2538"/>
      <c r="KVS14" s="2538"/>
      <c r="KVT14" s="2538"/>
      <c r="KVU14" s="2538"/>
      <c r="KVV14" s="2538"/>
      <c r="KVW14" s="2538"/>
      <c r="KVX14" s="2538"/>
      <c r="KVY14" s="2538"/>
      <c r="KVZ14" s="2538"/>
      <c r="KWA14" s="2538"/>
      <c r="KWB14" s="2538"/>
      <c r="KWC14" s="2538"/>
      <c r="KWD14" s="2538"/>
      <c r="KWE14" s="2538"/>
      <c r="KWF14" s="2538"/>
      <c r="KWG14" s="2538"/>
      <c r="KWH14" s="2538"/>
      <c r="KWI14" s="2538"/>
      <c r="KWJ14" s="2538"/>
      <c r="KWK14" s="2538"/>
      <c r="KWL14" s="2538"/>
      <c r="KWM14" s="2538"/>
      <c r="KWN14" s="2538"/>
      <c r="KWO14" s="2538"/>
      <c r="KWP14" s="2538"/>
      <c r="KWQ14" s="2538"/>
      <c r="KWR14" s="2538"/>
      <c r="KWS14" s="2538"/>
      <c r="KWT14" s="2538"/>
      <c r="KWU14" s="2538"/>
      <c r="KWV14" s="2538"/>
      <c r="KWW14" s="2538"/>
      <c r="KWX14" s="2538"/>
      <c r="KWY14" s="2538"/>
      <c r="KWZ14" s="2538"/>
      <c r="KXA14" s="2538"/>
      <c r="KXB14" s="2538"/>
      <c r="KXC14" s="2538"/>
      <c r="KXD14" s="2538"/>
      <c r="KXE14" s="2538"/>
      <c r="KXF14" s="2538"/>
      <c r="KXG14" s="2538"/>
      <c r="KXH14" s="2538"/>
      <c r="KXI14" s="2538"/>
      <c r="KXJ14" s="2538"/>
      <c r="KXK14" s="2538"/>
      <c r="KXL14" s="2538"/>
      <c r="KXM14" s="2538"/>
      <c r="KXN14" s="2538"/>
      <c r="KXO14" s="2538"/>
      <c r="KXP14" s="2538"/>
      <c r="KXQ14" s="2538"/>
      <c r="KXR14" s="2538"/>
      <c r="KXS14" s="2538"/>
      <c r="KXT14" s="2538"/>
      <c r="KXU14" s="2538"/>
      <c r="KXV14" s="2538"/>
      <c r="KXW14" s="2538"/>
      <c r="KXX14" s="2538"/>
      <c r="KXY14" s="2538"/>
      <c r="KXZ14" s="2538"/>
      <c r="KYA14" s="2538"/>
      <c r="KYB14" s="2538"/>
      <c r="KYC14" s="2538"/>
      <c r="KYD14" s="2538"/>
      <c r="KYE14" s="2538"/>
      <c r="KYF14" s="2538"/>
      <c r="KYG14" s="2538"/>
      <c r="KYH14" s="2538"/>
      <c r="KYI14" s="2538"/>
      <c r="KYJ14" s="2538"/>
      <c r="KYK14" s="2538"/>
      <c r="KYL14" s="2538"/>
      <c r="KYM14" s="2538"/>
      <c r="KYN14" s="2538"/>
      <c r="KYO14" s="2538"/>
      <c r="KYP14" s="2538"/>
      <c r="KYQ14" s="2538"/>
      <c r="KYR14" s="2538"/>
      <c r="KYS14" s="2538"/>
      <c r="KYT14" s="2538"/>
      <c r="KYU14" s="2538"/>
      <c r="KYV14" s="2538"/>
      <c r="KYW14" s="2538"/>
      <c r="KYX14" s="2538"/>
      <c r="KYY14" s="2538"/>
      <c r="KYZ14" s="2538"/>
      <c r="KZA14" s="2538"/>
      <c r="KZB14" s="2538"/>
      <c r="KZC14" s="2538"/>
      <c r="KZD14" s="2538"/>
      <c r="KZE14" s="2538"/>
      <c r="KZF14" s="2538"/>
      <c r="KZG14" s="2538"/>
      <c r="KZH14" s="2538"/>
      <c r="KZI14" s="2538"/>
      <c r="KZJ14" s="2538"/>
      <c r="KZK14" s="2538"/>
      <c r="KZL14" s="2538"/>
      <c r="KZM14" s="2538"/>
      <c r="KZN14" s="2538"/>
      <c r="KZO14" s="2538"/>
      <c r="KZP14" s="2538"/>
      <c r="KZQ14" s="2538"/>
      <c r="KZR14" s="2538"/>
      <c r="KZS14" s="2538"/>
      <c r="KZT14" s="2538"/>
      <c r="KZU14" s="2538"/>
      <c r="KZV14" s="2538"/>
      <c r="KZW14" s="2538"/>
      <c r="KZX14" s="2538"/>
      <c r="KZY14" s="2538"/>
      <c r="KZZ14" s="2538"/>
      <c r="LAA14" s="2538"/>
      <c r="LAB14" s="2538"/>
      <c r="LAC14" s="2538"/>
      <c r="LAD14" s="2538"/>
      <c r="LAE14" s="2538"/>
      <c r="LAF14" s="2538"/>
      <c r="LAG14" s="2538"/>
      <c r="LAH14" s="2538"/>
      <c r="LAI14" s="2538"/>
      <c r="LAJ14" s="2538"/>
      <c r="LAK14" s="2538"/>
      <c r="LAL14" s="2538"/>
      <c r="LAM14" s="2538"/>
      <c r="LAN14" s="2538"/>
      <c r="LAO14" s="2538"/>
      <c r="LAP14" s="2538"/>
      <c r="LAQ14" s="2538"/>
      <c r="LAR14" s="2538"/>
      <c r="LAS14" s="2538"/>
      <c r="LAT14" s="2538"/>
      <c r="LAU14" s="2538"/>
      <c r="LAV14" s="2538"/>
      <c r="LAW14" s="2538"/>
      <c r="LAX14" s="2538"/>
      <c r="LAY14" s="2538"/>
      <c r="LAZ14" s="2538"/>
      <c r="LBA14" s="2538"/>
      <c r="LBB14" s="2538"/>
      <c r="LBC14" s="2538"/>
      <c r="LBD14" s="2538"/>
      <c r="LBE14" s="2538"/>
      <c r="LBF14" s="2538"/>
      <c r="LBG14" s="2538"/>
      <c r="LBH14" s="2538"/>
      <c r="LBI14" s="2538"/>
      <c r="LBJ14" s="2538"/>
      <c r="LBK14" s="2538"/>
      <c r="LBL14" s="2538"/>
      <c r="LBM14" s="2538"/>
      <c r="LBN14" s="2538"/>
      <c r="LBO14" s="2538"/>
      <c r="LBP14" s="2538"/>
      <c r="LBQ14" s="2538"/>
      <c r="LBR14" s="2538"/>
      <c r="LBS14" s="2538"/>
      <c r="LBT14" s="2538"/>
      <c r="LBU14" s="2538"/>
      <c r="LBV14" s="2538"/>
      <c r="LBW14" s="2538"/>
      <c r="LBX14" s="2538"/>
      <c r="LBY14" s="2538"/>
      <c r="LBZ14" s="2538"/>
      <c r="LCA14" s="2538"/>
      <c r="LCB14" s="2538"/>
      <c r="LCC14" s="2538"/>
      <c r="LCD14" s="2538"/>
      <c r="LCE14" s="2538"/>
      <c r="LCF14" s="2538"/>
      <c r="LCG14" s="2538"/>
      <c r="LCH14" s="2538"/>
      <c r="LCI14" s="2538"/>
      <c r="LCJ14" s="2538"/>
      <c r="LCK14" s="2538"/>
      <c r="LCL14" s="2538"/>
      <c r="LCM14" s="2538"/>
      <c r="LCN14" s="2538"/>
      <c r="LCO14" s="2538"/>
      <c r="LCP14" s="2538"/>
      <c r="LCQ14" s="2538"/>
      <c r="LCR14" s="2538"/>
      <c r="LCS14" s="2538"/>
      <c r="LCT14" s="2538"/>
      <c r="LCU14" s="2538"/>
      <c r="LCV14" s="2538"/>
      <c r="LCW14" s="2538"/>
      <c r="LCX14" s="2538"/>
      <c r="LCY14" s="2538"/>
      <c r="LCZ14" s="2538"/>
      <c r="LDA14" s="2538"/>
      <c r="LDB14" s="2538"/>
      <c r="LDC14" s="2538"/>
      <c r="LDD14" s="2538"/>
      <c r="LDE14" s="2538"/>
      <c r="LDF14" s="2538"/>
      <c r="LDG14" s="2538"/>
      <c r="LDH14" s="2538"/>
      <c r="LDI14" s="2538"/>
      <c r="LDJ14" s="2538"/>
      <c r="LDK14" s="2538"/>
      <c r="LDL14" s="2538"/>
      <c r="LDM14" s="2538"/>
      <c r="LDN14" s="2538"/>
      <c r="LDO14" s="2538"/>
      <c r="LDP14" s="2538"/>
      <c r="LDQ14" s="2538"/>
      <c r="LDR14" s="2538"/>
      <c r="LDS14" s="2538"/>
      <c r="LDT14" s="2538"/>
      <c r="LDU14" s="2538"/>
      <c r="LDV14" s="2538"/>
      <c r="LDW14" s="2538"/>
      <c r="LDX14" s="2538"/>
      <c r="LDY14" s="2538"/>
      <c r="LDZ14" s="2538"/>
      <c r="LEA14" s="2538"/>
      <c r="LEB14" s="2538"/>
      <c r="LEC14" s="2538"/>
      <c r="LED14" s="2538"/>
      <c r="LEE14" s="2538"/>
      <c r="LEF14" s="2538"/>
      <c r="LEG14" s="2538"/>
      <c r="LEH14" s="2538"/>
      <c r="LEI14" s="2538"/>
      <c r="LEJ14" s="2538"/>
      <c r="LEK14" s="2538"/>
      <c r="LEL14" s="2538"/>
      <c r="LEM14" s="2538"/>
      <c r="LEN14" s="2538"/>
      <c r="LEO14" s="2538"/>
      <c r="LEP14" s="2538"/>
      <c r="LEQ14" s="2538"/>
      <c r="LER14" s="2538"/>
      <c r="LES14" s="2538"/>
      <c r="LET14" s="2538"/>
      <c r="LEU14" s="2538"/>
      <c r="LEV14" s="2538"/>
      <c r="LEW14" s="2538"/>
      <c r="LEX14" s="2538"/>
      <c r="LEY14" s="2538"/>
      <c r="LEZ14" s="2538"/>
      <c r="LFA14" s="2538"/>
      <c r="LFB14" s="2538"/>
      <c r="LFC14" s="2538"/>
      <c r="LFD14" s="2538"/>
      <c r="LFE14" s="2538"/>
      <c r="LFF14" s="2538"/>
      <c r="LFG14" s="2538"/>
      <c r="LFH14" s="2538"/>
      <c r="LFI14" s="2538"/>
      <c r="LFJ14" s="2538"/>
      <c r="LFK14" s="2538"/>
      <c r="LFL14" s="2538"/>
      <c r="LFM14" s="2538"/>
      <c r="LFN14" s="2538"/>
      <c r="LFO14" s="2538"/>
      <c r="LFP14" s="2538"/>
      <c r="LFQ14" s="2538"/>
      <c r="LFR14" s="2538"/>
      <c r="LFS14" s="2538"/>
      <c r="LFT14" s="2538"/>
      <c r="LFU14" s="2538"/>
      <c r="LFV14" s="2538"/>
      <c r="LFW14" s="2538"/>
      <c r="LFX14" s="2538"/>
      <c r="LFY14" s="2538"/>
      <c r="LFZ14" s="2538"/>
      <c r="LGA14" s="2538"/>
      <c r="LGB14" s="2538"/>
      <c r="LGC14" s="2538"/>
      <c r="LGD14" s="2538"/>
      <c r="LGE14" s="2538"/>
      <c r="LGF14" s="2538"/>
      <c r="LGG14" s="2538"/>
      <c r="LGH14" s="2538"/>
      <c r="LGI14" s="2538"/>
      <c r="LGJ14" s="2538"/>
      <c r="LGK14" s="2538"/>
      <c r="LGL14" s="2538"/>
      <c r="LGM14" s="2538"/>
      <c r="LGN14" s="2538"/>
      <c r="LGO14" s="2538"/>
      <c r="LGP14" s="2538"/>
      <c r="LGQ14" s="2538"/>
      <c r="LGR14" s="2538"/>
      <c r="LGS14" s="2538"/>
      <c r="LGT14" s="2538"/>
      <c r="LGU14" s="2538"/>
      <c r="LGV14" s="2538"/>
      <c r="LGW14" s="2538"/>
      <c r="LGX14" s="2538"/>
      <c r="LGY14" s="2538"/>
      <c r="LGZ14" s="2538"/>
      <c r="LHA14" s="2538"/>
      <c r="LHB14" s="2538"/>
      <c r="LHC14" s="2538"/>
      <c r="LHD14" s="2538"/>
      <c r="LHE14" s="2538"/>
      <c r="LHF14" s="2538"/>
      <c r="LHG14" s="2538"/>
      <c r="LHH14" s="2538"/>
      <c r="LHI14" s="2538"/>
      <c r="LHJ14" s="2538"/>
      <c r="LHK14" s="2538"/>
      <c r="LHL14" s="2538"/>
      <c r="LHM14" s="2538"/>
      <c r="LHN14" s="2538"/>
      <c r="LHO14" s="2538"/>
      <c r="LHP14" s="2538"/>
      <c r="LHQ14" s="2538"/>
      <c r="LHR14" s="2538"/>
      <c r="LHS14" s="2538"/>
      <c r="LHT14" s="2538"/>
      <c r="LHU14" s="2538"/>
      <c r="LHV14" s="2538"/>
      <c r="LHW14" s="2538"/>
      <c r="LHX14" s="2538"/>
      <c r="LHY14" s="2538"/>
      <c r="LHZ14" s="2538"/>
      <c r="LIA14" s="2538"/>
      <c r="LIB14" s="2538"/>
      <c r="LIC14" s="2538"/>
      <c r="LID14" s="2538"/>
      <c r="LIE14" s="2538"/>
      <c r="LIF14" s="2538"/>
      <c r="LIG14" s="2538"/>
      <c r="LIH14" s="2538"/>
      <c r="LII14" s="2538"/>
      <c r="LIJ14" s="2538"/>
      <c r="LIK14" s="2538"/>
      <c r="LIL14" s="2538"/>
      <c r="LIM14" s="2538"/>
      <c r="LIN14" s="2538"/>
      <c r="LIO14" s="2538"/>
      <c r="LIP14" s="2538"/>
      <c r="LIQ14" s="2538"/>
      <c r="LIR14" s="2538"/>
      <c r="LIS14" s="2538"/>
      <c r="LIT14" s="2538"/>
      <c r="LIU14" s="2538"/>
      <c r="LIV14" s="2538"/>
      <c r="LIW14" s="2538"/>
      <c r="LIX14" s="2538"/>
      <c r="LIY14" s="2538"/>
      <c r="LIZ14" s="2538"/>
      <c r="LJA14" s="2538"/>
      <c r="LJB14" s="2538"/>
      <c r="LJC14" s="2538"/>
      <c r="LJD14" s="2538"/>
      <c r="LJE14" s="2538"/>
      <c r="LJF14" s="2538"/>
      <c r="LJG14" s="2538"/>
      <c r="LJH14" s="2538"/>
      <c r="LJI14" s="2538"/>
      <c r="LJJ14" s="2538"/>
      <c r="LJK14" s="2538"/>
      <c r="LJL14" s="2538"/>
      <c r="LJM14" s="2538"/>
      <c r="LJN14" s="2538"/>
      <c r="LJO14" s="2538"/>
      <c r="LJP14" s="2538"/>
      <c r="LJQ14" s="2538"/>
      <c r="LJR14" s="2538"/>
      <c r="LJS14" s="2538"/>
      <c r="LJT14" s="2538"/>
      <c r="LJU14" s="2538"/>
      <c r="LJV14" s="2538"/>
      <c r="LJW14" s="2538"/>
      <c r="LJX14" s="2538"/>
      <c r="LJY14" s="2538"/>
      <c r="LJZ14" s="2538"/>
      <c r="LKA14" s="2538"/>
      <c r="LKB14" s="2538"/>
      <c r="LKC14" s="2538"/>
      <c r="LKD14" s="2538"/>
      <c r="LKE14" s="2538"/>
      <c r="LKF14" s="2538"/>
      <c r="LKG14" s="2538"/>
      <c r="LKH14" s="2538"/>
      <c r="LKI14" s="2538"/>
      <c r="LKJ14" s="2538"/>
      <c r="LKK14" s="2538"/>
      <c r="LKL14" s="2538"/>
      <c r="LKM14" s="2538"/>
      <c r="LKN14" s="2538"/>
      <c r="LKO14" s="2538"/>
      <c r="LKP14" s="2538"/>
      <c r="LKQ14" s="2538"/>
      <c r="LKR14" s="2538"/>
      <c r="LKS14" s="2538"/>
      <c r="LKT14" s="2538"/>
      <c r="LKU14" s="2538"/>
      <c r="LKV14" s="2538"/>
      <c r="LKW14" s="2538"/>
      <c r="LKX14" s="2538"/>
      <c r="LKY14" s="2538"/>
      <c r="LKZ14" s="2538"/>
      <c r="LLA14" s="2538"/>
      <c r="LLB14" s="2538"/>
      <c r="LLC14" s="2538"/>
      <c r="LLD14" s="2538"/>
      <c r="LLE14" s="2538"/>
      <c r="LLF14" s="2538"/>
      <c r="LLG14" s="2538"/>
      <c r="LLH14" s="2538"/>
      <c r="LLI14" s="2538"/>
      <c r="LLJ14" s="2538"/>
      <c r="LLK14" s="2538"/>
      <c r="LLL14" s="2538"/>
      <c r="LLM14" s="2538"/>
      <c r="LLN14" s="2538"/>
      <c r="LLO14" s="2538"/>
      <c r="LLP14" s="2538"/>
      <c r="LLQ14" s="2538"/>
      <c r="LLR14" s="2538"/>
      <c r="LLS14" s="2538"/>
      <c r="LLT14" s="2538"/>
      <c r="LLU14" s="2538"/>
      <c r="LLV14" s="2538"/>
      <c r="LLW14" s="2538"/>
      <c r="LLX14" s="2538"/>
      <c r="LLY14" s="2538"/>
      <c r="LLZ14" s="2538"/>
      <c r="LMA14" s="2538"/>
      <c r="LMB14" s="2538"/>
      <c r="LMC14" s="2538"/>
      <c r="LMD14" s="2538"/>
      <c r="LME14" s="2538"/>
      <c r="LMF14" s="2538"/>
      <c r="LMG14" s="2538"/>
      <c r="LMH14" s="2538"/>
      <c r="LMI14" s="2538"/>
      <c r="LMJ14" s="2538"/>
      <c r="LMK14" s="2538"/>
      <c r="LML14" s="2538"/>
      <c r="LMM14" s="2538"/>
      <c r="LMN14" s="2538"/>
      <c r="LMO14" s="2538"/>
      <c r="LMP14" s="2538"/>
      <c r="LMQ14" s="2538"/>
      <c r="LMR14" s="2538"/>
      <c r="LMS14" s="2538"/>
      <c r="LMT14" s="2538"/>
      <c r="LMU14" s="2538"/>
      <c r="LMV14" s="2538"/>
      <c r="LMW14" s="2538"/>
      <c r="LMX14" s="2538"/>
      <c r="LMY14" s="2538"/>
      <c r="LMZ14" s="2538"/>
      <c r="LNA14" s="2538"/>
      <c r="LNB14" s="2538"/>
      <c r="LNC14" s="2538"/>
      <c r="LND14" s="2538"/>
      <c r="LNE14" s="2538"/>
      <c r="LNF14" s="2538"/>
      <c r="LNG14" s="2538"/>
      <c r="LNH14" s="2538"/>
      <c r="LNI14" s="2538"/>
      <c r="LNJ14" s="2538"/>
      <c r="LNK14" s="2538"/>
      <c r="LNL14" s="2538"/>
      <c r="LNM14" s="2538"/>
      <c r="LNN14" s="2538"/>
      <c r="LNO14" s="2538"/>
      <c r="LNP14" s="2538"/>
      <c r="LNQ14" s="2538"/>
      <c r="LNR14" s="2538"/>
      <c r="LNS14" s="2538"/>
      <c r="LNT14" s="2538"/>
      <c r="LNU14" s="2538"/>
      <c r="LNV14" s="2538"/>
      <c r="LNW14" s="2538"/>
      <c r="LNX14" s="2538"/>
      <c r="LNY14" s="2538"/>
      <c r="LNZ14" s="2538"/>
      <c r="LOA14" s="2538"/>
      <c r="LOB14" s="2538"/>
      <c r="LOC14" s="2538"/>
      <c r="LOD14" s="2538"/>
      <c r="LOE14" s="2538"/>
      <c r="LOF14" s="2538"/>
      <c r="LOG14" s="2538"/>
      <c r="LOH14" s="2538"/>
      <c r="LOI14" s="2538"/>
      <c r="LOJ14" s="2538"/>
      <c r="LOK14" s="2538"/>
      <c r="LOL14" s="2538"/>
      <c r="LOM14" s="2538"/>
      <c r="LON14" s="2538"/>
      <c r="LOO14" s="2538"/>
      <c r="LOP14" s="2538"/>
      <c r="LOQ14" s="2538"/>
      <c r="LOR14" s="2538"/>
      <c r="LOS14" s="2538"/>
      <c r="LOT14" s="2538"/>
      <c r="LOU14" s="2538"/>
      <c r="LOV14" s="2538"/>
      <c r="LOW14" s="2538"/>
      <c r="LOX14" s="2538"/>
      <c r="LOY14" s="2538"/>
      <c r="LOZ14" s="2538"/>
      <c r="LPA14" s="2538"/>
      <c r="LPB14" s="2538"/>
      <c r="LPC14" s="2538"/>
      <c r="LPD14" s="2538"/>
      <c r="LPE14" s="2538"/>
      <c r="LPF14" s="2538"/>
      <c r="LPG14" s="2538"/>
      <c r="LPH14" s="2538"/>
      <c r="LPI14" s="2538"/>
      <c r="LPJ14" s="2538"/>
      <c r="LPK14" s="2538"/>
      <c r="LPL14" s="2538"/>
      <c r="LPM14" s="2538"/>
      <c r="LPN14" s="2538"/>
      <c r="LPO14" s="2538"/>
      <c r="LPP14" s="2538"/>
      <c r="LPQ14" s="2538"/>
      <c r="LPR14" s="2538"/>
      <c r="LPS14" s="2538"/>
      <c r="LPT14" s="2538"/>
      <c r="LPU14" s="2538"/>
      <c r="LPV14" s="2538"/>
      <c r="LPW14" s="2538"/>
      <c r="LPX14" s="2538"/>
      <c r="LPY14" s="2538"/>
      <c r="LPZ14" s="2538"/>
      <c r="LQA14" s="2538"/>
      <c r="LQB14" s="2538"/>
      <c r="LQC14" s="2538"/>
      <c r="LQD14" s="2538"/>
      <c r="LQE14" s="2538"/>
      <c r="LQF14" s="2538"/>
      <c r="LQG14" s="2538"/>
      <c r="LQH14" s="2538"/>
      <c r="LQI14" s="2538"/>
      <c r="LQJ14" s="2538"/>
      <c r="LQK14" s="2538"/>
      <c r="LQL14" s="2538"/>
      <c r="LQM14" s="2538"/>
      <c r="LQN14" s="2538"/>
      <c r="LQO14" s="2538"/>
      <c r="LQP14" s="2538"/>
      <c r="LQQ14" s="2538"/>
      <c r="LQR14" s="2538"/>
      <c r="LQS14" s="2538"/>
      <c r="LQT14" s="2538"/>
      <c r="LQU14" s="2538"/>
      <c r="LQV14" s="2538"/>
      <c r="LQW14" s="2538"/>
      <c r="LQX14" s="2538"/>
      <c r="LQY14" s="2538"/>
      <c r="LQZ14" s="2538"/>
      <c r="LRA14" s="2538"/>
      <c r="LRB14" s="2538"/>
      <c r="LRC14" s="2538"/>
      <c r="LRD14" s="2538"/>
      <c r="LRE14" s="2538"/>
      <c r="LRF14" s="2538"/>
      <c r="LRG14" s="2538"/>
      <c r="LRH14" s="2538"/>
      <c r="LRI14" s="2538"/>
      <c r="LRJ14" s="2538"/>
      <c r="LRK14" s="2538"/>
      <c r="LRL14" s="2538"/>
      <c r="LRM14" s="2538"/>
      <c r="LRN14" s="2538"/>
      <c r="LRO14" s="2538"/>
      <c r="LRP14" s="2538"/>
      <c r="LRQ14" s="2538"/>
      <c r="LRR14" s="2538"/>
      <c r="LRS14" s="2538"/>
      <c r="LRT14" s="2538"/>
      <c r="LRU14" s="2538"/>
      <c r="LRV14" s="2538"/>
      <c r="LRW14" s="2538"/>
      <c r="LRX14" s="2538"/>
      <c r="LRY14" s="2538"/>
      <c r="LRZ14" s="2538"/>
      <c r="LSA14" s="2538"/>
      <c r="LSB14" s="2538"/>
      <c r="LSC14" s="2538"/>
      <c r="LSD14" s="2538"/>
      <c r="LSE14" s="2538"/>
      <c r="LSF14" s="2538"/>
      <c r="LSG14" s="2538"/>
      <c r="LSH14" s="2538"/>
      <c r="LSI14" s="2538"/>
      <c r="LSJ14" s="2538"/>
      <c r="LSK14" s="2538"/>
      <c r="LSL14" s="2538"/>
      <c r="LSM14" s="2538"/>
      <c r="LSN14" s="2538"/>
      <c r="LSO14" s="2538"/>
      <c r="LSP14" s="2538"/>
      <c r="LSQ14" s="2538"/>
      <c r="LSR14" s="2538"/>
      <c r="LSS14" s="2538"/>
      <c r="LST14" s="2538"/>
      <c r="LSU14" s="2538"/>
      <c r="LSV14" s="2538"/>
      <c r="LSW14" s="2538"/>
      <c r="LSX14" s="2538"/>
      <c r="LSY14" s="2538"/>
      <c r="LSZ14" s="2538"/>
      <c r="LTA14" s="2538"/>
      <c r="LTB14" s="2538"/>
      <c r="LTC14" s="2538"/>
      <c r="LTD14" s="2538"/>
      <c r="LTE14" s="2538"/>
      <c r="LTF14" s="2538"/>
      <c r="LTG14" s="2538"/>
      <c r="LTH14" s="2538"/>
      <c r="LTI14" s="2538"/>
      <c r="LTJ14" s="2538"/>
      <c r="LTK14" s="2538"/>
      <c r="LTL14" s="2538"/>
      <c r="LTM14" s="2538"/>
      <c r="LTN14" s="2538"/>
      <c r="LTO14" s="2538"/>
      <c r="LTP14" s="2538"/>
      <c r="LTQ14" s="2538"/>
      <c r="LTR14" s="2538"/>
      <c r="LTS14" s="2538"/>
      <c r="LTT14" s="2538"/>
      <c r="LTU14" s="2538"/>
      <c r="LTV14" s="2538"/>
      <c r="LTW14" s="2538"/>
      <c r="LTX14" s="2538"/>
      <c r="LTY14" s="2538"/>
      <c r="LTZ14" s="2538"/>
      <c r="LUA14" s="2538"/>
      <c r="LUB14" s="2538"/>
      <c r="LUC14" s="2538"/>
      <c r="LUD14" s="2538"/>
      <c r="LUE14" s="2538"/>
      <c r="LUF14" s="2538"/>
      <c r="LUG14" s="2538"/>
      <c r="LUH14" s="2538"/>
      <c r="LUI14" s="2538"/>
      <c r="LUJ14" s="2538"/>
      <c r="LUK14" s="2538"/>
      <c r="LUL14" s="2538"/>
      <c r="LUM14" s="2538"/>
      <c r="LUN14" s="2538"/>
      <c r="LUO14" s="2538"/>
      <c r="LUP14" s="2538"/>
      <c r="LUQ14" s="2538"/>
      <c r="LUR14" s="2538"/>
      <c r="LUS14" s="2538"/>
      <c r="LUT14" s="2538"/>
      <c r="LUU14" s="2538"/>
      <c r="LUV14" s="2538"/>
      <c r="LUW14" s="2538"/>
      <c r="LUX14" s="2538"/>
      <c r="LUY14" s="2538"/>
      <c r="LUZ14" s="2538"/>
      <c r="LVA14" s="2538"/>
      <c r="LVB14" s="2538"/>
      <c r="LVC14" s="2538"/>
      <c r="LVD14" s="2538"/>
      <c r="LVE14" s="2538"/>
      <c r="LVF14" s="2538"/>
      <c r="LVG14" s="2538"/>
      <c r="LVH14" s="2538"/>
      <c r="LVI14" s="2538"/>
      <c r="LVJ14" s="2538"/>
      <c r="LVK14" s="2538"/>
      <c r="LVL14" s="2538"/>
      <c r="LVM14" s="2538"/>
      <c r="LVN14" s="2538"/>
      <c r="LVO14" s="2538"/>
      <c r="LVP14" s="2538"/>
      <c r="LVQ14" s="2538"/>
      <c r="LVR14" s="2538"/>
      <c r="LVS14" s="2538"/>
      <c r="LVT14" s="2538"/>
      <c r="LVU14" s="2538"/>
      <c r="LVV14" s="2538"/>
      <c r="LVW14" s="2538"/>
      <c r="LVX14" s="2538"/>
      <c r="LVY14" s="2538"/>
      <c r="LVZ14" s="2538"/>
      <c r="LWA14" s="2538"/>
      <c r="LWB14" s="2538"/>
      <c r="LWC14" s="2538"/>
      <c r="LWD14" s="2538"/>
      <c r="LWE14" s="2538"/>
      <c r="LWF14" s="2538"/>
      <c r="LWG14" s="2538"/>
      <c r="LWH14" s="2538"/>
      <c r="LWI14" s="2538"/>
      <c r="LWJ14" s="2538"/>
      <c r="LWK14" s="2538"/>
      <c r="LWL14" s="2538"/>
      <c r="LWM14" s="2538"/>
      <c r="LWN14" s="2538"/>
      <c r="LWO14" s="2538"/>
      <c r="LWP14" s="2538"/>
      <c r="LWQ14" s="2538"/>
      <c r="LWR14" s="2538"/>
      <c r="LWS14" s="2538"/>
      <c r="LWT14" s="2538"/>
      <c r="LWU14" s="2538"/>
      <c r="LWV14" s="2538"/>
      <c r="LWW14" s="2538"/>
      <c r="LWX14" s="2538"/>
      <c r="LWY14" s="2538"/>
      <c r="LWZ14" s="2538"/>
      <c r="LXA14" s="2538"/>
      <c r="LXB14" s="2538"/>
      <c r="LXC14" s="2538"/>
      <c r="LXD14" s="2538"/>
      <c r="LXE14" s="2538"/>
      <c r="LXF14" s="2538"/>
      <c r="LXG14" s="2538"/>
      <c r="LXH14" s="2538"/>
      <c r="LXI14" s="2538"/>
      <c r="LXJ14" s="2538"/>
      <c r="LXK14" s="2538"/>
      <c r="LXL14" s="2538"/>
      <c r="LXM14" s="2538"/>
      <c r="LXN14" s="2538"/>
      <c r="LXO14" s="2538"/>
      <c r="LXP14" s="2538"/>
      <c r="LXQ14" s="2538"/>
      <c r="LXR14" s="2538"/>
      <c r="LXS14" s="2538"/>
      <c r="LXT14" s="2538"/>
      <c r="LXU14" s="2538"/>
      <c r="LXV14" s="2538"/>
      <c r="LXW14" s="2538"/>
      <c r="LXX14" s="2538"/>
      <c r="LXY14" s="2538"/>
      <c r="LXZ14" s="2538"/>
      <c r="LYA14" s="2538"/>
      <c r="LYB14" s="2538"/>
      <c r="LYC14" s="2538"/>
      <c r="LYD14" s="2538"/>
      <c r="LYE14" s="2538"/>
      <c r="LYF14" s="2538"/>
      <c r="LYG14" s="2538"/>
      <c r="LYH14" s="2538"/>
      <c r="LYI14" s="2538"/>
      <c r="LYJ14" s="2538"/>
      <c r="LYK14" s="2538"/>
      <c r="LYL14" s="2538"/>
      <c r="LYM14" s="2538"/>
      <c r="LYN14" s="2538"/>
      <c r="LYO14" s="2538"/>
      <c r="LYP14" s="2538"/>
      <c r="LYQ14" s="2538"/>
      <c r="LYR14" s="2538"/>
      <c r="LYS14" s="2538"/>
      <c r="LYT14" s="2538"/>
      <c r="LYU14" s="2538"/>
      <c r="LYV14" s="2538"/>
      <c r="LYW14" s="2538"/>
      <c r="LYX14" s="2538"/>
      <c r="LYY14" s="2538"/>
      <c r="LYZ14" s="2538"/>
      <c r="LZA14" s="2538"/>
      <c r="LZB14" s="2538"/>
      <c r="LZC14" s="2538"/>
      <c r="LZD14" s="2538"/>
      <c r="LZE14" s="2538"/>
      <c r="LZF14" s="2538"/>
      <c r="LZG14" s="2538"/>
      <c r="LZH14" s="2538"/>
      <c r="LZI14" s="2538"/>
      <c r="LZJ14" s="2538"/>
      <c r="LZK14" s="2538"/>
      <c r="LZL14" s="2538"/>
      <c r="LZM14" s="2538"/>
      <c r="LZN14" s="2538"/>
      <c r="LZO14" s="2538"/>
      <c r="LZP14" s="2538"/>
      <c r="LZQ14" s="2538"/>
      <c r="LZR14" s="2538"/>
      <c r="LZS14" s="2538"/>
      <c r="LZT14" s="2538"/>
      <c r="LZU14" s="2538"/>
      <c r="LZV14" s="2538"/>
      <c r="LZW14" s="2538"/>
      <c r="LZX14" s="2538"/>
      <c r="LZY14" s="2538"/>
      <c r="LZZ14" s="2538"/>
      <c r="MAA14" s="2538"/>
      <c r="MAB14" s="2538"/>
      <c r="MAC14" s="2538"/>
      <c r="MAD14" s="2538"/>
      <c r="MAE14" s="2538"/>
      <c r="MAF14" s="2538"/>
      <c r="MAG14" s="2538"/>
      <c r="MAH14" s="2538"/>
      <c r="MAI14" s="2538"/>
      <c r="MAJ14" s="2538"/>
      <c r="MAK14" s="2538"/>
      <c r="MAL14" s="2538"/>
      <c r="MAM14" s="2538"/>
      <c r="MAN14" s="2538"/>
      <c r="MAO14" s="2538"/>
      <c r="MAP14" s="2538"/>
      <c r="MAQ14" s="2538"/>
      <c r="MAR14" s="2538"/>
      <c r="MAS14" s="2538"/>
      <c r="MAT14" s="2538"/>
      <c r="MAU14" s="2538"/>
      <c r="MAV14" s="2538"/>
      <c r="MAW14" s="2538"/>
      <c r="MAX14" s="2538"/>
      <c r="MAY14" s="2538"/>
      <c r="MAZ14" s="2538"/>
      <c r="MBA14" s="2538"/>
      <c r="MBB14" s="2538"/>
      <c r="MBC14" s="2538"/>
      <c r="MBD14" s="2538"/>
      <c r="MBE14" s="2538"/>
      <c r="MBF14" s="2538"/>
      <c r="MBG14" s="2538"/>
      <c r="MBH14" s="2538"/>
      <c r="MBI14" s="2538"/>
      <c r="MBJ14" s="2538"/>
      <c r="MBK14" s="2538"/>
      <c r="MBL14" s="2538"/>
      <c r="MBM14" s="2538"/>
      <c r="MBN14" s="2538"/>
      <c r="MBO14" s="2538"/>
      <c r="MBP14" s="2538"/>
      <c r="MBQ14" s="2538"/>
      <c r="MBR14" s="2538"/>
      <c r="MBS14" s="2538"/>
      <c r="MBT14" s="2538"/>
      <c r="MBU14" s="2538"/>
      <c r="MBV14" s="2538"/>
      <c r="MBW14" s="2538"/>
      <c r="MBX14" s="2538"/>
      <c r="MBY14" s="2538"/>
      <c r="MBZ14" s="2538"/>
      <c r="MCA14" s="2538"/>
      <c r="MCB14" s="2538"/>
      <c r="MCC14" s="2538"/>
      <c r="MCD14" s="2538"/>
      <c r="MCE14" s="2538"/>
      <c r="MCF14" s="2538"/>
      <c r="MCG14" s="2538"/>
      <c r="MCH14" s="2538"/>
      <c r="MCI14" s="2538"/>
      <c r="MCJ14" s="2538"/>
      <c r="MCK14" s="2538"/>
      <c r="MCL14" s="2538"/>
      <c r="MCM14" s="2538"/>
      <c r="MCN14" s="2538"/>
      <c r="MCO14" s="2538"/>
      <c r="MCP14" s="2538"/>
      <c r="MCQ14" s="2538"/>
      <c r="MCR14" s="2538"/>
      <c r="MCS14" s="2538"/>
      <c r="MCT14" s="2538"/>
      <c r="MCU14" s="2538"/>
      <c r="MCV14" s="2538"/>
      <c r="MCW14" s="2538"/>
      <c r="MCX14" s="2538"/>
      <c r="MCY14" s="2538"/>
      <c r="MCZ14" s="2538"/>
      <c r="MDA14" s="2538"/>
      <c r="MDB14" s="2538"/>
      <c r="MDC14" s="2538"/>
      <c r="MDD14" s="2538"/>
      <c r="MDE14" s="2538"/>
      <c r="MDF14" s="2538"/>
      <c r="MDG14" s="2538"/>
      <c r="MDH14" s="2538"/>
      <c r="MDI14" s="2538"/>
      <c r="MDJ14" s="2538"/>
      <c r="MDK14" s="2538"/>
      <c r="MDL14" s="2538"/>
      <c r="MDM14" s="2538"/>
      <c r="MDN14" s="2538"/>
      <c r="MDO14" s="2538"/>
      <c r="MDP14" s="2538"/>
      <c r="MDQ14" s="2538"/>
      <c r="MDR14" s="2538"/>
      <c r="MDS14" s="2538"/>
      <c r="MDT14" s="2538"/>
      <c r="MDU14" s="2538"/>
      <c r="MDV14" s="2538"/>
      <c r="MDW14" s="2538"/>
      <c r="MDX14" s="2538"/>
      <c r="MDY14" s="2538"/>
      <c r="MDZ14" s="2538"/>
      <c r="MEA14" s="2538"/>
      <c r="MEB14" s="2538"/>
      <c r="MEC14" s="2538"/>
      <c r="MED14" s="2538"/>
      <c r="MEE14" s="2538"/>
      <c r="MEF14" s="2538"/>
      <c r="MEG14" s="2538"/>
      <c r="MEH14" s="2538"/>
      <c r="MEI14" s="2538"/>
      <c r="MEJ14" s="2538"/>
      <c r="MEK14" s="2538"/>
      <c r="MEL14" s="2538"/>
      <c r="MEM14" s="2538"/>
      <c r="MEN14" s="2538"/>
      <c r="MEO14" s="2538"/>
      <c r="MEP14" s="2538"/>
      <c r="MEQ14" s="2538"/>
      <c r="MER14" s="2538"/>
      <c r="MES14" s="2538"/>
      <c r="MET14" s="2538"/>
      <c r="MEU14" s="2538"/>
      <c r="MEV14" s="2538"/>
      <c r="MEW14" s="2538"/>
      <c r="MEX14" s="2538"/>
      <c r="MEY14" s="2538"/>
      <c r="MEZ14" s="2538"/>
      <c r="MFA14" s="2538"/>
      <c r="MFB14" s="2538"/>
      <c r="MFC14" s="2538"/>
      <c r="MFD14" s="2538"/>
      <c r="MFE14" s="2538"/>
      <c r="MFF14" s="2538"/>
      <c r="MFG14" s="2538"/>
      <c r="MFH14" s="2538"/>
      <c r="MFI14" s="2538"/>
      <c r="MFJ14" s="2538"/>
      <c r="MFK14" s="2538"/>
      <c r="MFL14" s="2538"/>
      <c r="MFM14" s="2538"/>
      <c r="MFN14" s="2538"/>
      <c r="MFO14" s="2538"/>
      <c r="MFP14" s="2538"/>
      <c r="MFQ14" s="2538"/>
      <c r="MFR14" s="2538"/>
      <c r="MFS14" s="2538"/>
      <c r="MFT14" s="2538"/>
      <c r="MFU14" s="2538"/>
      <c r="MFV14" s="2538"/>
      <c r="MFW14" s="2538"/>
      <c r="MFX14" s="2538"/>
      <c r="MFY14" s="2538"/>
      <c r="MFZ14" s="2538"/>
      <c r="MGA14" s="2538"/>
      <c r="MGB14" s="2538"/>
      <c r="MGC14" s="2538"/>
      <c r="MGD14" s="2538"/>
      <c r="MGE14" s="2538"/>
      <c r="MGF14" s="2538"/>
      <c r="MGG14" s="2538"/>
      <c r="MGH14" s="2538"/>
      <c r="MGI14" s="2538"/>
      <c r="MGJ14" s="2538"/>
      <c r="MGK14" s="2538"/>
      <c r="MGL14" s="2538"/>
      <c r="MGM14" s="2538"/>
      <c r="MGN14" s="2538"/>
      <c r="MGO14" s="2538"/>
      <c r="MGP14" s="2538"/>
      <c r="MGQ14" s="2538"/>
      <c r="MGR14" s="2538"/>
      <c r="MGS14" s="2538"/>
      <c r="MGT14" s="2538"/>
      <c r="MGU14" s="2538"/>
      <c r="MGV14" s="2538"/>
      <c r="MGW14" s="2538"/>
      <c r="MGX14" s="2538"/>
      <c r="MGY14" s="2538"/>
      <c r="MGZ14" s="2538"/>
      <c r="MHA14" s="2538"/>
      <c r="MHB14" s="2538"/>
      <c r="MHC14" s="2538"/>
      <c r="MHD14" s="2538"/>
      <c r="MHE14" s="2538"/>
      <c r="MHF14" s="2538"/>
      <c r="MHG14" s="2538"/>
      <c r="MHH14" s="2538"/>
      <c r="MHI14" s="2538"/>
      <c r="MHJ14" s="2538"/>
      <c r="MHK14" s="2538"/>
      <c r="MHL14" s="2538"/>
      <c r="MHM14" s="2538"/>
      <c r="MHN14" s="2538"/>
      <c r="MHO14" s="2538"/>
      <c r="MHP14" s="2538"/>
      <c r="MHQ14" s="2538"/>
      <c r="MHR14" s="2538"/>
      <c r="MHS14" s="2538"/>
      <c r="MHT14" s="2538"/>
      <c r="MHU14" s="2538"/>
      <c r="MHV14" s="2538"/>
      <c r="MHW14" s="2538"/>
      <c r="MHX14" s="2538"/>
      <c r="MHY14" s="2538"/>
      <c r="MHZ14" s="2538"/>
      <c r="MIA14" s="2538"/>
      <c r="MIB14" s="2538"/>
      <c r="MIC14" s="2538"/>
      <c r="MID14" s="2538"/>
      <c r="MIE14" s="2538"/>
      <c r="MIF14" s="2538"/>
      <c r="MIG14" s="2538"/>
      <c r="MIH14" s="2538"/>
      <c r="MII14" s="2538"/>
      <c r="MIJ14" s="2538"/>
      <c r="MIK14" s="2538"/>
      <c r="MIL14" s="2538"/>
      <c r="MIM14" s="2538"/>
      <c r="MIN14" s="2538"/>
      <c r="MIO14" s="2538"/>
      <c r="MIP14" s="2538"/>
      <c r="MIQ14" s="2538"/>
      <c r="MIR14" s="2538"/>
      <c r="MIS14" s="2538"/>
      <c r="MIT14" s="2538"/>
      <c r="MIU14" s="2538"/>
      <c r="MIV14" s="2538"/>
      <c r="MIW14" s="2538"/>
      <c r="MIX14" s="2538"/>
      <c r="MIY14" s="2538"/>
      <c r="MIZ14" s="2538"/>
      <c r="MJA14" s="2538"/>
      <c r="MJB14" s="2538"/>
      <c r="MJC14" s="2538"/>
      <c r="MJD14" s="2538"/>
      <c r="MJE14" s="2538"/>
      <c r="MJF14" s="2538"/>
      <c r="MJG14" s="2538"/>
      <c r="MJH14" s="2538"/>
      <c r="MJI14" s="2538"/>
      <c r="MJJ14" s="2538"/>
      <c r="MJK14" s="2538"/>
      <c r="MJL14" s="2538"/>
      <c r="MJM14" s="2538"/>
      <c r="MJN14" s="2538"/>
      <c r="MJO14" s="2538"/>
      <c r="MJP14" s="2538"/>
      <c r="MJQ14" s="2538"/>
      <c r="MJR14" s="2538"/>
      <c r="MJS14" s="2538"/>
      <c r="MJT14" s="2538"/>
      <c r="MJU14" s="2538"/>
      <c r="MJV14" s="2538"/>
      <c r="MJW14" s="2538"/>
      <c r="MJX14" s="2538"/>
      <c r="MJY14" s="2538"/>
      <c r="MJZ14" s="2538"/>
      <c r="MKA14" s="2538"/>
      <c r="MKB14" s="2538"/>
      <c r="MKC14" s="2538"/>
      <c r="MKD14" s="2538"/>
      <c r="MKE14" s="2538"/>
      <c r="MKF14" s="2538"/>
      <c r="MKG14" s="2538"/>
      <c r="MKH14" s="2538"/>
      <c r="MKI14" s="2538"/>
      <c r="MKJ14" s="2538"/>
      <c r="MKK14" s="2538"/>
      <c r="MKL14" s="2538"/>
      <c r="MKM14" s="2538"/>
      <c r="MKN14" s="2538"/>
      <c r="MKO14" s="2538"/>
      <c r="MKP14" s="2538"/>
      <c r="MKQ14" s="2538"/>
      <c r="MKR14" s="2538"/>
      <c r="MKS14" s="2538"/>
      <c r="MKT14" s="2538"/>
      <c r="MKU14" s="2538"/>
      <c r="MKV14" s="2538"/>
      <c r="MKW14" s="2538"/>
      <c r="MKX14" s="2538"/>
      <c r="MKY14" s="2538"/>
      <c r="MKZ14" s="2538"/>
      <c r="MLA14" s="2538"/>
      <c r="MLB14" s="2538"/>
      <c r="MLC14" s="2538"/>
      <c r="MLD14" s="2538"/>
      <c r="MLE14" s="2538"/>
      <c r="MLF14" s="2538"/>
      <c r="MLG14" s="2538"/>
      <c r="MLH14" s="2538"/>
      <c r="MLI14" s="2538"/>
      <c r="MLJ14" s="2538"/>
      <c r="MLK14" s="2538"/>
      <c r="MLL14" s="2538"/>
      <c r="MLM14" s="2538"/>
      <c r="MLN14" s="2538"/>
      <c r="MLO14" s="2538"/>
      <c r="MLP14" s="2538"/>
      <c r="MLQ14" s="2538"/>
      <c r="MLR14" s="2538"/>
      <c r="MLS14" s="2538"/>
      <c r="MLT14" s="2538"/>
      <c r="MLU14" s="2538"/>
      <c r="MLV14" s="2538"/>
      <c r="MLW14" s="2538"/>
      <c r="MLX14" s="2538"/>
      <c r="MLY14" s="2538"/>
      <c r="MLZ14" s="2538"/>
      <c r="MMA14" s="2538"/>
      <c r="MMB14" s="2538"/>
      <c r="MMC14" s="2538"/>
      <c r="MMD14" s="2538"/>
      <c r="MME14" s="2538"/>
      <c r="MMF14" s="2538"/>
      <c r="MMG14" s="2538"/>
      <c r="MMH14" s="2538"/>
      <c r="MMI14" s="2538"/>
      <c r="MMJ14" s="2538"/>
      <c r="MMK14" s="2538"/>
      <c r="MML14" s="2538"/>
      <c r="MMM14" s="2538"/>
      <c r="MMN14" s="2538"/>
      <c r="MMO14" s="2538"/>
      <c r="MMP14" s="2538"/>
      <c r="MMQ14" s="2538"/>
      <c r="MMR14" s="2538"/>
      <c r="MMS14" s="2538"/>
      <c r="MMT14" s="2538"/>
      <c r="MMU14" s="2538"/>
      <c r="MMV14" s="2538"/>
      <c r="MMW14" s="2538"/>
      <c r="MMX14" s="2538"/>
      <c r="MMY14" s="2538"/>
      <c r="MMZ14" s="2538"/>
      <c r="MNA14" s="2538"/>
      <c r="MNB14" s="2538"/>
      <c r="MNC14" s="2538"/>
      <c r="MND14" s="2538"/>
      <c r="MNE14" s="2538"/>
      <c r="MNF14" s="2538"/>
      <c r="MNG14" s="2538"/>
      <c r="MNH14" s="2538"/>
      <c r="MNI14" s="2538"/>
      <c r="MNJ14" s="2538"/>
      <c r="MNK14" s="2538"/>
      <c r="MNL14" s="2538"/>
      <c r="MNM14" s="2538"/>
      <c r="MNN14" s="2538"/>
      <c r="MNO14" s="2538"/>
      <c r="MNP14" s="2538"/>
      <c r="MNQ14" s="2538"/>
      <c r="MNR14" s="2538"/>
      <c r="MNS14" s="2538"/>
      <c r="MNT14" s="2538"/>
      <c r="MNU14" s="2538"/>
      <c r="MNV14" s="2538"/>
      <c r="MNW14" s="2538"/>
      <c r="MNX14" s="2538"/>
      <c r="MNY14" s="2538"/>
      <c r="MNZ14" s="2538"/>
      <c r="MOA14" s="2538"/>
      <c r="MOB14" s="2538"/>
      <c r="MOC14" s="2538"/>
      <c r="MOD14" s="2538"/>
      <c r="MOE14" s="2538"/>
      <c r="MOF14" s="2538"/>
      <c r="MOG14" s="2538"/>
      <c r="MOH14" s="2538"/>
      <c r="MOI14" s="2538"/>
      <c r="MOJ14" s="2538"/>
      <c r="MOK14" s="2538"/>
      <c r="MOL14" s="2538"/>
      <c r="MOM14" s="2538"/>
      <c r="MON14" s="2538"/>
      <c r="MOO14" s="2538"/>
      <c r="MOP14" s="2538"/>
      <c r="MOQ14" s="2538"/>
      <c r="MOR14" s="2538"/>
      <c r="MOS14" s="2538"/>
      <c r="MOT14" s="2538"/>
      <c r="MOU14" s="2538"/>
      <c r="MOV14" s="2538"/>
      <c r="MOW14" s="2538"/>
      <c r="MOX14" s="2538"/>
      <c r="MOY14" s="2538"/>
      <c r="MOZ14" s="2538"/>
      <c r="MPA14" s="2538"/>
      <c r="MPB14" s="2538"/>
      <c r="MPC14" s="2538"/>
      <c r="MPD14" s="2538"/>
      <c r="MPE14" s="2538"/>
      <c r="MPF14" s="2538"/>
      <c r="MPG14" s="2538"/>
      <c r="MPH14" s="2538"/>
      <c r="MPI14" s="2538"/>
      <c r="MPJ14" s="2538"/>
      <c r="MPK14" s="2538"/>
      <c r="MPL14" s="2538"/>
      <c r="MPM14" s="2538"/>
      <c r="MPN14" s="2538"/>
      <c r="MPO14" s="2538"/>
      <c r="MPP14" s="2538"/>
      <c r="MPQ14" s="2538"/>
      <c r="MPR14" s="2538"/>
      <c r="MPS14" s="2538"/>
      <c r="MPT14" s="2538"/>
      <c r="MPU14" s="2538"/>
      <c r="MPV14" s="2538"/>
      <c r="MPW14" s="2538"/>
      <c r="MPX14" s="2538"/>
      <c r="MPY14" s="2538"/>
      <c r="MPZ14" s="2538"/>
      <c r="MQA14" s="2538"/>
      <c r="MQB14" s="2538"/>
      <c r="MQC14" s="2538"/>
      <c r="MQD14" s="2538"/>
      <c r="MQE14" s="2538"/>
      <c r="MQF14" s="2538"/>
      <c r="MQG14" s="2538"/>
      <c r="MQH14" s="2538"/>
      <c r="MQI14" s="2538"/>
      <c r="MQJ14" s="2538"/>
      <c r="MQK14" s="2538"/>
      <c r="MQL14" s="2538"/>
      <c r="MQM14" s="2538"/>
      <c r="MQN14" s="2538"/>
      <c r="MQO14" s="2538"/>
      <c r="MQP14" s="2538"/>
      <c r="MQQ14" s="2538"/>
      <c r="MQR14" s="2538"/>
      <c r="MQS14" s="2538"/>
      <c r="MQT14" s="2538"/>
      <c r="MQU14" s="2538"/>
      <c r="MQV14" s="2538"/>
      <c r="MQW14" s="2538"/>
      <c r="MQX14" s="2538"/>
      <c r="MQY14" s="2538"/>
      <c r="MQZ14" s="2538"/>
      <c r="MRA14" s="2538"/>
      <c r="MRB14" s="2538"/>
      <c r="MRC14" s="2538"/>
      <c r="MRD14" s="2538"/>
      <c r="MRE14" s="2538"/>
      <c r="MRF14" s="2538"/>
      <c r="MRG14" s="2538"/>
      <c r="MRH14" s="2538"/>
      <c r="MRI14" s="2538"/>
      <c r="MRJ14" s="2538"/>
      <c r="MRK14" s="2538"/>
      <c r="MRL14" s="2538"/>
      <c r="MRM14" s="2538"/>
      <c r="MRN14" s="2538"/>
      <c r="MRO14" s="2538"/>
      <c r="MRP14" s="2538"/>
      <c r="MRQ14" s="2538"/>
      <c r="MRR14" s="2538"/>
      <c r="MRS14" s="2538"/>
      <c r="MRT14" s="2538"/>
      <c r="MRU14" s="2538"/>
      <c r="MRV14" s="2538"/>
      <c r="MRW14" s="2538"/>
      <c r="MRX14" s="2538"/>
      <c r="MRY14" s="2538"/>
      <c r="MRZ14" s="2538"/>
      <c r="MSA14" s="2538"/>
      <c r="MSB14" s="2538"/>
      <c r="MSC14" s="2538"/>
      <c r="MSD14" s="2538"/>
      <c r="MSE14" s="2538"/>
      <c r="MSF14" s="2538"/>
      <c r="MSG14" s="2538"/>
      <c r="MSH14" s="2538"/>
      <c r="MSI14" s="2538"/>
      <c r="MSJ14" s="2538"/>
      <c r="MSK14" s="2538"/>
      <c r="MSL14" s="2538"/>
      <c r="MSM14" s="2538"/>
      <c r="MSN14" s="2538"/>
      <c r="MSO14" s="2538"/>
      <c r="MSP14" s="2538"/>
      <c r="MSQ14" s="2538"/>
      <c r="MSR14" s="2538"/>
      <c r="MSS14" s="2538"/>
      <c r="MST14" s="2538"/>
      <c r="MSU14" s="2538"/>
      <c r="MSV14" s="2538"/>
      <c r="MSW14" s="2538"/>
      <c r="MSX14" s="2538"/>
      <c r="MSY14" s="2538"/>
      <c r="MSZ14" s="2538"/>
      <c r="MTA14" s="2538"/>
      <c r="MTB14" s="2538"/>
      <c r="MTC14" s="2538"/>
      <c r="MTD14" s="2538"/>
      <c r="MTE14" s="2538"/>
      <c r="MTF14" s="2538"/>
      <c r="MTG14" s="2538"/>
      <c r="MTH14" s="2538"/>
      <c r="MTI14" s="2538"/>
      <c r="MTJ14" s="2538"/>
      <c r="MTK14" s="2538"/>
      <c r="MTL14" s="2538"/>
      <c r="MTM14" s="2538"/>
      <c r="MTN14" s="2538"/>
      <c r="MTO14" s="2538"/>
      <c r="MTP14" s="2538"/>
      <c r="MTQ14" s="2538"/>
      <c r="MTR14" s="2538"/>
      <c r="MTS14" s="2538"/>
      <c r="MTT14" s="2538"/>
      <c r="MTU14" s="2538"/>
      <c r="MTV14" s="2538"/>
      <c r="MTW14" s="2538"/>
      <c r="MTX14" s="2538"/>
      <c r="MTY14" s="2538"/>
      <c r="MTZ14" s="2538"/>
      <c r="MUA14" s="2538"/>
      <c r="MUB14" s="2538"/>
      <c r="MUC14" s="2538"/>
      <c r="MUD14" s="2538"/>
      <c r="MUE14" s="2538"/>
      <c r="MUF14" s="2538"/>
      <c r="MUG14" s="2538"/>
      <c r="MUH14" s="2538"/>
      <c r="MUI14" s="2538"/>
      <c r="MUJ14" s="2538"/>
      <c r="MUK14" s="2538"/>
      <c r="MUL14" s="2538"/>
      <c r="MUM14" s="2538"/>
      <c r="MUN14" s="2538"/>
      <c r="MUO14" s="2538"/>
      <c r="MUP14" s="2538"/>
      <c r="MUQ14" s="2538"/>
      <c r="MUR14" s="2538"/>
      <c r="MUS14" s="2538"/>
      <c r="MUT14" s="2538"/>
      <c r="MUU14" s="2538"/>
      <c r="MUV14" s="2538"/>
      <c r="MUW14" s="2538"/>
      <c r="MUX14" s="2538"/>
      <c r="MUY14" s="2538"/>
      <c r="MUZ14" s="2538"/>
      <c r="MVA14" s="2538"/>
      <c r="MVB14" s="2538"/>
      <c r="MVC14" s="2538"/>
      <c r="MVD14" s="2538"/>
      <c r="MVE14" s="2538"/>
      <c r="MVF14" s="2538"/>
      <c r="MVG14" s="2538"/>
      <c r="MVH14" s="2538"/>
      <c r="MVI14" s="2538"/>
      <c r="MVJ14" s="2538"/>
      <c r="MVK14" s="2538"/>
      <c r="MVL14" s="2538"/>
      <c r="MVM14" s="2538"/>
      <c r="MVN14" s="2538"/>
      <c r="MVO14" s="2538"/>
      <c r="MVP14" s="2538"/>
      <c r="MVQ14" s="2538"/>
      <c r="MVR14" s="2538"/>
      <c r="MVS14" s="2538"/>
      <c r="MVT14" s="2538"/>
      <c r="MVU14" s="2538"/>
      <c r="MVV14" s="2538"/>
      <c r="MVW14" s="2538"/>
      <c r="MVX14" s="2538"/>
      <c r="MVY14" s="2538"/>
      <c r="MVZ14" s="2538"/>
      <c r="MWA14" s="2538"/>
      <c r="MWB14" s="2538"/>
      <c r="MWC14" s="2538"/>
      <c r="MWD14" s="2538"/>
      <c r="MWE14" s="2538"/>
      <c r="MWF14" s="2538"/>
      <c r="MWG14" s="2538"/>
      <c r="MWH14" s="2538"/>
      <c r="MWI14" s="2538"/>
      <c r="MWJ14" s="2538"/>
      <c r="MWK14" s="2538"/>
      <c r="MWL14" s="2538"/>
      <c r="MWM14" s="2538"/>
      <c r="MWN14" s="2538"/>
      <c r="MWO14" s="2538"/>
      <c r="MWP14" s="2538"/>
      <c r="MWQ14" s="2538"/>
      <c r="MWR14" s="2538"/>
      <c r="MWS14" s="2538"/>
      <c r="MWT14" s="2538"/>
      <c r="MWU14" s="2538"/>
      <c r="MWV14" s="2538"/>
      <c r="MWW14" s="2538"/>
      <c r="MWX14" s="2538"/>
      <c r="MWY14" s="2538"/>
      <c r="MWZ14" s="2538"/>
      <c r="MXA14" s="2538"/>
      <c r="MXB14" s="2538"/>
      <c r="MXC14" s="2538"/>
      <c r="MXD14" s="2538"/>
      <c r="MXE14" s="2538"/>
      <c r="MXF14" s="2538"/>
      <c r="MXG14" s="2538"/>
      <c r="MXH14" s="2538"/>
      <c r="MXI14" s="2538"/>
      <c r="MXJ14" s="2538"/>
      <c r="MXK14" s="2538"/>
      <c r="MXL14" s="2538"/>
      <c r="MXM14" s="2538"/>
      <c r="MXN14" s="2538"/>
      <c r="MXO14" s="2538"/>
      <c r="MXP14" s="2538"/>
      <c r="MXQ14" s="2538"/>
      <c r="MXR14" s="2538"/>
      <c r="MXS14" s="2538"/>
      <c r="MXT14" s="2538"/>
      <c r="MXU14" s="2538"/>
      <c r="MXV14" s="2538"/>
      <c r="MXW14" s="2538"/>
      <c r="MXX14" s="2538"/>
      <c r="MXY14" s="2538"/>
      <c r="MXZ14" s="2538"/>
      <c r="MYA14" s="2538"/>
      <c r="MYB14" s="2538"/>
      <c r="MYC14" s="2538"/>
      <c r="MYD14" s="2538"/>
      <c r="MYE14" s="2538"/>
      <c r="MYF14" s="2538"/>
      <c r="MYG14" s="2538"/>
      <c r="MYH14" s="2538"/>
      <c r="MYI14" s="2538"/>
      <c r="MYJ14" s="2538"/>
      <c r="MYK14" s="2538"/>
      <c r="MYL14" s="2538"/>
      <c r="MYM14" s="2538"/>
      <c r="MYN14" s="2538"/>
      <c r="MYO14" s="2538"/>
      <c r="MYP14" s="2538"/>
      <c r="MYQ14" s="2538"/>
      <c r="MYR14" s="2538"/>
      <c r="MYS14" s="2538"/>
      <c r="MYT14" s="2538"/>
      <c r="MYU14" s="2538"/>
      <c r="MYV14" s="2538"/>
      <c r="MYW14" s="2538"/>
      <c r="MYX14" s="2538"/>
      <c r="MYY14" s="2538"/>
      <c r="MYZ14" s="2538"/>
      <c r="MZA14" s="2538"/>
      <c r="MZB14" s="2538"/>
      <c r="MZC14" s="2538"/>
      <c r="MZD14" s="2538"/>
      <c r="MZE14" s="2538"/>
      <c r="MZF14" s="2538"/>
      <c r="MZG14" s="2538"/>
      <c r="MZH14" s="2538"/>
      <c r="MZI14" s="2538"/>
      <c r="MZJ14" s="2538"/>
      <c r="MZK14" s="2538"/>
      <c r="MZL14" s="2538"/>
      <c r="MZM14" s="2538"/>
      <c r="MZN14" s="2538"/>
      <c r="MZO14" s="2538"/>
      <c r="MZP14" s="2538"/>
      <c r="MZQ14" s="2538"/>
      <c r="MZR14" s="2538"/>
      <c r="MZS14" s="2538"/>
      <c r="MZT14" s="2538"/>
      <c r="MZU14" s="2538"/>
      <c r="MZV14" s="2538"/>
      <c r="MZW14" s="2538"/>
      <c r="MZX14" s="2538"/>
      <c r="MZY14" s="2538"/>
      <c r="MZZ14" s="2538"/>
      <c r="NAA14" s="2538"/>
      <c r="NAB14" s="2538"/>
      <c r="NAC14" s="2538"/>
      <c r="NAD14" s="2538"/>
      <c r="NAE14" s="2538"/>
      <c r="NAF14" s="2538"/>
      <c r="NAG14" s="2538"/>
      <c r="NAH14" s="2538"/>
      <c r="NAI14" s="2538"/>
      <c r="NAJ14" s="2538"/>
      <c r="NAK14" s="2538"/>
      <c r="NAL14" s="2538"/>
      <c r="NAM14" s="2538"/>
      <c r="NAN14" s="2538"/>
      <c r="NAO14" s="2538"/>
      <c r="NAP14" s="2538"/>
      <c r="NAQ14" s="2538"/>
      <c r="NAR14" s="2538"/>
      <c r="NAS14" s="2538"/>
      <c r="NAT14" s="2538"/>
      <c r="NAU14" s="2538"/>
      <c r="NAV14" s="2538"/>
      <c r="NAW14" s="2538"/>
      <c r="NAX14" s="2538"/>
      <c r="NAY14" s="2538"/>
      <c r="NAZ14" s="2538"/>
      <c r="NBA14" s="2538"/>
      <c r="NBB14" s="2538"/>
      <c r="NBC14" s="2538"/>
      <c r="NBD14" s="2538"/>
      <c r="NBE14" s="2538"/>
      <c r="NBF14" s="2538"/>
      <c r="NBG14" s="2538"/>
      <c r="NBH14" s="2538"/>
      <c r="NBI14" s="2538"/>
      <c r="NBJ14" s="2538"/>
      <c r="NBK14" s="2538"/>
      <c r="NBL14" s="2538"/>
      <c r="NBM14" s="2538"/>
      <c r="NBN14" s="2538"/>
      <c r="NBO14" s="2538"/>
      <c r="NBP14" s="2538"/>
      <c r="NBQ14" s="2538"/>
      <c r="NBR14" s="2538"/>
      <c r="NBS14" s="2538"/>
      <c r="NBT14" s="2538"/>
      <c r="NBU14" s="2538"/>
      <c r="NBV14" s="2538"/>
      <c r="NBW14" s="2538"/>
      <c r="NBX14" s="2538"/>
      <c r="NBY14" s="2538"/>
      <c r="NBZ14" s="2538"/>
      <c r="NCA14" s="2538"/>
      <c r="NCB14" s="2538"/>
      <c r="NCC14" s="2538"/>
      <c r="NCD14" s="2538"/>
      <c r="NCE14" s="2538"/>
      <c r="NCF14" s="2538"/>
      <c r="NCG14" s="2538"/>
      <c r="NCH14" s="2538"/>
      <c r="NCI14" s="2538"/>
      <c r="NCJ14" s="2538"/>
      <c r="NCK14" s="2538"/>
      <c r="NCL14" s="2538"/>
      <c r="NCM14" s="2538"/>
      <c r="NCN14" s="2538"/>
      <c r="NCO14" s="2538"/>
      <c r="NCP14" s="2538"/>
      <c r="NCQ14" s="2538"/>
      <c r="NCR14" s="2538"/>
      <c r="NCS14" s="2538"/>
      <c r="NCT14" s="2538"/>
      <c r="NCU14" s="2538"/>
      <c r="NCV14" s="2538"/>
      <c r="NCW14" s="2538"/>
      <c r="NCX14" s="2538"/>
      <c r="NCY14" s="2538"/>
      <c r="NCZ14" s="2538"/>
      <c r="NDA14" s="2538"/>
      <c r="NDB14" s="2538"/>
      <c r="NDC14" s="2538"/>
      <c r="NDD14" s="2538"/>
      <c r="NDE14" s="2538"/>
      <c r="NDF14" s="2538"/>
      <c r="NDG14" s="2538"/>
      <c r="NDH14" s="2538"/>
      <c r="NDI14" s="2538"/>
      <c r="NDJ14" s="2538"/>
      <c r="NDK14" s="2538"/>
      <c r="NDL14" s="2538"/>
      <c r="NDM14" s="2538"/>
      <c r="NDN14" s="2538"/>
      <c r="NDO14" s="2538"/>
      <c r="NDP14" s="2538"/>
      <c r="NDQ14" s="2538"/>
      <c r="NDR14" s="2538"/>
      <c r="NDS14" s="2538"/>
      <c r="NDT14" s="2538"/>
      <c r="NDU14" s="2538"/>
      <c r="NDV14" s="2538"/>
      <c r="NDW14" s="2538"/>
      <c r="NDX14" s="2538"/>
      <c r="NDY14" s="2538"/>
      <c r="NDZ14" s="2538"/>
      <c r="NEA14" s="2538"/>
      <c r="NEB14" s="2538"/>
      <c r="NEC14" s="2538"/>
      <c r="NED14" s="2538"/>
      <c r="NEE14" s="2538"/>
      <c r="NEF14" s="2538"/>
      <c r="NEG14" s="2538"/>
      <c r="NEH14" s="2538"/>
      <c r="NEI14" s="2538"/>
      <c r="NEJ14" s="2538"/>
      <c r="NEK14" s="2538"/>
      <c r="NEL14" s="2538"/>
      <c r="NEM14" s="2538"/>
      <c r="NEN14" s="2538"/>
      <c r="NEO14" s="2538"/>
      <c r="NEP14" s="2538"/>
      <c r="NEQ14" s="2538"/>
      <c r="NER14" s="2538"/>
      <c r="NES14" s="2538"/>
      <c r="NET14" s="2538"/>
      <c r="NEU14" s="2538"/>
      <c r="NEV14" s="2538"/>
      <c r="NEW14" s="2538"/>
      <c r="NEX14" s="2538"/>
      <c r="NEY14" s="2538"/>
      <c r="NEZ14" s="2538"/>
      <c r="NFA14" s="2538"/>
      <c r="NFB14" s="2538"/>
      <c r="NFC14" s="2538"/>
      <c r="NFD14" s="2538"/>
      <c r="NFE14" s="2538"/>
      <c r="NFF14" s="2538"/>
      <c r="NFG14" s="2538"/>
      <c r="NFH14" s="2538"/>
      <c r="NFI14" s="2538"/>
      <c r="NFJ14" s="2538"/>
      <c r="NFK14" s="2538"/>
      <c r="NFL14" s="2538"/>
      <c r="NFM14" s="2538"/>
      <c r="NFN14" s="2538"/>
      <c r="NFO14" s="2538"/>
      <c r="NFP14" s="2538"/>
      <c r="NFQ14" s="2538"/>
      <c r="NFR14" s="2538"/>
      <c r="NFS14" s="2538"/>
      <c r="NFT14" s="2538"/>
      <c r="NFU14" s="2538"/>
      <c r="NFV14" s="2538"/>
      <c r="NFW14" s="2538"/>
      <c r="NFX14" s="2538"/>
      <c r="NFY14" s="2538"/>
      <c r="NFZ14" s="2538"/>
      <c r="NGA14" s="2538"/>
      <c r="NGB14" s="2538"/>
      <c r="NGC14" s="2538"/>
      <c r="NGD14" s="2538"/>
      <c r="NGE14" s="2538"/>
      <c r="NGF14" s="2538"/>
      <c r="NGG14" s="2538"/>
      <c r="NGH14" s="2538"/>
      <c r="NGI14" s="2538"/>
      <c r="NGJ14" s="2538"/>
      <c r="NGK14" s="2538"/>
      <c r="NGL14" s="2538"/>
      <c r="NGM14" s="2538"/>
      <c r="NGN14" s="2538"/>
      <c r="NGO14" s="2538"/>
      <c r="NGP14" s="2538"/>
      <c r="NGQ14" s="2538"/>
      <c r="NGR14" s="2538"/>
      <c r="NGS14" s="2538"/>
      <c r="NGT14" s="2538"/>
      <c r="NGU14" s="2538"/>
      <c r="NGV14" s="2538"/>
      <c r="NGW14" s="2538"/>
      <c r="NGX14" s="2538"/>
      <c r="NGY14" s="2538"/>
      <c r="NGZ14" s="2538"/>
      <c r="NHA14" s="2538"/>
      <c r="NHB14" s="2538"/>
      <c r="NHC14" s="2538"/>
      <c r="NHD14" s="2538"/>
      <c r="NHE14" s="2538"/>
      <c r="NHF14" s="2538"/>
      <c r="NHG14" s="2538"/>
      <c r="NHH14" s="2538"/>
      <c r="NHI14" s="2538"/>
      <c r="NHJ14" s="2538"/>
      <c r="NHK14" s="2538"/>
      <c r="NHL14" s="2538"/>
      <c r="NHM14" s="2538"/>
      <c r="NHN14" s="2538"/>
      <c r="NHO14" s="2538"/>
      <c r="NHP14" s="2538"/>
      <c r="NHQ14" s="2538"/>
      <c r="NHR14" s="2538"/>
      <c r="NHS14" s="2538"/>
      <c r="NHT14" s="2538"/>
      <c r="NHU14" s="2538"/>
      <c r="NHV14" s="2538"/>
      <c r="NHW14" s="2538"/>
      <c r="NHX14" s="2538"/>
      <c r="NHY14" s="2538"/>
      <c r="NHZ14" s="2538"/>
      <c r="NIA14" s="2538"/>
      <c r="NIB14" s="2538"/>
      <c r="NIC14" s="2538"/>
      <c r="NID14" s="2538"/>
      <c r="NIE14" s="2538"/>
      <c r="NIF14" s="2538"/>
      <c r="NIG14" s="2538"/>
      <c r="NIH14" s="2538"/>
      <c r="NII14" s="2538"/>
      <c r="NIJ14" s="2538"/>
      <c r="NIK14" s="2538"/>
      <c r="NIL14" s="2538"/>
      <c r="NIM14" s="2538"/>
      <c r="NIN14" s="2538"/>
      <c r="NIO14" s="2538"/>
      <c r="NIP14" s="2538"/>
      <c r="NIQ14" s="2538"/>
      <c r="NIR14" s="2538"/>
      <c r="NIS14" s="2538"/>
      <c r="NIT14" s="2538"/>
      <c r="NIU14" s="2538"/>
      <c r="NIV14" s="2538"/>
      <c r="NIW14" s="2538"/>
      <c r="NIX14" s="2538"/>
      <c r="NIY14" s="2538"/>
      <c r="NIZ14" s="2538"/>
      <c r="NJA14" s="2538"/>
      <c r="NJB14" s="2538"/>
      <c r="NJC14" s="2538"/>
      <c r="NJD14" s="2538"/>
      <c r="NJE14" s="2538"/>
      <c r="NJF14" s="2538"/>
      <c r="NJG14" s="2538"/>
      <c r="NJH14" s="2538"/>
      <c r="NJI14" s="2538"/>
      <c r="NJJ14" s="2538"/>
      <c r="NJK14" s="2538"/>
      <c r="NJL14" s="2538"/>
      <c r="NJM14" s="2538"/>
      <c r="NJN14" s="2538"/>
      <c r="NJO14" s="2538"/>
      <c r="NJP14" s="2538"/>
      <c r="NJQ14" s="2538"/>
      <c r="NJR14" s="2538"/>
      <c r="NJS14" s="2538"/>
      <c r="NJT14" s="2538"/>
      <c r="NJU14" s="2538"/>
      <c r="NJV14" s="2538"/>
      <c r="NJW14" s="2538"/>
      <c r="NJX14" s="2538"/>
      <c r="NJY14" s="2538"/>
      <c r="NJZ14" s="2538"/>
      <c r="NKA14" s="2538"/>
      <c r="NKB14" s="2538"/>
      <c r="NKC14" s="2538"/>
      <c r="NKD14" s="2538"/>
      <c r="NKE14" s="2538"/>
      <c r="NKF14" s="2538"/>
      <c r="NKG14" s="2538"/>
      <c r="NKH14" s="2538"/>
      <c r="NKI14" s="2538"/>
      <c r="NKJ14" s="2538"/>
      <c r="NKK14" s="2538"/>
      <c r="NKL14" s="2538"/>
      <c r="NKM14" s="2538"/>
      <c r="NKN14" s="2538"/>
      <c r="NKO14" s="2538"/>
      <c r="NKP14" s="2538"/>
      <c r="NKQ14" s="2538"/>
      <c r="NKR14" s="2538"/>
      <c r="NKS14" s="2538"/>
      <c r="NKT14" s="2538"/>
      <c r="NKU14" s="2538"/>
      <c r="NKV14" s="2538"/>
      <c r="NKW14" s="2538"/>
      <c r="NKX14" s="2538"/>
      <c r="NKY14" s="2538"/>
      <c r="NKZ14" s="2538"/>
      <c r="NLA14" s="2538"/>
      <c r="NLB14" s="2538"/>
      <c r="NLC14" s="2538"/>
      <c r="NLD14" s="2538"/>
      <c r="NLE14" s="2538"/>
      <c r="NLF14" s="2538"/>
      <c r="NLG14" s="2538"/>
      <c r="NLH14" s="2538"/>
      <c r="NLI14" s="2538"/>
      <c r="NLJ14" s="2538"/>
      <c r="NLK14" s="2538"/>
      <c r="NLL14" s="2538"/>
      <c r="NLM14" s="2538"/>
      <c r="NLN14" s="2538"/>
      <c r="NLO14" s="2538"/>
      <c r="NLP14" s="2538"/>
      <c r="NLQ14" s="2538"/>
      <c r="NLR14" s="2538"/>
      <c r="NLS14" s="2538"/>
      <c r="NLT14" s="2538"/>
      <c r="NLU14" s="2538"/>
      <c r="NLV14" s="2538"/>
      <c r="NLW14" s="2538"/>
      <c r="NLX14" s="2538"/>
      <c r="NLY14" s="2538"/>
      <c r="NLZ14" s="2538"/>
      <c r="NMA14" s="2538"/>
      <c r="NMB14" s="2538"/>
      <c r="NMC14" s="2538"/>
      <c r="NMD14" s="2538"/>
      <c r="NME14" s="2538"/>
      <c r="NMF14" s="2538"/>
      <c r="NMG14" s="2538"/>
      <c r="NMH14" s="2538"/>
      <c r="NMI14" s="2538"/>
      <c r="NMJ14" s="2538"/>
      <c r="NMK14" s="2538"/>
      <c r="NML14" s="2538"/>
      <c r="NMM14" s="2538"/>
      <c r="NMN14" s="2538"/>
      <c r="NMO14" s="2538"/>
      <c r="NMP14" s="2538"/>
      <c r="NMQ14" s="2538"/>
      <c r="NMR14" s="2538"/>
      <c r="NMS14" s="2538"/>
      <c r="NMT14" s="2538"/>
      <c r="NMU14" s="2538"/>
      <c r="NMV14" s="2538"/>
      <c r="NMW14" s="2538"/>
      <c r="NMX14" s="2538"/>
      <c r="NMY14" s="2538"/>
      <c r="NMZ14" s="2538"/>
      <c r="NNA14" s="2538"/>
      <c r="NNB14" s="2538"/>
      <c r="NNC14" s="2538"/>
      <c r="NND14" s="2538"/>
      <c r="NNE14" s="2538"/>
      <c r="NNF14" s="2538"/>
      <c r="NNG14" s="2538"/>
      <c r="NNH14" s="2538"/>
      <c r="NNI14" s="2538"/>
      <c r="NNJ14" s="2538"/>
      <c r="NNK14" s="2538"/>
      <c r="NNL14" s="2538"/>
      <c r="NNM14" s="2538"/>
      <c r="NNN14" s="2538"/>
      <c r="NNO14" s="2538"/>
      <c r="NNP14" s="2538"/>
      <c r="NNQ14" s="2538"/>
      <c r="NNR14" s="2538"/>
      <c r="NNS14" s="2538"/>
      <c r="NNT14" s="2538"/>
      <c r="NNU14" s="2538"/>
      <c r="NNV14" s="2538"/>
      <c r="NNW14" s="2538"/>
      <c r="NNX14" s="2538"/>
      <c r="NNY14" s="2538"/>
      <c r="NNZ14" s="2538"/>
      <c r="NOA14" s="2538"/>
      <c r="NOB14" s="2538"/>
      <c r="NOC14" s="2538"/>
      <c r="NOD14" s="2538"/>
      <c r="NOE14" s="2538"/>
      <c r="NOF14" s="2538"/>
      <c r="NOG14" s="2538"/>
      <c r="NOH14" s="2538"/>
      <c r="NOI14" s="2538"/>
      <c r="NOJ14" s="2538"/>
      <c r="NOK14" s="2538"/>
      <c r="NOL14" s="2538"/>
      <c r="NOM14" s="2538"/>
      <c r="NON14" s="2538"/>
      <c r="NOO14" s="2538"/>
      <c r="NOP14" s="2538"/>
      <c r="NOQ14" s="2538"/>
      <c r="NOR14" s="2538"/>
      <c r="NOS14" s="2538"/>
      <c r="NOT14" s="2538"/>
      <c r="NOU14" s="2538"/>
      <c r="NOV14" s="2538"/>
      <c r="NOW14" s="2538"/>
      <c r="NOX14" s="2538"/>
      <c r="NOY14" s="2538"/>
      <c r="NOZ14" s="2538"/>
      <c r="NPA14" s="2538"/>
      <c r="NPB14" s="2538"/>
      <c r="NPC14" s="2538"/>
      <c r="NPD14" s="2538"/>
      <c r="NPE14" s="2538"/>
      <c r="NPF14" s="2538"/>
      <c r="NPG14" s="2538"/>
      <c r="NPH14" s="2538"/>
      <c r="NPI14" s="2538"/>
      <c r="NPJ14" s="2538"/>
      <c r="NPK14" s="2538"/>
      <c r="NPL14" s="2538"/>
      <c r="NPM14" s="2538"/>
      <c r="NPN14" s="2538"/>
      <c r="NPO14" s="2538"/>
      <c r="NPP14" s="2538"/>
      <c r="NPQ14" s="2538"/>
      <c r="NPR14" s="2538"/>
      <c r="NPS14" s="2538"/>
      <c r="NPT14" s="2538"/>
      <c r="NPU14" s="2538"/>
      <c r="NPV14" s="2538"/>
      <c r="NPW14" s="2538"/>
      <c r="NPX14" s="2538"/>
      <c r="NPY14" s="2538"/>
      <c r="NPZ14" s="2538"/>
      <c r="NQA14" s="2538"/>
      <c r="NQB14" s="2538"/>
      <c r="NQC14" s="2538"/>
      <c r="NQD14" s="2538"/>
      <c r="NQE14" s="2538"/>
      <c r="NQF14" s="2538"/>
      <c r="NQG14" s="2538"/>
      <c r="NQH14" s="2538"/>
      <c r="NQI14" s="2538"/>
      <c r="NQJ14" s="2538"/>
      <c r="NQK14" s="2538"/>
      <c r="NQL14" s="2538"/>
      <c r="NQM14" s="2538"/>
      <c r="NQN14" s="2538"/>
      <c r="NQO14" s="2538"/>
      <c r="NQP14" s="2538"/>
      <c r="NQQ14" s="2538"/>
      <c r="NQR14" s="2538"/>
      <c r="NQS14" s="2538"/>
      <c r="NQT14" s="2538"/>
      <c r="NQU14" s="2538"/>
      <c r="NQV14" s="2538"/>
      <c r="NQW14" s="2538"/>
      <c r="NQX14" s="2538"/>
      <c r="NQY14" s="2538"/>
      <c r="NQZ14" s="2538"/>
      <c r="NRA14" s="2538"/>
      <c r="NRB14" s="2538"/>
      <c r="NRC14" s="2538"/>
      <c r="NRD14" s="2538"/>
      <c r="NRE14" s="2538"/>
      <c r="NRF14" s="2538"/>
      <c r="NRG14" s="2538"/>
      <c r="NRH14" s="2538"/>
      <c r="NRI14" s="2538"/>
      <c r="NRJ14" s="2538"/>
      <c r="NRK14" s="2538"/>
      <c r="NRL14" s="2538"/>
      <c r="NRM14" s="2538"/>
      <c r="NRN14" s="2538"/>
      <c r="NRO14" s="2538"/>
      <c r="NRP14" s="2538"/>
      <c r="NRQ14" s="2538"/>
      <c r="NRR14" s="2538"/>
      <c r="NRS14" s="2538"/>
      <c r="NRT14" s="2538"/>
      <c r="NRU14" s="2538"/>
      <c r="NRV14" s="2538"/>
      <c r="NRW14" s="2538"/>
      <c r="NRX14" s="2538"/>
      <c r="NRY14" s="2538"/>
      <c r="NRZ14" s="2538"/>
      <c r="NSA14" s="2538"/>
      <c r="NSB14" s="2538"/>
      <c r="NSC14" s="2538"/>
      <c r="NSD14" s="2538"/>
      <c r="NSE14" s="2538"/>
      <c r="NSF14" s="2538"/>
      <c r="NSG14" s="2538"/>
      <c r="NSH14" s="2538"/>
      <c r="NSI14" s="2538"/>
      <c r="NSJ14" s="2538"/>
      <c r="NSK14" s="2538"/>
      <c r="NSL14" s="2538"/>
      <c r="NSM14" s="2538"/>
      <c r="NSN14" s="2538"/>
      <c r="NSO14" s="2538"/>
      <c r="NSP14" s="2538"/>
      <c r="NSQ14" s="2538"/>
      <c r="NSR14" s="2538"/>
      <c r="NSS14" s="2538"/>
      <c r="NST14" s="2538"/>
      <c r="NSU14" s="2538"/>
      <c r="NSV14" s="2538"/>
      <c r="NSW14" s="2538"/>
      <c r="NSX14" s="2538"/>
      <c r="NSY14" s="2538"/>
      <c r="NSZ14" s="2538"/>
      <c r="NTA14" s="2538"/>
      <c r="NTB14" s="2538"/>
      <c r="NTC14" s="2538"/>
      <c r="NTD14" s="2538"/>
      <c r="NTE14" s="2538"/>
      <c r="NTF14" s="2538"/>
      <c r="NTG14" s="2538"/>
      <c r="NTH14" s="2538"/>
      <c r="NTI14" s="2538"/>
      <c r="NTJ14" s="2538"/>
      <c r="NTK14" s="2538"/>
      <c r="NTL14" s="2538"/>
      <c r="NTM14" s="2538"/>
      <c r="NTN14" s="2538"/>
      <c r="NTO14" s="2538"/>
      <c r="NTP14" s="2538"/>
      <c r="NTQ14" s="2538"/>
      <c r="NTR14" s="2538"/>
      <c r="NTS14" s="2538"/>
      <c r="NTT14" s="2538"/>
      <c r="NTU14" s="2538"/>
      <c r="NTV14" s="2538"/>
      <c r="NTW14" s="2538"/>
      <c r="NTX14" s="2538"/>
      <c r="NTY14" s="2538"/>
      <c r="NTZ14" s="2538"/>
      <c r="NUA14" s="2538"/>
      <c r="NUB14" s="2538"/>
      <c r="NUC14" s="2538"/>
      <c r="NUD14" s="2538"/>
      <c r="NUE14" s="2538"/>
      <c r="NUF14" s="2538"/>
      <c r="NUG14" s="2538"/>
      <c r="NUH14" s="2538"/>
      <c r="NUI14" s="2538"/>
      <c r="NUJ14" s="2538"/>
      <c r="NUK14" s="2538"/>
      <c r="NUL14" s="2538"/>
      <c r="NUM14" s="2538"/>
      <c r="NUN14" s="2538"/>
      <c r="NUO14" s="2538"/>
      <c r="NUP14" s="2538"/>
      <c r="NUQ14" s="2538"/>
      <c r="NUR14" s="2538"/>
      <c r="NUS14" s="2538"/>
      <c r="NUT14" s="2538"/>
      <c r="NUU14" s="2538"/>
      <c r="NUV14" s="2538"/>
      <c r="NUW14" s="2538"/>
      <c r="NUX14" s="2538"/>
      <c r="NUY14" s="2538"/>
      <c r="NUZ14" s="2538"/>
      <c r="NVA14" s="2538"/>
      <c r="NVB14" s="2538"/>
      <c r="NVC14" s="2538"/>
      <c r="NVD14" s="2538"/>
      <c r="NVE14" s="2538"/>
      <c r="NVF14" s="2538"/>
      <c r="NVG14" s="2538"/>
      <c r="NVH14" s="2538"/>
      <c r="NVI14" s="2538"/>
      <c r="NVJ14" s="2538"/>
      <c r="NVK14" s="2538"/>
      <c r="NVL14" s="2538"/>
      <c r="NVM14" s="2538"/>
      <c r="NVN14" s="2538"/>
      <c r="NVO14" s="2538"/>
      <c r="NVP14" s="2538"/>
      <c r="NVQ14" s="2538"/>
      <c r="NVR14" s="2538"/>
      <c r="NVS14" s="2538"/>
      <c r="NVT14" s="2538"/>
      <c r="NVU14" s="2538"/>
      <c r="NVV14" s="2538"/>
      <c r="NVW14" s="2538"/>
      <c r="NVX14" s="2538"/>
      <c r="NVY14" s="2538"/>
      <c r="NVZ14" s="2538"/>
      <c r="NWA14" s="2538"/>
      <c r="NWB14" s="2538"/>
      <c r="NWC14" s="2538"/>
      <c r="NWD14" s="2538"/>
      <c r="NWE14" s="2538"/>
      <c r="NWF14" s="2538"/>
      <c r="NWG14" s="2538"/>
      <c r="NWH14" s="2538"/>
      <c r="NWI14" s="2538"/>
      <c r="NWJ14" s="2538"/>
      <c r="NWK14" s="2538"/>
      <c r="NWL14" s="2538"/>
      <c r="NWM14" s="2538"/>
      <c r="NWN14" s="2538"/>
      <c r="NWO14" s="2538"/>
      <c r="NWP14" s="2538"/>
      <c r="NWQ14" s="2538"/>
      <c r="NWR14" s="2538"/>
      <c r="NWS14" s="2538"/>
      <c r="NWT14" s="2538"/>
      <c r="NWU14" s="2538"/>
      <c r="NWV14" s="2538"/>
      <c r="NWW14" s="2538"/>
      <c r="NWX14" s="2538"/>
      <c r="NWY14" s="2538"/>
      <c r="NWZ14" s="2538"/>
      <c r="NXA14" s="2538"/>
      <c r="NXB14" s="2538"/>
      <c r="NXC14" s="2538"/>
      <c r="NXD14" s="2538"/>
      <c r="NXE14" s="2538"/>
      <c r="NXF14" s="2538"/>
      <c r="NXG14" s="2538"/>
      <c r="NXH14" s="2538"/>
      <c r="NXI14" s="2538"/>
      <c r="NXJ14" s="2538"/>
      <c r="NXK14" s="2538"/>
      <c r="NXL14" s="2538"/>
      <c r="NXM14" s="2538"/>
      <c r="NXN14" s="2538"/>
      <c r="NXO14" s="2538"/>
      <c r="NXP14" s="2538"/>
      <c r="NXQ14" s="2538"/>
      <c r="NXR14" s="2538"/>
      <c r="NXS14" s="2538"/>
      <c r="NXT14" s="2538"/>
      <c r="NXU14" s="2538"/>
      <c r="NXV14" s="2538"/>
      <c r="NXW14" s="2538"/>
      <c r="NXX14" s="2538"/>
      <c r="NXY14" s="2538"/>
      <c r="NXZ14" s="2538"/>
      <c r="NYA14" s="2538"/>
      <c r="NYB14" s="2538"/>
      <c r="NYC14" s="2538"/>
      <c r="NYD14" s="2538"/>
      <c r="NYE14" s="2538"/>
      <c r="NYF14" s="2538"/>
      <c r="NYG14" s="2538"/>
      <c r="NYH14" s="2538"/>
      <c r="NYI14" s="2538"/>
      <c r="NYJ14" s="2538"/>
      <c r="NYK14" s="2538"/>
      <c r="NYL14" s="2538"/>
      <c r="NYM14" s="2538"/>
      <c r="NYN14" s="2538"/>
      <c r="NYO14" s="2538"/>
      <c r="NYP14" s="2538"/>
      <c r="NYQ14" s="2538"/>
      <c r="NYR14" s="2538"/>
      <c r="NYS14" s="2538"/>
      <c r="NYT14" s="2538"/>
      <c r="NYU14" s="2538"/>
      <c r="NYV14" s="2538"/>
      <c r="NYW14" s="2538"/>
      <c r="NYX14" s="2538"/>
      <c r="NYY14" s="2538"/>
      <c r="NYZ14" s="2538"/>
      <c r="NZA14" s="2538"/>
      <c r="NZB14" s="2538"/>
      <c r="NZC14" s="2538"/>
      <c r="NZD14" s="2538"/>
      <c r="NZE14" s="2538"/>
      <c r="NZF14" s="2538"/>
      <c r="NZG14" s="2538"/>
      <c r="NZH14" s="2538"/>
      <c r="NZI14" s="2538"/>
      <c r="NZJ14" s="2538"/>
      <c r="NZK14" s="2538"/>
      <c r="NZL14" s="2538"/>
      <c r="NZM14" s="2538"/>
      <c r="NZN14" s="2538"/>
      <c r="NZO14" s="2538"/>
      <c r="NZP14" s="2538"/>
      <c r="NZQ14" s="2538"/>
      <c r="NZR14" s="2538"/>
      <c r="NZS14" s="2538"/>
      <c r="NZT14" s="2538"/>
      <c r="NZU14" s="2538"/>
      <c r="NZV14" s="2538"/>
      <c r="NZW14" s="2538"/>
      <c r="NZX14" s="2538"/>
      <c r="NZY14" s="2538"/>
      <c r="NZZ14" s="2538"/>
      <c r="OAA14" s="2538"/>
      <c r="OAB14" s="2538"/>
      <c r="OAC14" s="2538"/>
      <c r="OAD14" s="2538"/>
      <c r="OAE14" s="2538"/>
      <c r="OAF14" s="2538"/>
      <c r="OAG14" s="2538"/>
      <c r="OAH14" s="2538"/>
      <c r="OAI14" s="2538"/>
      <c r="OAJ14" s="2538"/>
      <c r="OAK14" s="2538"/>
      <c r="OAL14" s="2538"/>
      <c r="OAM14" s="2538"/>
      <c r="OAN14" s="2538"/>
      <c r="OAO14" s="2538"/>
      <c r="OAP14" s="2538"/>
      <c r="OAQ14" s="2538"/>
      <c r="OAR14" s="2538"/>
      <c r="OAS14" s="2538"/>
      <c r="OAT14" s="2538"/>
      <c r="OAU14" s="2538"/>
      <c r="OAV14" s="2538"/>
      <c r="OAW14" s="2538"/>
      <c r="OAX14" s="2538"/>
      <c r="OAY14" s="2538"/>
      <c r="OAZ14" s="2538"/>
      <c r="OBA14" s="2538"/>
      <c r="OBB14" s="2538"/>
      <c r="OBC14" s="2538"/>
      <c r="OBD14" s="2538"/>
      <c r="OBE14" s="2538"/>
      <c r="OBF14" s="2538"/>
      <c r="OBG14" s="2538"/>
      <c r="OBH14" s="2538"/>
      <c r="OBI14" s="2538"/>
      <c r="OBJ14" s="2538"/>
      <c r="OBK14" s="2538"/>
      <c r="OBL14" s="2538"/>
      <c r="OBM14" s="2538"/>
      <c r="OBN14" s="2538"/>
      <c r="OBO14" s="2538"/>
      <c r="OBP14" s="2538"/>
      <c r="OBQ14" s="2538"/>
      <c r="OBR14" s="2538"/>
      <c r="OBS14" s="2538"/>
      <c r="OBT14" s="2538"/>
      <c r="OBU14" s="2538"/>
      <c r="OBV14" s="2538"/>
      <c r="OBW14" s="2538"/>
      <c r="OBX14" s="2538"/>
      <c r="OBY14" s="2538"/>
      <c r="OBZ14" s="2538"/>
      <c r="OCA14" s="2538"/>
      <c r="OCB14" s="2538"/>
      <c r="OCC14" s="2538"/>
      <c r="OCD14" s="2538"/>
      <c r="OCE14" s="2538"/>
      <c r="OCF14" s="2538"/>
      <c r="OCG14" s="2538"/>
      <c r="OCH14" s="2538"/>
      <c r="OCI14" s="2538"/>
      <c r="OCJ14" s="2538"/>
      <c r="OCK14" s="2538"/>
      <c r="OCL14" s="2538"/>
      <c r="OCM14" s="2538"/>
      <c r="OCN14" s="2538"/>
      <c r="OCO14" s="2538"/>
      <c r="OCP14" s="2538"/>
      <c r="OCQ14" s="2538"/>
      <c r="OCR14" s="2538"/>
      <c r="OCS14" s="2538"/>
      <c r="OCT14" s="2538"/>
      <c r="OCU14" s="2538"/>
      <c r="OCV14" s="2538"/>
      <c r="OCW14" s="2538"/>
      <c r="OCX14" s="2538"/>
      <c r="OCY14" s="2538"/>
      <c r="OCZ14" s="2538"/>
      <c r="ODA14" s="2538"/>
      <c r="ODB14" s="2538"/>
      <c r="ODC14" s="2538"/>
      <c r="ODD14" s="2538"/>
      <c r="ODE14" s="2538"/>
      <c r="ODF14" s="2538"/>
      <c r="ODG14" s="2538"/>
      <c r="ODH14" s="2538"/>
      <c r="ODI14" s="2538"/>
      <c r="ODJ14" s="2538"/>
      <c r="ODK14" s="2538"/>
      <c r="ODL14" s="2538"/>
      <c r="ODM14" s="2538"/>
      <c r="ODN14" s="2538"/>
      <c r="ODO14" s="2538"/>
      <c r="ODP14" s="2538"/>
      <c r="ODQ14" s="2538"/>
      <c r="ODR14" s="2538"/>
      <c r="ODS14" s="2538"/>
      <c r="ODT14" s="2538"/>
      <c r="ODU14" s="2538"/>
      <c r="ODV14" s="2538"/>
      <c r="ODW14" s="2538"/>
      <c r="ODX14" s="2538"/>
      <c r="ODY14" s="2538"/>
      <c r="ODZ14" s="2538"/>
      <c r="OEA14" s="2538"/>
      <c r="OEB14" s="2538"/>
      <c r="OEC14" s="2538"/>
      <c r="OED14" s="2538"/>
      <c r="OEE14" s="2538"/>
      <c r="OEF14" s="2538"/>
      <c r="OEG14" s="2538"/>
      <c r="OEH14" s="2538"/>
      <c r="OEI14" s="2538"/>
      <c r="OEJ14" s="2538"/>
      <c r="OEK14" s="2538"/>
      <c r="OEL14" s="2538"/>
      <c r="OEM14" s="2538"/>
      <c r="OEN14" s="2538"/>
      <c r="OEO14" s="2538"/>
      <c r="OEP14" s="2538"/>
      <c r="OEQ14" s="2538"/>
      <c r="OER14" s="2538"/>
      <c r="OES14" s="2538"/>
      <c r="OET14" s="2538"/>
      <c r="OEU14" s="2538"/>
      <c r="OEV14" s="2538"/>
      <c r="OEW14" s="2538"/>
      <c r="OEX14" s="2538"/>
      <c r="OEY14" s="2538"/>
      <c r="OEZ14" s="2538"/>
      <c r="OFA14" s="2538"/>
      <c r="OFB14" s="2538"/>
      <c r="OFC14" s="2538"/>
      <c r="OFD14" s="2538"/>
      <c r="OFE14" s="2538"/>
      <c r="OFF14" s="2538"/>
      <c r="OFG14" s="2538"/>
      <c r="OFH14" s="2538"/>
      <c r="OFI14" s="2538"/>
      <c r="OFJ14" s="2538"/>
      <c r="OFK14" s="2538"/>
      <c r="OFL14" s="2538"/>
      <c r="OFM14" s="2538"/>
      <c r="OFN14" s="2538"/>
      <c r="OFO14" s="2538"/>
      <c r="OFP14" s="2538"/>
      <c r="OFQ14" s="2538"/>
      <c r="OFR14" s="2538"/>
      <c r="OFS14" s="2538"/>
      <c r="OFT14" s="2538"/>
      <c r="OFU14" s="2538"/>
      <c r="OFV14" s="2538"/>
      <c r="OFW14" s="2538"/>
      <c r="OFX14" s="2538"/>
      <c r="OFY14" s="2538"/>
      <c r="OFZ14" s="2538"/>
      <c r="OGA14" s="2538"/>
      <c r="OGB14" s="2538"/>
      <c r="OGC14" s="2538"/>
      <c r="OGD14" s="2538"/>
      <c r="OGE14" s="2538"/>
      <c r="OGF14" s="2538"/>
      <c r="OGG14" s="2538"/>
      <c r="OGH14" s="2538"/>
      <c r="OGI14" s="2538"/>
      <c r="OGJ14" s="2538"/>
      <c r="OGK14" s="2538"/>
      <c r="OGL14" s="2538"/>
      <c r="OGM14" s="2538"/>
      <c r="OGN14" s="2538"/>
      <c r="OGO14" s="2538"/>
      <c r="OGP14" s="2538"/>
      <c r="OGQ14" s="2538"/>
      <c r="OGR14" s="2538"/>
      <c r="OGS14" s="2538"/>
      <c r="OGT14" s="2538"/>
      <c r="OGU14" s="2538"/>
      <c r="OGV14" s="2538"/>
      <c r="OGW14" s="2538"/>
      <c r="OGX14" s="2538"/>
      <c r="OGY14" s="2538"/>
      <c r="OGZ14" s="2538"/>
      <c r="OHA14" s="2538"/>
      <c r="OHB14" s="2538"/>
      <c r="OHC14" s="2538"/>
      <c r="OHD14" s="2538"/>
      <c r="OHE14" s="2538"/>
      <c r="OHF14" s="2538"/>
      <c r="OHG14" s="2538"/>
      <c r="OHH14" s="2538"/>
      <c r="OHI14" s="2538"/>
      <c r="OHJ14" s="2538"/>
      <c r="OHK14" s="2538"/>
      <c r="OHL14" s="2538"/>
      <c r="OHM14" s="2538"/>
      <c r="OHN14" s="2538"/>
      <c r="OHO14" s="2538"/>
      <c r="OHP14" s="2538"/>
      <c r="OHQ14" s="2538"/>
      <c r="OHR14" s="2538"/>
      <c r="OHS14" s="2538"/>
      <c r="OHT14" s="2538"/>
      <c r="OHU14" s="2538"/>
      <c r="OHV14" s="2538"/>
      <c r="OHW14" s="2538"/>
      <c r="OHX14" s="2538"/>
      <c r="OHY14" s="2538"/>
      <c r="OHZ14" s="2538"/>
      <c r="OIA14" s="2538"/>
      <c r="OIB14" s="2538"/>
      <c r="OIC14" s="2538"/>
      <c r="OID14" s="2538"/>
      <c r="OIE14" s="2538"/>
      <c r="OIF14" s="2538"/>
      <c r="OIG14" s="2538"/>
      <c r="OIH14" s="2538"/>
      <c r="OII14" s="2538"/>
      <c r="OIJ14" s="2538"/>
      <c r="OIK14" s="2538"/>
      <c r="OIL14" s="2538"/>
      <c r="OIM14" s="2538"/>
      <c r="OIN14" s="2538"/>
      <c r="OIO14" s="2538"/>
      <c r="OIP14" s="2538"/>
      <c r="OIQ14" s="2538"/>
      <c r="OIR14" s="2538"/>
      <c r="OIS14" s="2538"/>
      <c r="OIT14" s="2538"/>
      <c r="OIU14" s="2538"/>
      <c r="OIV14" s="2538"/>
      <c r="OIW14" s="2538"/>
      <c r="OIX14" s="2538"/>
      <c r="OIY14" s="2538"/>
      <c r="OIZ14" s="2538"/>
      <c r="OJA14" s="2538"/>
      <c r="OJB14" s="2538"/>
      <c r="OJC14" s="2538"/>
      <c r="OJD14" s="2538"/>
      <c r="OJE14" s="2538"/>
      <c r="OJF14" s="2538"/>
      <c r="OJG14" s="2538"/>
      <c r="OJH14" s="2538"/>
      <c r="OJI14" s="2538"/>
      <c r="OJJ14" s="2538"/>
      <c r="OJK14" s="2538"/>
      <c r="OJL14" s="2538"/>
      <c r="OJM14" s="2538"/>
      <c r="OJN14" s="2538"/>
      <c r="OJO14" s="2538"/>
      <c r="OJP14" s="2538"/>
      <c r="OJQ14" s="2538"/>
      <c r="OJR14" s="2538"/>
      <c r="OJS14" s="2538"/>
      <c r="OJT14" s="2538"/>
      <c r="OJU14" s="2538"/>
      <c r="OJV14" s="2538"/>
      <c r="OJW14" s="2538"/>
      <c r="OJX14" s="2538"/>
      <c r="OJY14" s="2538"/>
      <c r="OJZ14" s="2538"/>
      <c r="OKA14" s="2538"/>
      <c r="OKB14" s="2538"/>
      <c r="OKC14" s="2538"/>
      <c r="OKD14" s="2538"/>
      <c r="OKE14" s="2538"/>
      <c r="OKF14" s="2538"/>
      <c r="OKG14" s="2538"/>
      <c r="OKH14" s="2538"/>
      <c r="OKI14" s="2538"/>
      <c r="OKJ14" s="2538"/>
      <c r="OKK14" s="2538"/>
      <c r="OKL14" s="2538"/>
      <c r="OKM14" s="2538"/>
      <c r="OKN14" s="2538"/>
      <c r="OKO14" s="2538"/>
      <c r="OKP14" s="2538"/>
      <c r="OKQ14" s="2538"/>
      <c r="OKR14" s="2538"/>
      <c r="OKS14" s="2538"/>
      <c r="OKT14" s="2538"/>
      <c r="OKU14" s="2538"/>
      <c r="OKV14" s="2538"/>
      <c r="OKW14" s="2538"/>
      <c r="OKX14" s="2538"/>
      <c r="OKY14" s="2538"/>
      <c r="OKZ14" s="2538"/>
      <c r="OLA14" s="2538"/>
      <c r="OLB14" s="2538"/>
      <c r="OLC14" s="2538"/>
      <c r="OLD14" s="2538"/>
      <c r="OLE14" s="2538"/>
      <c r="OLF14" s="2538"/>
      <c r="OLG14" s="2538"/>
      <c r="OLH14" s="2538"/>
      <c r="OLI14" s="2538"/>
      <c r="OLJ14" s="2538"/>
      <c r="OLK14" s="2538"/>
      <c r="OLL14" s="2538"/>
      <c r="OLM14" s="2538"/>
      <c r="OLN14" s="2538"/>
      <c r="OLO14" s="2538"/>
      <c r="OLP14" s="2538"/>
      <c r="OLQ14" s="2538"/>
      <c r="OLR14" s="2538"/>
      <c r="OLS14" s="2538"/>
      <c r="OLT14" s="2538"/>
      <c r="OLU14" s="2538"/>
      <c r="OLV14" s="2538"/>
      <c r="OLW14" s="2538"/>
      <c r="OLX14" s="2538"/>
      <c r="OLY14" s="2538"/>
      <c r="OLZ14" s="2538"/>
      <c r="OMA14" s="2538"/>
      <c r="OMB14" s="2538"/>
      <c r="OMC14" s="2538"/>
      <c r="OMD14" s="2538"/>
      <c r="OME14" s="2538"/>
      <c r="OMF14" s="2538"/>
      <c r="OMG14" s="2538"/>
      <c r="OMH14" s="2538"/>
      <c r="OMI14" s="2538"/>
      <c r="OMJ14" s="2538"/>
      <c r="OMK14" s="2538"/>
      <c r="OML14" s="2538"/>
      <c r="OMM14" s="2538"/>
      <c r="OMN14" s="2538"/>
      <c r="OMO14" s="2538"/>
      <c r="OMP14" s="2538"/>
      <c r="OMQ14" s="2538"/>
      <c r="OMR14" s="2538"/>
      <c r="OMS14" s="2538"/>
      <c r="OMT14" s="2538"/>
      <c r="OMU14" s="2538"/>
      <c r="OMV14" s="2538"/>
      <c r="OMW14" s="2538"/>
      <c r="OMX14" s="2538"/>
      <c r="OMY14" s="2538"/>
      <c r="OMZ14" s="2538"/>
      <c r="ONA14" s="2538"/>
      <c r="ONB14" s="2538"/>
      <c r="ONC14" s="2538"/>
      <c r="OND14" s="2538"/>
      <c r="ONE14" s="2538"/>
      <c r="ONF14" s="2538"/>
      <c r="ONG14" s="2538"/>
      <c r="ONH14" s="2538"/>
      <c r="ONI14" s="2538"/>
      <c r="ONJ14" s="2538"/>
      <c r="ONK14" s="2538"/>
      <c r="ONL14" s="2538"/>
      <c r="ONM14" s="2538"/>
      <c r="ONN14" s="2538"/>
      <c r="ONO14" s="2538"/>
      <c r="ONP14" s="2538"/>
      <c r="ONQ14" s="2538"/>
      <c r="ONR14" s="2538"/>
      <c r="ONS14" s="2538"/>
      <c r="ONT14" s="2538"/>
      <c r="ONU14" s="2538"/>
      <c r="ONV14" s="2538"/>
      <c r="ONW14" s="2538"/>
      <c r="ONX14" s="2538"/>
      <c r="ONY14" s="2538"/>
      <c r="ONZ14" s="2538"/>
      <c r="OOA14" s="2538"/>
      <c r="OOB14" s="2538"/>
      <c r="OOC14" s="2538"/>
      <c r="OOD14" s="2538"/>
      <c r="OOE14" s="2538"/>
      <c r="OOF14" s="2538"/>
      <c r="OOG14" s="2538"/>
      <c r="OOH14" s="2538"/>
      <c r="OOI14" s="2538"/>
      <c r="OOJ14" s="2538"/>
      <c r="OOK14" s="2538"/>
      <c r="OOL14" s="2538"/>
      <c r="OOM14" s="2538"/>
      <c r="OON14" s="2538"/>
      <c r="OOO14" s="2538"/>
      <c r="OOP14" s="2538"/>
      <c r="OOQ14" s="2538"/>
      <c r="OOR14" s="2538"/>
      <c r="OOS14" s="2538"/>
      <c r="OOT14" s="2538"/>
      <c r="OOU14" s="2538"/>
      <c r="OOV14" s="2538"/>
      <c r="OOW14" s="2538"/>
      <c r="OOX14" s="2538"/>
      <c r="OOY14" s="2538"/>
      <c r="OOZ14" s="2538"/>
      <c r="OPA14" s="2538"/>
      <c r="OPB14" s="2538"/>
      <c r="OPC14" s="2538"/>
      <c r="OPD14" s="2538"/>
      <c r="OPE14" s="2538"/>
      <c r="OPF14" s="2538"/>
      <c r="OPG14" s="2538"/>
      <c r="OPH14" s="2538"/>
      <c r="OPI14" s="2538"/>
      <c r="OPJ14" s="2538"/>
      <c r="OPK14" s="2538"/>
      <c r="OPL14" s="2538"/>
      <c r="OPM14" s="2538"/>
      <c r="OPN14" s="2538"/>
      <c r="OPO14" s="2538"/>
      <c r="OPP14" s="2538"/>
      <c r="OPQ14" s="2538"/>
      <c r="OPR14" s="2538"/>
      <c r="OPS14" s="2538"/>
      <c r="OPT14" s="2538"/>
      <c r="OPU14" s="2538"/>
      <c r="OPV14" s="2538"/>
      <c r="OPW14" s="2538"/>
      <c r="OPX14" s="2538"/>
      <c r="OPY14" s="2538"/>
      <c r="OPZ14" s="2538"/>
      <c r="OQA14" s="2538"/>
      <c r="OQB14" s="2538"/>
      <c r="OQC14" s="2538"/>
      <c r="OQD14" s="2538"/>
      <c r="OQE14" s="2538"/>
      <c r="OQF14" s="2538"/>
      <c r="OQG14" s="2538"/>
      <c r="OQH14" s="2538"/>
      <c r="OQI14" s="2538"/>
      <c r="OQJ14" s="2538"/>
      <c r="OQK14" s="2538"/>
      <c r="OQL14" s="2538"/>
      <c r="OQM14" s="2538"/>
      <c r="OQN14" s="2538"/>
      <c r="OQO14" s="2538"/>
      <c r="OQP14" s="2538"/>
      <c r="OQQ14" s="2538"/>
      <c r="OQR14" s="2538"/>
      <c r="OQS14" s="2538"/>
      <c r="OQT14" s="2538"/>
      <c r="OQU14" s="2538"/>
      <c r="OQV14" s="2538"/>
      <c r="OQW14" s="2538"/>
      <c r="OQX14" s="2538"/>
      <c r="OQY14" s="2538"/>
      <c r="OQZ14" s="2538"/>
      <c r="ORA14" s="2538"/>
      <c r="ORB14" s="2538"/>
      <c r="ORC14" s="2538"/>
      <c r="ORD14" s="2538"/>
      <c r="ORE14" s="2538"/>
      <c r="ORF14" s="2538"/>
      <c r="ORG14" s="2538"/>
      <c r="ORH14" s="2538"/>
      <c r="ORI14" s="2538"/>
      <c r="ORJ14" s="2538"/>
      <c r="ORK14" s="2538"/>
      <c r="ORL14" s="2538"/>
      <c r="ORM14" s="2538"/>
      <c r="ORN14" s="2538"/>
      <c r="ORO14" s="2538"/>
      <c r="ORP14" s="2538"/>
      <c r="ORQ14" s="2538"/>
      <c r="ORR14" s="2538"/>
      <c r="ORS14" s="2538"/>
      <c r="ORT14" s="2538"/>
      <c r="ORU14" s="2538"/>
      <c r="ORV14" s="2538"/>
      <c r="ORW14" s="2538"/>
      <c r="ORX14" s="2538"/>
      <c r="ORY14" s="2538"/>
      <c r="ORZ14" s="2538"/>
      <c r="OSA14" s="2538"/>
      <c r="OSB14" s="2538"/>
      <c r="OSC14" s="2538"/>
      <c r="OSD14" s="2538"/>
      <c r="OSE14" s="2538"/>
      <c r="OSF14" s="2538"/>
      <c r="OSG14" s="2538"/>
      <c r="OSH14" s="2538"/>
      <c r="OSI14" s="2538"/>
      <c r="OSJ14" s="2538"/>
      <c r="OSK14" s="2538"/>
      <c r="OSL14" s="2538"/>
      <c r="OSM14" s="2538"/>
      <c r="OSN14" s="2538"/>
      <c r="OSO14" s="2538"/>
      <c r="OSP14" s="2538"/>
      <c r="OSQ14" s="2538"/>
      <c r="OSR14" s="2538"/>
      <c r="OSS14" s="2538"/>
      <c r="OST14" s="2538"/>
      <c r="OSU14" s="2538"/>
      <c r="OSV14" s="2538"/>
      <c r="OSW14" s="2538"/>
      <c r="OSX14" s="2538"/>
      <c r="OSY14" s="2538"/>
      <c r="OSZ14" s="2538"/>
      <c r="OTA14" s="2538"/>
      <c r="OTB14" s="2538"/>
      <c r="OTC14" s="2538"/>
      <c r="OTD14" s="2538"/>
      <c r="OTE14" s="2538"/>
      <c r="OTF14" s="2538"/>
      <c r="OTG14" s="2538"/>
      <c r="OTH14" s="2538"/>
      <c r="OTI14" s="2538"/>
      <c r="OTJ14" s="2538"/>
      <c r="OTK14" s="2538"/>
      <c r="OTL14" s="2538"/>
      <c r="OTM14" s="2538"/>
      <c r="OTN14" s="2538"/>
      <c r="OTO14" s="2538"/>
      <c r="OTP14" s="2538"/>
      <c r="OTQ14" s="2538"/>
      <c r="OTR14" s="2538"/>
      <c r="OTS14" s="2538"/>
      <c r="OTT14" s="2538"/>
      <c r="OTU14" s="2538"/>
      <c r="OTV14" s="2538"/>
      <c r="OTW14" s="2538"/>
      <c r="OTX14" s="2538"/>
      <c r="OTY14" s="2538"/>
      <c r="OTZ14" s="2538"/>
      <c r="OUA14" s="2538"/>
      <c r="OUB14" s="2538"/>
      <c r="OUC14" s="2538"/>
      <c r="OUD14" s="2538"/>
      <c r="OUE14" s="2538"/>
      <c r="OUF14" s="2538"/>
      <c r="OUG14" s="2538"/>
      <c r="OUH14" s="2538"/>
      <c r="OUI14" s="2538"/>
      <c r="OUJ14" s="2538"/>
      <c r="OUK14" s="2538"/>
      <c r="OUL14" s="2538"/>
      <c r="OUM14" s="2538"/>
      <c r="OUN14" s="2538"/>
      <c r="OUO14" s="2538"/>
      <c r="OUP14" s="2538"/>
      <c r="OUQ14" s="2538"/>
      <c r="OUR14" s="2538"/>
      <c r="OUS14" s="2538"/>
      <c r="OUT14" s="2538"/>
      <c r="OUU14" s="2538"/>
      <c r="OUV14" s="2538"/>
      <c r="OUW14" s="2538"/>
      <c r="OUX14" s="2538"/>
      <c r="OUY14" s="2538"/>
      <c r="OUZ14" s="2538"/>
      <c r="OVA14" s="2538"/>
      <c r="OVB14" s="2538"/>
      <c r="OVC14" s="2538"/>
      <c r="OVD14" s="2538"/>
      <c r="OVE14" s="2538"/>
      <c r="OVF14" s="2538"/>
      <c r="OVG14" s="2538"/>
      <c r="OVH14" s="2538"/>
      <c r="OVI14" s="2538"/>
      <c r="OVJ14" s="2538"/>
      <c r="OVK14" s="2538"/>
      <c r="OVL14" s="2538"/>
      <c r="OVM14" s="2538"/>
      <c r="OVN14" s="2538"/>
      <c r="OVO14" s="2538"/>
      <c r="OVP14" s="2538"/>
      <c r="OVQ14" s="2538"/>
      <c r="OVR14" s="2538"/>
      <c r="OVS14" s="2538"/>
      <c r="OVT14" s="2538"/>
      <c r="OVU14" s="2538"/>
      <c r="OVV14" s="2538"/>
      <c r="OVW14" s="2538"/>
      <c r="OVX14" s="2538"/>
      <c r="OVY14" s="2538"/>
      <c r="OVZ14" s="2538"/>
      <c r="OWA14" s="2538"/>
      <c r="OWB14" s="2538"/>
      <c r="OWC14" s="2538"/>
      <c r="OWD14" s="2538"/>
      <c r="OWE14" s="2538"/>
      <c r="OWF14" s="2538"/>
      <c r="OWG14" s="2538"/>
      <c r="OWH14" s="2538"/>
      <c r="OWI14" s="2538"/>
      <c r="OWJ14" s="2538"/>
      <c r="OWK14" s="2538"/>
      <c r="OWL14" s="2538"/>
      <c r="OWM14" s="2538"/>
      <c r="OWN14" s="2538"/>
      <c r="OWO14" s="2538"/>
      <c r="OWP14" s="2538"/>
      <c r="OWQ14" s="2538"/>
      <c r="OWR14" s="2538"/>
      <c r="OWS14" s="2538"/>
      <c r="OWT14" s="2538"/>
      <c r="OWU14" s="2538"/>
      <c r="OWV14" s="2538"/>
      <c r="OWW14" s="2538"/>
      <c r="OWX14" s="2538"/>
      <c r="OWY14" s="2538"/>
      <c r="OWZ14" s="2538"/>
      <c r="OXA14" s="2538"/>
      <c r="OXB14" s="2538"/>
      <c r="OXC14" s="2538"/>
      <c r="OXD14" s="2538"/>
      <c r="OXE14" s="2538"/>
      <c r="OXF14" s="2538"/>
      <c r="OXG14" s="2538"/>
      <c r="OXH14" s="2538"/>
      <c r="OXI14" s="2538"/>
      <c r="OXJ14" s="2538"/>
      <c r="OXK14" s="2538"/>
      <c r="OXL14" s="2538"/>
      <c r="OXM14" s="2538"/>
      <c r="OXN14" s="2538"/>
      <c r="OXO14" s="2538"/>
      <c r="OXP14" s="2538"/>
      <c r="OXQ14" s="2538"/>
      <c r="OXR14" s="2538"/>
      <c r="OXS14" s="2538"/>
      <c r="OXT14" s="2538"/>
      <c r="OXU14" s="2538"/>
      <c r="OXV14" s="2538"/>
      <c r="OXW14" s="2538"/>
      <c r="OXX14" s="2538"/>
      <c r="OXY14" s="2538"/>
      <c r="OXZ14" s="2538"/>
      <c r="OYA14" s="2538"/>
      <c r="OYB14" s="2538"/>
      <c r="OYC14" s="2538"/>
      <c r="OYD14" s="2538"/>
      <c r="OYE14" s="2538"/>
      <c r="OYF14" s="2538"/>
      <c r="OYG14" s="2538"/>
      <c r="OYH14" s="2538"/>
      <c r="OYI14" s="2538"/>
      <c r="OYJ14" s="2538"/>
      <c r="OYK14" s="2538"/>
      <c r="OYL14" s="2538"/>
      <c r="OYM14" s="2538"/>
      <c r="OYN14" s="2538"/>
      <c r="OYO14" s="2538"/>
      <c r="OYP14" s="2538"/>
      <c r="OYQ14" s="2538"/>
      <c r="OYR14" s="2538"/>
      <c r="OYS14" s="2538"/>
      <c r="OYT14" s="2538"/>
      <c r="OYU14" s="2538"/>
      <c r="OYV14" s="2538"/>
      <c r="OYW14" s="2538"/>
      <c r="OYX14" s="2538"/>
      <c r="OYY14" s="2538"/>
      <c r="OYZ14" s="2538"/>
      <c r="OZA14" s="2538"/>
      <c r="OZB14" s="2538"/>
      <c r="OZC14" s="2538"/>
      <c r="OZD14" s="2538"/>
      <c r="OZE14" s="2538"/>
      <c r="OZF14" s="2538"/>
      <c r="OZG14" s="2538"/>
      <c r="OZH14" s="2538"/>
      <c r="OZI14" s="2538"/>
      <c r="OZJ14" s="2538"/>
      <c r="OZK14" s="2538"/>
      <c r="OZL14" s="2538"/>
      <c r="OZM14" s="2538"/>
      <c r="OZN14" s="2538"/>
      <c r="OZO14" s="2538"/>
      <c r="OZP14" s="2538"/>
      <c r="OZQ14" s="2538"/>
      <c r="OZR14" s="2538"/>
      <c r="OZS14" s="2538"/>
      <c r="OZT14" s="2538"/>
      <c r="OZU14" s="2538"/>
      <c r="OZV14" s="2538"/>
      <c r="OZW14" s="2538"/>
      <c r="OZX14" s="2538"/>
      <c r="OZY14" s="2538"/>
      <c r="OZZ14" s="2538"/>
      <c r="PAA14" s="2538"/>
      <c r="PAB14" s="2538"/>
      <c r="PAC14" s="2538"/>
      <c r="PAD14" s="2538"/>
      <c r="PAE14" s="2538"/>
      <c r="PAF14" s="2538"/>
      <c r="PAG14" s="2538"/>
      <c r="PAH14" s="2538"/>
      <c r="PAI14" s="2538"/>
      <c r="PAJ14" s="2538"/>
      <c r="PAK14" s="2538"/>
      <c r="PAL14" s="2538"/>
      <c r="PAM14" s="2538"/>
      <c r="PAN14" s="2538"/>
      <c r="PAO14" s="2538"/>
      <c r="PAP14" s="2538"/>
      <c r="PAQ14" s="2538"/>
      <c r="PAR14" s="2538"/>
      <c r="PAS14" s="2538"/>
      <c r="PAT14" s="2538"/>
      <c r="PAU14" s="2538"/>
      <c r="PAV14" s="2538"/>
      <c r="PAW14" s="2538"/>
      <c r="PAX14" s="2538"/>
      <c r="PAY14" s="2538"/>
      <c r="PAZ14" s="2538"/>
      <c r="PBA14" s="2538"/>
      <c r="PBB14" s="2538"/>
      <c r="PBC14" s="2538"/>
      <c r="PBD14" s="2538"/>
      <c r="PBE14" s="2538"/>
      <c r="PBF14" s="2538"/>
      <c r="PBG14" s="2538"/>
      <c r="PBH14" s="2538"/>
      <c r="PBI14" s="2538"/>
      <c r="PBJ14" s="2538"/>
      <c r="PBK14" s="2538"/>
      <c r="PBL14" s="2538"/>
      <c r="PBM14" s="2538"/>
      <c r="PBN14" s="2538"/>
      <c r="PBO14" s="2538"/>
      <c r="PBP14" s="2538"/>
      <c r="PBQ14" s="2538"/>
      <c r="PBR14" s="2538"/>
      <c r="PBS14" s="2538"/>
      <c r="PBT14" s="2538"/>
      <c r="PBU14" s="2538"/>
      <c r="PBV14" s="2538"/>
      <c r="PBW14" s="2538"/>
      <c r="PBX14" s="2538"/>
      <c r="PBY14" s="2538"/>
      <c r="PBZ14" s="2538"/>
      <c r="PCA14" s="2538"/>
      <c r="PCB14" s="2538"/>
      <c r="PCC14" s="2538"/>
      <c r="PCD14" s="2538"/>
      <c r="PCE14" s="2538"/>
      <c r="PCF14" s="2538"/>
      <c r="PCG14" s="2538"/>
      <c r="PCH14" s="2538"/>
      <c r="PCI14" s="2538"/>
      <c r="PCJ14" s="2538"/>
      <c r="PCK14" s="2538"/>
      <c r="PCL14" s="2538"/>
      <c r="PCM14" s="2538"/>
      <c r="PCN14" s="2538"/>
      <c r="PCO14" s="2538"/>
      <c r="PCP14" s="2538"/>
      <c r="PCQ14" s="2538"/>
      <c r="PCR14" s="2538"/>
      <c r="PCS14" s="2538"/>
      <c r="PCT14" s="2538"/>
      <c r="PCU14" s="2538"/>
      <c r="PCV14" s="2538"/>
      <c r="PCW14" s="2538"/>
      <c r="PCX14" s="2538"/>
      <c r="PCY14" s="2538"/>
      <c r="PCZ14" s="2538"/>
      <c r="PDA14" s="2538"/>
      <c r="PDB14" s="2538"/>
      <c r="PDC14" s="2538"/>
      <c r="PDD14" s="2538"/>
      <c r="PDE14" s="2538"/>
      <c r="PDF14" s="2538"/>
      <c r="PDG14" s="2538"/>
      <c r="PDH14" s="2538"/>
      <c r="PDI14" s="2538"/>
      <c r="PDJ14" s="2538"/>
      <c r="PDK14" s="2538"/>
      <c r="PDL14" s="2538"/>
      <c r="PDM14" s="2538"/>
      <c r="PDN14" s="2538"/>
      <c r="PDO14" s="2538"/>
      <c r="PDP14" s="2538"/>
      <c r="PDQ14" s="2538"/>
      <c r="PDR14" s="2538"/>
      <c r="PDS14" s="2538"/>
      <c r="PDT14" s="2538"/>
      <c r="PDU14" s="2538"/>
      <c r="PDV14" s="2538"/>
      <c r="PDW14" s="2538"/>
      <c r="PDX14" s="2538"/>
      <c r="PDY14" s="2538"/>
      <c r="PDZ14" s="2538"/>
      <c r="PEA14" s="2538"/>
      <c r="PEB14" s="2538"/>
      <c r="PEC14" s="2538"/>
      <c r="PED14" s="2538"/>
      <c r="PEE14" s="2538"/>
      <c r="PEF14" s="2538"/>
      <c r="PEG14" s="2538"/>
      <c r="PEH14" s="2538"/>
      <c r="PEI14" s="2538"/>
      <c r="PEJ14" s="2538"/>
      <c r="PEK14" s="2538"/>
      <c r="PEL14" s="2538"/>
      <c r="PEM14" s="2538"/>
      <c r="PEN14" s="2538"/>
      <c r="PEO14" s="2538"/>
      <c r="PEP14" s="2538"/>
      <c r="PEQ14" s="2538"/>
      <c r="PER14" s="2538"/>
      <c r="PES14" s="2538"/>
      <c r="PET14" s="2538"/>
      <c r="PEU14" s="2538"/>
      <c r="PEV14" s="2538"/>
      <c r="PEW14" s="2538"/>
      <c r="PEX14" s="2538"/>
      <c r="PEY14" s="2538"/>
      <c r="PEZ14" s="2538"/>
      <c r="PFA14" s="2538"/>
      <c r="PFB14" s="2538"/>
      <c r="PFC14" s="2538"/>
      <c r="PFD14" s="2538"/>
      <c r="PFE14" s="2538"/>
      <c r="PFF14" s="2538"/>
      <c r="PFG14" s="2538"/>
      <c r="PFH14" s="2538"/>
      <c r="PFI14" s="2538"/>
      <c r="PFJ14" s="2538"/>
      <c r="PFK14" s="2538"/>
      <c r="PFL14" s="2538"/>
      <c r="PFM14" s="2538"/>
      <c r="PFN14" s="2538"/>
      <c r="PFO14" s="2538"/>
      <c r="PFP14" s="2538"/>
      <c r="PFQ14" s="2538"/>
      <c r="PFR14" s="2538"/>
      <c r="PFS14" s="2538"/>
      <c r="PFT14" s="2538"/>
      <c r="PFU14" s="2538"/>
      <c r="PFV14" s="2538"/>
      <c r="PFW14" s="2538"/>
      <c r="PFX14" s="2538"/>
      <c r="PFY14" s="2538"/>
      <c r="PFZ14" s="2538"/>
      <c r="PGA14" s="2538"/>
      <c r="PGB14" s="2538"/>
      <c r="PGC14" s="2538"/>
      <c r="PGD14" s="2538"/>
      <c r="PGE14" s="2538"/>
      <c r="PGF14" s="2538"/>
      <c r="PGG14" s="2538"/>
      <c r="PGH14" s="2538"/>
      <c r="PGI14" s="2538"/>
      <c r="PGJ14" s="2538"/>
      <c r="PGK14" s="2538"/>
      <c r="PGL14" s="2538"/>
      <c r="PGM14" s="2538"/>
      <c r="PGN14" s="2538"/>
      <c r="PGO14" s="2538"/>
      <c r="PGP14" s="2538"/>
      <c r="PGQ14" s="2538"/>
      <c r="PGR14" s="2538"/>
      <c r="PGS14" s="2538"/>
      <c r="PGT14" s="2538"/>
      <c r="PGU14" s="2538"/>
      <c r="PGV14" s="2538"/>
      <c r="PGW14" s="2538"/>
      <c r="PGX14" s="2538"/>
      <c r="PGY14" s="2538"/>
      <c r="PGZ14" s="2538"/>
      <c r="PHA14" s="2538"/>
      <c r="PHB14" s="2538"/>
      <c r="PHC14" s="2538"/>
      <c r="PHD14" s="2538"/>
      <c r="PHE14" s="2538"/>
      <c r="PHF14" s="2538"/>
      <c r="PHG14" s="2538"/>
      <c r="PHH14" s="2538"/>
      <c r="PHI14" s="2538"/>
      <c r="PHJ14" s="2538"/>
      <c r="PHK14" s="2538"/>
      <c r="PHL14" s="2538"/>
      <c r="PHM14" s="2538"/>
      <c r="PHN14" s="2538"/>
      <c r="PHO14" s="2538"/>
      <c r="PHP14" s="2538"/>
      <c r="PHQ14" s="2538"/>
      <c r="PHR14" s="2538"/>
      <c r="PHS14" s="2538"/>
      <c r="PHT14" s="2538"/>
      <c r="PHU14" s="2538"/>
      <c r="PHV14" s="2538"/>
      <c r="PHW14" s="2538"/>
      <c r="PHX14" s="2538"/>
      <c r="PHY14" s="2538"/>
      <c r="PHZ14" s="2538"/>
      <c r="PIA14" s="2538"/>
      <c r="PIB14" s="2538"/>
      <c r="PIC14" s="2538"/>
      <c r="PID14" s="2538"/>
      <c r="PIE14" s="2538"/>
      <c r="PIF14" s="2538"/>
      <c r="PIG14" s="2538"/>
      <c r="PIH14" s="2538"/>
      <c r="PII14" s="2538"/>
      <c r="PIJ14" s="2538"/>
      <c r="PIK14" s="2538"/>
      <c r="PIL14" s="2538"/>
      <c r="PIM14" s="2538"/>
      <c r="PIN14" s="2538"/>
      <c r="PIO14" s="2538"/>
      <c r="PIP14" s="2538"/>
      <c r="PIQ14" s="2538"/>
      <c r="PIR14" s="2538"/>
      <c r="PIS14" s="2538"/>
      <c r="PIT14" s="2538"/>
      <c r="PIU14" s="2538"/>
      <c r="PIV14" s="2538"/>
      <c r="PIW14" s="2538"/>
      <c r="PIX14" s="2538"/>
      <c r="PIY14" s="2538"/>
      <c r="PIZ14" s="2538"/>
      <c r="PJA14" s="2538"/>
      <c r="PJB14" s="2538"/>
      <c r="PJC14" s="2538"/>
      <c r="PJD14" s="2538"/>
      <c r="PJE14" s="2538"/>
      <c r="PJF14" s="2538"/>
      <c r="PJG14" s="2538"/>
      <c r="PJH14" s="2538"/>
      <c r="PJI14" s="2538"/>
      <c r="PJJ14" s="2538"/>
      <c r="PJK14" s="2538"/>
      <c r="PJL14" s="2538"/>
      <c r="PJM14" s="2538"/>
      <c r="PJN14" s="2538"/>
      <c r="PJO14" s="2538"/>
      <c r="PJP14" s="2538"/>
      <c r="PJQ14" s="2538"/>
      <c r="PJR14" s="2538"/>
      <c r="PJS14" s="2538"/>
      <c r="PJT14" s="2538"/>
      <c r="PJU14" s="2538"/>
      <c r="PJV14" s="2538"/>
      <c r="PJW14" s="2538"/>
      <c r="PJX14" s="2538"/>
      <c r="PJY14" s="2538"/>
      <c r="PJZ14" s="2538"/>
      <c r="PKA14" s="2538"/>
      <c r="PKB14" s="2538"/>
      <c r="PKC14" s="2538"/>
      <c r="PKD14" s="2538"/>
      <c r="PKE14" s="2538"/>
      <c r="PKF14" s="2538"/>
      <c r="PKG14" s="2538"/>
      <c r="PKH14" s="2538"/>
      <c r="PKI14" s="2538"/>
      <c r="PKJ14" s="2538"/>
      <c r="PKK14" s="2538"/>
      <c r="PKL14" s="2538"/>
      <c r="PKM14" s="2538"/>
      <c r="PKN14" s="2538"/>
      <c r="PKO14" s="2538"/>
      <c r="PKP14" s="2538"/>
      <c r="PKQ14" s="2538"/>
      <c r="PKR14" s="2538"/>
      <c r="PKS14" s="2538"/>
      <c r="PKT14" s="2538"/>
      <c r="PKU14" s="2538"/>
      <c r="PKV14" s="2538"/>
      <c r="PKW14" s="2538"/>
      <c r="PKX14" s="2538"/>
      <c r="PKY14" s="2538"/>
      <c r="PKZ14" s="2538"/>
      <c r="PLA14" s="2538"/>
      <c r="PLB14" s="2538"/>
      <c r="PLC14" s="2538"/>
      <c r="PLD14" s="2538"/>
      <c r="PLE14" s="2538"/>
      <c r="PLF14" s="2538"/>
      <c r="PLG14" s="2538"/>
      <c r="PLH14" s="2538"/>
      <c r="PLI14" s="2538"/>
      <c r="PLJ14" s="2538"/>
      <c r="PLK14" s="2538"/>
      <c r="PLL14" s="2538"/>
      <c r="PLM14" s="2538"/>
      <c r="PLN14" s="2538"/>
      <c r="PLO14" s="2538"/>
      <c r="PLP14" s="2538"/>
      <c r="PLQ14" s="2538"/>
      <c r="PLR14" s="2538"/>
      <c r="PLS14" s="2538"/>
      <c r="PLT14" s="2538"/>
      <c r="PLU14" s="2538"/>
      <c r="PLV14" s="2538"/>
      <c r="PLW14" s="2538"/>
      <c r="PLX14" s="2538"/>
      <c r="PLY14" s="2538"/>
      <c r="PLZ14" s="2538"/>
      <c r="PMA14" s="2538"/>
      <c r="PMB14" s="2538"/>
      <c r="PMC14" s="2538"/>
      <c r="PMD14" s="2538"/>
      <c r="PME14" s="2538"/>
      <c r="PMF14" s="2538"/>
      <c r="PMG14" s="2538"/>
      <c r="PMH14" s="2538"/>
      <c r="PMI14" s="2538"/>
      <c r="PMJ14" s="2538"/>
      <c r="PMK14" s="2538"/>
      <c r="PML14" s="2538"/>
      <c r="PMM14" s="2538"/>
      <c r="PMN14" s="2538"/>
      <c r="PMO14" s="2538"/>
      <c r="PMP14" s="2538"/>
      <c r="PMQ14" s="2538"/>
      <c r="PMR14" s="2538"/>
      <c r="PMS14" s="2538"/>
      <c r="PMT14" s="2538"/>
      <c r="PMU14" s="2538"/>
      <c r="PMV14" s="2538"/>
      <c r="PMW14" s="2538"/>
      <c r="PMX14" s="2538"/>
      <c r="PMY14" s="2538"/>
      <c r="PMZ14" s="2538"/>
      <c r="PNA14" s="2538"/>
      <c r="PNB14" s="2538"/>
      <c r="PNC14" s="2538"/>
      <c r="PND14" s="2538"/>
      <c r="PNE14" s="2538"/>
      <c r="PNF14" s="2538"/>
      <c r="PNG14" s="2538"/>
      <c r="PNH14" s="2538"/>
      <c r="PNI14" s="2538"/>
      <c r="PNJ14" s="2538"/>
      <c r="PNK14" s="2538"/>
      <c r="PNL14" s="2538"/>
      <c r="PNM14" s="2538"/>
      <c r="PNN14" s="2538"/>
      <c r="PNO14" s="2538"/>
      <c r="PNP14" s="2538"/>
      <c r="PNQ14" s="2538"/>
      <c r="PNR14" s="2538"/>
      <c r="PNS14" s="2538"/>
      <c r="PNT14" s="2538"/>
      <c r="PNU14" s="2538"/>
      <c r="PNV14" s="2538"/>
      <c r="PNW14" s="2538"/>
      <c r="PNX14" s="2538"/>
      <c r="PNY14" s="2538"/>
      <c r="PNZ14" s="2538"/>
      <c r="POA14" s="2538"/>
      <c r="POB14" s="2538"/>
      <c r="POC14" s="2538"/>
      <c r="POD14" s="2538"/>
      <c r="POE14" s="2538"/>
      <c r="POF14" s="2538"/>
      <c r="POG14" s="2538"/>
      <c r="POH14" s="2538"/>
      <c r="POI14" s="2538"/>
      <c r="POJ14" s="2538"/>
      <c r="POK14" s="2538"/>
      <c r="POL14" s="2538"/>
      <c r="POM14" s="2538"/>
      <c r="PON14" s="2538"/>
      <c r="POO14" s="2538"/>
      <c r="POP14" s="2538"/>
      <c r="POQ14" s="2538"/>
      <c r="POR14" s="2538"/>
      <c r="POS14" s="2538"/>
      <c r="POT14" s="2538"/>
      <c r="POU14" s="2538"/>
      <c r="POV14" s="2538"/>
      <c r="POW14" s="2538"/>
      <c r="POX14" s="2538"/>
      <c r="POY14" s="2538"/>
      <c r="POZ14" s="2538"/>
      <c r="PPA14" s="2538"/>
      <c r="PPB14" s="2538"/>
      <c r="PPC14" s="2538"/>
      <c r="PPD14" s="2538"/>
      <c r="PPE14" s="2538"/>
      <c r="PPF14" s="2538"/>
      <c r="PPG14" s="2538"/>
      <c r="PPH14" s="2538"/>
      <c r="PPI14" s="2538"/>
      <c r="PPJ14" s="2538"/>
      <c r="PPK14" s="2538"/>
      <c r="PPL14" s="2538"/>
      <c r="PPM14" s="2538"/>
      <c r="PPN14" s="2538"/>
      <c r="PPO14" s="2538"/>
      <c r="PPP14" s="2538"/>
      <c r="PPQ14" s="2538"/>
      <c r="PPR14" s="2538"/>
      <c r="PPS14" s="2538"/>
      <c r="PPT14" s="2538"/>
      <c r="PPU14" s="2538"/>
      <c r="PPV14" s="2538"/>
      <c r="PPW14" s="2538"/>
      <c r="PPX14" s="2538"/>
      <c r="PPY14" s="2538"/>
      <c r="PPZ14" s="2538"/>
      <c r="PQA14" s="2538"/>
      <c r="PQB14" s="2538"/>
      <c r="PQC14" s="2538"/>
      <c r="PQD14" s="2538"/>
      <c r="PQE14" s="2538"/>
      <c r="PQF14" s="2538"/>
      <c r="PQG14" s="2538"/>
      <c r="PQH14" s="2538"/>
      <c r="PQI14" s="2538"/>
      <c r="PQJ14" s="2538"/>
      <c r="PQK14" s="2538"/>
      <c r="PQL14" s="2538"/>
      <c r="PQM14" s="2538"/>
      <c r="PQN14" s="2538"/>
      <c r="PQO14" s="2538"/>
      <c r="PQP14" s="2538"/>
      <c r="PQQ14" s="2538"/>
      <c r="PQR14" s="2538"/>
      <c r="PQS14" s="2538"/>
      <c r="PQT14" s="2538"/>
      <c r="PQU14" s="2538"/>
      <c r="PQV14" s="2538"/>
      <c r="PQW14" s="2538"/>
      <c r="PQX14" s="2538"/>
      <c r="PQY14" s="2538"/>
      <c r="PQZ14" s="2538"/>
      <c r="PRA14" s="2538"/>
      <c r="PRB14" s="2538"/>
      <c r="PRC14" s="2538"/>
      <c r="PRD14" s="2538"/>
      <c r="PRE14" s="2538"/>
      <c r="PRF14" s="2538"/>
      <c r="PRG14" s="2538"/>
      <c r="PRH14" s="2538"/>
      <c r="PRI14" s="2538"/>
      <c r="PRJ14" s="2538"/>
      <c r="PRK14" s="2538"/>
      <c r="PRL14" s="2538"/>
      <c r="PRM14" s="2538"/>
      <c r="PRN14" s="2538"/>
      <c r="PRO14" s="2538"/>
      <c r="PRP14" s="2538"/>
      <c r="PRQ14" s="2538"/>
      <c r="PRR14" s="2538"/>
      <c r="PRS14" s="2538"/>
      <c r="PRT14" s="2538"/>
      <c r="PRU14" s="2538"/>
      <c r="PRV14" s="2538"/>
      <c r="PRW14" s="2538"/>
      <c r="PRX14" s="2538"/>
      <c r="PRY14" s="2538"/>
      <c r="PRZ14" s="2538"/>
      <c r="PSA14" s="2538"/>
      <c r="PSB14" s="2538"/>
      <c r="PSC14" s="2538"/>
      <c r="PSD14" s="2538"/>
      <c r="PSE14" s="2538"/>
      <c r="PSF14" s="2538"/>
      <c r="PSG14" s="2538"/>
      <c r="PSH14" s="2538"/>
      <c r="PSI14" s="2538"/>
      <c r="PSJ14" s="2538"/>
      <c r="PSK14" s="2538"/>
      <c r="PSL14" s="2538"/>
      <c r="PSM14" s="2538"/>
      <c r="PSN14" s="2538"/>
      <c r="PSO14" s="2538"/>
      <c r="PSP14" s="2538"/>
      <c r="PSQ14" s="2538"/>
      <c r="PSR14" s="2538"/>
      <c r="PSS14" s="2538"/>
      <c r="PST14" s="2538"/>
      <c r="PSU14" s="2538"/>
      <c r="PSV14" s="2538"/>
      <c r="PSW14" s="2538"/>
      <c r="PSX14" s="2538"/>
      <c r="PSY14" s="2538"/>
      <c r="PSZ14" s="2538"/>
      <c r="PTA14" s="2538"/>
      <c r="PTB14" s="2538"/>
      <c r="PTC14" s="2538"/>
      <c r="PTD14" s="2538"/>
      <c r="PTE14" s="2538"/>
      <c r="PTF14" s="2538"/>
      <c r="PTG14" s="2538"/>
      <c r="PTH14" s="2538"/>
      <c r="PTI14" s="2538"/>
      <c r="PTJ14" s="2538"/>
      <c r="PTK14" s="2538"/>
      <c r="PTL14" s="2538"/>
      <c r="PTM14" s="2538"/>
      <c r="PTN14" s="2538"/>
      <c r="PTO14" s="2538"/>
      <c r="PTP14" s="2538"/>
      <c r="PTQ14" s="2538"/>
      <c r="PTR14" s="2538"/>
      <c r="PTS14" s="2538"/>
      <c r="PTT14" s="2538"/>
      <c r="PTU14" s="2538"/>
      <c r="PTV14" s="2538"/>
      <c r="PTW14" s="2538"/>
      <c r="PTX14" s="2538"/>
      <c r="PTY14" s="2538"/>
      <c r="PTZ14" s="2538"/>
      <c r="PUA14" s="2538"/>
      <c r="PUB14" s="2538"/>
      <c r="PUC14" s="2538"/>
      <c r="PUD14" s="2538"/>
      <c r="PUE14" s="2538"/>
      <c r="PUF14" s="2538"/>
      <c r="PUG14" s="2538"/>
      <c r="PUH14" s="2538"/>
      <c r="PUI14" s="2538"/>
      <c r="PUJ14" s="2538"/>
      <c r="PUK14" s="2538"/>
      <c r="PUL14" s="2538"/>
      <c r="PUM14" s="2538"/>
      <c r="PUN14" s="2538"/>
      <c r="PUO14" s="2538"/>
      <c r="PUP14" s="2538"/>
      <c r="PUQ14" s="2538"/>
      <c r="PUR14" s="2538"/>
      <c r="PUS14" s="2538"/>
      <c r="PUT14" s="2538"/>
      <c r="PUU14" s="2538"/>
      <c r="PUV14" s="2538"/>
      <c r="PUW14" s="2538"/>
      <c r="PUX14" s="2538"/>
      <c r="PUY14" s="2538"/>
      <c r="PUZ14" s="2538"/>
      <c r="PVA14" s="2538"/>
      <c r="PVB14" s="2538"/>
      <c r="PVC14" s="2538"/>
      <c r="PVD14" s="2538"/>
      <c r="PVE14" s="2538"/>
      <c r="PVF14" s="2538"/>
      <c r="PVG14" s="2538"/>
      <c r="PVH14" s="2538"/>
      <c r="PVI14" s="2538"/>
      <c r="PVJ14" s="2538"/>
      <c r="PVK14" s="2538"/>
      <c r="PVL14" s="2538"/>
      <c r="PVM14" s="2538"/>
      <c r="PVN14" s="2538"/>
      <c r="PVO14" s="2538"/>
      <c r="PVP14" s="2538"/>
      <c r="PVQ14" s="2538"/>
      <c r="PVR14" s="2538"/>
      <c r="PVS14" s="2538"/>
      <c r="PVT14" s="2538"/>
      <c r="PVU14" s="2538"/>
      <c r="PVV14" s="2538"/>
      <c r="PVW14" s="2538"/>
      <c r="PVX14" s="2538"/>
      <c r="PVY14" s="2538"/>
      <c r="PVZ14" s="2538"/>
      <c r="PWA14" s="2538"/>
      <c r="PWB14" s="2538"/>
      <c r="PWC14" s="2538"/>
      <c r="PWD14" s="2538"/>
      <c r="PWE14" s="2538"/>
      <c r="PWF14" s="2538"/>
      <c r="PWG14" s="2538"/>
      <c r="PWH14" s="2538"/>
      <c r="PWI14" s="2538"/>
      <c r="PWJ14" s="2538"/>
      <c r="PWK14" s="2538"/>
      <c r="PWL14" s="2538"/>
      <c r="PWM14" s="2538"/>
      <c r="PWN14" s="2538"/>
      <c r="PWO14" s="2538"/>
      <c r="PWP14" s="2538"/>
      <c r="PWQ14" s="2538"/>
      <c r="PWR14" s="2538"/>
      <c r="PWS14" s="2538"/>
      <c r="PWT14" s="2538"/>
      <c r="PWU14" s="2538"/>
      <c r="PWV14" s="2538"/>
      <c r="PWW14" s="2538"/>
      <c r="PWX14" s="2538"/>
      <c r="PWY14" s="2538"/>
      <c r="PWZ14" s="2538"/>
      <c r="PXA14" s="2538"/>
      <c r="PXB14" s="2538"/>
      <c r="PXC14" s="2538"/>
      <c r="PXD14" s="2538"/>
      <c r="PXE14" s="2538"/>
      <c r="PXF14" s="2538"/>
      <c r="PXG14" s="2538"/>
      <c r="PXH14" s="2538"/>
      <c r="PXI14" s="2538"/>
      <c r="PXJ14" s="2538"/>
      <c r="PXK14" s="2538"/>
      <c r="PXL14" s="2538"/>
      <c r="PXM14" s="2538"/>
      <c r="PXN14" s="2538"/>
      <c r="PXO14" s="2538"/>
      <c r="PXP14" s="2538"/>
      <c r="PXQ14" s="2538"/>
      <c r="PXR14" s="2538"/>
      <c r="PXS14" s="2538"/>
      <c r="PXT14" s="2538"/>
      <c r="PXU14" s="2538"/>
      <c r="PXV14" s="2538"/>
      <c r="PXW14" s="2538"/>
      <c r="PXX14" s="2538"/>
      <c r="PXY14" s="2538"/>
      <c r="PXZ14" s="2538"/>
      <c r="PYA14" s="2538"/>
      <c r="PYB14" s="2538"/>
      <c r="PYC14" s="2538"/>
      <c r="PYD14" s="2538"/>
      <c r="PYE14" s="2538"/>
      <c r="PYF14" s="2538"/>
      <c r="PYG14" s="2538"/>
      <c r="PYH14" s="2538"/>
      <c r="PYI14" s="2538"/>
      <c r="PYJ14" s="2538"/>
      <c r="PYK14" s="2538"/>
      <c r="PYL14" s="2538"/>
      <c r="PYM14" s="2538"/>
      <c r="PYN14" s="2538"/>
      <c r="PYO14" s="2538"/>
      <c r="PYP14" s="2538"/>
      <c r="PYQ14" s="2538"/>
      <c r="PYR14" s="2538"/>
      <c r="PYS14" s="2538"/>
      <c r="PYT14" s="2538"/>
      <c r="PYU14" s="2538"/>
      <c r="PYV14" s="2538"/>
      <c r="PYW14" s="2538"/>
      <c r="PYX14" s="2538"/>
      <c r="PYY14" s="2538"/>
      <c r="PYZ14" s="2538"/>
      <c r="PZA14" s="2538"/>
      <c r="PZB14" s="2538"/>
      <c r="PZC14" s="2538"/>
      <c r="PZD14" s="2538"/>
      <c r="PZE14" s="2538"/>
      <c r="PZF14" s="2538"/>
      <c r="PZG14" s="2538"/>
      <c r="PZH14" s="2538"/>
      <c r="PZI14" s="2538"/>
      <c r="PZJ14" s="2538"/>
      <c r="PZK14" s="2538"/>
      <c r="PZL14" s="2538"/>
      <c r="PZM14" s="2538"/>
      <c r="PZN14" s="2538"/>
      <c r="PZO14" s="2538"/>
      <c r="PZP14" s="2538"/>
      <c r="PZQ14" s="2538"/>
      <c r="PZR14" s="2538"/>
      <c r="PZS14" s="2538"/>
      <c r="PZT14" s="2538"/>
      <c r="PZU14" s="2538"/>
      <c r="PZV14" s="2538"/>
      <c r="PZW14" s="2538"/>
      <c r="PZX14" s="2538"/>
      <c r="PZY14" s="2538"/>
      <c r="PZZ14" s="2538"/>
      <c r="QAA14" s="2538"/>
      <c r="QAB14" s="2538"/>
      <c r="QAC14" s="2538"/>
      <c r="QAD14" s="2538"/>
      <c r="QAE14" s="2538"/>
      <c r="QAF14" s="2538"/>
      <c r="QAG14" s="2538"/>
      <c r="QAH14" s="2538"/>
      <c r="QAI14" s="2538"/>
      <c r="QAJ14" s="2538"/>
      <c r="QAK14" s="2538"/>
      <c r="QAL14" s="2538"/>
      <c r="QAM14" s="2538"/>
      <c r="QAN14" s="2538"/>
      <c r="QAO14" s="2538"/>
      <c r="QAP14" s="2538"/>
      <c r="QAQ14" s="2538"/>
      <c r="QAR14" s="2538"/>
      <c r="QAS14" s="2538"/>
      <c r="QAT14" s="2538"/>
      <c r="QAU14" s="2538"/>
      <c r="QAV14" s="2538"/>
      <c r="QAW14" s="2538"/>
      <c r="QAX14" s="2538"/>
      <c r="QAY14" s="2538"/>
      <c r="QAZ14" s="2538"/>
      <c r="QBA14" s="2538"/>
      <c r="QBB14" s="2538"/>
      <c r="QBC14" s="2538"/>
      <c r="QBD14" s="2538"/>
      <c r="QBE14" s="2538"/>
      <c r="QBF14" s="2538"/>
      <c r="QBG14" s="2538"/>
      <c r="QBH14" s="2538"/>
      <c r="QBI14" s="2538"/>
      <c r="QBJ14" s="2538"/>
      <c r="QBK14" s="2538"/>
      <c r="QBL14" s="2538"/>
      <c r="QBM14" s="2538"/>
      <c r="QBN14" s="2538"/>
      <c r="QBO14" s="2538"/>
      <c r="QBP14" s="2538"/>
      <c r="QBQ14" s="2538"/>
      <c r="QBR14" s="2538"/>
      <c r="QBS14" s="2538"/>
      <c r="QBT14" s="2538"/>
      <c r="QBU14" s="2538"/>
      <c r="QBV14" s="2538"/>
      <c r="QBW14" s="2538"/>
      <c r="QBX14" s="2538"/>
      <c r="QBY14" s="2538"/>
      <c r="QBZ14" s="2538"/>
      <c r="QCA14" s="2538"/>
      <c r="QCB14" s="2538"/>
      <c r="QCC14" s="2538"/>
      <c r="QCD14" s="2538"/>
      <c r="QCE14" s="2538"/>
      <c r="QCF14" s="2538"/>
      <c r="QCG14" s="2538"/>
      <c r="QCH14" s="2538"/>
      <c r="QCI14" s="2538"/>
      <c r="QCJ14" s="2538"/>
      <c r="QCK14" s="2538"/>
      <c r="QCL14" s="2538"/>
      <c r="QCM14" s="2538"/>
      <c r="QCN14" s="2538"/>
      <c r="QCO14" s="2538"/>
      <c r="QCP14" s="2538"/>
      <c r="QCQ14" s="2538"/>
      <c r="QCR14" s="2538"/>
      <c r="QCS14" s="2538"/>
      <c r="QCT14" s="2538"/>
      <c r="QCU14" s="2538"/>
      <c r="QCV14" s="2538"/>
      <c r="QCW14" s="2538"/>
      <c r="QCX14" s="2538"/>
      <c r="QCY14" s="2538"/>
      <c r="QCZ14" s="2538"/>
      <c r="QDA14" s="2538"/>
      <c r="QDB14" s="2538"/>
      <c r="QDC14" s="2538"/>
      <c r="QDD14" s="2538"/>
      <c r="QDE14" s="2538"/>
      <c r="QDF14" s="2538"/>
      <c r="QDG14" s="2538"/>
      <c r="QDH14" s="2538"/>
      <c r="QDI14" s="2538"/>
      <c r="QDJ14" s="2538"/>
      <c r="QDK14" s="2538"/>
      <c r="QDL14" s="2538"/>
      <c r="QDM14" s="2538"/>
      <c r="QDN14" s="2538"/>
      <c r="QDO14" s="2538"/>
      <c r="QDP14" s="2538"/>
      <c r="QDQ14" s="2538"/>
      <c r="QDR14" s="2538"/>
      <c r="QDS14" s="2538"/>
      <c r="QDT14" s="2538"/>
      <c r="QDU14" s="2538"/>
      <c r="QDV14" s="2538"/>
      <c r="QDW14" s="2538"/>
      <c r="QDX14" s="2538"/>
      <c r="QDY14" s="2538"/>
      <c r="QDZ14" s="2538"/>
      <c r="QEA14" s="2538"/>
      <c r="QEB14" s="2538"/>
      <c r="QEC14" s="2538"/>
      <c r="QED14" s="2538"/>
      <c r="QEE14" s="2538"/>
      <c r="QEF14" s="2538"/>
      <c r="QEG14" s="2538"/>
      <c r="QEH14" s="2538"/>
      <c r="QEI14" s="2538"/>
      <c r="QEJ14" s="2538"/>
      <c r="QEK14" s="2538"/>
      <c r="QEL14" s="2538"/>
      <c r="QEM14" s="2538"/>
      <c r="QEN14" s="2538"/>
      <c r="QEO14" s="2538"/>
      <c r="QEP14" s="2538"/>
      <c r="QEQ14" s="2538"/>
      <c r="QER14" s="2538"/>
      <c r="QES14" s="2538"/>
      <c r="QET14" s="2538"/>
      <c r="QEU14" s="2538"/>
      <c r="QEV14" s="2538"/>
      <c r="QEW14" s="2538"/>
      <c r="QEX14" s="2538"/>
      <c r="QEY14" s="2538"/>
      <c r="QEZ14" s="2538"/>
      <c r="QFA14" s="2538"/>
      <c r="QFB14" s="2538"/>
      <c r="QFC14" s="2538"/>
      <c r="QFD14" s="2538"/>
      <c r="QFE14" s="2538"/>
      <c r="QFF14" s="2538"/>
      <c r="QFG14" s="2538"/>
      <c r="QFH14" s="2538"/>
      <c r="QFI14" s="2538"/>
      <c r="QFJ14" s="2538"/>
      <c r="QFK14" s="2538"/>
      <c r="QFL14" s="2538"/>
      <c r="QFM14" s="2538"/>
      <c r="QFN14" s="2538"/>
      <c r="QFO14" s="2538"/>
      <c r="QFP14" s="2538"/>
      <c r="QFQ14" s="2538"/>
      <c r="QFR14" s="2538"/>
      <c r="QFS14" s="2538"/>
      <c r="QFT14" s="2538"/>
      <c r="QFU14" s="2538"/>
      <c r="QFV14" s="2538"/>
      <c r="QFW14" s="2538"/>
      <c r="QFX14" s="2538"/>
      <c r="QFY14" s="2538"/>
      <c r="QFZ14" s="2538"/>
      <c r="QGA14" s="2538"/>
      <c r="QGB14" s="2538"/>
      <c r="QGC14" s="2538"/>
      <c r="QGD14" s="2538"/>
      <c r="QGE14" s="2538"/>
      <c r="QGF14" s="2538"/>
      <c r="QGG14" s="2538"/>
      <c r="QGH14" s="2538"/>
      <c r="QGI14" s="2538"/>
      <c r="QGJ14" s="2538"/>
      <c r="QGK14" s="2538"/>
      <c r="QGL14" s="2538"/>
      <c r="QGM14" s="2538"/>
      <c r="QGN14" s="2538"/>
      <c r="QGO14" s="2538"/>
      <c r="QGP14" s="2538"/>
      <c r="QGQ14" s="2538"/>
      <c r="QGR14" s="2538"/>
      <c r="QGS14" s="2538"/>
      <c r="QGT14" s="2538"/>
      <c r="QGU14" s="2538"/>
      <c r="QGV14" s="2538"/>
      <c r="QGW14" s="2538"/>
      <c r="QGX14" s="2538"/>
      <c r="QGY14" s="2538"/>
      <c r="QGZ14" s="2538"/>
      <c r="QHA14" s="2538"/>
      <c r="QHB14" s="2538"/>
      <c r="QHC14" s="2538"/>
      <c r="QHD14" s="2538"/>
      <c r="QHE14" s="2538"/>
      <c r="QHF14" s="2538"/>
      <c r="QHG14" s="2538"/>
      <c r="QHH14" s="2538"/>
      <c r="QHI14" s="2538"/>
      <c r="QHJ14" s="2538"/>
      <c r="QHK14" s="2538"/>
      <c r="QHL14" s="2538"/>
      <c r="QHM14" s="2538"/>
      <c r="QHN14" s="2538"/>
      <c r="QHO14" s="2538"/>
      <c r="QHP14" s="2538"/>
      <c r="QHQ14" s="2538"/>
      <c r="QHR14" s="2538"/>
      <c r="QHS14" s="2538"/>
      <c r="QHT14" s="2538"/>
      <c r="QHU14" s="2538"/>
      <c r="QHV14" s="2538"/>
      <c r="QHW14" s="2538"/>
      <c r="QHX14" s="2538"/>
      <c r="QHY14" s="2538"/>
      <c r="QHZ14" s="2538"/>
      <c r="QIA14" s="2538"/>
      <c r="QIB14" s="2538"/>
      <c r="QIC14" s="2538"/>
      <c r="QID14" s="2538"/>
      <c r="QIE14" s="2538"/>
      <c r="QIF14" s="2538"/>
      <c r="QIG14" s="2538"/>
      <c r="QIH14" s="2538"/>
      <c r="QII14" s="2538"/>
      <c r="QIJ14" s="2538"/>
      <c r="QIK14" s="2538"/>
      <c r="QIL14" s="2538"/>
      <c r="QIM14" s="2538"/>
      <c r="QIN14" s="2538"/>
      <c r="QIO14" s="2538"/>
      <c r="QIP14" s="2538"/>
      <c r="QIQ14" s="2538"/>
      <c r="QIR14" s="2538"/>
      <c r="QIS14" s="2538"/>
      <c r="QIT14" s="2538"/>
      <c r="QIU14" s="2538"/>
      <c r="QIV14" s="2538"/>
      <c r="QIW14" s="2538"/>
      <c r="QIX14" s="2538"/>
      <c r="QIY14" s="2538"/>
      <c r="QIZ14" s="2538"/>
      <c r="QJA14" s="2538"/>
      <c r="QJB14" s="2538"/>
      <c r="QJC14" s="2538"/>
      <c r="QJD14" s="2538"/>
      <c r="QJE14" s="2538"/>
      <c r="QJF14" s="2538"/>
      <c r="QJG14" s="2538"/>
      <c r="QJH14" s="2538"/>
      <c r="QJI14" s="2538"/>
      <c r="QJJ14" s="2538"/>
      <c r="QJK14" s="2538"/>
      <c r="QJL14" s="2538"/>
      <c r="QJM14" s="2538"/>
      <c r="QJN14" s="2538"/>
      <c r="QJO14" s="2538"/>
      <c r="QJP14" s="2538"/>
      <c r="QJQ14" s="2538"/>
      <c r="QJR14" s="2538"/>
      <c r="QJS14" s="2538"/>
      <c r="QJT14" s="2538"/>
      <c r="QJU14" s="2538"/>
      <c r="QJV14" s="2538"/>
      <c r="QJW14" s="2538"/>
      <c r="QJX14" s="2538"/>
      <c r="QJY14" s="2538"/>
      <c r="QJZ14" s="2538"/>
      <c r="QKA14" s="2538"/>
      <c r="QKB14" s="2538"/>
      <c r="QKC14" s="2538"/>
      <c r="QKD14" s="2538"/>
      <c r="QKE14" s="2538"/>
      <c r="QKF14" s="2538"/>
      <c r="QKG14" s="2538"/>
      <c r="QKH14" s="2538"/>
      <c r="QKI14" s="2538"/>
      <c r="QKJ14" s="2538"/>
      <c r="QKK14" s="2538"/>
      <c r="QKL14" s="2538"/>
      <c r="QKM14" s="2538"/>
      <c r="QKN14" s="2538"/>
      <c r="QKO14" s="2538"/>
      <c r="QKP14" s="2538"/>
      <c r="QKQ14" s="2538"/>
      <c r="QKR14" s="2538"/>
      <c r="QKS14" s="2538"/>
      <c r="QKT14" s="2538"/>
      <c r="QKU14" s="2538"/>
      <c r="QKV14" s="2538"/>
      <c r="QKW14" s="2538"/>
      <c r="QKX14" s="2538"/>
      <c r="QKY14" s="2538"/>
      <c r="QKZ14" s="2538"/>
      <c r="QLA14" s="2538"/>
      <c r="QLB14" s="2538"/>
      <c r="QLC14" s="2538"/>
      <c r="QLD14" s="2538"/>
      <c r="QLE14" s="2538"/>
      <c r="QLF14" s="2538"/>
      <c r="QLG14" s="2538"/>
      <c r="QLH14" s="2538"/>
      <c r="QLI14" s="2538"/>
      <c r="QLJ14" s="2538"/>
      <c r="QLK14" s="2538"/>
      <c r="QLL14" s="2538"/>
      <c r="QLM14" s="2538"/>
      <c r="QLN14" s="2538"/>
      <c r="QLO14" s="2538"/>
      <c r="QLP14" s="2538"/>
      <c r="QLQ14" s="2538"/>
      <c r="QLR14" s="2538"/>
      <c r="QLS14" s="2538"/>
      <c r="QLT14" s="2538"/>
      <c r="QLU14" s="2538"/>
      <c r="QLV14" s="2538"/>
      <c r="QLW14" s="2538"/>
      <c r="QLX14" s="2538"/>
      <c r="QLY14" s="2538"/>
      <c r="QLZ14" s="2538"/>
      <c r="QMA14" s="2538"/>
      <c r="QMB14" s="2538"/>
      <c r="QMC14" s="2538"/>
      <c r="QMD14" s="2538"/>
      <c r="QME14" s="2538"/>
      <c r="QMF14" s="2538"/>
      <c r="QMG14" s="2538"/>
      <c r="QMH14" s="2538"/>
      <c r="QMI14" s="2538"/>
      <c r="QMJ14" s="2538"/>
      <c r="QMK14" s="2538"/>
      <c r="QML14" s="2538"/>
      <c r="QMM14" s="2538"/>
      <c r="QMN14" s="2538"/>
      <c r="QMO14" s="2538"/>
      <c r="QMP14" s="2538"/>
      <c r="QMQ14" s="2538"/>
      <c r="QMR14" s="2538"/>
      <c r="QMS14" s="2538"/>
      <c r="QMT14" s="2538"/>
      <c r="QMU14" s="2538"/>
      <c r="QMV14" s="2538"/>
      <c r="QMW14" s="2538"/>
      <c r="QMX14" s="2538"/>
      <c r="QMY14" s="2538"/>
      <c r="QMZ14" s="2538"/>
      <c r="QNA14" s="2538"/>
      <c r="QNB14" s="2538"/>
      <c r="QNC14" s="2538"/>
      <c r="QND14" s="2538"/>
      <c r="QNE14" s="2538"/>
      <c r="QNF14" s="2538"/>
      <c r="QNG14" s="2538"/>
      <c r="QNH14" s="2538"/>
      <c r="QNI14" s="2538"/>
      <c r="QNJ14" s="2538"/>
      <c r="QNK14" s="2538"/>
      <c r="QNL14" s="2538"/>
      <c r="QNM14" s="2538"/>
      <c r="QNN14" s="2538"/>
      <c r="QNO14" s="2538"/>
      <c r="QNP14" s="2538"/>
      <c r="QNQ14" s="2538"/>
      <c r="QNR14" s="2538"/>
      <c r="QNS14" s="2538"/>
      <c r="QNT14" s="2538"/>
      <c r="QNU14" s="2538"/>
      <c r="QNV14" s="2538"/>
      <c r="QNW14" s="2538"/>
      <c r="QNX14" s="2538"/>
      <c r="QNY14" s="2538"/>
      <c r="QNZ14" s="2538"/>
      <c r="QOA14" s="2538"/>
      <c r="QOB14" s="2538"/>
      <c r="QOC14" s="2538"/>
      <c r="QOD14" s="2538"/>
      <c r="QOE14" s="2538"/>
      <c r="QOF14" s="2538"/>
      <c r="QOG14" s="2538"/>
      <c r="QOH14" s="2538"/>
      <c r="QOI14" s="2538"/>
      <c r="QOJ14" s="2538"/>
      <c r="QOK14" s="2538"/>
      <c r="QOL14" s="2538"/>
      <c r="QOM14" s="2538"/>
      <c r="QON14" s="2538"/>
      <c r="QOO14" s="2538"/>
      <c r="QOP14" s="2538"/>
      <c r="QOQ14" s="2538"/>
      <c r="QOR14" s="2538"/>
      <c r="QOS14" s="2538"/>
      <c r="QOT14" s="2538"/>
      <c r="QOU14" s="2538"/>
      <c r="QOV14" s="2538"/>
      <c r="QOW14" s="2538"/>
      <c r="QOX14" s="2538"/>
      <c r="QOY14" s="2538"/>
      <c r="QOZ14" s="2538"/>
      <c r="QPA14" s="2538"/>
      <c r="QPB14" s="2538"/>
      <c r="QPC14" s="2538"/>
      <c r="QPD14" s="2538"/>
      <c r="QPE14" s="2538"/>
      <c r="QPF14" s="2538"/>
      <c r="QPG14" s="2538"/>
      <c r="QPH14" s="2538"/>
      <c r="QPI14" s="2538"/>
      <c r="QPJ14" s="2538"/>
      <c r="QPK14" s="2538"/>
      <c r="QPL14" s="2538"/>
      <c r="QPM14" s="2538"/>
      <c r="QPN14" s="2538"/>
      <c r="QPO14" s="2538"/>
      <c r="QPP14" s="2538"/>
      <c r="QPQ14" s="2538"/>
      <c r="QPR14" s="2538"/>
      <c r="QPS14" s="2538"/>
      <c r="QPT14" s="2538"/>
      <c r="QPU14" s="2538"/>
      <c r="QPV14" s="2538"/>
      <c r="QPW14" s="2538"/>
      <c r="QPX14" s="2538"/>
      <c r="QPY14" s="2538"/>
      <c r="QPZ14" s="2538"/>
      <c r="QQA14" s="2538"/>
      <c r="QQB14" s="2538"/>
      <c r="QQC14" s="2538"/>
      <c r="QQD14" s="2538"/>
      <c r="QQE14" s="2538"/>
      <c r="QQF14" s="2538"/>
      <c r="QQG14" s="2538"/>
      <c r="QQH14" s="2538"/>
      <c r="QQI14" s="2538"/>
      <c r="QQJ14" s="2538"/>
      <c r="QQK14" s="2538"/>
      <c r="QQL14" s="2538"/>
      <c r="QQM14" s="2538"/>
      <c r="QQN14" s="2538"/>
      <c r="QQO14" s="2538"/>
      <c r="QQP14" s="2538"/>
      <c r="QQQ14" s="2538"/>
      <c r="QQR14" s="2538"/>
      <c r="QQS14" s="2538"/>
      <c r="QQT14" s="2538"/>
      <c r="QQU14" s="2538"/>
      <c r="QQV14" s="2538"/>
      <c r="QQW14" s="2538"/>
      <c r="QQX14" s="2538"/>
      <c r="QQY14" s="2538"/>
      <c r="QQZ14" s="2538"/>
      <c r="QRA14" s="2538"/>
      <c r="QRB14" s="2538"/>
      <c r="QRC14" s="2538"/>
      <c r="QRD14" s="2538"/>
      <c r="QRE14" s="2538"/>
      <c r="QRF14" s="2538"/>
      <c r="QRG14" s="2538"/>
      <c r="QRH14" s="2538"/>
      <c r="QRI14" s="2538"/>
      <c r="QRJ14" s="2538"/>
      <c r="QRK14" s="2538"/>
      <c r="QRL14" s="2538"/>
      <c r="QRM14" s="2538"/>
      <c r="QRN14" s="2538"/>
      <c r="QRO14" s="2538"/>
      <c r="QRP14" s="2538"/>
      <c r="QRQ14" s="2538"/>
      <c r="QRR14" s="2538"/>
      <c r="QRS14" s="2538"/>
      <c r="QRT14" s="2538"/>
      <c r="QRU14" s="2538"/>
      <c r="QRV14" s="2538"/>
      <c r="QRW14" s="2538"/>
      <c r="QRX14" s="2538"/>
      <c r="QRY14" s="2538"/>
      <c r="QRZ14" s="2538"/>
      <c r="QSA14" s="2538"/>
      <c r="QSB14" s="2538"/>
      <c r="QSC14" s="2538"/>
      <c r="QSD14" s="2538"/>
      <c r="QSE14" s="2538"/>
      <c r="QSF14" s="2538"/>
      <c r="QSG14" s="2538"/>
      <c r="QSH14" s="2538"/>
      <c r="QSI14" s="2538"/>
      <c r="QSJ14" s="2538"/>
      <c r="QSK14" s="2538"/>
      <c r="QSL14" s="2538"/>
      <c r="QSM14" s="2538"/>
      <c r="QSN14" s="2538"/>
      <c r="QSO14" s="2538"/>
      <c r="QSP14" s="2538"/>
      <c r="QSQ14" s="2538"/>
      <c r="QSR14" s="2538"/>
      <c r="QSS14" s="2538"/>
      <c r="QST14" s="2538"/>
      <c r="QSU14" s="2538"/>
      <c r="QSV14" s="2538"/>
      <c r="QSW14" s="2538"/>
      <c r="QSX14" s="2538"/>
      <c r="QSY14" s="2538"/>
      <c r="QSZ14" s="2538"/>
      <c r="QTA14" s="2538"/>
      <c r="QTB14" s="2538"/>
      <c r="QTC14" s="2538"/>
      <c r="QTD14" s="2538"/>
      <c r="QTE14" s="2538"/>
      <c r="QTF14" s="2538"/>
      <c r="QTG14" s="2538"/>
      <c r="QTH14" s="2538"/>
      <c r="QTI14" s="2538"/>
      <c r="QTJ14" s="2538"/>
      <c r="QTK14" s="2538"/>
      <c r="QTL14" s="2538"/>
      <c r="QTM14" s="2538"/>
      <c r="QTN14" s="2538"/>
      <c r="QTO14" s="2538"/>
      <c r="QTP14" s="2538"/>
      <c r="QTQ14" s="2538"/>
      <c r="QTR14" s="2538"/>
      <c r="QTS14" s="2538"/>
      <c r="QTT14" s="2538"/>
      <c r="QTU14" s="2538"/>
      <c r="QTV14" s="2538"/>
      <c r="QTW14" s="2538"/>
      <c r="QTX14" s="2538"/>
      <c r="QTY14" s="2538"/>
      <c r="QTZ14" s="2538"/>
      <c r="QUA14" s="2538"/>
      <c r="QUB14" s="2538"/>
      <c r="QUC14" s="2538"/>
      <c r="QUD14" s="2538"/>
      <c r="QUE14" s="2538"/>
      <c r="QUF14" s="2538"/>
      <c r="QUG14" s="2538"/>
      <c r="QUH14" s="2538"/>
      <c r="QUI14" s="2538"/>
      <c r="QUJ14" s="2538"/>
      <c r="QUK14" s="2538"/>
      <c r="QUL14" s="2538"/>
      <c r="QUM14" s="2538"/>
      <c r="QUN14" s="2538"/>
      <c r="QUO14" s="2538"/>
      <c r="QUP14" s="2538"/>
      <c r="QUQ14" s="2538"/>
      <c r="QUR14" s="2538"/>
      <c r="QUS14" s="2538"/>
      <c r="QUT14" s="2538"/>
      <c r="QUU14" s="2538"/>
      <c r="QUV14" s="2538"/>
      <c r="QUW14" s="2538"/>
      <c r="QUX14" s="2538"/>
      <c r="QUY14" s="2538"/>
      <c r="QUZ14" s="2538"/>
      <c r="QVA14" s="2538"/>
      <c r="QVB14" s="2538"/>
      <c r="QVC14" s="2538"/>
      <c r="QVD14" s="2538"/>
      <c r="QVE14" s="2538"/>
      <c r="QVF14" s="2538"/>
      <c r="QVG14" s="2538"/>
      <c r="QVH14" s="2538"/>
      <c r="QVI14" s="2538"/>
      <c r="QVJ14" s="2538"/>
      <c r="QVK14" s="2538"/>
      <c r="QVL14" s="2538"/>
      <c r="QVM14" s="2538"/>
      <c r="QVN14" s="2538"/>
      <c r="QVO14" s="2538"/>
      <c r="QVP14" s="2538"/>
      <c r="QVQ14" s="2538"/>
      <c r="QVR14" s="2538"/>
      <c r="QVS14" s="2538"/>
      <c r="QVT14" s="2538"/>
      <c r="QVU14" s="2538"/>
      <c r="QVV14" s="2538"/>
      <c r="QVW14" s="2538"/>
      <c r="QVX14" s="2538"/>
      <c r="QVY14" s="2538"/>
      <c r="QVZ14" s="2538"/>
      <c r="QWA14" s="2538"/>
      <c r="QWB14" s="2538"/>
      <c r="QWC14" s="2538"/>
      <c r="QWD14" s="2538"/>
      <c r="QWE14" s="2538"/>
      <c r="QWF14" s="2538"/>
      <c r="QWG14" s="2538"/>
      <c r="QWH14" s="2538"/>
      <c r="QWI14" s="2538"/>
      <c r="QWJ14" s="2538"/>
      <c r="QWK14" s="2538"/>
      <c r="QWL14" s="2538"/>
      <c r="QWM14" s="2538"/>
      <c r="QWN14" s="2538"/>
      <c r="QWO14" s="2538"/>
      <c r="QWP14" s="2538"/>
      <c r="QWQ14" s="2538"/>
      <c r="QWR14" s="2538"/>
      <c r="QWS14" s="2538"/>
      <c r="QWT14" s="2538"/>
      <c r="QWU14" s="2538"/>
      <c r="QWV14" s="2538"/>
      <c r="QWW14" s="2538"/>
      <c r="QWX14" s="2538"/>
      <c r="QWY14" s="2538"/>
      <c r="QWZ14" s="2538"/>
      <c r="QXA14" s="2538"/>
      <c r="QXB14" s="2538"/>
      <c r="QXC14" s="2538"/>
      <c r="QXD14" s="2538"/>
      <c r="QXE14" s="2538"/>
      <c r="QXF14" s="2538"/>
      <c r="QXG14" s="2538"/>
      <c r="QXH14" s="2538"/>
      <c r="QXI14" s="2538"/>
      <c r="QXJ14" s="2538"/>
      <c r="QXK14" s="2538"/>
      <c r="QXL14" s="2538"/>
      <c r="QXM14" s="2538"/>
      <c r="QXN14" s="2538"/>
      <c r="QXO14" s="2538"/>
      <c r="QXP14" s="2538"/>
      <c r="QXQ14" s="2538"/>
      <c r="QXR14" s="2538"/>
      <c r="QXS14" s="2538"/>
      <c r="QXT14" s="2538"/>
      <c r="QXU14" s="2538"/>
      <c r="QXV14" s="2538"/>
      <c r="QXW14" s="2538"/>
      <c r="QXX14" s="2538"/>
      <c r="QXY14" s="2538"/>
      <c r="QXZ14" s="2538"/>
      <c r="QYA14" s="2538"/>
      <c r="QYB14" s="2538"/>
      <c r="QYC14" s="2538"/>
      <c r="QYD14" s="2538"/>
      <c r="QYE14" s="2538"/>
      <c r="QYF14" s="2538"/>
      <c r="QYG14" s="2538"/>
      <c r="QYH14" s="2538"/>
      <c r="QYI14" s="2538"/>
      <c r="QYJ14" s="2538"/>
      <c r="QYK14" s="2538"/>
      <c r="QYL14" s="2538"/>
      <c r="QYM14" s="2538"/>
      <c r="QYN14" s="2538"/>
      <c r="QYO14" s="2538"/>
      <c r="QYP14" s="2538"/>
      <c r="QYQ14" s="2538"/>
      <c r="QYR14" s="2538"/>
      <c r="QYS14" s="2538"/>
      <c r="QYT14" s="2538"/>
      <c r="QYU14" s="2538"/>
      <c r="QYV14" s="2538"/>
      <c r="QYW14" s="2538"/>
      <c r="QYX14" s="2538"/>
      <c r="QYY14" s="2538"/>
      <c r="QYZ14" s="2538"/>
      <c r="QZA14" s="2538"/>
      <c r="QZB14" s="2538"/>
      <c r="QZC14" s="2538"/>
      <c r="QZD14" s="2538"/>
      <c r="QZE14" s="2538"/>
      <c r="QZF14" s="2538"/>
      <c r="QZG14" s="2538"/>
      <c r="QZH14" s="2538"/>
      <c r="QZI14" s="2538"/>
      <c r="QZJ14" s="2538"/>
      <c r="QZK14" s="2538"/>
      <c r="QZL14" s="2538"/>
      <c r="QZM14" s="2538"/>
      <c r="QZN14" s="2538"/>
      <c r="QZO14" s="2538"/>
      <c r="QZP14" s="2538"/>
      <c r="QZQ14" s="2538"/>
      <c r="QZR14" s="2538"/>
      <c r="QZS14" s="2538"/>
      <c r="QZT14" s="2538"/>
      <c r="QZU14" s="2538"/>
      <c r="QZV14" s="2538"/>
      <c r="QZW14" s="2538"/>
      <c r="QZX14" s="2538"/>
      <c r="QZY14" s="2538"/>
      <c r="QZZ14" s="2538"/>
      <c r="RAA14" s="2538"/>
      <c r="RAB14" s="2538"/>
      <c r="RAC14" s="2538"/>
      <c r="RAD14" s="2538"/>
      <c r="RAE14" s="2538"/>
      <c r="RAF14" s="2538"/>
      <c r="RAG14" s="2538"/>
      <c r="RAH14" s="2538"/>
      <c r="RAI14" s="2538"/>
      <c r="RAJ14" s="2538"/>
      <c r="RAK14" s="2538"/>
      <c r="RAL14" s="2538"/>
      <c r="RAM14" s="2538"/>
      <c r="RAN14" s="2538"/>
      <c r="RAO14" s="2538"/>
      <c r="RAP14" s="2538"/>
      <c r="RAQ14" s="2538"/>
      <c r="RAR14" s="2538"/>
      <c r="RAS14" s="2538"/>
      <c r="RAT14" s="2538"/>
      <c r="RAU14" s="2538"/>
      <c r="RAV14" s="2538"/>
      <c r="RAW14" s="2538"/>
      <c r="RAX14" s="2538"/>
      <c r="RAY14" s="2538"/>
      <c r="RAZ14" s="2538"/>
      <c r="RBA14" s="2538"/>
      <c r="RBB14" s="2538"/>
      <c r="RBC14" s="2538"/>
      <c r="RBD14" s="2538"/>
      <c r="RBE14" s="2538"/>
      <c r="RBF14" s="2538"/>
      <c r="RBG14" s="2538"/>
      <c r="RBH14" s="2538"/>
      <c r="RBI14" s="2538"/>
      <c r="RBJ14" s="2538"/>
      <c r="RBK14" s="2538"/>
      <c r="RBL14" s="2538"/>
      <c r="RBM14" s="2538"/>
      <c r="RBN14" s="2538"/>
      <c r="RBO14" s="2538"/>
      <c r="RBP14" s="2538"/>
      <c r="RBQ14" s="2538"/>
      <c r="RBR14" s="2538"/>
      <c r="RBS14" s="2538"/>
      <c r="RBT14" s="2538"/>
      <c r="RBU14" s="2538"/>
      <c r="RBV14" s="2538"/>
      <c r="RBW14" s="2538"/>
      <c r="RBX14" s="2538"/>
      <c r="RBY14" s="2538"/>
      <c r="RBZ14" s="2538"/>
      <c r="RCA14" s="2538"/>
      <c r="RCB14" s="2538"/>
      <c r="RCC14" s="2538"/>
      <c r="RCD14" s="2538"/>
      <c r="RCE14" s="2538"/>
      <c r="RCF14" s="2538"/>
      <c r="RCG14" s="2538"/>
      <c r="RCH14" s="2538"/>
      <c r="RCI14" s="2538"/>
      <c r="RCJ14" s="2538"/>
      <c r="RCK14" s="2538"/>
      <c r="RCL14" s="2538"/>
      <c r="RCM14" s="2538"/>
      <c r="RCN14" s="2538"/>
      <c r="RCO14" s="2538"/>
      <c r="RCP14" s="2538"/>
      <c r="RCQ14" s="2538"/>
      <c r="RCR14" s="2538"/>
      <c r="RCS14" s="2538"/>
      <c r="RCT14" s="2538"/>
      <c r="RCU14" s="2538"/>
      <c r="RCV14" s="2538"/>
      <c r="RCW14" s="2538"/>
      <c r="RCX14" s="2538"/>
      <c r="RCY14" s="2538"/>
      <c r="RCZ14" s="2538"/>
      <c r="RDA14" s="2538"/>
      <c r="RDB14" s="2538"/>
      <c r="RDC14" s="2538"/>
      <c r="RDD14" s="2538"/>
      <c r="RDE14" s="2538"/>
      <c r="RDF14" s="2538"/>
      <c r="RDG14" s="2538"/>
      <c r="RDH14" s="2538"/>
      <c r="RDI14" s="2538"/>
      <c r="RDJ14" s="2538"/>
      <c r="RDK14" s="2538"/>
      <c r="RDL14" s="2538"/>
      <c r="RDM14" s="2538"/>
      <c r="RDN14" s="2538"/>
      <c r="RDO14" s="2538"/>
      <c r="RDP14" s="2538"/>
      <c r="RDQ14" s="2538"/>
      <c r="RDR14" s="2538"/>
      <c r="RDS14" s="2538"/>
      <c r="RDT14" s="2538"/>
      <c r="RDU14" s="2538"/>
      <c r="RDV14" s="2538"/>
      <c r="RDW14" s="2538"/>
      <c r="RDX14" s="2538"/>
      <c r="RDY14" s="2538"/>
      <c r="RDZ14" s="2538"/>
      <c r="REA14" s="2538"/>
      <c r="REB14" s="2538"/>
      <c r="REC14" s="2538"/>
      <c r="RED14" s="2538"/>
      <c r="REE14" s="2538"/>
      <c r="REF14" s="2538"/>
      <c r="REG14" s="2538"/>
      <c r="REH14" s="2538"/>
      <c r="REI14" s="2538"/>
      <c r="REJ14" s="2538"/>
      <c r="REK14" s="2538"/>
      <c r="REL14" s="2538"/>
      <c r="REM14" s="2538"/>
      <c r="REN14" s="2538"/>
      <c r="REO14" s="2538"/>
      <c r="REP14" s="2538"/>
      <c r="REQ14" s="2538"/>
      <c r="RER14" s="2538"/>
      <c r="RES14" s="2538"/>
      <c r="RET14" s="2538"/>
      <c r="REU14" s="2538"/>
      <c r="REV14" s="2538"/>
      <c r="REW14" s="2538"/>
      <c r="REX14" s="2538"/>
      <c r="REY14" s="2538"/>
      <c r="REZ14" s="2538"/>
      <c r="RFA14" s="2538"/>
      <c r="RFB14" s="2538"/>
      <c r="RFC14" s="2538"/>
      <c r="RFD14" s="2538"/>
      <c r="RFE14" s="2538"/>
      <c r="RFF14" s="2538"/>
      <c r="RFG14" s="2538"/>
      <c r="RFH14" s="2538"/>
      <c r="RFI14" s="2538"/>
      <c r="RFJ14" s="2538"/>
      <c r="RFK14" s="2538"/>
      <c r="RFL14" s="2538"/>
      <c r="RFM14" s="2538"/>
      <c r="RFN14" s="2538"/>
      <c r="RFO14" s="2538"/>
      <c r="RFP14" s="2538"/>
      <c r="RFQ14" s="2538"/>
      <c r="RFR14" s="2538"/>
      <c r="RFS14" s="2538"/>
      <c r="RFT14" s="2538"/>
      <c r="RFU14" s="2538"/>
      <c r="RFV14" s="2538"/>
      <c r="RFW14" s="2538"/>
      <c r="RFX14" s="2538"/>
      <c r="RFY14" s="2538"/>
      <c r="RFZ14" s="2538"/>
      <c r="RGA14" s="2538"/>
      <c r="RGB14" s="2538"/>
      <c r="RGC14" s="2538"/>
      <c r="RGD14" s="2538"/>
      <c r="RGE14" s="2538"/>
      <c r="RGF14" s="2538"/>
      <c r="RGG14" s="2538"/>
      <c r="RGH14" s="2538"/>
      <c r="RGI14" s="2538"/>
      <c r="RGJ14" s="2538"/>
      <c r="RGK14" s="2538"/>
      <c r="RGL14" s="2538"/>
      <c r="RGM14" s="2538"/>
      <c r="RGN14" s="2538"/>
      <c r="RGO14" s="2538"/>
      <c r="RGP14" s="2538"/>
      <c r="RGQ14" s="2538"/>
      <c r="RGR14" s="2538"/>
      <c r="RGS14" s="2538"/>
      <c r="RGT14" s="2538"/>
      <c r="RGU14" s="2538"/>
      <c r="RGV14" s="2538"/>
      <c r="RGW14" s="2538"/>
      <c r="RGX14" s="2538"/>
      <c r="RGY14" s="2538"/>
      <c r="RGZ14" s="2538"/>
      <c r="RHA14" s="2538"/>
      <c r="RHB14" s="2538"/>
      <c r="RHC14" s="2538"/>
      <c r="RHD14" s="2538"/>
      <c r="RHE14" s="2538"/>
      <c r="RHF14" s="2538"/>
      <c r="RHG14" s="2538"/>
      <c r="RHH14" s="2538"/>
      <c r="RHI14" s="2538"/>
      <c r="RHJ14" s="2538"/>
      <c r="RHK14" s="2538"/>
      <c r="RHL14" s="2538"/>
      <c r="RHM14" s="2538"/>
      <c r="RHN14" s="2538"/>
      <c r="RHO14" s="2538"/>
      <c r="RHP14" s="2538"/>
      <c r="RHQ14" s="2538"/>
      <c r="RHR14" s="2538"/>
      <c r="RHS14" s="2538"/>
      <c r="RHT14" s="2538"/>
      <c r="RHU14" s="2538"/>
      <c r="RHV14" s="2538"/>
      <c r="RHW14" s="2538"/>
      <c r="RHX14" s="2538"/>
      <c r="RHY14" s="2538"/>
      <c r="RHZ14" s="2538"/>
      <c r="RIA14" s="2538"/>
      <c r="RIB14" s="2538"/>
      <c r="RIC14" s="2538"/>
      <c r="RID14" s="2538"/>
      <c r="RIE14" s="2538"/>
      <c r="RIF14" s="2538"/>
      <c r="RIG14" s="2538"/>
      <c r="RIH14" s="2538"/>
      <c r="RII14" s="2538"/>
      <c r="RIJ14" s="2538"/>
      <c r="RIK14" s="2538"/>
      <c r="RIL14" s="2538"/>
      <c r="RIM14" s="2538"/>
      <c r="RIN14" s="2538"/>
      <c r="RIO14" s="2538"/>
      <c r="RIP14" s="2538"/>
      <c r="RIQ14" s="2538"/>
      <c r="RIR14" s="2538"/>
      <c r="RIS14" s="2538"/>
      <c r="RIT14" s="2538"/>
      <c r="RIU14" s="2538"/>
      <c r="RIV14" s="2538"/>
      <c r="RIW14" s="2538"/>
      <c r="RIX14" s="2538"/>
      <c r="RIY14" s="2538"/>
      <c r="RIZ14" s="2538"/>
      <c r="RJA14" s="2538"/>
      <c r="RJB14" s="2538"/>
      <c r="RJC14" s="2538"/>
      <c r="RJD14" s="2538"/>
      <c r="RJE14" s="2538"/>
      <c r="RJF14" s="2538"/>
      <c r="RJG14" s="2538"/>
      <c r="RJH14" s="2538"/>
      <c r="RJI14" s="2538"/>
      <c r="RJJ14" s="2538"/>
      <c r="RJK14" s="2538"/>
      <c r="RJL14" s="2538"/>
      <c r="RJM14" s="2538"/>
      <c r="RJN14" s="2538"/>
      <c r="RJO14" s="2538"/>
      <c r="RJP14" s="2538"/>
      <c r="RJQ14" s="2538"/>
      <c r="RJR14" s="2538"/>
      <c r="RJS14" s="2538"/>
      <c r="RJT14" s="2538"/>
      <c r="RJU14" s="2538"/>
      <c r="RJV14" s="2538"/>
      <c r="RJW14" s="2538"/>
      <c r="RJX14" s="2538"/>
      <c r="RJY14" s="2538"/>
      <c r="RJZ14" s="2538"/>
      <c r="RKA14" s="2538"/>
      <c r="RKB14" s="2538"/>
      <c r="RKC14" s="2538"/>
      <c r="RKD14" s="2538"/>
      <c r="RKE14" s="2538"/>
      <c r="RKF14" s="2538"/>
      <c r="RKG14" s="2538"/>
      <c r="RKH14" s="2538"/>
      <c r="RKI14" s="2538"/>
      <c r="RKJ14" s="2538"/>
      <c r="RKK14" s="2538"/>
      <c r="RKL14" s="2538"/>
      <c r="RKM14" s="2538"/>
      <c r="RKN14" s="2538"/>
      <c r="RKO14" s="2538"/>
      <c r="RKP14" s="2538"/>
      <c r="RKQ14" s="2538"/>
      <c r="RKR14" s="2538"/>
      <c r="RKS14" s="2538"/>
      <c r="RKT14" s="2538"/>
      <c r="RKU14" s="2538"/>
      <c r="RKV14" s="2538"/>
      <c r="RKW14" s="2538"/>
      <c r="RKX14" s="2538"/>
      <c r="RKY14" s="2538"/>
      <c r="RKZ14" s="2538"/>
      <c r="RLA14" s="2538"/>
      <c r="RLB14" s="2538"/>
      <c r="RLC14" s="2538"/>
      <c r="RLD14" s="2538"/>
      <c r="RLE14" s="2538"/>
      <c r="RLF14" s="2538"/>
      <c r="RLG14" s="2538"/>
      <c r="RLH14" s="2538"/>
      <c r="RLI14" s="2538"/>
      <c r="RLJ14" s="2538"/>
      <c r="RLK14" s="2538"/>
      <c r="RLL14" s="2538"/>
      <c r="RLM14" s="2538"/>
      <c r="RLN14" s="2538"/>
      <c r="RLO14" s="2538"/>
      <c r="RLP14" s="2538"/>
      <c r="RLQ14" s="2538"/>
      <c r="RLR14" s="2538"/>
      <c r="RLS14" s="2538"/>
      <c r="RLT14" s="2538"/>
      <c r="RLU14" s="2538"/>
      <c r="RLV14" s="2538"/>
      <c r="RLW14" s="2538"/>
      <c r="RLX14" s="2538"/>
      <c r="RLY14" s="2538"/>
      <c r="RLZ14" s="2538"/>
      <c r="RMA14" s="2538"/>
      <c r="RMB14" s="2538"/>
      <c r="RMC14" s="2538"/>
      <c r="RMD14" s="2538"/>
      <c r="RME14" s="2538"/>
      <c r="RMF14" s="2538"/>
      <c r="RMG14" s="2538"/>
      <c r="RMH14" s="2538"/>
      <c r="RMI14" s="2538"/>
      <c r="RMJ14" s="2538"/>
      <c r="RMK14" s="2538"/>
      <c r="RML14" s="2538"/>
      <c r="RMM14" s="2538"/>
      <c r="RMN14" s="2538"/>
      <c r="RMO14" s="2538"/>
      <c r="RMP14" s="2538"/>
      <c r="RMQ14" s="2538"/>
      <c r="RMR14" s="2538"/>
      <c r="RMS14" s="2538"/>
      <c r="RMT14" s="2538"/>
      <c r="RMU14" s="2538"/>
      <c r="RMV14" s="2538"/>
      <c r="RMW14" s="2538"/>
      <c r="RMX14" s="2538"/>
      <c r="RMY14" s="2538"/>
      <c r="RMZ14" s="2538"/>
      <c r="RNA14" s="2538"/>
      <c r="RNB14" s="2538"/>
      <c r="RNC14" s="2538"/>
      <c r="RND14" s="2538"/>
      <c r="RNE14" s="2538"/>
      <c r="RNF14" s="2538"/>
      <c r="RNG14" s="2538"/>
      <c r="RNH14" s="2538"/>
      <c r="RNI14" s="2538"/>
      <c r="RNJ14" s="2538"/>
      <c r="RNK14" s="2538"/>
      <c r="RNL14" s="2538"/>
      <c r="RNM14" s="2538"/>
      <c r="RNN14" s="2538"/>
      <c r="RNO14" s="2538"/>
      <c r="RNP14" s="2538"/>
      <c r="RNQ14" s="2538"/>
      <c r="RNR14" s="2538"/>
      <c r="RNS14" s="2538"/>
      <c r="RNT14" s="2538"/>
      <c r="RNU14" s="2538"/>
      <c r="RNV14" s="2538"/>
      <c r="RNW14" s="2538"/>
      <c r="RNX14" s="2538"/>
      <c r="RNY14" s="2538"/>
      <c r="RNZ14" s="2538"/>
      <c r="ROA14" s="2538"/>
      <c r="ROB14" s="2538"/>
      <c r="ROC14" s="2538"/>
      <c r="ROD14" s="2538"/>
      <c r="ROE14" s="2538"/>
      <c r="ROF14" s="2538"/>
      <c r="ROG14" s="2538"/>
      <c r="ROH14" s="2538"/>
      <c r="ROI14" s="2538"/>
      <c r="ROJ14" s="2538"/>
      <c r="ROK14" s="2538"/>
      <c r="ROL14" s="2538"/>
      <c r="ROM14" s="2538"/>
      <c r="RON14" s="2538"/>
      <c r="ROO14" s="2538"/>
      <c r="ROP14" s="2538"/>
      <c r="ROQ14" s="2538"/>
      <c r="ROR14" s="2538"/>
      <c r="ROS14" s="2538"/>
      <c r="ROT14" s="2538"/>
      <c r="ROU14" s="2538"/>
      <c r="ROV14" s="2538"/>
      <c r="ROW14" s="2538"/>
      <c r="ROX14" s="2538"/>
      <c r="ROY14" s="2538"/>
      <c r="ROZ14" s="2538"/>
      <c r="RPA14" s="2538"/>
      <c r="RPB14" s="2538"/>
      <c r="RPC14" s="2538"/>
      <c r="RPD14" s="2538"/>
      <c r="RPE14" s="2538"/>
      <c r="RPF14" s="2538"/>
      <c r="RPG14" s="2538"/>
      <c r="RPH14" s="2538"/>
      <c r="RPI14" s="2538"/>
      <c r="RPJ14" s="2538"/>
      <c r="RPK14" s="2538"/>
      <c r="RPL14" s="2538"/>
      <c r="RPM14" s="2538"/>
      <c r="RPN14" s="2538"/>
      <c r="RPO14" s="2538"/>
      <c r="RPP14" s="2538"/>
      <c r="RPQ14" s="2538"/>
      <c r="RPR14" s="2538"/>
      <c r="RPS14" s="2538"/>
      <c r="RPT14" s="2538"/>
      <c r="RPU14" s="2538"/>
      <c r="RPV14" s="2538"/>
      <c r="RPW14" s="2538"/>
      <c r="RPX14" s="2538"/>
      <c r="RPY14" s="2538"/>
      <c r="RPZ14" s="2538"/>
      <c r="RQA14" s="2538"/>
      <c r="RQB14" s="2538"/>
      <c r="RQC14" s="2538"/>
      <c r="RQD14" s="2538"/>
      <c r="RQE14" s="2538"/>
      <c r="RQF14" s="2538"/>
      <c r="RQG14" s="2538"/>
      <c r="RQH14" s="2538"/>
      <c r="RQI14" s="2538"/>
      <c r="RQJ14" s="2538"/>
      <c r="RQK14" s="2538"/>
      <c r="RQL14" s="2538"/>
      <c r="RQM14" s="2538"/>
      <c r="RQN14" s="2538"/>
      <c r="RQO14" s="2538"/>
      <c r="RQP14" s="2538"/>
      <c r="RQQ14" s="2538"/>
      <c r="RQR14" s="2538"/>
      <c r="RQS14" s="2538"/>
      <c r="RQT14" s="2538"/>
      <c r="RQU14" s="2538"/>
      <c r="RQV14" s="2538"/>
      <c r="RQW14" s="2538"/>
      <c r="RQX14" s="2538"/>
      <c r="RQY14" s="2538"/>
      <c r="RQZ14" s="2538"/>
      <c r="RRA14" s="2538"/>
      <c r="RRB14" s="2538"/>
      <c r="RRC14" s="2538"/>
      <c r="RRD14" s="2538"/>
      <c r="RRE14" s="2538"/>
      <c r="RRF14" s="2538"/>
      <c r="RRG14" s="2538"/>
      <c r="RRH14" s="2538"/>
      <c r="RRI14" s="2538"/>
      <c r="RRJ14" s="2538"/>
      <c r="RRK14" s="2538"/>
      <c r="RRL14" s="2538"/>
      <c r="RRM14" s="2538"/>
      <c r="RRN14" s="2538"/>
      <c r="RRO14" s="2538"/>
      <c r="RRP14" s="2538"/>
      <c r="RRQ14" s="2538"/>
      <c r="RRR14" s="2538"/>
      <c r="RRS14" s="2538"/>
      <c r="RRT14" s="2538"/>
      <c r="RRU14" s="2538"/>
      <c r="RRV14" s="2538"/>
      <c r="RRW14" s="2538"/>
      <c r="RRX14" s="2538"/>
      <c r="RRY14" s="2538"/>
      <c r="RRZ14" s="2538"/>
      <c r="RSA14" s="2538"/>
      <c r="RSB14" s="2538"/>
      <c r="RSC14" s="2538"/>
      <c r="RSD14" s="2538"/>
      <c r="RSE14" s="2538"/>
      <c r="RSF14" s="2538"/>
      <c r="RSG14" s="2538"/>
      <c r="RSH14" s="2538"/>
      <c r="RSI14" s="2538"/>
      <c r="RSJ14" s="2538"/>
      <c r="RSK14" s="2538"/>
      <c r="RSL14" s="2538"/>
      <c r="RSM14" s="2538"/>
      <c r="RSN14" s="2538"/>
      <c r="RSO14" s="2538"/>
      <c r="RSP14" s="2538"/>
      <c r="RSQ14" s="2538"/>
      <c r="RSR14" s="2538"/>
      <c r="RSS14" s="2538"/>
      <c r="RST14" s="2538"/>
      <c r="RSU14" s="2538"/>
      <c r="RSV14" s="2538"/>
      <c r="RSW14" s="2538"/>
      <c r="RSX14" s="2538"/>
      <c r="RSY14" s="2538"/>
      <c r="RSZ14" s="2538"/>
      <c r="RTA14" s="2538"/>
      <c r="RTB14" s="2538"/>
      <c r="RTC14" s="2538"/>
      <c r="RTD14" s="2538"/>
      <c r="RTE14" s="2538"/>
      <c r="RTF14" s="2538"/>
      <c r="RTG14" s="2538"/>
      <c r="RTH14" s="2538"/>
      <c r="RTI14" s="2538"/>
      <c r="RTJ14" s="2538"/>
      <c r="RTK14" s="2538"/>
      <c r="RTL14" s="2538"/>
      <c r="RTM14" s="2538"/>
      <c r="RTN14" s="2538"/>
      <c r="RTO14" s="2538"/>
      <c r="RTP14" s="2538"/>
      <c r="RTQ14" s="2538"/>
      <c r="RTR14" s="2538"/>
      <c r="RTS14" s="2538"/>
      <c r="RTT14" s="2538"/>
      <c r="RTU14" s="2538"/>
      <c r="RTV14" s="2538"/>
      <c r="RTW14" s="2538"/>
      <c r="RTX14" s="2538"/>
      <c r="RTY14" s="2538"/>
      <c r="RTZ14" s="2538"/>
      <c r="RUA14" s="2538"/>
      <c r="RUB14" s="2538"/>
      <c r="RUC14" s="2538"/>
      <c r="RUD14" s="2538"/>
      <c r="RUE14" s="2538"/>
      <c r="RUF14" s="2538"/>
      <c r="RUG14" s="2538"/>
      <c r="RUH14" s="2538"/>
      <c r="RUI14" s="2538"/>
      <c r="RUJ14" s="2538"/>
      <c r="RUK14" s="2538"/>
      <c r="RUL14" s="2538"/>
      <c r="RUM14" s="2538"/>
      <c r="RUN14" s="2538"/>
      <c r="RUO14" s="2538"/>
      <c r="RUP14" s="2538"/>
      <c r="RUQ14" s="2538"/>
      <c r="RUR14" s="2538"/>
      <c r="RUS14" s="2538"/>
      <c r="RUT14" s="2538"/>
      <c r="RUU14" s="2538"/>
      <c r="RUV14" s="2538"/>
      <c r="RUW14" s="2538"/>
      <c r="RUX14" s="2538"/>
      <c r="RUY14" s="2538"/>
      <c r="RUZ14" s="2538"/>
      <c r="RVA14" s="2538"/>
      <c r="RVB14" s="2538"/>
      <c r="RVC14" s="2538"/>
      <c r="RVD14" s="2538"/>
      <c r="RVE14" s="2538"/>
      <c r="RVF14" s="2538"/>
      <c r="RVG14" s="2538"/>
      <c r="RVH14" s="2538"/>
      <c r="RVI14" s="2538"/>
      <c r="RVJ14" s="2538"/>
      <c r="RVK14" s="2538"/>
      <c r="RVL14" s="2538"/>
      <c r="RVM14" s="2538"/>
      <c r="RVN14" s="2538"/>
      <c r="RVO14" s="2538"/>
      <c r="RVP14" s="2538"/>
      <c r="RVQ14" s="2538"/>
      <c r="RVR14" s="2538"/>
      <c r="RVS14" s="2538"/>
      <c r="RVT14" s="2538"/>
      <c r="RVU14" s="2538"/>
      <c r="RVV14" s="2538"/>
      <c r="RVW14" s="2538"/>
      <c r="RVX14" s="2538"/>
      <c r="RVY14" s="2538"/>
      <c r="RVZ14" s="2538"/>
      <c r="RWA14" s="2538"/>
      <c r="RWB14" s="2538"/>
      <c r="RWC14" s="2538"/>
      <c r="RWD14" s="2538"/>
      <c r="RWE14" s="2538"/>
      <c r="RWF14" s="2538"/>
      <c r="RWG14" s="2538"/>
      <c r="RWH14" s="2538"/>
      <c r="RWI14" s="2538"/>
      <c r="RWJ14" s="2538"/>
      <c r="RWK14" s="2538"/>
      <c r="RWL14" s="2538"/>
      <c r="RWM14" s="2538"/>
      <c r="RWN14" s="2538"/>
      <c r="RWO14" s="2538"/>
      <c r="RWP14" s="2538"/>
      <c r="RWQ14" s="2538"/>
      <c r="RWR14" s="2538"/>
      <c r="RWS14" s="2538"/>
      <c r="RWT14" s="2538"/>
      <c r="RWU14" s="2538"/>
      <c r="RWV14" s="2538"/>
      <c r="RWW14" s="2538"/>
      <c r="RWX14" s="2538"/>
      <c r="RWY14" s="2538"/>
      <c r="RWZ14" s="2538"/>
      <c r="RXA14" s="2538"/>
      <c r="RXB14" s="2538"/>
      <c r="RXC14" s="2538"/>
      <c r="RXD14" s="2538"/>
      <c r="RXE14" s="2538"/>
      <c r="RXF14" s="2538"/>
      <c r="RXG14" s="2538"/>
      <c r="RXH14" s="2538"/>
      <c r="RXI14" s="2538"/>
      <c r="RXJ14" s="2538"/>
      <c r="RXK14" s="2538"/>
      <c r="RXL14" s="2538"/>
      <c r="RXM14" s="2538"/>
      <c r="RXN14" s="2538"/>
      <c r="RXO14" s="2538"/>
      <c r="RXP14" s="2538"/>
      <c r="RXQ14" s="2538"/>
      <c r="RXR14" s="2538"/>
      <c r="RXS14" s="2538"/>
      <c r="RXT14" s="2538"/>
      <c r="RXU14" s="2538"/>
      <c r="RXV14" s="2538"/>
      <c r="RXW14" s="2538"/>
      <c r="RXX14" s="2538"/>
      <c r="RXY14" s="2538"/>
      <c r="RXZ14" s="2538"/>
      <c r="RYA14" s="2538"/>
      <c r="RYB14" s="2538"/>
      <c r="RYC14" s="2538"/>
      <c r="RYD14" s="2538"/>
      <c r="RYE14" s="2538"/>
      <c r="RYF14" s="2538"/>
      <c r="RYG14" s="2538"/>
      <c r="RYH14" s="2538"/>
      <c r="RYI14" s="2538"/>
      <c r="RYJ14" s="2538"/>
      <c r="RYK14" s="2538"/>
      <c r="RYL14" s="2538"/>
      <c r="RYM14" s="2538"/>
      <c r="RYN14" s="2538"/>
      <c r="RYO14" s="2538"/>
      <c r="RYP14" s="2538"/>
      <c r="RYQ14" s="2538"/>
      <c r="RYR14" s="2538"/>
      <c r="RYS14" s="2538"/>
      <c r="RYT14" s="2538"/>
      <c r="RYU14" s="2538"/>
      <c r="RYV14" s="2538"/>
      <c r="RYW14" s="2538"/>
      <c r="RYX14" s="2538"/>
      <c r="RYY14" s="2538"/>
      <c r="RYZ14" s="2538"/>
      <c r="RZA14" s="2538"/>
      <c r="RZB14" s="2538"/>
      <c r="RZC14" s="2538"/>
      <c r="RZD14" s="2538"/>
      <c r="RZE14" s="2538"/>
      <c r="RZF14" s="2538"/>
      <c r="RZG14" s="2538"/>
      <c r="RZH14" s="2538"/>
      <c r="RZI14" s="2538"/>
      <c r="RZJ14" s="2538"/>
      <c r="RZK14" s="2538"/>
      <c r="RZL14" s="2538"/>
      <c r="RZM14" s="2538"/>
      <c r="RZN14" s="2538"/>
      <c r="RZO14" s="2538"/>
      <c r="RZP14" s="2538"/>
      <c r="RZQ14" s="2538"/>
      <c r="RZR14" s="2538"/>
      <c r="RZS14" s="2538"/>
      <c r="RZT14" s="2538"/>
      <c r="RZU14" s="2538"/>
      <c r="RZV14" s="2538"/>
      <c r="RZW14" s="2538"/>
      <c r="RZX14" s="2538"/>
      <c r="RZY14" s="2538"/>
      <c r="RZZ14" s="2538"/>
      <c r="SAA14" s="2538"/>
      <c r="SAB14" s="2538"/>
      <c r="SAC14" s="2538"/>
      <c r="SAD14" s="2538"/>
      <c r="SAE14" s="2538"/>
      <c r="SAF14" s="2538"/>
      <c r="SAG14" s="2538"/>
      <c r="SAH14" s="2538"/>
      <c r="SAI14" s="2538"/>
      <c r="SAJ14" s="2538"/>
      <c r="SAK14" s="2538"/>
      <c r="SAL14" s="2538"/>
      <c r="SAM14" s="2538"/>
      <c r="SAN14" s="2538"/>
      <c r="SAO14" s="2538"/>
      <c r="SAP14" s="2538"/>
      <c r="SAQ14" s="2538"/>
      <c r="SAR14" s="2538"/>
      <c r="SAS14" s="2538"/>
      <c r="SAT14" s="2538"/>
      <c r="SAU14" s="2538"/>
      <c r="SAV14" s="2538"/>
      <c r="SAW14" s="2538"/>
      <c r="SAX14" s="2538"/>
      <c r="SAY14" s="2538"/>
      <c r="SAZ14" s="2538"/>
      <c r="SBA14" s="2538"/>
      <c r="SBB14" s="2538"/>
      <c r="SBC14" s="2538"/>
      <c r="SBD14" s="2538"/>
      <c r="SBE14" s="2538"/>
      <c r="SBF14" s="2538"/>
      <c r="SBG14" s="2538"/>
      <c r="SBH14" s="2538"/>
      <c r="SBI14" s="2538"/>
      <c r="SBJ14" s="2538"/>
      <c r="SBK14" s="2538"/>
      <c r="SBL14" s="2538"/>
      <c r="SBM14" s="2538"/>
      <c r="SBN14" s="2538"/>
      <c r="SBO14" s="2538"/>
      <c r="SBP14" s="2538"/>
      <c r="SBQ14" s="2538"/>
      <c r="SBR14" s="2538"/>
      <c r="SBS14" s="2538"/>
      <c r="SBT14" s="2538"/>
      <c r="SBU14" s="2538"/>
      <c r="SBV14" s="2538"/>
      <c r="SBW14" s="2538"/>
      <c r="SBX14" s="2538"/>
      <c r="SBY14" s="2538"/>
      <c r="SBZ14" s="2538"/>
      <c r="SCA14" s="2538"/>
      <c r="SCB14" s="2538"/>
      <c r="SCC14" s="2538"/>
      <c r="SCD14" s="2538"/>
      <c r="SCE14" s="2538"/>
      <c r="SCF14" s="2538"/>
      <c r="SCG14" s="2538"/>
      <c r="SCH14" s="2538"/>
      <c r="SCI14" s="2538"/>
      <c r="SCJ14" s="2538"/>
      <c r="SCK14" s="2538"/>
      <c r="SCL14" s="2538"/>
      <c r="SCM14" s="2538"/>
      <c r="SCN14" s="2538"/>
      <c r="SCO14" s="2538"/>
      <c r="SCP14" s="2538"/>
      <c r="SCQ14" s="2538"/>
      <c r="SCR14" s="2538"/>
      <c r="SCS14" s="2538"/>
      <c r="SCT14" s="2538"/>
      <c r="SCU14" s="2538"/>
      <c r="SCV14" s="2538"/>
      <c r="SCW14" s="2538"/>
      <c r="SCX14" s="2538"/>
      <c r="SCY14" s="2538"/>
      <c r="SCZ14" s="2538"/>
      <c r="SDA14" s="2538"/>
      <c r="SDB14" s="2538"/>
      <c r="SDC14" s="2538"/>
      <c r="SDD14" s="2538"/>
      <c r="SDE14" s="2538"/>
      <c r="SDF14" s="2538"/>
      <c r="SDG14" s="2538"/>
      <c r="SDH14" s="2538"/>
      <c r="SDI14" s="2538"/>
      <c r="SDJ14" s="2538"/>
      <c r="SDK14" s="2538"/>
      <c r="SDL14" s="2538"/>
      <c r="SDM14" s="2538"/>
      <c r="SDN14" s="2538"/>
      <c r="SDO14" s="2538"/>
      <c r="SDP14" s="2538"/>
      <c r="SDQ14" s="2538"/>
      <c r="SDR14" s="2538"/>
      <c r="SDS14" s="2538"/>
      <c r="SDT14" s="2538"/>
      <c r="SDU14" s="2538"/>
      <c r="SDV14" s="2538"/>
      <c r="SDW14" s="2538"/>
      <c r="SDX14" s="2538"/>
      <c r="SDY14" s="2538"/>
      <c r="SDZ14" s="2538"/>
      <c r="SEA14" s="2538"/>
      <c r="SEB14" s="2538"/>
      <c r="SEC14" s="2538"/>
      <c r="SED14" s="2538"/>
      <c r="SEE14" s="2538"/>
      <c r="SEF14" s="2538"/>
      <c r="SEG14" s="2538"/>
      <c r="SEH14" s="2538"/>
      <c r="SEI14" s="2538"/>
      <c r="SEJ14" s="2538"/>
      <c r="SEK14" s="2538"/>
      <c r="SEL14" s="2538"/>
      <c r="SEM14" s="2538"/>
      <c r="SEN14" s="2538"/>
      <c r="SEO14" s="2538"/>
      <c r="SEP14" s="2538"/>
      <c r="SEQ14" s="2538"/>
      <c r="SER14" s="2538"/>
      <c r="SES14" s="2538"/>
      <c r="SET14" s="2538"/>
      <c r="SEU14" s="2538"/>
      <c r="SEV14" s="2538"/>
      <c r="SEW14" s="2538"/>
      <c r="SEX14" s="2538"/>
      <c r="SEY14" s="2538"/>
      <c r="SEZ14" s="2538"/>
      <c r="SFA14" s="2538"/>
      <c r="SFB14" s="2538"/>
      <c r="SFC14" s="2538"/>
      <c r="SFD14" s="2538"/>
      <c r="SFE14" s="2538"/>
      <c r="SFF14" s="2538"/>
      <c r="SFG14" s="2538"/>
      <c r="SFH14" s="2538"/>
      <c r="SFI14" s="2538"/>
      <c r="SFJ14" s="2538"/>
      <c r="SFK14" s="2538"/>
      <c r="SFL14" s="2538"/>
      <c r="SFM14" s="2538"/>
      <c r="SFN14" s="2538"/>
      <c r="SFO14" s="2538"/>
      <c r="SFP14" s="2538"/>
      <c r="SFQ14" s="2538"/>
      <c r="SFR14" s="2538"/>
      <c r="SFS14" s="2538"/>
      <c r="SFT14" s="2538"/>
      <c r="SFU14" s="2538"/>
      <c r="SFV14" s="2538"/>
      <c r="SFW14" s="2538"/>
      <c r="SFX14" s="2538"/>
      <c r="SFY14" s="2538"/>
      <c r="SFZ14" s="2538"/>
      <c r="SGA14" s="2538"/>
      <c r="SGB14" s="2538"/>
      <c r="SGC14" s="2538"/>
      <c r="SGD14" s="2538"/>
      <c r="SGE14" s="2538"/>
      <c r="SGF14" s="2538"/>
      <c r="SGG14" s="2538"/>
      <c r="SGH14" s="2538"/>
      <c r="SGI14" s="2538"/>
      <c r="SGJ14" s="2538"/>
      <c r="SGK14" s="2538"/>
      <c r="SGL14" s="2538"/>
      <c r="SGM14" s="2538"/>
      <c r="SGN14" s="2538"/>
      <c r="SGO14" s="2538"/>
      <c r="SGP14" s="2538"/>
      <c r="SGQ14" s="2538"/>
      <c r="SGR14" s="2538"/>
      <c r="SGS14" s="2538"/>
      <c r="SGT14" s="2538"/>
      <c r="SGU14" s="2538"/>
      <c r="SGV14" s="2538"/>
      <c r="SGW14" s="2538"/>
      <c r="SGX14" s="2538"/>
      <c r="SGY14" s="2538"/>
      <c r="SGZ14" s="2538"/>
      <c r="SHA14" s="2538"/>
      <c r="SHB14" s="2538"/>
      <c r="SHC14" s="2538"/>
      <c r="SHD14" s="2538"/>
      <c r="SHE14" s="2538"/>
      <c r="SHF14" s="2538"/>
      <c r="SHG14" s="2538"/>
      <c r="SHH14" s="2538"/>
      <c r="SHI14" s="2538"/>
      <c r="SHJ14" s="2538"/>
      <c r="SHK14" s="2538"/>
      <c r="SHL14" s="2538"/>
      <c r="SHM14" s="2538"/>
      <c r="SHN14" s="2538"/>
      <c r="SHO14" s="2538"/>
      <c r="SHP14" s="2538"/>
      <c r="SHQ14" s="2538"/>
      <c r="SHR14" s="2538"/>
      <c r="SHS14" s="2538"/>
      <c r="SHT14" s="2538"/>
      <c r="SHU14" s="2538"/>
      <c r="SHV14" s="2538"/>
      <c r="SHW14" s="2538"/>
      <c r="SHX14" s="2538"/>
      <c r="SHY14" s="2538"/>
      <c r="SHZ14" s="2538"/>
      <c r="SIA14" s="2538"/>
      <c r="SIB14" s="2538"/>
      <c r="SIC14" s="2538"/>
      <c r="SID14" s="2538"/>
      <c r="SIE14" s="2538"/>
      <c r="SIF14" s="2538"/>
      <c r="SIG14" s="2538"/>
      <c r="SIH14" s="2538"/>
      <c r="SII14" s="2538"/>
      <c r="SIJ14" s="2538"/>
      <c r="SIK14" s="2538"/>
      <c r="SIL14" s="2538"/>
      <c r="SIM14" s="2538"/>
      <c r="SIN14" s="2538"/>
      <c r="SIO14" s="2538"/>
      <c r="SIP14" s="2538"/>
      <c r="SIQ14" s="2538"/>
      <c r="SIR14" s="2538"/>
      <c r="SIS14" s="2538"/>
      <c r="SIT14" s="2538"/>
      <c r="SIU14" s="2538"/>
      <c r="SIV14" s="2538"/>
      <c r="SIW14" s="2538"/>
      <c r="SIX14" s="2538"/>
      <c r="SIY14" s="2538"/>
      <c r="SIZ14" s="2538"/>
      <c r="SJA14" s="2538"/>
      <c r="SJB14" s="2538"/>
      <c r="SJC14" s="2538"/>
      <c r="SJD14" s="2538"/>
      <c r="SJE14" s="2538"/>
      <c r="SJF14" s="2538"/>
      <c r="SJG14" s="2538"/>
      <c r="SJH14" s="2538"/>
      <c r="SJI14" s="2538"/>
      <c r="SJJ14" s="2538"/>
      <c r="SJK14" s="2538"/>
      <c r="SJL14" s="2538"/>
      <c r="SJM14" s="2538"/>
      <c r="SJN14" s="2538"/>
      <c r="SJO14" s="2538"/>
      <c r="SJP14" s="2538"/>
      <c r="SJQ14" s="2538"/>
      <c r="SJR14" s="2538"/>
      <c r="SJS14" s="2538"/>
      <c r="SJT14" s="2538"/>
      <c r="SJU14" s="2538"/>
      <c r="SJV14" s="2538"/>
      <c r="SJW14" s="2538"/>
      <c r="SJX14" s="2538"/>
      <c r="SJY14" s="2538"/>
      <c r="SJZ14" s="2538"/>
      <c r="SKA14" s="2538"/>
      <c r="SKB14" s="2538"/>
      <c r="SKC14" s="2538"/>
      <c r="SKD14" s="2538"/>
      <c r="SKE14" s="2538"/>
      <c r="SKF14" s="2538"/>
      <c r="SKG14" s="2538"/>
      <c r="SKH14" s="2538"/>
      <c r="SKI14" s="2538"/>
      <c r="SKJ14" s="2538"/>
      <c r="SKK14" s="2538"/>
      <c r="SKL14" s="2538"/>
      <c r="SKM14" s="2538"/>
      <c r="SKN14" s="2538"/>
      <c r="SKO14" s="2538"/>
      <c r="SKP14" s="2538"/>
      <c r="SKQ14" s="2538"/>
      <c r="SKR14" s="2538"/>
      <c r="SKS14" s="2538"/>
      <c r="SKT14" s="2538"/>
      <c r="SKU14" s="2538"/>
      <c r="SKV14" s="2538"/>
      <c r="SKW14" s="2538"/>
      <c r="SKX14" s="2538"/>
      <c r="SKY14" s="2538"/>
      <c r="SKZ14" s="2538"/>
      <c r="SLA14" s="2538"/>
      <c r="SLB14" s="2538"/>
      <c r="SLC14" s="2538"/>
      <c r="SLD14" s="2538"/>
      <c r="SLE14" s="2538"/>
      <c r="SLF14" s="2538"/>
      <c r="SLG14" s="2538"/>
      <c r="SLH14" s="2538"/>
      <c r="SLI14" s="2538"/>
      <c r="SLJ14" s="2538"/>
      <c r="SLK14" s="2538"/>
      <c r="SLL14" s="2538"/>
      <c r="SLM14" s="2538"/>
      <c r="SLN14" s="2538"/>
      <c r="SLO14" s="2538"/>
      <c r="SLP14" s="2538"/>
      <c r="SLQ14" s="2538"/>
      <c r="SLR14" s="2538"/>
      <c r="SLS14" s="2538"/>
      <c r="SLT14" s="2538"/>
      <c r="SLU14" s="2538"/>
      <c r="SLV14" s="2538"/>
      <c r="SLW14" s="2538"/>
      <c r="SLX14" s="2538"/>
      <c r="SLY14" s="2538"/>
      <c r="SLZ14" s="2538"/>
      <c r="SMA14" s="2538"/>
      <c r="SMB14" s="2538"/>
      <c r="SMC14" s="2538"/>
      <c r="SMD14" s="2538"/>
      <c r="SME14" s="2538"/>
      <c r="SMF14" s="2538"/>
      <c r="SMG14" s="2538"/>
      <c r="SMH14" s="2538"/>
      <c r="SMI14" s="2538"/>
      <c r="SMJ14" s="2538"/>
      <c r="SMK14" s="2538"/>
      <c r="SML14" s="2538"/>
      <c r="SMM14" s="2538"/>
      <c r="SMN14" s="2538"/>
      <c r="SMO14" s="2538"/>
      <c r="SMP14" s="2538"/>
      <c r="SMQ14" s="2538"/>
      <c r="SMR14" s="2538"/>
      <c r="SMS14" s="2538"/>
      <c r="SMT14" s="2538"/>
      <c r="SMU14" s="2538"/>
      <c r="SMV14" s="2538"/>
      <c r="SMW14" s="2538"/>
      <c r="SMX14" s="2538"/>
      <c r="SMY14" s="2538"/>
      <c r="SMZ14" s="2538"/>
      <c r="SNA14" s="2538"/>
      <c r="SNB14" s="2538"/>
      <c r="SNC14" s="2538"/>
      <c r="SND14" s="2538"/>
      <c r="SNE14" s="2538"/>
      <c r="SNF14" s="2538"/>
      <c r="SNG14" s="2538"/>
      <c r="SNH14" s="2538"/>
      <c r="SNI14" s="2538"/>
      <c r="SNJ14" s="2538"/>
      <c r="SNK14" s="2538"/>
      <c r="SNL14" s="2538"/>
      <c r="SNM14" s="2538"/>
      <c r="SNN14" s="2538"/>
      <c r="SNO14" s="2538"/>
      <c r="SNP14" s="2538"/>
      <c r="SNQ14" s="2538"/>
      <c r="SNR14" s="2538"/>
      <c r="SNS14" s="2538"/>
      <c r="SNT14" s="2538"/>
      <c r="SNU14" s="2538"/>
      <c r="SNV14" s="2538"/>
      <c r="SNW14" s="2538"/>
      <c r="SNX14" s="2538"/>
      <c r="SNY14" s="2538"/>
      <c r="SNZ14" s="2538"/>
      <c r="SOA14" s="2538"/>
      <c r="SOB14" s="2538"/>
      <c r="SOC14" s="2538"/>
      <c r="SOD14" s="2538"/>
      <c r="SOE14" s="2538"/>
      <c r="SOF14" s="2538"/>
      <c r="SOG14" s="2538"/>
      <c r="SOH14" s="2538"/>
      <c r="SOI14" s="2538"/>
      <c r="SOJ14" s="2538"/>
      <c r="SOK14" s="2538"/>
      <c r="SOL14" s="2538"/>
      <c r="SOM14" s="2538"/>
      <c r="SON14" s="2538"/>
      <c r="SOO14" s="2538"/>
      <c r="SOP14" s="2538"/>
      <c r="SOQ14" s="2538"/>
      <c r="SOR14" s="2538"/>
      <c r="SOS14" s="2538"/>
      <c r="SOT14" s="2538"/>
      <c r="SOU14" s="2538"/>
      <c r="SOV14" s="2538"/>
      <c r="SOW14" s="2538"/>
      <c r="SOX14" s="2538"/>
      <c r="SOY14" s="2538"/>
      <c r="SOZ14" s="2538"/>
      <c r="SPA14" s="2538"/>
      <c r="SPB14" s="2538"/>
      <c r="SPC14" s="2538"/>
      <c r="SPD14" s="2538"/>
      <c r="SPE14" s="2538"/>
      <c r="SPF14" s="2538"/>
      <c r="SPG14" s="2538"/>
      <c r="SPH14" s="2538"/>
      <c r="SPI14" s="2538"/>
      <c r="SPJ14" s="2538"/>
      <c r="SPK14" s="2538"/>
      <c r="SPL14" s="2538"/>
      <c r="SPM14" s="2538"/>
      <c r="SPN14" s="2538"/>
      <c r="SPO14" s="2538"/>
      <c r="SPP14" s="2538"/>
      <c r="SPQ14" s="2538"/>
      <c r="SPR14" s="2538"/>
      <c r="SPS14" s="2538"/>
      <c r="SPT14" s="2538"/>
      <c r="SPU14" s="2538"/>
      <c r="SPV14" s="2538"/>
      <c r="SPW14" s="2538"/>
      <c r="SPX14" s="2538"/>
      <c r="SPY14" s="2538"/>
      <c r="SPZ14" s="2538"/>
      <c r="SQA14" s="2538"/>
      <c r="SQB14" s="2538"/>
      <c r="SQC14" s="2538"/>
      <c r="SQD14" s="2538"/>
      <c r="SQE14" s="2538"/>
      <c r="SQF14" s="2538"/>
      <c r="SQG14" s="2538"/>
      <c r="SQH14" s="2538"/>
      <c r="SQI14" s="2538"/>
      <c r="SQJ14" s="2538"/>
      <c r="SQK14" s="2538"/>
      <c r="SQL14" s="2538"/>
      <c r="SQM14" s="2538"/>
      <c r="SQN14" s="2538"/>
      <c r="SQO14" s="2538"/>
      <c r="SQP14" s="2538"/>
      <c r="SQQ14" s="2538"/>
      <c r="SQR14" s="2538"/>
      <c r="SQS14" s="2538"/>
      <c r="SQT14" s="2538"/>
      <c r="SQU14" s="2538"/>
      <c r="SQV14" s="2538"/>
      <c r="SQW14" s="2538"/>
      <c r="SQX14" s="2538"/>
      <c r="SQY14" s="2538"/>
      <c r="SQZ14" s="2538"/>
      <c r="SRA14" s="2538"/>
      <c r="SRB14" s="2538"/>
      <c r="SRC14" s="2538"/>
      <c r="SRD14" s="2538"/>
      <c r="SRE14" s="2538"/>
      <c r="SRF14" s="2538"/>
      <c r="SRG14" s="2538"/>
      <c r="SRH14" s="2538"/>
      <c r="SRI14" s="2538"/>
      <c r="SRJ14" s="2538"/>
      <c r="SRK14" s="2538"/>
      <c r="SRL14" s="2538"/>
      <c r="SRM14" s="2538"/>
      <c r="SRN14" s="2538"/>
      <c r="SRO14" s="2538"/>
      <c r="SRP14" s="2538"/>
      <c r="SRQ14" s="2538"/>
      <c r="SRR14" s="2538"/>
      <c r="SRS14" s="2538"/>
      <c r="SRT14" s="2538"/>
      <c r="SRU14" s="2538"/>
      <c r="SRV14" s="2538"/>
      <c r="SRW14" s="2538"/>
      <c r="SRX14" s="2538"/>
      <c r="SRY14" s="2538"/>
      <c r="SRZ14" s="2538"/>
      <c r="SSA14" s="2538"/>
      <c r="SSB14" s="2538"/>
      <c r="SSC14" s="2538"/>
      <c r="SSD14" s="2538"/>
      <c r="SSE14" s="2538"/>
      <c r="SSF14" s="2538"/>
      <c r="SSG14" s="2538"/>
      <c r="SSH14" s="2538"/>
      <c r="SSI14" s="2538"/>
      <c r="SSJ14" s="2538"/>
      <c r="SSK14" s="2538"/>
      <c r="SSL14" s="2538"/>
      <c r="SSM14" s="2538"/>
      <c r="SSN14" s="2538"/>
      <c r="SSO14" s="2538"/>
      <c r="SSP14" s="2538"/>
      <c r="SSQ14" s="2538"/>
      <c r="SSR14" s="2538"/>
      <c r="SSS14" s="2538"/>
      <c r="SST14" s="2538"/>
      <c r="SSU14" s="2538"/>
      <c r="SSV14" s="2538"/>
      <c r="SSW14" s="2538"/>
      <c r="SSX14" s="2538"/>
      <c r="SSY14" s="2538"/>
      <c r="SSZ14" s="2538"/>
      <c r="STA14" s="2538"/>
      <c r="STB14" s="2538"/>
      <c r="STC14" s="2538"/>
      <c r="STD14" s="2538"/>
      <c r="STE14" s="2538"/>
      <c r="STF14" s="2538"/>
      <c r="STG14" s="2538"/>
      <c r="STH14" s="2538"/>
      <c r="STI14" s="2538"/>
      <c r="STJ14" s="2538"/>
      <c r="STK14" s="2538"/>
      <c r="STL14" s="2538"/>
      <c r="STM14" s="2538"/>
      <c r="STN14" s="2538"/>
      <c r="STO14" s="2538"/>
      <c r="STP14" s="2538"/>
      <c r="STQ14" s="2538"/>
      <c r="STR14" s="2538"/>
      <c r="STS14" s="2538"/>
      <c r="STT14" s="2538"/>
      <c r="STU14" s="2538"/>
      <c r="STV14" s="2538"/>
      <c r="STW14" s="2538"/>
      <c r="STX14" s="2538"/>
      <c r="STY14" s="2538"/>
      <c r="STZ14" s="2538"/>
      <c r="SUA14" s="2538"/>
      <c r="SUB14" s="2538"/>
      <c r="SUC14" s="2538"/>
      <c r="SUD14" s="2538"/>
      <c r="SUE14" s="2538"/>
      <c r="SUF14" s="2538"/>
      <c r="SUG14" s="2538"/>
      <c r="SUH14" s="2538"/>
      <c r="SUI14" s="2538"/>
      <c r="SUJ14" s="2538"/>
      <c r="SUK14" s="2538"/>
      <c r="SUL14" s="2538"/>
      <c r="SUM14" s="2538"/>
      <c r="SUN14" s="2538"/>
      <c r="SUO14" s="2538"/>
      <c r="SUP14" s="2538"/>
      <c r="SUQ14" s="2538"/>
      <c r="SUR14" s="2538"/>
      <c r="SUS14" s="2538"/>
      <c r="SUT14" s="2538"/>
      <c r="SUU14" s="2538"/>
      <c r="SUV14" s="2538"/>
      <c r="SUW14" s="2538"/>
      <c r="SUX14" s="2538"/>
      <c r="SUY14" s="2538"/>
      <c r="SUZ14" s="2538"/>
      <c r="SVA14" s="2538"/>
      <c r="SVB14" s="2538"/>
      <c r="SVC14" s="2538"/>
      <c r="SVD14" s="2538"/>
      <c r="SVE14" s="2538"/>
      <c r="SVF14" s="2538"/>
      <c r="SVG14" s="2538"/>
      <c r="SVH14" s="2538"/>
      <c r="SVI14" s="2538"/>
      <c r="SVJ14" s="2538"/>
      <c r="SVK14" s="2538"/>
      <c r="SVL14" s="2538"/>
      <c r="SVM14" s="2538"/>
      <c r="SVN14" s="2538"/>
      <c r="SVO14" s="2538"/>
      <c r="SVP14" s="2538"/>
      <c r="SVQ14" s="2538"/>
      <c r="SVR14" s="2538"/>
      <c r="SVS14" s="2538"/>
      <c r="SVT14" s="2538"/>
      <c r="SVU14" s="2538"/>
      <c r="SVV14" s="2538"/>
      <c r="SVW14" s="2538"/>
      <c r="SVX14" s="2538"/>
      <c r="SVY14" s="2538"/>
      <c r="SVZ14" s="2538"/>
      <c r="SWA14" s="2538"/>
      <c r="SWB14" s="2538"/>
      <c r="SWC14" s="2538"/>
      <c r="SWD14" s="2538"/>
      <c r="SWE14" s="2538"/>
      <c r="SWF14" s="2538"/>
      <c r="SWG14" s="2538"/>
      <c r="SWH14" s="2538"/>
      <c r="SWI14" s="2538"/>
      <c r="SWJ14" s="2538"/>
      <c r="SWK14" s="2538"/>
      <c r="SWL14" s="2538"/>
      <c r="SWM14" s="2538"/>
      <c r="SWN14" s="2538"/>
      <c r="SWO14" s="2538"/>
      <c r="SWP14" s="2538"/>
      <c r="SWQ14" s="2538"/>
      <c r="SWR14" s="2538"/>
      <c r="SWS14" s="2538"/>
      <c r="SWT14" s="2538"/>
      <c r="SWU14" s="2538"/>
      <c r="SWV14" s="2538"/>
      <c r="SWW14" s="2538"/>
      <c r="SWX14" s="2538"/>
      <c r="SWY14" s="2538"/>
      <c r="SWZ14" s="2538"/>
      <c r="SXA14" s="2538"/>
      <c r="SXB14" s="2538"/>
      <c r="SXC14" s="2538"/>
      <c r="SXD14" s="2538"/>
      <c r="SXE14" s="2538"/>
      <c r="SXF14" s="2538"/>
      <c r="SXG14" s="2538"/>
      <c r="SXH14" s="2538"/>
      <c r="SXI14" s="2538"/>
      <c r="SXJ14" s="2538"/>
      <c r="SXK14" s="2538"/>
      <c r="SXL14" s="2538"/>
      <c r="SXM14" s="2538"/>
      <c r="SXN14" s="2538"/>
      <c r="SXO14" s="2538"/>
      <c r="SXP14" s="2538"/>
      <c r="SXQ14" s="2538"/>
      <c r="SXR14" s="2538"/>
      <c r="SXS14" s="2538"/>
      <c r="SXT14" s="2538"/>
      <c r="SXU14" s="2538"/>
      <c r="SXV14" s="2538"/>
      <c r="SXW14" s="2538"/>
      <c r="SXX14" s="2538"/>
      <c r="SXY14" s="2538"/>
      <c r="SXZ14" s="2538"/>
      <c r="SYA14" s="2538"/>
      <c r="SYB14" s="2538"/>
      <c r="SYC14" s="2538"/>
      <c r="SYD14" s="2538"/>
      <c r="SYE14" s="2538"/>
      <c r="SYF14" s="2538"/>
      <c r="SYG14" s="2538"/>
      <c r="SYH14" s="2538"/>
      <c r="SYI14" s="2538"/>
      <c r="SYJ14" s="2538"/>
      <c r="SYK14" s="2538"/>
      <c r="SYL14" s="2538"/>
      <c r="SYM14" s="2538"/>
      <c r="SYN14" s="2538"/>
      <c r="SYO14" s="2538"/>
      <c r="SYP14" s="2538"/>
      <c r="SYQ14" s="2538"/>
      <c r="SYR14" s="2538"/>
      <c r="SYS14" s="2538"/>
      <c r="SYT14" s="2538"/>
      <c r="SYU14" s="2538"/>
      <c r="SYV14" s="2538"/>
      <c r="SYW14" s="2538"/>
      <c r="SYX14" s="2538"/>
      <c r="SYY14" s="2538"/>
      <c r="SYZ14" s="2538"/>
      <c r="SZA14" s="2538"/>
      <c r="SZB14" s="2538"/>
      <c r="SZC14" s="2538"/>
      <c r="SZD14" s="2538"/>
      <c r="SZE14" s="2538"/>
      <c r="SZF14" s="2538"/>
      <c r="SZG14" s="2538"/>
      <c r="SZH14" s="2538"/>
      <c r="SZI14" s="2538"/>
      <c r="SZJ14" s="2538"/>
      <c r="SZK14" s="2538"/>
      <c r="SZL14" s="2538"/>
      <c r="SZM14" s="2538"/>
      <c r="SZN14" s="2538"/>
      <c r="SZO14" s="2538"/>
      <c r="SZP14" s="2538"/>
      <c r="SZQ14" s="2538"/>
      <c r="SZR14" s="2538"/>
      <c r="SZS14" s="2538"/>
      <c r="SZT14" s="2538"/>
      <c r="SZU14" s="2538"/>
      <c r="SZV14" s="2538"/>
      <c r="SZW14" s="2538"/>
      <c r="SZX14" s="2538"/>
      <c r="SZY14" s="2538"/>
      <c r="SZZ14" s="2538"/>
      <c r="TAA14" s="2538"/>
      <c r="TAB14" s="2538"/>
      <c r="TAC14" s="2538"/>
      <c r="TAD14" s="2538"/>
      <c r="TAE14" s="2538"/>
      <c r="TAF14" s="2538"/>
      <c r="TAG14" s="2538"/>
      <c r="TAH14" s="2538"/>
      <c r="TAI14" s="2538"/>
      <c r="TAJ14" s="2538"/>
      <c r="TAK14" s="2538"/>
      <c r="TAL14" s="2538"/>
      <c r="TAM14" s="2538"/>
      <c r="TAN14" s="2538"/>
      <c r="TAO14" s="2538"/>
      <c r="TAP14" s="2538"/>
      <c r="TAQ14" s="2538"/>
      <c r="TAR14" s="2538"/>
      <c r="TAS14" s="2538"/>
      <c r="TAT14" s="2538"/>
      <c r="TAU14" s="2538"/>
      <c r="TAV14" s="2538"/>
      <c r="TAW14" s="2538"/>
      <c r="TAX14" s="2538"/>
      <c r="TAY14" s="2538"/>
      <c r="TAZ14" s="2538"/>
      <c r="TBA14" s="2538"/>
      <c r="TBB14" s="2538"/>
      <c r="TBC14" s="2538"/>
      <c r="TBD14" s="2538"/>
      <c r="TBE14" s="2538"/>
      <c r="TBF14" s="2538"/>
      <c r="TBG14" s="2538"/>
      <c r="TBH14" s="2538"/>
      <c r="TBI14" s="2538"/>
      <c r="TBJ14" s="2538"/>
      <c r="TBK14" s="2538"/>
      <c r="TBL14" s="2538"/>
      <c r="TBM14" s="2538"/>
      <c r="TBN14" s="2538"/>
      <c r="TBO14" s="2538"/>
      <c r="TBP14" s="2538"/>
      <c r="TBQ14" s="2538"/>
      <c r="TBR14" s="2538"/>
      <c r="TBS14" s="2538"/>
      <c r="TBT14" s="2538"/>
      <c r="TBU14" s="2538"/>
      <c r="TBV14" s="2538"/>
      <c r="TBW14" s="2538"/>
      <c r="TBX14" s="2538"/>
      <c r="TBY14" s="2538"/>
      <c r="TBZ14" s="2538"/>
      <c r="TCA14" s="2538"/>
      <c r="TCB14" s="2538"/>
      <c r="TCC14" s="2538"/>
      <c r="TCD14" s="2538"/>
      <c r="TCE14" s="2538"/>
      <c r="TCF14" s="2538"/>
      <c r="TCG14" s="2538"/>
      <c r="TCH14" s="2538"/>
      <c r="TCI14" s="2538"/>
      <c r="TCJ14" s="2538"/>
      <c r="TCK14" s="2538"/>
      <c r="TCL14" s="2538"/>
      <c r="TCM14" s="2538"/>
      <c r="TCN14" s="2538"/>
      <c r="TCO14" s="2538"/>
      <c r="TCP14" s="2538"/>
      <c r="TCQ14" s="2538"/>
      <c r="TCR14" s="2538"/>
      <c r="TCS14" s="2538"/>
      <c r="TCT14" s="2538"/>
      <c r="TCU14" s="2538"/>
      <c r="TCV14" s="2538"/>
      <c r="TCW14" s="2538"/>
      <c r="TCX14" s="2538"/>
      <c r="TCY14" s="2538"/>
      <c r="TCZ14" s="2538"/>
      <c r="TDA14" s="2538"/>
      <c r="TDB14" s="2538"/>
      <c r="TDC14" s="2538"/>
      <c r="TDD14" s="2538"/>
      <c r="TDE14" s="2538"/>
      <c r="TDF14" s="2538"/>
      <c r="TDG14" s="2538"/>
      <c r="TDH14" s="2538"/>
      <c r="TDI14" s="2538"/>
      <c r="TDJ14" s="2538"/>
      <c r="TDK14" s="2538"/>
      <c r="TDL14" s="2538"/>
      <c r="TDM14" s="2538"/>
      <c r="TDN14" s="2538"/>
      <c r="TDO14" s="2538"/>
      <c r="TDP14" s="2538"/>
      <c r="TDQ14" s="2538"/>
      <c r="TDR14" s="2538"/>
      <c r="TDS14" s="2538"/>
      <c r="TDT14" s="2538"/>
      <c r="TDU14" s="2538"/>
      <c r="TDV14" s="2538"/>
      <c r="TDW14" s="2538"/>
      <c r="TDX14" s="2538"/>
      <c r="TDY14" s="2538"/>
      <c r="TDZ14" s="2538"/>
      <c r="TEA14" s="2538"/>
      <c r="TEB14" s="2538"/>
      <c r="TEC14" s="2538"/>
      <c r="TED14" s="2538"/>
      <c r="TEE14" s="2538"/>
      <c r="TEF14" s="2538"/>
      <c r="TEG14" s="2538"/>
      <c r="TEH14" s="2538"/>
      <c r="TEI14" s="2538"/>
      <c r="TEJ14" s="2538"/>
      <c r="TEK14" s="2538"/>
      <c r="TEL14" s="2538"/>
      <c r="TEM14" s="2538"/>
      <c r="TEN14" s="2538"/>
      <c r="TEO14" s="2538"/>
      <c r="TEP14" s="2538"/>
      <c r="TEQ14" s="2538"/>
      <c r="TER14" s="2538"/>
      <c r="TES14" s="2538"/>
      <c r="TET14" s="2538"/>
      <c r="TEU14" s="2538"/>
      <c r="TEV14" s="2538"/>
      <c r="TEW14" s="2538"/>
      <c r="TEX14" s="2538"/>
      <c r="TEY14" s="2538"/>
      <c r="TEZ14" s="2538"/>
      <c r="TFA14" s="2538"/>
      <c r="TFB14" s="2538"/>
      <c r="TFC14" s="2538"/>
      <c r="TFD14" s="2538"/>
      <c r="TFE14" s="2538"/>
      <c r="TFF14" s="2538"/>
      <c r="TFG14" s="2538"/>
      <c r="TFH14" s="2538"/>
      <c r="TFI14" s="2538"/>
      <c r="TFJ14" s="2538"/>
      <c r="TFK14" s="2538"/>
      <c r="TFL14" s="2538"/>
      <c r="TFM14" s="2538"/>
      <c r="TFN14" s="2538"/>
      <c r="TFO14" s="2538"/>
      <c r="TFP14" s="2538"/>
      <c r="TFQ14" s="2538"/>
      <c r="TFR14" s="2538"/>
      <c r="TFS14" s="2538"/>
      <c r="TFT14" s="2538"/>
      <c r="TFU14" s="2538"/>
      <c r="TFV14" s="2538"/>
      <c r="TFW14" s="2538"/>
      <c r="TFX14" s="2538"/>
      <c r="TFY14" s="2538"/>
      <c r="TFZ14" s="2538"/>
      <c r="TGA14" s="2538"/>
      <c r="TGB14" s="2538"/>
      <c r="TGC14" s="2538"/>
      <c r="TGD14" s="2538"/>
      <c r="TGE14" s="2538"/>
      <c r="TGF14" s="2538"/>
      <c r="TGG14" s="2538"/>
      <c r="TGH14" s="2538"/>
      <c r="TGI14" s="2538"/>
      <c r="TGJ14" s="2538"/>
      <c r="TGK14" s="2538"/>
      <c r="TGL14" s="2538"/>
      <c r="TGM14" s="2538"/>
      <c r="TGN14" s="2538"/>
      <c r="TGO14" s="2538"/>
      <c r="TGP14" s="2538"/>
      <c r="TGQ14" s="2538"/>
      <c r="TGR14" s="2538"/>
      <c r="TGS14" s="2538"/>
      <c r="TGT14" s="2538"/>
      <c r="TGU14" s="2538"/>
      <c r="TGV14" s="2538"/>
      <c r="TGW14" s="2538"/>
      <c r="TGX14" s="2538"/>
      <c r="TGY14" s="2538"/>
      <c r="TGZ14" s="2538"/>
      <c r="THA14" s="2538"/>
      <c r="THB14" s="2538"/>
      <c r="THC14" s="2538"/>
      <c r="THD14" s="2538"/>
      <c r="THE14" s="2538"/>
      <c r="THF14" s="2538"/>
      <c r="THG14" s="2538"/>
      <c r="THH14" s="2538"/>
      <c r="THI14" s="2538"/>
      <c r="THJ14" s="2538"/>
      <c r="THK14" s="2538"/>
      <c r="THL14" s="2538"/>
      <c r="THM14" s="2538"/>
      <c r="THN14" s="2538"/>
      <c r="THO14" s="2538"/>
      <c r="THP14" s="2538"/>
      <c r="THQ14" s="2538"/>
      <c r="THR14" s="2538"/>
      <c r="THS14" s="2538"/>
      <c r="THT14" s="2538"/>
      <c r="THU14" s="2538"/>
      <c r="THV14" s="2538"/>
      <c r="THW14" s="2538"/>
      <c r="THX14" s="2538"/>
      <c r="THY14" s="2538"/>
      <c r="THZ14" s="2538"/>
      <c r="TIA14" s="2538"/>
      <c r="TIB14" s="2538"/>
      <c r="TIC14" s="2538"/>
      <c r="TID14" s="2538"/>
      <c r="TIE14" s="2538"/>
      <c r="TIF14" s="2538"/>
      <c r="TIG14" s="2538"/>
      <c r="TIH14" s="2538"/>
      <c r="TII14" s="2538"/>
      <c r="TIJ14" s="2538"/>
      <c r="TIK14" s="2538"/>
      <c r="TIL14" s="2538"/>
      <c r="TIM14" s="2538"/>
      <c r="TIN14" s="2538"/>
      <c r="TIO14" s="2538"/>
      <c r="TIP14" s="2538"/>
      <c r="TIQ14" s="2538"/>
      <c r="TIR14" s="2538"/>
      <c r="TIS14" s="2538"/>
      <c r="TIT14" s="2538"/>
      <c r="TIU14" s="2538"/>
      <c r="TIV14" s="2538"/>
      <c r="TIW14" s="2538"/>
      <c r="TIX14" s="2538"/>
      <c r="TIY14" s="2538"/>
      <c r="TIZ14" s="2538"/>
      <c r="TJA14" s="2538"/>
      <c r="TJB14" s="2538"/>
      <c r="TJC14" s="2538"/>
      <c r="TJD14" s="2538"/>
      <c r="TJE14" s="2538"/>
      <c r="TJF14" s="2538"/>
      <c r="TJG14" s="2538"/>
      <c r="TJH14" s="2538"/>
      <c r="TJI14" s="2538"/>
      <c r="TJJ14" s="2538"/>
      <c r="TJK14" s="2538"/>
      <c r="TJL14" s="2538"/>
      <c r="TJM14" s="2538"/>
      <c r="TJN14" s="2538"/>
      <c r="TJO14" s="2538"/>
      <c r="TJP14" s="2538"/>
      <c r="TJQ14" s="2538"/>
      <c r="TJR14" s="2538"/>
      <c r="TJS14" s="2538"/>
      <c r="TJT14" s="2538"/>
      <c r="TJU14" s="2538"/>
      <c r="TJV14" s="2538"/>
      <c r="TJW14" s="2538"/>
      <c r="TJX14" s="2538"/>
      <c r="TJY14" s="2538"/>
      <c r="TJZ14" s="2538"/>
      <c r="TKA14" s="2538"/>
      <c r="TKB14" s="2538"/>
      <c r="TKC14" s="2538"/>
      <c r="TKD14" s="2538"/>
      <c r="TKE14" s="2538"/>
      <c r="TKF14" s="2538"/>
      <c r="TKG14" s="2538"/>
      <c r="TKH14" s="2538"/>
      <c r="TKI14" s="2538"/>
      <c r="TKJ14" s="2538"/>
      <c r="TKK14" s="2538"/>
      <c r="TKL14" s="2538"/>
      <c r="TKM14" s="2538"/>
      <c r="TKN14" s="2538"/>
      <c r="TKO14" s="2538"/>
      <c r="TKP14" s="2538"/>
      <c r="TKQ14" s="2538"/>
      <c r="TKR14" s="2538"/>
      <c r="TKS14" s="2538"/>
      <c r="TKT14" s="2538"/>
      <c r="TKU14" s="2538"/>
      <c r="TKV14" s="2538"/>
      <c r="TKW14" s="2538"/>
      <c r="TKX14" s="2538"/>
      <c r="TKY14" s="2538"/>
      <c r="TKZ14" s="2538"/>
      <c r="TLA14" s="2538"/>
      <c r="TLB14" s="2538"/>
      <c r="TLC14" s="2538"/>
      <c r="TLD14" s="2538"/>
      <c r="TLE14" s="2538"/>
      <c r="TLF14" s="2538"/>
      <c r="TLG14" s="2538"/>
      <c r="TLH14" s="2538"/>
      <c r="TLI14" s="2538"/>
      <c r="TLJ14" s="2538"/>
      <c r="TLK14" s="2538"/>
      <c r="TLL14" s="2538"/>
      <c r="TLM14" s="2538"/>
      <c r="TLN14" s="2538"/>
      <c r="TLO14" s="2538"/>
      <c r="TLP14" s="2538"/>
      <c r="TLQ14" s="2538"/>
      <c r="TLR14" s="2538"/>
      <c r="TLS14" s="2538"/>
      <c r="TLT14" s="2538"/>
      <c r="TLU14" s="2538"/>
      <c r="TLV14" s="2538"/>
      <c r="TLW14" s="2538"/>
      <c r="TLX14" s="2538"/>
      <c r="TLY14" s="2538"/>
      <c r="TLZ14" s="2538"/>
      <c r="TMA14" s="2538"/>
      <c r="TMB14" s="2538"/>
      <c r="TMC14" s="2538"/>
      <c r="TMD14" s="2538"/>
      <c r="TME14" s="2538"/>
      <c r="TMF14" s="2538"/>
      <c r="TMG14" s="2538"/>
      <c r="TMH14" s="2538"/>
      <c r="TMI14" s="2538"/>
      <c r="TMJ14" s="2538"/>
      <c r="TMK14" s="2538"/>
      <c r="TML14" s="2538"/>
      <c r="TMM14" s="2538"/>
      <c r="TMN14" s="2538"/>
      <c r="TMO14" s="2538"/>
      <c r="TMP14" s="2538"/>
      <c r="TMQ14" s="2538"/>
      <c r="TMR14" s="2538"/>
      <c r="TMS14" s="2538"/>
      <c r="TMT14" s="2538"/>
      <c r="TMU14" s="2538"/>
      <c r="TMV14" s="2538"/>
      <c r="TMW14" s="2538"/>
      <c r="TMX14" s="2538"/>
      <c r="TMY14" s="2538"/>
      <c r="TMZ14" s="2538"/>
      <c r="TNA14" s="2538"/>
      <c r="TNB14" s="2538"/>
      <c r="TNC14" s="2538"/>
      <c r="TND14" s="2538"/>
      <c r="TNE14" s="2538"/>
      <c r="TNF14" s="2538"/>
      <c r="TNG14" s="2538"/>
      <c r="TNH14" s="2538"/>
      <c r="TNI14" s="2538"/>
      <c r="TNJ14" s="2538"/>
      <c r="TNK14" s="2538"/>
      <c r="TNL14" s="2538"/>
      <c r="TNM14" s="2538"/>
      <c r="TNN14" s="2538"/>
      <c r="TNO14" s="2538"/>
      <c r="TNP14" s="2538"/>
      <c r="TNQ14" s="2538"/>
      <c r="TNR14" s="2538"/>
      <c r="TNS14" s="2538"/>
      <c r="TNT14" s="2538"/>
      <c r="TNU14" s="2538"/>
      <c r="TNV14" s="2538"/>
      <c r="TNW14" s="2538"/>
      <c r="TNX14" s="2538"/>
      <c r="TNY14" s="2538"/>
      <c r="TNZ14" s="2538"/>
      <c r="TOA14" s="2538"/>
      <c r="TOB14" s="2538"/>
      <c r="TOC14" s="2538"/>
      <c r="TOD14" s="2538"/>
      <c r="TOE14" s="2538"/>
      <c r="TOF14" s="2538"/>
      <c r="TOG14" s="2538"/>
      <c r="TOH14" s="2538"/>
      <c r="TOI14" s="2538"/>
      <c r="TOJ14" s="2538"/>
      <c r="TOK14" s="2538"/>
      <c r="TOL14" s="2538"/>
      <c r="TOM14" s="2538"/>
      <c r="TON14" s="2538"/>
      <c r="TOO14" s="2538"/>
      <c r="TOP14" s="2538"/>
      <c r="TOQ14" s="2538"/>
      <c r="TOR14" s="2538"/>
      <c r="TOS14" s="2538"/>
      <c r="TOT14" s="2538"/>
      <c r="TOU14" s="2538"/>
      <c r="TOV14" s="2538"/>
      <c r="TOW14" s="2538"/>
      <c r="TOX14" s="2538"/>
      <c r="TOY14" s="2538"/>
      <c r="TOZ14" s="2538"/>
      <c r="TPA14" s="2538"/>
      <c r="TPB14" s="2538"/>
      <c r="TPC14" s="2538"/>
      <c r="TPD14" s="2538"/>
      <c r="TPE14" s="2538"/>
      <c r="TPF14" s="2538"/>
      <c r="TPG14" s="2538"/>
      <c r="TPH14" s="2538"/>
      <c r="TPI14" s="2538"/>
      <c r="TPJ14" s="2538"/>
      <c r="TPK14" s="2538"/>
      <c r="TPL14" s="2538"/>
      <c r="TPM14" s="2538"/>
      <c r="TPN14" s="2538"/>
      <c r="TPO14" s="2538"/>
      <c r="TPP14" s="2538"/>
      <c r="TPQ14" s="2538"/>
      <c r="TPR14" s="2538"/>
      <c r="TPS14" s="2538"/>
      <c r="TPT14" s="2538"/>
      <c r="TPU14" s="2538"/>
      <c r="TPV14" s="2538"/>
      <c r="TPW14" s="2538"/>
      <c r="TPX14" s="2538"/>
      <c r="TPY14" s="2538"/>
      <c r="TPZ14" s="2538"/>
      <c r="TQA14" s="2538"/>
      <c r="TQB14" s="2538"/>
      <c r="TQC14" s="2538"/>
      <c r="TQD14" s="2538"/>
      <c r="TQE14" s="2538"/>
      <c r="TQF14" s="2538"/>
      <c r="TQG14" s="2538"/>
      <c r="TQH14" s="2538"/>
      <c r="TQI14" s="2538"/>
      <c r="TQJ14" s="2538"/>
      <c r="TQK14" s="2538"/>
      <c r="TQL14" s="2538"/>
      <c r="TQM14" s="2538"/>
      <c r="TQN14" s="2538"/>
      <c r="TQO14" s="2538"/>
      <c r="TQP14" s="2538"/>
      <c r="TQQ14" s="2538"/>
      <c r="TQR14" s="2538"/>
      <c r="TQS14" s="2538"/>
      <c r="TQT14" s="2538"/>
      <c r="TQU14" s="2538"/>
      <c r="TQV14" s="2538"/>
      <c r="TQW14" s="2538"/>
      <c r="TQX14" s="2538"/>
      <c r="TQY14" s="2538"/>
      <c r="TQZ14" s="2538"/>
      <c r="TRA14" s="2538"/>
      <c r="TRB14" s="2538"/>
      <c r="TRC14" s="2538"/>
      <c r="TRD14" s="2538"/>
      <c r="TRE14" s="2538"/>
      <c r="TRF14" s="2538"/>
      <c r="TRG14" s="2538"/>
      <c r="TRH14" s="2538"/>
      <c r="TRI14" s="2538"/>
      <c r="TRJ14" s="2538"/>
      <c r="TRK14" s="2538"/>
      <c r="TRL14" s="2538"/>
      <c r="TRM14" s="2538"/>
      <c r="TRN14" s="2538"/>
      <c r="TRO14" s="2538"/>
      <c r="TRP14" s="2538"/>
      <c r="TRQ14" s="2538"/>
      <c r="TRR14" s="2538"/>
      <c r="TRS14" s="2538"/>
      <c r="TRT14" s="2538"/>
      <c r="TRU14" s="2538"/>
      <c r="TRV14" s="2538"/>
      <c r="TRW14" s="2538"/>
      <c r="TRX14" s="2538"/>
      <c r="TRY14" s="2538"/>
      <c r="TRZ14" s="2538"/>
      <c r="TSA14" s="2538"/>
      <c r="TSB14" s="2538"/>
      <c r="TSC14" s="2538"/>
      <c r="TSD14" s="2538"/>
      <c r="TSE14" s="2538"/>
      <c r="TSF14" s="2538"/>
      <c r="TSG14" s="2538"/>
      <c r="TSH14" s="2538"/>
      <c r="TSI14" s="2538"/>
      <c r="TSJ14" s="2538"/>
      <c r="TSK14" s="2538"/>
      <c r="TSL14" s="2538"/>
      <c r="TSM14" s="2538"/>
      <c r="TSN14" s="2538"/>
      <c r="TSO14" s="2538"/>
      <c r="TSP14" s="2538"/>
      <c r="TSQ14" s="2538"/>
      <c r="TSR14" s="2538"/>
      <c r="TSS14" s="2538"/>
      <c r="TST14" s="2538"/>
      <c r="TSU14" s="2538"/>
      <c r="TSV14" s="2538"/>
      <c r="TSW14" s="2538"/>
      <c r="TSX14" s="2538"/>
      <c r="TSY14" s="2538"/>
      <c r="TSZ14" s="2538"/>
      <c r="TTA14" s="2538"/>
      <c r="TTB14" s="2538"/>
      <c r="TTC14" s="2538"/>
      <c r="TTD14" s="2538"/>
      <c r="TTE14" s="2538"/>
      <c r="TTF14" s="2538"/>
      <c r="TTG14" s="2538"/>
      <c r="TTH14" s="2538"/>
      <c r="TTI14" s="2538"/>
      <c r="TTJ14" s="2538"/>
      <c r="TTK14" s="2538"/>
      <c r="TTL14" s="2538"/>
      <c r="TTM14" s="2538"/>
      <c r="TTN14" s="2538"/>
      <c r="TTO14" s="2538"/>
      <c r="TTP14" s="2538"/>
      <c r="TTQ14" s="2538"/>
      <c r="TTR14" s="2538"/>
      <c r="TTS14" s="2538"/>
      <c r="TTT14" s="2538"/>
      <c r="TTU14" s="2538"/>
      <c r="TTV14" s="2538"/>
      <c r="TTW14" s="2538"/>
      <c r="TTX14" s="2538"/>
      <c r="TTY14" s="2538"/>
      <c r="TTZ14" s="2538"/>
      <c r="TUA14" s="2538"/>
      <c r="TUB14" s="2538"/>
      <c r="TUC14" s="2538"/>
      <c r="TUD14" s="2538"/>
      <c r="TUE14" s="2538"/>
      <c r="TUF14" s="2538"/>
      <c r="TUG14" s="2538"/>
      <c r="TUH14" s="2538"/>
      <c r="TUI14" s="2538"/>
      <c r="TUJ14" s="2538"/>
      <c r="TUK14" s="2538"/>
      <c r="TUL14" s="2538"/>
      <c r="TUM14" s="2538"/>
      <c r="TUN14" s="2538"/>
      <c r="TUO14" s="2538"/>
      <c r="TUP14" s="2538"/>
      <c r="TUQ14" s="2538"/>
      <c r="TUR14" s="2538"/>
      <c r="TUS14" s="2538"/>
      <c r="TUT14" s="2538"/>
      <c r="TUU14" s="2538"/>
      <c r="TUV14" s="2538"/>
      <c r="TUW14" s="2538"/>
      <c r="TUX14" s="2538"/>
      <c r="TUY14" s="2538"/>
      <c r="TUZ14" s="2538"/>
      <c r="TVA14" s="2538"/>
      <c r="TVB14" s="2538"/>
      <c r="TVC14" s="2538"/>
      <c r="TVD14" s="2538"/>
      <c r="TVE14" s="2538"/>
      <c r="TVF14" s="2538"/>
      <c r="TVG14" s="2538"/>
      <c r="TVH14" s="2538"/>
      <c r="TVI14" s="2538"/>
      <c r="TVJ14" s="2538"/>
      <c r="TVK14" s="2538"/>
      <c r="TVL14" s="2538"/>
      <c r="TVM14" s="2538"/>
      <c r="TVN14" s="2538"/>
      <c r="TVO14" s="2538"/>
      <c r="TVP14" s="2538"/>
      <c r="TVQ14" s="2538"/>
      <c r="TVR14" s="2538"/>
      <c r="TVS14" s="2538"/>
      <c r="TVT14" s="2538"/>
      <c r="TVU14" s="2538"/>
      <c r="TVV14" s="2538"/>
      <c r="TVW14" s="2538"/>
      <c r="TVX14" s="2538"/>
      <c r="TVY14" s="2538"/>
      <c r="TVZ14" s="2538"/>
      <c r="TWA14" s="2538"/>
      <c r="TWB14" s="2538"/>
      <c r="TWC14" s="2538"/>
      <c r="TWD14" s="2538"/>
      <c r="TWE14" s="2538"/>
      <c r="TWF14" s="2538"/>
      <c r="TWG14" s="2538"/>
      <c r="TWH14" s="2538"/>
      <c r="TWI14" s="2538"/>
      <c r="TWJ14" s="2538"/>
      <c r="TWK14" s="2538"/>
      <c r="TWL14" s="2538"/>
      <c r="TWM14" s="2538"/>
      <c r="TWN14" s="2538"/>
      <c r="TWO14" s="2538"/>
      <c r="TWP14" s="2538"/>
      <c r="TWQ14" s="2538"/>
      <c r="TWR14" s="2538"/>
      <c r="TWS14" s="2538"/>
      <c r="TWT14" s="2538"/>
      <c r="TWU14" s="2538"/>
      <c r="TWV14" s="2538"/>
      <c r="TWW14" s="2538"/>
      <c r="TWX14" s="2538"/>
      <c r="TWY14" s="2538"/>
      <c r="TWZ14" s="2538"/>
      <c r="TXA14" s="2538"/>
      <c r="TXB14" s="2538"/>
      <c r="TXC14" s="2538"/>
      <c r="TXD14" s="2538"/>
      <c r="TXE14" s="2538"/>
      <c r="TXF14" s="2538"/>
      <c r="TXG14" s="2538"/>
      <c r="TXH14" s="2538"/>
      <c r="TXI14" s="2538"/>
      <c r="TXJ14" s="2538"/>
      <c r="TXK14" s="2538"/>
      <c r="TXL14" s="2538"/>
      <c r="TXM14" s="2538"/>
      <c r="TXN14" s="2538"/>
      <c r="TXO14" s="2538"/>
      <c r="TXP14" s="2538"/>
      <c r="TXQ14" s="2538"/>
      <c r="TXR14" s="2538"/>
      <c r="TXS14" s="2538"/>
      <c r="TXT14" s="2538"/>
      <c r="TXU14" s="2538"/>
      <c r="TXV14" s="2538"/>
      <c r="TXW14" s="2538"/>
      <c r="TXX14" s="2538"/>
      <c r="TXY14" s="2538"/>
      <c r="TXZ14" s="2538"/>
      <c r="TYA14" s="2538"/>
      <c r="TYB14" s="2538"/>
      <c r="TYC14" s="2538"/>
      <c r="TYD14" s="2538"/>
      <c r="TYE14" s="2538"/>
      <c r="TYF14" s="2538"/>
      <c r="TYG14" s="2538"/>
      <c r="TYH14" s="2538"/>
      <c r="TYI14" s="2538"/>
      <c r="TYJ14" s="2538"/>
      <c r="TYK14" s="2538"/>
      <c r="TYL14" s="2538"/>
      <c r="TYM14" s="2538"/>
      <c r="TYN14" s="2538"/>
      <c r="TYO14" s="2538"/>
      <c r="TYP14" s="2538"/>
      <c r="TYQ14" s="2538"/>
      <c r="TYR14" s="2538"/>
      <c r="TYS14" s="2538"/>
      <c r="TYT14" s="2538"/>
      <c r="TYU14" s="2538"/>
      <c r="TYV14" s="2538"/>
      <c r="TYW14" s="2538"/>
      <c r="TYX14" s="2538"/>
      <c r="TYY14" s="2538"/>
      <c r="TYZ14" s="2538"/>
      <c r="TZA14" s="2538"/>
      <c r="TZB14" s="2538"/>
      <c r="TZC14" s="2538"/>
      <c r="TZD14" s="2538"/>
      <c r="TZE14" s="2538"/>
      <c r="TZF14" s="2538"/>
      <c r="TZG14" s="2538"/>
      <c r="TZH14" s="2538"/>
      <c r="TZI14" s="2538"/>
      <c r="TZJ14" s="2538"/>
      <c r="TZK14" s="2538"/>
      <c r="TZL14" s="2538"/>
      <c r="TZM14" s="2538"/>
      <c r="TZN14" s="2538"/>
      <c r="TZO14" s="2538"/>
      <c r="TZP14" s="2538"/>
      <c r="TZQ14" s="2538"/>
      <c r="TZR14" s="2538"/>
      <c r="TZS14" s="2538"/>
      <c r="TZT14" s="2538"/>
      <c r="TZU14" s="2538"/>
      <c r="TZV14" s="2538"/>
      <c r="TZW14" s="2538"/>
      <c r="TZX14" s="2538"/>
      <c r="TZY14" s="2538"/>
      <c r="TZZ14" s="2538"/>
      <c r="UAA14" s="2538"/>
      <c r="UAB14" s="2538"/>
      <c r="UAC14" s="2538"/>
      <c r="UAD14" s="2538"/>
      <c r="UAE14" s="2538"/>
      <c r="UAF14" s="2538"/>
      <c r="UAG14" s="2538"/>
      <c r="UAH14" s="2538"/>
      <c r="UAI14" s="2538"/>
      <c r="UAJ14" s="2538"/>
      <c r="UAK14" s="2538"/>
      <c r="UAL14" s="2538"/>
      <c r="UAM14" s="2538"/>
      <c r="UAN14" s="2538"/>
      <c r="UAO14" s="2538"/>
      <c r="UAP14" s="2538"/>
      <c r="UAQ14" s="2538"/>
      <c r="UAR14" s="2538"/>
      <c r="UAS14" s="2538"/>
      <c r="UAT14" s="2538"/>
      <c r="UAU14" s="2538"/>
      <c r="UAV14" s="2538"/>
      <c r="UAW14" s="2538"/>
      <c r="UAX14" s="2538"/>
      <c r="UAY14" s="2538"/>
      <c r="UAZ14" s="2538"/>
      <c r="UBA14" s="2538"/>
      <c r="UBB14" s="2538"/>
      <c r="UBC14" s="2538"/>
      <c r="UBD14" s="2538"/>
      <c r="UBE14" s="2538"/>
      <c r="UBF14" s="2538"/>
      <c r="UBG14" s="2538"/>
      <c r="UBH14" s="2538"/>
      <c r="UBI14" s="2538"/>
      <c r="UBJ14" s="2538"/>
      <c r="UBK14" s="2538"/>
      <c r="UBL14" s="2538"/>
      <c r="UBM14" s="2538"/>
      <c r="UBN14" s="2538"/>
      <c r="UBO14" s="2538"/>
      <c r="UBP14" s="2538"/>
      <c r="UBQ14" s="2538"/>
      <c r="UBR14" s="2538"/>
      <c r="UBS14" s="2538"/>
      <c r="UBT14" s="2538"/>
      <c r="UBU14" s="2538"/>
      <c r="UBV14" s="2538"/>
      <c r="UBW14" s="2538"/>
      <c r="UBX14" s="2538"/>
      <c r="UBY14" s="2538"/>
      <c r="UBZ14" s="2538"/>
      <c r="UCA14" s="2538"/>
      <c r="UCB14" s="2538"/>
      <c r="UCC14" s="2538"/>
      <c r="UCD14" s="2538"/>
      <c r="UCE14" s="2538"/>
      <c r="UCF14" s="2538"/>
      <c r="UCG14" s="2538"/>
      <c r="UCH14" s="2538"/>
      <c r="UCI14" s="2538"/>
      <c r="UCJ14" s="2538"/>
      <c r="UCK14" s="2538"/>
      <c r="UCL14" s="2538"/>
      <c r="UCM14" s="2538"/>
      <c r="UCN14" s="2538"/>
      <c r="UCO14" s="2538"/>
      <c r="UCP14" s="2538"/>
      <c r="UCQ14" s="2538"/>
      <c r="UCR14" s="2538"/>
      <c r="UCS14" s="2538"/>
      <c r="UCT14" s="2538"/>
      <c r="UCU14" s="2538"/>
      <c r="UCV14" s="2538"/>
      <c r="UCW14" s="2538"/>
      <c r="UCX14" s="2538"/>
      <c r="UCY14" s="2538"/>
      <c r="UCZ14" s="2538"/>
      <c r="UDA14" s="2538"/>
      <c r="UDB14" s="2538"/>
      <c r="UDC14" s="2538"/>
      <c r="UDD14" s="2538"/>
      <c r="UDE14" s="2538"/>
      <c r="UDF14" s="2538"/>
      <c r="UDG14" s="2538"/>
      <c r="UDH14" s="2538"/>
      <c r="UDI14" s="2538"/>
      <c r="UDJ14" s="2538"/>
      <c r="UDK14" s="2538"/>
      <c r="UDL14" s="2538"/>
      <c r="UDM14" s="2538"/>
      <c r="UDN14" s="2538"/>
      <c r="UDO14" s="2538"/>
      <c r="UDP14" s="2538"/>
      <c r="UDQ14" s="2538"/>
      <c r="UDR14" s="2538"/>
      <c r="UDS14" s="2538"/>
      <c r="UDT14" s="2538"/>
      <c r="UDU14" s="2538"/>
      <c r="UDV14" s="2538"/>
      <c r="UDW14" s="2538"/>
      <c r="UDX14" s="2538"/>
      <c r="UDY14" s="2538"/>
      <c r="UDZ14" s="2538"/>
      <c r="UEA14" s="2538"/>
      <c r="UEB14" s="2538"/>
      <c r="UEC14" s="2538"/>
      <c r="UED14" s="2538"/>
      <c r="UEE14" s="2538"/>
      <c r="UEF14" s="2538"/>
      <c r="UEG14" s="2538"/>
      <c r="UEH14" s="2538"/>
      <c r="UEI14" s="2538"/>
      <c r="UEJ14" s="2538"/>
      <c r="UEK14" s="2538"/>
      <c r="UEL14" s="2538"/>
      <c r="UEM14" s="2538"/>
      <c r="UEN14" s="2538"/>
      <c r="UEO14" s="2538"/>
      <c r="UEP14" s="2538"/>
      <c r="UEQ14" s="2538"/>
      <c r="UER14" s="2538"/>
      <c r="UES14" s="2538"/>
      <c r="UET14" s="2538"/>
      <c r="UEU14" s="2538"/>
      <c r="UEV14" s="2538"/>
      <c r="UEW14" s="2538"/>
      <c r="UEX14" s="2538"/>
      <c r="UEY14" s="2538"/>
      <c r="UEZ14" s="2538"/>
      <c r="UFA14" s="2538"/>
      <c r="UFB14" s="2538"/>
      <c r="UFC14" s="2538"/>
      <c r="UFD14" s="2538"/>
      <c r="UFE14" s="2538"/>
      <c r="UFF14" s="2538"/>
      <c r="UFG14" s="2538"/>
      <c r="UFH14" s="2538"/>
      <c r="UFI14" s="2538"/>
      <c r="UFJ14" s="2538"/>
      <c r="UFK14" s="2538"/>
      <c r="UFL14" s="2538"/>
      <c r="UFM14" s="2538"/>
      <c r="UFN14" s="2538"/>
      <c r="UFO14" s="2538"/>
      <c r="UFP14" s="2538"/>
      <c r="UFQ14" s="2538"/>
      <c r="UFR14" s="2538"/>
      <c r="UFS14" s="2538"/>
      <c r="UFT14" s="2538"/>
      <c r="UFU14" s="2538"/>
      <c r="UFV14" s="2538"/>
      <c r="UFW14" s="2538"/>
      <c r="UFX14" s="2538"/>
      <c r="UFY14" s="2538"/>
      <c r="UFZ14" s="2538"/>
      <c r="UGA14" s="2538"/>
      <c r="UGB14" s="2538"/>
      <c r="UGC14" s="2538"/>
      <c r="UGD14" s="2538"/>
      <c r="UGE14" s="2538"/>
      <c r="UGF14" s="2538"/>
      <c r="UGG14" s="2538"/>
      <c r="UGH14" s="2538"/>
      <c r="UGI14" s="2538"/>
      <c r="UGJ14" s="2538"/>
      <c r="UGK14" s="2538"/>
      <c r="UGL14" s="2538"/>
      <c r="UGM14" s="2538"/>
      <c r="UGN14" s="2538"/>
      <c r="UGO14" s="2538"/>
      <c r="UGP14" s="2538"/>
      <c r="UGQ14" s="2538"/>
      <c r="UGR14" s="2538"/>
      <c r="UGS14" s="2538"/>
      <c r="UGT14" s="2538"/>
      <c r="UGU14" s="2538"/>
      <c r="UGV14" s="2538"/>
      <c r="UGW14" s="2538"/>
      <c r="UGX14" s="2538"/>
      <c r="UGY14" s="2538"/>
      <c r="UGZ14" s="2538"/>
      <c r="UHA14" s="2538"/>
      <c r="UHB14" s="2538"/>
      <c r="UHC14" s="2538"/>
      <c r="UHD14" s="2538"/>
      <c r="UHE14" s="2538"/>
      <c r="UHF14" s="2538"/>
      <c r="UHG14" s="2538"/>
      <c r="UHH14" s="2538"/>
      <c r="UHI14" s="2538"/>
      <c r="UHJ14" s="2538"/>
      <c r="UHK14" s="2538"/>
      <c r="UHL14" s="2538"/>
      <c r="UHM14" s="2538"/>
      <c r="UHN14" s="2538"/>
      <c r="UHO14" s="2538"/>
      <c r="UHP14" s="2538"/>
      <c r="UHQ14" s="2538"/>
      <c r="UHR14" s="2538"/>
      <c r="UHS14" s="2538"/>
      <c r="UHT14" s="2538"/>
      <c r="UHU14" s="2538"/>
      <c r="UHV14" s="2538"/>
      <c r="UHW14" s="2538"/>
      <c r="UHX14" s="2538"/>
      <c r="UHY14" s="2538"/>
      <c r="UHZ14" s="2538"/>
      <c r="UIA14" s="2538"/>
      <c r="UIB14" s="2538"/>
      <c r="UIC14" s="2538"/>
      <c r="UID14" s="2538"/>
      <c r="UIE14" s="2538"/>
      <c r="UIF14" s="2538"/>
      <c r="UIG14" s="2538"/>
      <c r="UIH14" s="2538"/>
      <c r="UII14" s="2538"/>
      <c r="UIJ14" s="2538"/>
      <c r="UIK14" s="2538"/>
      <c r="UIL14" s="2538"/>
      <c r="UIM14" s="2538"/>
      <c r="UIN14" s="2538"/>
      <c r="UIO14" s="2538"/>
      <c r="UIP14" s="2538"/>
      <c r="UIQ14" s="2538"/>
      <c r="UIR14" s="2538"/>
      <c r="UIS14" s="2538"/>
      <c r="UIT14" s="2538"/>
      <c r="UIU14" s="2538"/>
      <c r="UIV14" s="2538"/>
      <c r="UIW14" s="2538"/>
      <c r="UIX14" s="2538"/>
      <c r="UIY14" s="2538"/>
      <c r="UIZ14" s="2538"/>
      <c r="UJA14" s="2538"/>
      <c r="UJB14" s="2538"/>
      <c r="UJC14" s="2538"/>
      <c r="UJD14" s="2538"/>
      <c r="UJE14" s="2538"/>
      <c r="UJF14" s="2538"/>
      <c r="UJG14" s="2538"/>
      <c r="UJH14" s="2538"/>
      <c r="UJI14" s="2538"/>
      <c r="UJJ14" s="2538"/>
      <c r="UJK14" s="2538"/>
      <c r="UJL14" s="2538"/>
      <c r="UJM14" s="2538"/>
      <c r="UJN14" s="2538"/>
      <c r="UJO14" s="2538"/>
      <c r="UJP14" s="2538"/>
      <c r="UJQ14" s="2538"/>
      <c r="UJR14" s="2538"/>
      <c r="UJS14" s="2538"/>
      <c r="UJT14" s="2538"/>
      <c r="UJU14" s="2538"/>
      <c r="UJV14" s="2538"/>
      <c r="UJW14" s="2538"/>
      <c r="UJX14" s="2538"/>
      <c r="UJY14" s="2538"/>
      <c r="UJZ14" s="2538"/>
      <c r="UKA14" s="2538"/>
      <c r="UKB14" s="2538"/>
      <c r="UKC14" s="2538"/>
      <c r="UKD14" s="2538"/>
      <c r="UKE14" s="2538"/>
      <c r="UKF14" s="2538"/>
      <c r="UKG14" s="2538"/>
      <c r="UKH14" s="2538"/>
      <c r="UKI14" s="2538"/>
      <c r="UKJ14" s="2538"/>
      <c r="UKK14" s="2538"/>
      <c r="UKL14" s="2538"/>
      <c r="UKM14" s="2538"/>
      <c r="UKN14" s="2538"/>
      <c r="UKO14" s="2538"/>
      <c r="UKP14" s="2538"/>
      <c r="UKQ14" s="2538"/>
      <c r="UKR14" s="2538"/>
      <c r="UKS14" s="2538"/>
      <c r="UKT14" s="2538"/>
      <c r="UKU14" s="2538"/>
      <c r="UKV14" s="2538"/>
      <c r="UKW14" s="2538"/>
      <c r="UKX14" s="2538"/>
      <c r="UKY14" s="2538"/>
      <c r="UKZ14" s="2538"/>
      <c r="ULA14" s="2538"/>
      <c r="ULB14" s="2538"/>
      <c r="ULC14" s="2538"/>
      <c r="ULD14" s="2538"/>
      <c r="ULE14" s="2538"/>
      <c r="ULF14" s="2538"/>
      <c r="ULG14" s="2538"/>
      <c r="ULH14" s="2538"/>
      <c r="ULI14" s="2538"/>
      <c r="ULJ14" s="2538"/>
      <c r="ULK14" s="2538"/>
      <c r="ULL14" s="2538"/>
      <c r="ULM14" s="2538"/>
      <c r="ULN14" s="2538"/>
      <c r="ULO14" s="2538"/>
      <c r="ULP14" s="2538"/>
      <c r="ULQ14" s="2538"/>
      <c r="ULR14" s="2538"/>
      <c r="ULS14" s="2538"/>
      <c r="ULT14" s="2538"/>
      <c r="ULU14" s="2538"/>
      <c r="ULV14" s="2538"/>
      <c r="ULW14" s="2538"/>
      <c r="ULX14" s="2538"/>
      <c r="ULY14" s="2538"/>
      <c r="ULZ14" s="2538"/>
      <c r="UMA14" s="2538"/>
      <c r="UMB14" s="2538"/>
      <c r="UMC14" s="2538"/>
      <c r="UMD14" s="2538"/>
      <c r="UME14" s="2538"/>
      <c r="UMF14" s="2538"/>
      <c r="UMG14" s="2538"/>
      <c r="UMH14" s="2538"/>
      <c r="UMI14" s="2538"/>
      <c r="UMJ14" s="2538"/>
      <c r="UMK14" s="2538"/>
      <c r="UML14" s="2538"/>
      <c r="UMM14" s="2538"/>
      <c r="UMN14" s="2538"/>
      <c r="UMO14" s="2538"/>
      <c r="UMP14" s="2538"/>
      <c r="UMQ14" s="2538"/>
      <c r="UMR14" s="2538"/>
      <c r="UMS14" s="2538"/>
      <c r="UMT14" s="2538"/>
      <c r="UMU14" s="2538"/>
      <c r="UMV14" s="2538"/>
      <c r="UMW14" s="2538"/>
      <c r="UMX14" s="2538"/>
      <c r="UMY14" s="2538"/>
      <c r="UMZ14" s="2538"/>
      <c r="UNA14" s="2538"/>
      <c r="UNB14" s="2538"/>
      <c r="UNC14" s="2538"/>
      <c r="UND14" s="2538"/>
      <c r="UNE14" s="2538"/>
      <c r="UNF14" s="2538"/>
      <c r="UNG14" s="2538"/>
      <c r="UNH14" s="2538"/>
      <c r="UNI14" s="2538"/>
      <c r="UNJ14" s="2538"/>
      <c r="UNK14" s="2538"/>
      <c r="UNL14" s="2538"/>
      <c r="UNM14" s="2538"/>
      <c r="UNN14" s="2538"/>
      <c r="UNO14" s="2538"/>
      <c r="UNP14" s="2538"/>
      <c r="UNQ14" s="2538"/>
      <c r="UNR14" s="2538"/>
      <c r="UNS14" s="2538"/>
      <c r="UNT14" s="2538"/>
      <c r="UNU14" s="2538"/>
      <c r="UNV14" s="2538"/>
      <c r="UNW14" s="2538"/>
      <c r="UNX14" s="2538"/>
      <c r="UNY14" s="2538"/>
      <c r="UNZ14" s="2538"/>
      <c r="UOA14" s="2538"/>
      <c r="UOB14" s="2538"/>
      <c r="UOC14" s="2538"/>
      <c r="UOD14" s="2538"/>
      <c r="UOE14" s="2538"/>
      <c r="UOF14" s="2538"/>
      <c r="UOG14" s="2538"/>
      <c r="UOH14" s="2538"/>
      <c r="UOI14" s="2538"/>
      <c r="UOJ14" s="2538"/>
      <c r="UOK14" s="2538"/>
      <c r="UOL14" s="2538"/>
      <c r="UOM14" s="2538"/>
      <c r="UON14" s="2538"/>
      <c r="UOO14" s="2538"/>
      <c r="UOP14" s="2538"/>
      <c r="UOQ14" s="2538"/>
      <c r="UOR14" s="2538"/>
      <c r="UOS14" s="2538"/>
      <c r="UOT14" s="2538"/>
      <c r="UOU14" s="2538"/>
      <c r="UOV14" s="2538"/>
      <c r="UOW14" s="2538"/>
      <c r="UOX14" s="2538"/>
      <c r="UOY14" s="2538"/>
      <c r="UOZ14" s="2538"/>
      <c r="UPA14" s="2538"/>
      <c r="UPB14" s="2538"/>
      <c r="UPC14" s="2538"/>
      <c r="UPD14" s="2538"/>
      <c r="UPE14" s="2538"/>
      <c r="UPF14" s="2538"/>
      <c r="UPG14" s="2538"/>
      <c r="UPH14" s="2538"/>
      <c r="UPI14" s="2538"/>
      <c r="UPJ14" s="2538"/>
      <c r="UPK14" s="2538"/>
      <c r="UPL14" s="2538"/>
      <c r="UPM14" s="2538"/>
      <c r="UPN14" s="2538"/>
      <c r="UPO14" s="2538"/>
      <c r="UPP14" s="2538"/>
      <c r="UPQ14" s="2538"/>
      <c r="UPR14" s="2538"/>
      <c r="UPS14" s="2538"/>
      <c r="UPT14" s="2538"/>
      <c r="UPU14" s="2538"/>
      <c r="UPV14" s="2538"/>
      <c r="UPW14" s="2538"/>
      <c r="UPX14" s="2538"/>
      <c r="UPY14" s="2538"/>
      <c r="UPZ14" s="2538"/>
      <c r="UQA14" s="2538"/>
      <c r="UQB14" s="2538"/>
      <c r="UQC14" s="2538"/>
      <c r="UQD14" s="2538"/>
      <c r="UQE14" s="2538"/>
      <c r="UQF14" s="2538"/>
      <c r="UQG14" s="2538"/>
      <c r="UQH14" s="2538"/>
      <c r="UQI14" s="2538"/>
      <c r="UQJ14" s="2538"/>
      <c r="UQK14" s="2538"/>
      <c r="UQL14" s="2538"/>
      <c r="UQM14" s="2538"/>
      <c r="UQN14" s="2538"/>
      <c r="UQO14" s="2538"/>
      <c r="UQP14" s="2538"/>
      <c r="UQQ14" s="2538"/>
      <c r="UQR14" s="2538"/>
      <c r="UQS14" s="2538"/>
      <c r="UQT14" s="2538"/>
      <c r="UQU14" s="2538"/>
      <c r="UQV14" s="2538"/>
      <c r="UQW14" s="2538"/>
      <c r="UQX14" s="2538"/>
      <c r="UQY14" s="2538"/>
      <c r="UQZ14" s="2538"/>
      <c r="URA14" s="2538"/>
      <c r="URB14" s="2538"/>
      <c r="URC14" s="2538"/>
      <c r="URD14" s="2538"/>
      <c r="URE14" s="2538"/>
      <c r="URF14" s="2538"/>
      <c r="URG14" s="2538"/>
      <c r="URH14" s="2538"/>
      <c r="URI14" s="2538"/>
      <c r="URJ14" s="2538"/>
      <c r="URK14" s="2538"/>
      <c r="URL14" s="2538"/>
      <c r="URM14" s="2538"/>
      <c r="URN14" s="2538"/>
      <c r="URO14" s="2538"/>
      <c r="URP14" s="2538"/>
      <c r="URQ14" s="2538"/>
      <c r="URR14" s="2538"/>
      <c r="URS14" s="2538"/>
      <c r="URT14" s="2538"/>
      <c r="URU14" s="2538"/>
      <c r="URV14" s="2538"/>
      <c r="URW14" s="2538"/>
      <c r="URX14" s="2538"/>
      <c r="URY14" s="2538"/>
      <c r="URZ14" s="2538"/>
      <c r="USA14" s="2538"/>
      <c r="USB14" s="2538"/>
      <c r="USC14" s="2538"/>
      <c r="USD14" s="2538"/>
      <c r="USE14" s="2538"/>
      <c r="USF14" s="2538"/>
      <c r="USG14" s="2538"/>
      <c r="USH14" s="2538"/>
      <c r="USI14" s="2538"/>
      <c r="USJ14" s="2538"/>
      <c r="USK14" s="2538"/>
      <c r="USL14" s="2538"/>
      <c r="USM14" s="2538"/>
      <c r="USN14" s="2538"/>
      <c r="USO14" s="2538"/>
      <c r="USP14" s="2538"/>
      <c r="USQ14" s="2538"/>
      <c r="USR14" s="2538"/>
      <c r="USS14" s="2538"/>
      <c r="UST14" s="2538"/>
      <c r="USU14" s="2538"/>
      <c r="USV14" s="2538"/>
      <c r="USW14" s="2538"/>
      <c r="USX14" s="2538"/>
      <c r="USY14" s="2538"/>
      <c r="USZ14" s="2538"/>
      <c r="UTA14" s="2538"/>
      <c r="UTB14" s="2538"/>
      <c r="UTC14" s="2538"/>
      <c r="UTD14" s="2538"/>
      <c r="UTE14" s="2538"/>
      <c r="UTF14" s="2538"/>
      <c r="UTG14" s="2538"/>
      <c r="UTH14" s="2538"/>
      <c r="UTI14" s="2538"/>
      <c r="UTJ14" s="2538"/>
      <c r="UTK14" s="2538"/>
      <c r="UTL14" s="2538"/>
      <c r="UTM14" s="2538"/>
      <c r="UTN14" s="2538"/>
      <c r="UTO14" s="2538"/>
      <c r="UTP14" s="2538"/>
      <c r="UTQ14" s="2538"/>
      <c r="UTR14" s="2538"/>
      <c r="UTS14" s="2538"/>
      <c r="UTT14" s="2538"/>
      <c r="UTU14" s="2538"/>
      <c r="UTV14" s="2538"/>
      <c r="UTW14" s="2538"/>
      <c r="UTX14" s="2538"/>
      <c r="UTY14" s="2538"/>
      <c r="UTZ14" s="2538"/>
      <c r="UUA14" s="2538"/>
      <c r="UUB14" s="2538"/>
      <c r="UUC14" s="2538"/>
      <c r="UUD14" s="2538"/>
      <c r="UUE14" s="2538"/>
      <c r="UUF14" s="2538"/>
      <c r="UUG14" s="2538"/>
      <c r="UUH14" s="2538"/>
      <c r="UUI14" s="2538"/>
      <c r="UUJ14" s="2538"/>
      <c r="UUK14" s="2538"/>
      <c r="UUL14" s="2538"/>
      <c r="UUM14" s="2538"/>
      <c r="UUN14" s="2538"/>
      <c r="UUO14" s="2538"/>
      <c r="UUP14" s="2538"/>
      <c r="UUQ14" s="2538"/>
      <c r="UUR14" s="2538"/>
      <c r="UUS14" s="2538"/>
      <c r="UUT14" s="2538"/>
      <c r="UUU14" s="2538"/>
      <c r="UUV14" s="2538"/>
      <c r="UUW14" s="2538"/>
      <c r="UUX14" s="2538"/>
      <c r="UUY14" s="2538"/>
      <c r="UUZ14" s="2538"/>
      <c r="UVA14" s="2538"/>
      <c r="UVB14" s="2538"/>
      <c r="UVC14" s="2538"/>
      <c r="UVD14" s="2538"/>
      <c r="UVE14" s="2538"/>
      <c r="UVF14" s="2538"/>
      <c r="UVG14" s="2538"/>
      <c r="UVH14" s="2538"/>
      <c r="UVI14" s="2538"/>
      <c r="UVJ14" s="2538"/>
      <c r="UVK14" s="2538"/>
      <c r="UVL14" s="2538"/>
      <c r="UVM14" s="2538"/>
      <c r="UVN14" s="2538"/>
      <c r="UVO14" s="2538"/>
      <c r="UVP14" s="2538"/>
      <c r="UVQ14" s="2538"/>
      <c r="UVR14" s="2538"/>
      <c r="UVS14" s="2538"/>
      <c r="UVT14" s="2538"/>
      <c r="UVU14" s="2538"/>
      <c r="UVV14" s="2538"/>
      <c r="UVW14" s="2538"/>
      <c r="UVX14" s="2538"/>
      <c r="UVY14" s="2538"/>
      <c r="UVZ14" s="2538"/>
      <c r="UWA14" s="2538"/>
      <c r="UWB14" s="2538"/>
      <c r="UWC14" s="2538"/>
      <c r="UWD14" s="2538"/>
      <c r="UWE14" s="2538"/>
      <c r="UWF14" s="2538"/>
      <c r="UWG14" s="2538"/>
      <c r="UWH14" s="2538"/>
      <c r="UWI14" s="2538"/>
      <c r="UWJ14" s="2538"/>
      <c r="UWK14" s="2538"/>
      <c r="UWL14" s="2538"/>
      <c r="UWM14" s="2538"/>
      <c r="UWN14" s="2538"/>
      <c r="UWO14" s="2538"/>
      <c r="UWP14" s="2538"/>
      <c r="UWQ14" s="2538"/>
      <c r="UWR14" s="2538"/>
      <c r="UWS14" s="2538"/>
      <c r="UWT14" s="2538"/>
      <c r="UWU14" s="2538"/>
      <c r="UWV14" s="2538"/>
      <c r="UWW14" s="2538"/>
      <c r="UWX14" s="2538"/>
      <c r="UWY14" s="2538"/>
      <c r="UWZ14" s="2538"/>
      <c r="UXA14" s="2538"/>
      <c r="UXB14" s="2538"/>
      <c r="UXC14" s="2538"/>
      <c r="UXD14" s="2538"/>
      <c r="UXE14" s="2538"/>
      <c r="UXF14" s="2538"/>
      <c r="UXG14" s="2538"/>
      <c r="UXH14" s="2538"/>
      <c r="UXI14" s="2538"/>
      <c r="UXJ14" s="2538"/>
      <c r="UXK14" s="2538"/>
      <c r="UXL14" s="2538"/>
      <c r="UXM14" s="2538"/>
      <c r="UXN14" s="2538"/>
      <c r="UXO14" s="2538"/>
      <c r="UXP14" s="2538"/>
      <c r="UXQ14" s="2538"/>
      <c r="UXR14" s="2538"/>
      <c r="UXS14" s="2538"/>
      <c r="UXT14" s="2538"/>
      <c r="UXU14" s="2538"/>
      <c r="UXV14" s="2538"/>
      <c r="UXW14" s="2538"/>
      <c r="UXX14" s="2538"/>
      <c r="UXY14" s="2538"/>
      <c r="UXZ14" s="2538"/>
      <c r="UYA14" s="2538"/>
      <c r="UYB14" s="2538"/>
      <c r="UYC14" s="2538"/>
      <c r="UYD14" s="2538"/>
      <c r="UYE14" s="2538"/>
      <c r="UYF14" s="2538"/>
      <c r="UYG14" s="2538"/>
      <c r="UYH14" s="2538"/>
      <c r="UYI14" s="2538"/>
      <c r="UYJ14" s="2538"/>
      <c r="UYK14" s="2538"/>
      <c r="UYL14" s="2538"/>
      <c r="UYM14" s="2538"/>
      <c r="UYN14" s="2538"/>
      <c r="UYO14" s="2538"/>
      <c r="UYP14" s="2538"/>
      <c r="UYQ14" s="2538"/>
      <c r="UYR14" s="2538"/>
      <c r="UYS14" s="2538"/>
      <c r="UYT14" s="2538"/>
      <c r="UYU14" s="2538"/>
      <c r="UYV14" s="2538"/>
      <c r="UYW14" s="2538"/>
      <c r="UYX14" s="2538"/>
      <c r="UYY14" s="2538"/>
      <c r="UYZ14" s="2538"/>
      <c r="UZA14" s="2538"/>
      <c r="UZB14" s="2538"/>
      <c r="UZC14" s="2538"/>
      <c r="UZD14" s="2538"/>
      <c r="UZE14" s="2538"/>
      <c r="UZF14" s="2538"/>
      <c r="UZG14" s="2538"/>
      <c r="UZH14" s="2538"/>
      <c r="UZI14" s="2538"/>
      <c r="UZJ14" s="2538"/>
      <c r="UZK14" s="2538"/>
      <c r="UZL14" s="2538"/>
      <c r="UZM14" s="2538"/>
      <c r="UZN14" s="2538"/>
      <c r="UZO14" s="2538"/>
      <c r="UZP14" s="2538"/>
      <c r="UZQ14" s="2538"/>
      <c r="UZR14" s="2538"/>
      <c r="UZS14" s="2538"/>
      <c r="UZT14" s="2538"/>
      <c r="UZU14" s="2538"/>
      <c r="UZV14" s="2538"/>
      <c r="UZW14" s="2538"/>
      <c r="UZX14" s="2538"/>
      <c r="UZY14" s="2538"/>
      <c r="UZZ14" s="2538"/>
      <c r="VAA14" s="2538"/>
      <c r="VAB14" s="2538"/>
      <c r="VAC14" s="2538"/>
      <c r="VAD14" s="2538"/>
      <c r="VAE14" s="2538"/>
      <c r="VAF14" s="2538"/>
      <c r="VAG14" s="2538"/>
      <c r="VAH14" s="2538"/>
      <c r="VAI14" s="2538"/>
      <c r="VAJ14" s="2538"/>
      <c r="VAK14" s="2538"/>
      <c r="VAL14" s="2538"/>
      <c r="VAM14" s="2538"/>
      <c r="VAN14" s="2538"/>
      <c r="VAO14" s="2538"/>
      <c r="VAP14" s="2538"/>
      <c r="VAQ14" s="2538"/>
      <c r="VAR14" s="2538"/>
      <c r="VAS14" s="2538"/>
      <c r="VAT14" s="2538"/>
      <c r="VAU14" s="2538"/>
      <c r="VAV14" s="2538"/>
      <c r="VAW14" s="2538"/>
      <c r="VAX14" s="2538"/>
      <c r="VAY14" s="2538"/>
      <c r="VAZ14" s="2538"/>
      <c r="VBA14" s="2538"/>
      <c r="VBB14" s="2538"/>
      <c r="VBC14" s="2538"/>
      <c r="VBD14" s="2538"/>
      <c r="VBE14" s="2538"/>
      <c r="VBF14" s="2538"/>
      <c r="VBG14" s="2538"/>
      <c r="VBH14" s="2538"/>
      <c r="VBI14" s="2538"/>
      <c r="VBJ14" s="2538"/>
      <c r="VBK14" s="2538"/>
      <c r="VBL14" s="2538"/>
      <c r="VBM14" s="2538"/>
      <c r="VBN14" s="2538"/>
      <c r="VBO14" s="2538"/>
      <c r="VBP14" s="2538"/>
      <c r="VBQ14" s="2538"/>
      <c r="VBR14" s="2538"/>
      <c r="VBS14" s="2538"/>
      <c r="VBT14" s="2538"/>
      <c r="VBU14" s="2538"/>
      <c r="VBV14" s="2538"/>
      <c r="VBW14" s="2538"/>
      <c r="VBX14" s="2538"/>
      <c r="VBY14" s="2538"/>
      <c r="VBZ14" s="2538"/>
      <c r="VCA14" s="2538"/>
      <c r="VCB14" s="2538"/>
      <c r="VCC14" s="2538"/>
      <c r="VCD14" s="2538"/>
      <c r="VCE14" s="2538"/>
      <c r="VCF14" s="2538"/>
      <c r="VCG14" s="2538"/>
      <c r="VCH14" s="2538"/>
      <c r="VCI14" s="2538"/>
      <c r="VCJ14" s="2538"/>
      <c r="VCK14" s="2538"/>
      <c r="VCL14" s="2538"/>
      <c r="VCM14" s="2538"/>
      <c r="VCN14" s="2538"/>
      <c r="VCO14" s="2538"/>
      <c r="VCP14" s="2538"/>
      <c r="VCQ14" s="2538"/>
      <c r="VCR14" s="2538"/>
      <c r="VCS14" s="2538"/>
      <c r="VCT14" s="2538"/>
      <c r="VCU14" s="2538"/>
      <c r="VCV14" s="2538"/>
      <c r="VCW14" s="2538"/>
      <c r="VCX14" s="2538"/>
      <c r="VCY14" s="2538"/>
      <c r="VCZ14" s="2538"/>
      <c r="VDA14" s="2538"/>
      <c r="VDB14" s="2538"/>
      <c r="VDC14" s="2538"/>
      <c r="VDD14" s="2538"/>
      <c r="VDE14" s="2538"/>
      <c r="VDF14" s="2538"/>
      <c r="VDG14" s="2538"/>
      <c r="VDH14" s="2538"/>
      <c r="VDI14" s="2538"/>
      <c r="VDJ14" s="2538"/>
      <c r="VDK14" s="2538"/>
      <c r="VDL14" s="2538"/>
      <c r="VDM14" s="2538"/>
      <c r="VDN14" s="2538"/>
      <c r="VDO14" s="2538"/>
      <c r="VDP14" s="2538"/>
      <c r="VDQ14" s="2538"/>
      <c r="VDR14" s="2538"/>
      <c r="VDS14" s="2538"/>
      <c r="VDT14" s="2538"/>
      <c r="VDU14" s="2538"/>
      <c r="VDV14" s="2538"/>
      <c r="VDW14" s="2538"/>
      <c r="VDX14" s="2538"/>
      <c r="VDY14" s="2538"/>
      <c r="VDZ14" s="2538"/>
      <c r="VEA14" s="2538"/>
      <c r="VEB14" s="2538"/>
      <c r="VEC14" s="2538"/>
      <c r="VED14" s="2538"/>
      <c r="VEE14" s="2538"/>
      <c r="VEF14" s="2538"/>
      <c r="VEG14" s="2538"/>
      <c r="VEH14" s="2538"/>
      <c r="VEI14" s="2538"/>
      <c r="VEJ14" s="2538"/>
      <c r="VEK14" s="2538"/>
      <c r="VEL14" s="2538"/>
      <c r="VEM14" s="2538"/>
      <c r="VEN14" s="2538"/>
      <c r="VEO14" s="2538"/>
      <c r="VEP14" s="2538"/>
      <c r="VEQ14" s="2538"/>
      <c r="VER14" s="2538"/>
      <c r="VES14" s="2538"/>
      <c r="VET14" s="2538"/>
      <c r="VEU14" s="2538"/>
      <c r="VEV14" s="2538"/>
      <c r="VEW14" s="2538"/>
      <c r="VEX14" s="2538"/>
      <c r="VEY14" s="2538"/>
      <c r="VEZ14" s="2538"/>
      <c r="VFA14" s="2538"/>
      <c r="VFB14" s="2538"/>
      <c r="VFC14" s="2538"/>
      <c r="VFD14" s="2538"/>
      <c r="VFE14" s="2538"/>
      <c r="VFF14" s="2538"/>
      <c r="VFG14" s="2538"/>
      <c r="VFH14" s="2538"/>
      <c r="VFI14" s="2538"/>
      <c r="VFJ14" s="2538"/>
      <c r="VFK14" s="2538"/>
      <c r="VFL14" s="2538"/>
      <c r="VFM14" s="2538"/>
      <c r="VFN14" s="2538"/>
      <c r="VFO14" s="2538"/>
      <c r="VFP14" s="2538"/>
      <c r="VFQ14" s="2538"/>
      <c r="VFR14" s="2538"/>
      <c r="VFS14" s="2538"/>
      <c r="VFT14" s="2538"/>
      <c r="VFU14" s="2538"/>
      <c r="VFV14" s="2538"/>
      <c r="VFW14" s="2538"/>
      <c r="VFX14" s="2538"/>
      <c r="VFY14" s="2538"/>
      <c r="VFZ14" s="2538"/>
      <c r="VGA14" s="2538"/>
      <c r="VGB14" s="2538"/>
      <c r="VGC14" s="2538"/>
      <c r="VGD14" s="2538"/>
      <c r="VGE14" s="2538"/>
      <c r="VGF14" s="2538"/>
      <c r="VGG14" s="2538"/>
      <c r="VGH14" s="2538"/>
      <c r="VGI14" s="2538"/>
      <c r="VGJ14" s="2538"/>
      <c r="VGK14" s="2538"/>
      <c r="VGL14" s="2538"/>
      <c r="VGM14" s="2538"/>
      <c r="VGN14" s="2538"/>
      <c r="VGO14" s="2538"/>
      <c r="VGP14" s="2538"/>
      <c r="VGQ14" s="2538"/>
      <c r="VGR14" s="2538"/>
      <c r="VGS14" s="2538"/>
      <c r="VGT14" s="2538"/>
      <c r="VGU14" s="2538"/>
      <c r="VGV14" s="2538"/>
      <c r="VGW14" s="2538"/>
      <c r="VGX14" s="2538"/>
      <c r="VGY14" s="2538"/>
      <c r="VGZ14" s="2538"/>
      <c r="VHA14" s="2538"/>
      <c r="VHB14" s="2538"/>
      <c r="VHC14" s="2538"/>
      <c r="VHD14" s="2538"/>
      <c r="VHE14" s="2538"/>
      <c r="VHF14" s="2538"/>
      <c r="VHG14" s="2538"/>
      <c r="VHH14" s="2538"/>
      <c r="VHI14" s="2538"/>
      <c r="VHJ14" s="2538"/>
      <c r="VHK14" s="2538"/>
      <c r="VHL14" s="2538"/>
      <c r="VHM14" s="2538"/>
      <c r="VHN14" s="2538"/>
      <c r="VHO14" s="2538"/>
      <c r="VHP14" s="2538"/>
      <c r="VHQ14" s="2538"/>
      <c r="VHR14" s="2538"/>
      <c r="VHS14" s="2538"/>
      <c r="VHT14" s="2538"/>
      <c r="VHU14" s="2538"/>
      <c r="VHV14" s="2538"/>
      <c r="VHW14" s="2538"/>
      <c r="VHX14" s="2538"/>
      <c r="VHY14" s="2538"/>
      <c r="VHZ14" s="2538"/>
      <c r="VIA14" s="2538"/>
      <c r="VIB14" s="2538"/>
      <c r="VIC14" s="2538"/>
      <c r="VID14" s="2538"/>
      <c r="VIE14" s="2538"/>
      <c r="VIF14" s="2538"/>
      <c r="VIG14" s="2538"/>
      <c r="VIH14" s="2538"/>
      <c r="VII14" s="2538"/>
      <c r="VIJ14" s="2538"/>
      <c r="VIK14" s="2538"/>
      <c r="VIL14" s="2538"/>
      <c r="VIM14" s="2538"/>
      <c r="VIN14" s="2538"/>
      <c r="VIO14" s="2538"/>
      <c r="VIP14" s="2538"/>
      <c r="VIQ14" s="2538"/>
      <c r="VIR14" s="2538"/>
      <c r="VIS14" s="2538"/>
      <c r="VIT14" s="2538"/>
      <c r="VIU14" s="2538"/>
      <c r="VIV14" s="2538"/>
      <c r="VIW14" s="2538"/>
      <c r="VIX14" s="2538"/>
      <c r="VIY14" s="2538"/>
      <c r="VIZ14" s="2538"/>
      <c r="VJA14" s="2538"/>
      <c r="VJB14" s="2538"/>
      <c r="VJC14" s="2538"/>
      <c r="VJD14" s="2538"/>
      <c r="VJE14" s="2538"/>
      <c r="VJF14" s="2538"/>
      <c r="VJG14" s="2538"/>
      <c r="VJH14" s="2538"/>
      <c r="VJI14" s="2538"/>
      <c r="VJJ14" s="2538"/>
      <c r="VJK14" s="2538"/>
      <c r="VJL14" s="2538"/>
      <c r="VJM14" s="2538"/>
      <c r="VJN14" s="2538"/>
      <c r="VJO14" s="2538"/>
      <c r="VJP14" s="2538"/>
      <c r="VJQ14" s="2538"/>
      <c r="VJR14" s="2538"/>
      <c r="VJS14" s="2538"/>
      <c r="VJT14" s="2538"/>
      <c r="VJU14" s="2538"/>
      <c r="VJV14" s="2538"/>
      <c r="VJW14" s="2538"/>
      <c r="VJX14" s="2538"/>
      <c r="VJY14" s="2538"/>
      <c r="VJZ14" s="2538"/>
      <c r="VKA14" s="2538"/>
      <c r="VKB14" s="2538"/>
      <c r="VKC14" s="2538"/>
      <c r="VKD14" s="2538"/>
      <c r="VKE14" s="2538"/>
      <c r="VKF14" s="2538"/>
      <c r="VKG14" s="2538"/>
      <c r="VKH14" s="2538"/>
      <c r="VKI14" s="2538"/>
      <c r="VKJ14" s="2538"/>
      <c r="VKK14" s="2538"/>
      <c r="VKL14" s="2538"/>
      <c r="VKM14" s="2538"/>
      <c r="VKN14" s="2538"/>
      <c r="VKO14" s="2538"/>
      <c r="VKP14" s="2538"/>
      <c r="VKQ14" s="2538"/>
      <c r="VKR14" s="2538"/>
      <c r="VKS14" s="2538"/>
      <c r="VKT14" s="2538"/>
      <c r="VKU14" s="2538"/>
      <c r="VKV14" s="2538"/>
      <c r="VKW14" s="2538"/>
      <c r="VKX14" s="2538"/>
      <c r="VKY14" s="2538"/>
      <c r="VKZ14" s="2538"/>
      <c r="VLA14" s="2538"/>
      <c r="VLB14" s="2538"/>
      <c r="VLC14" s="2538"/>
      <c r="VLD14" s="2538"/>
      <c r="VLE14" s="2538"/>
      <c r="VLF14" s="2538"/>
      <c r="VLG14" s="2538"/>
      <c r="VLH14" s="2538"/>
      <c r="VLI14" s="2538"/>
      <c r="VLJ14" s="2538"/>
      <c r="VLK14" s="2538"/>
      <c r="VLL14" s="2538"/>
      <c r="VLM14" s="2538"/>
      <c r="VLN14" s="2538"/>
      <c r="VLO14" s="2538"/>
      <c r="VLP14" s="2538"/>
      <c r="VLQ14" s="2538"/>
      <c r="VLR14" s="2538"/>
      <c r="VLS14" s="2538"/>
      <c r="VLT14" s="2538"/>
      <c r="VLU14" s="2538"/>
      <c r="VLV14" s="2538"/>
      <c r="VLW14" s="2538"/>
      <c r="VLX14" s="2538"/>
      <c r="VLY14" s="2538"/>
      <c r="VLZ14" s="2538"/>
      <c r="VMA14" s="2538"/>
      <c r="VMB14" s="2538"/>
      <c r="VMC14" s="2538"/>
      <c r="VMD14" s="2538"/>
      <c r="VME14" s="2538"/>
      <c r="VMF14" s="2538"/>
      <c r="VMG14" s="2538"/>
      <c r="VMH14" s="2538"/>
      <c r="VMI14" s="2538"/>
      <c r="VMJ14" s="2538"/>
      <c r="VMK14" s="2538"/>
      <c r="VML14" s="2538"/>
      <c r="VMM14" s="2538"/>
      <c r="VMN14" s="2538"/>
      <c r="VMO14" s="2538"/>
      <c r="VMP14" s="2538"/>
      <c r="VMQ14" s="2538"/>
      <c r="VMR14" s="2538"/>
      <c r="VMS14" s="2538"/>
      <c r="VMT14" s="2538"/>
      <c r="VMU14" s="2538"/>
      <c r="VMV14" s="2538"/>
      <c r="VMW14" s="2538"/>
      <c r="VMX14" s="2538"/>
      <c r="VMY14" s="2538"/>
      <c r="VMZ14" s="2538"/>
      <c r="VNA14" s="2538"/>
      <c r="VNB14" s="2538"/>
      <c r="VNC14" s="2538"/>
      <c r="VND14" s="2538"/>
      <c r="VNE14" s="2538"/>
      <c r="VNF14" s="2538"/>
      <c r="VNG14" s="2538"/>
      <c r="VNH14" s="2538"/>
      <c r="VNI14" s="2538"/>
      <c r="VNJ14" s="2538"/>
      <c r="VNK14" s="2538"/>
      <c r="VNL14" s="2538"/>
      <c r="VNM14" s="2538"/>
      <c r="VNN14" s="2538"/>
      <c r="VNO14" s="2538"/>
      <c r="VNP14" s="2538"/>
      <c r="VNQ14" s="2538"/>
      <c r="VNR14" s="2538"/>
      <c r="VNS14" s="2538"/>
      <c r="VNT14" s="2538"/>
      <c r="VNU14" s="2538"/>
      <c r="VNV14" s="2538"/>
      <c r="VNW14" s="2538"/>
      <c r="VNX14" s="2538"/>
      <c r="VNY14" s="2538"/>
      <c r="VNZ14" s="2538"/>
      <c r="VOA14" s="2538"/>
      <c r="VOB14" s="2538"/>
      <c r="VOC14" s="2538"/>
      <c r="VOD14" s="2538"/>
      <c r="VOE14" s="2538"/>
      <c r="VOF14" s="2538"/>
      <c r="VOG14" s="2538"/>
      <c r="VOH14" s="2538"/>
      <c r="VOI14" s="2538"/>
      <c r="VOJ14" s="2538"/>
      <c r="VOK14" s="2538"/>
      <c r="VOL14" s="2538"/>
      <c r="VOM14" s="2538"/>
      <c r="VON14" s="2538"/>
      <c r="VOO14" s="2538"/>
      <c r="VOP14" s="2538"/>
      <c r="VOQ14" s="2538"/>
      <c r="VOR14" s="2538"/>
      <c r="VOS14" s="2538"/>
      <c r="VOT14" s="2538"/>
      <c r="VOU14" s="2538"/>
      <c r="VOV14" s="2538"/>
      <c r="VOW14" s="2538"/>
      <c r="VOX14" s="2538"/>
      <c r="VOY14" s="2538"/>
      <c r="VOZ14" s="2538"/>
      <c r="VPA14" s="2538"/>
      <c r="VPB14" s="2538"/>
      <c r="VPC14" s="2538"/>
      <c r="VPD14" s="2538"/>
      <c r="VPE14" s="2538"/>
      <c r="VPF14" s="2538"/>
      <c r="VPG14" s="2538"/>
      <c r="VPH14" s="2538"/>
      <c r="VPI14" s="2538"/>
      <c r="VPJ14" s="2538"/>
      <c r="VPK14" s="2538"/>
      <c r="VPL14" s="2538"/>
      <c r="VPM14" s="2538"/>
      <c r="VPN14" s="2538"/>
      <c r="VPO14" s="2538"/>
      <c r="VPP14" s="2538"/>
      <c r="VPQ14" s="2538"/>
      <c r="VPR14" s="2538"/>
      <c r="VPS14" s="2538"/>
      <c r="VPT14" s="2538"/>
      <c r="VPU14" s="2538"/>
      <c r="VPV14" s="2538"/>
      <c r="VPW14" s="2538"/>
      <c r="VPX14" s="2538"/>
      <c r="VPY14" s="2538"/>
      <c r="VPZ14" s="2538"/>
      <c r="VQA14" s="2538"/>
      <c r="VQB14" s="2538"/>
      <c r="VQC14" s="2538"/>
      <c r="VQD14" s="2538"/>
      <c r="VQE14" s="2538"/>
      <c r="VQF14" s="2538"/>
      <c r="VQG14" s="2538"/>
      <c r="VQH14" s="2538"/>
      <c r="VQI14" s="2538"/>
      <c r="VQJ14" s="2538"/>
      <c r="VQK14" s="2538"/>
      <c r="VQL14" s="2538"/>
      <c r="VQM14" s="2538"/>
      <c r="VQN14" s="2538"/>
      <c r="VQO14" s="2538"/>
      <c r="VQP14" s="2538"/>
      <c r="VQQ14" s="2538"/>
      <c r="VQR14" s="2538"/>
      <c r="VQS14" s="2538"/>
      <c r="VQT14" s="2538"/>
      <c r="VQU14" s="2538"/>
      <c r="VQV14" s="2538"/>
      <c r="VQW14" s="2538"/>
      <c r="VQX14" s="2538"/>
      <c r="VQY14" s="2538"/>
      <c r="VQZ14" s="2538"/>
      <c r="VRA14" s="2538"/>
      <c r="VRB14" s="2538"/>
      <c r="VRC14" s="2538"/>
      <c r="VRD14" s="2538"/>
      <c r="VRE14" s="2538"/>
      <c r="VRF14" s="2538"/>
      <c r="VRG14" s="2538"/>
      <c r="VRH14" s="2538"/>
      <c r="VRI14" s="2538"/>
      <c r="VRJ14" s="2538"/>
      <c r="VRK14" s="2538"/>
      <c r="VRL14" s="2538"/>
      <c r="VRM14" s="2538"/>
      <c r="VRN14" s="2538"/>
      <c r="VRO14" s="2538"/>
      <c r="VRP14" s="2538"/>
      <c r="VRQ14" s="2538"/>
      <c r="VRR14" s="2538"/>
      <c r="VRS14" s="2538"/>
      <c r="VRT14" s="2538"/>
      <c r="VRU14" s="2538"/>
      <c r="VRV14" s="2538"/>
      <c r="VRW14" s="2538"/>
      <c r="VRX14" s="2538"/>
      <c r="VRY14" s="2538"/>
      <c r="VRZ14" s="2538"/>
      <c r="VSA14" s="2538"/>
      <c r="VSB14" s="2538"/>
      <c r="VSC14" s="2538"/>
      <c r="VSD14" s="2538"/>
      <c r="VSE14" s="2538"/>
      <c r="VSF14" s="2538"/>
      <c r="VSG14" s="2538"/>
      <c r="VSH14" s="2538"/>
      <c r="VSI14" s="2538"/>
      <c r="VSJ14" s="2538"/>
      <c r="VSK14" s="2538"/>
      <c r="VSL14" s="2538"/>
      <c r="VSM14" s="2538"/>
      <c r="VSN14" s="2538"/>
      <c r="VSO14" s="2538"/>
      <c r="VSP14" s="2538"/>
      <c r="VSQ14" s="2538"/>
      <c r="VSR14" s="2538"/>
      <c r="VSS14" s="2538"/>
      <c r="VST14" s="2538"/>
      <c r="VSU14" s="2538"/>
      <c r="VSV14" s="2538"/>
      <c r="VSW14" s="2538"/>
      <c r="VSX14" s="2538"/>
      <c r="VSY14" s="2538"/>
      <c r="VSZ14" s="2538"/>
      <c r="VTA14" s="2538"/>
      <c r="VTB14" s="2538"/>
      <c r="VTC14" s="2538"/>
      <c r="VTD14" s="2538"/>
      <c r="VTE14" s="2538"/>
      <c r="VTF14" s="2538"/>
      <c r="VTG14" s="2538"/>
      <c r="VTH14" s="2538"/>
      <c r="VTI14" s="2538"/>
      <c r="VTJ14" s="2538"/>
      <c r="VTK14" s="2538"/>
      <c r="VTL14" s="2538"/>
      <c r="VTM14" s="2538"/>
      <c r="VTN14" s="2538"/>
      <c r="VTO14" s="2538"/>
      <c r="VTP14" s="2538"/>
      <c r="VTQ14" s="2538"/>
      <c r="VTR14" s="2538"/>
      <c r="VTS14" s="2538"/>
      <c r="VTT14" s="2538"/>
      <c r="VTU14" s="2538"/>
      <c r="VTV14" s="2538"/>
      <c r="VTW14" s="2538"/>
      <c r="VTX14" s="2538"/>
      <c r="VTY14" s="2538"/>
      <c r="VTZ14" s="2538"/>
      <c r="VUA14" s="2538"/>
      <c r="VUB14" s="2538"/>
      <c r="VUC14" s="2538"/>
      <c r="VUD14" s="2538"/>
      <c r="VUE14" s="2538"/>
      <c r="VUF14" s="2538"/>
      <c r="VUG14" s="2538"/>
      <c r="VUH14" s="2538"/>
      <c r="VUI14" s="2538"/>
      <c r="VUJ14" s="2538"/>
      <c r="VUK14" s="2538"/>
      <c r="VUL14" s="2538"/>
      <c r="VUM14" s="2538"/>
      <c r="VUN14" s="2538"/>
      <c r="VUO14" s="2538"/>
      <c r="VUP14" s="2538"/>
      <c r="VUQ14" s="2538"/>
      <c r="VUR14" s="2538"/>
      <c r="VUS14" s="2538"/>
      <c r="VUT14" s="2538"/>
      <c r="VUU14" s="2538"/>
      <c r="VUV14" s="2538"/>
      <c r="VUW14" s="2538"/>
      <c r="VUX14" s="2538"/>
      <c r="VUY14" s="2538"/>
      <c r="VUZ14" s="2538"/>
      <c r="VVA14" s="2538"/>
      <c r="VVB14" s="2538"/>
      <c r="VVC14" s="2538"/>
      <c r="VVD14" s="2538"/>
      <c r="VVE14" s="2538"/>
      <c r="VVF14" s="2538"/>
      <c r="VVG14" s="2538"/>
      <c r="VVH14" s="2538"/>
      <c r="VVI14" s="2538"/>
      <c r="VVJ14" s="2538"/>
      <c r="VVK14" s="2538"/>
      <c r="VVL14" s="2538"/>
      <c r="VVM14" s="2538"/>
      <c r="VVN14" s="2538"/>
      <c r="VVO14" s="2538"/>
      <c r="VVP14" s="2538"/>
      <c r="VVQ14" s="2538"/>
      <c r="VVR14" s="2538"/>
      <c r="VVS14" s="2538"/>
      <c r="VVT14" s="2538"/>
      <c r="VVU14" s="2538"/>
      <c r="VVV14" s="2538"/>
      <c r="VVW14" s="2538"/>
      <c r="VVX14" s="2538"/>
      <c r="VVY14" s="2538"/>
      <c r="VVZ14" s="2538"/>
      <c r="VWA14" s="2538"/>
      <c r="VWB14" s="2538"/>
      <c r="VWC14" s="2538"/>
      <c r="VWD14" s="2538"/>
      <c r="VWE14" s="2538"/>
      <c r="VWF14" s="2538"/>
      <c r="VWG14" s="2538"/>
      <c r="VWH14" s="2538"/>
      <c r="VWI14" s="2538"/>
      <c r="VWJ14" s="2538"/>
      <c r="VWK14" s="2538"/>
      <c r="VWL14" s="2538"/>
      <c r="VWM14" s="2538"/>
      <c r="VWN14" s="2538"/>
      <c r="VWO14" s="2538"/>
      <c r="VWP14" s="2538"/>
      <c r="VWQ14" s="2538"/>
      <c r="VWR14" s="2538"/>
      <c r="VWS14" s="2538"/>
      <c r="VWT14" s="2538"/>
      <c r="VWU14" s="2538"/>
      <c r="VWV14" s="2538"/>
      <c r="VWW14" s="2538"/>
      <c r="VWX14" s="2538"/>
      <c r="VWY14" s="2538"/>
      <c r="VWZ14" s="2538"/>
      <c r="VXA14" s="2538"/>
      <c r="VXB14" s="2538"/>
      <c r="VXC14" s="2538"/>
      <c r="VXD14" s="2538"/>
      <c r="VXE14" s="2538"/>
      <c r="VXF14" s="2538"/>
      <c r="VXG14" s="2538"/>
      <c r="VXH14" s="2538"/>
      <c r="VXI14" s="2538"/>
      <c r="VXJ14" s="2538"/>
      <c r="VXK14" s="2538"/>
      <c r="VXL14" s="2538"/>
      <c r="VXM14" s="2538"/>
      <c r="VXN14" s="2538"/>
      <c r="VXO14" s="2538"/>
      <c r="VXP14" s="2538"/>
      <c r="VXQ14" s="2538"/>
      <c r="VXR14" s="2538"/>
      <c r="VXS14" s="2538"/>
      <c r="VXT14" s="2538"/>
      <c r="VXU14" s="2538"/>
      <c r="VXV14" s="2538"/>
      <c r="VXW14" s="2538"/>
      <c r="VXX14" s="2538"/>
      <c r="VXY14" s="2538"/>
      <c r="VXZ14" s="2538"/>
      <c r="VYA14" s="2538"/>
      <c r="VYB14" s="2538"/>
      <c r="VYC14" s="2538"/>
      <c r="VYD14" s="2538"/>
      <c r="VYE14" s="2538"/>
      <c r="VYF14" s="2538"/>
      <c r="VYG14" s="2538"/>
      <c r="VYH14" s="2538"/>
      <c r="VYI14" s="2538"/>
      <c r="VYJ14" s="2538"/>
      <c r="VYK14" s="2538"/>
      <c r="VYL14" s="2538"/>
      <c r="VYM14" s="2538"/>
      <c r="VYN14" s="2538"/>
      <c r="VYO14" s="2538"/>
      <c r="VYP14" s="2538"/>
      <c r="VYQ14" s="2538"/>
      <c r="VYR14" s="2538"/>
      <c r="VYS14" s="2538"/>
      <c r="VYT14" s="2538"/>
      <c r="VYU14" s="2538"/>
      <c r="VYV14" s="2538"/>
      <c r="VYW14" s="2538"/>
      <c r="VYX14" s="2538"/>
      <c r="VYY14" s="2538"/>
      <c r="VYZ14" s="2538"/>
      <c r="VZA14" s="2538"/>
      <c r="VZB14" s="2538"/>
      <c r="VZC14" s="2538"/>
      <c r="VZD14" s="2538"/>
      <c r="VZE14" s="2538"/>
      <c r="VZF14" s="2538"/>
      <c r="VZG14" s="2538"/>
      <c r="VZH14" s="2538"/>
      <c r="VZI14" s="2538"/>
      <c r="VZJ14" s="2538"/>
      <c r="VZK14" s="2538"/>
      <c r="VZL14" s="2538"/>
      <c r="VZM14" s="2538"/>
      <c r="VZN14" s="2538"/>
      <c r="VZO14" s="2538"/>
      <c r="VZP14" s="2538"/>
      <c r="VZQ14" s="2538"/>
      <c r="VZR14" s="2538"/>
      <c r="VZS14" s="2538"/>
      <c r="VZT14" s="2538"/>
      <c r="VZU14" s="2538"/>
      <c r="VZV14" s="2538"/>
      <c r="VZW14" s="2538"/>
      <c r="VZX14" s="2538"/>
      <c r="VZY14" s="2538"/>
      <c r="VZZ14" s="2538"/>
      <c r="WAA14" s="2538"/>
      <c r="WAB14" s="2538"/>
      <c r="WAC14" s="2538"/>
      <c r="WAD14" s="2538"/>
      <c r="WAE14" s="2538"/>
      <c r="WAF14" s="2538"/>
      <c r="WAG14" s="2538"/>
      <c r="WAH14" s="2538"/>
      <c r="WAI14" s="2538"/>
      <c r="WAJ14" s="2538"/>
      <c r="WAK14" s="2538"/>
      <c r="WAL14" s="2538"/>
      <c r="WAM14" s="2538"/>
      <c r="WAN14" s="2538"/>
      <c r="WAO14" s="2538"/>
      <c r="WAP14" s="2538"/>
      <c r="WAQ14" s="2538"/>
      <c r="WAR14" s="2538"/>
      <c r="WAS14" s="2538"/>
      <c r="WAT14" s="2538"/>
      <c r="WAU14" s="2538"/>
      <c r="WAV14" s="2538"/>
      <c r="WAW14" s="2538"/>
      <c r="WAX14" s="2538"/>
      <c r="WAY14" s="2538"/>
      <c r="WAZ14" s="2538"/>
      <c r="WBA14" s="2538"/>
      <c r="WBB14" s="2538"/>
      <c r="WBC14" s="2538"/>
      <c r="WBD14" s="2538"/>
      <c r="WBE14" s="2538"/>
      <c r="WBF14" s="2538"/>
      <c r="WBG14" s="2538"/>
      <c r="WBH14" s="2538"/>
      <c r="WBI14" s="2538"/>
      <c r="WBJ14" s="2538"/>
      <c r="WBK14" s="2538"/>
      <c r="WBL14" s="2538"/>
      <c r="WBM14" s="2538"/>
      <c r="WBN14" s="2538"/>
      <c r="WBO14" s="2538"/>
      <c r="WBP14" s="2538"/>
      <c r="WBQ14" s="2538"/>
      <c r="WBR14" s="2538"/>
      <c r="WBS14" s="2538"/>
      <c r="WBT14" s="2538"/>
      <c r="WBU14" s="2538"/>
      <c r="WBV14" s="2538"/>
      <c r="WBW14" s="2538"/>
      <c r="WBX14" s="2538"/>
      <c r="WBY14" s="2538"/>
      <c r="WBZ14" s="2538"/>
      <c r="WCA14" s="2538"/>
      <c r="WCB14" s="2538"/>
      <c r="WCC14" s="2538"/>
      <c r="WCD14" s="2538"/>
      <c r="WCE14" s="2538"/>
      <c r="WCF14" s="2538"/>
      <c r="WCG14" s="2538"/>
      <c r="WCH14" s="2538"/>
      <c r="WCI14" s="2538"/>
      <c r="WCJ14" s="2538"/>
      <c r="WCK14" s="2538"/>
      <c r="WCL14" s="2538"/>
      <c r="WCM14" s="2538"/>
      <c r="WCN14" s="2538"/>
      <c r="WCO14" s="2538"/>
      <c r="WCP14" s="2538"/>
      <c r="WCQ14" s="2538"/>
      <c r="WCR14" s="2538"/>
      <c r="WCS14" s="2538"/>
      <c r="WCT14" s="2538"/>
      <c r="WCU14" s="2538"/>
      <c r="WCV14" s="2538"/>
      <c r="WCW14" s="2538"/>
      <c r="WCX14" s="2538"/>
      <c r="WCY14" s="2538"/>
      <c r="WCZ14" s="2538"/>
      <c r="WDA14" s="2538"/>
      <c r="WDB14" s="2538"/>
      <c r="WDC14" s="2538"/>
      <c r="WDD14" s="2538"/>
      <c r="WDE14" s="2538"/>
      <c r="WDF14" s="2538"/>
      <c r="WDG14" s="2538"/>
      <c r="WDH14" s="2538"/>
      <c r="WDI14" s="2538"/>
      <c r="WDJ14" s="2538"/>
      <c r="WDK14" s="2538"/>
      <c r="WDL14" s="2538"/>
      <c r="WDM14" s="2538"/>
      <c r="WDN14" s="2538"/>
      <c r="WDO14" s="2538"/>
      <c r="WDP14" s="2538"/>
      <c r="WDQ14" s="2538"/>
      <c r="WDR14" s="2538"/>
      <c r="WDS14" s="2538"/>
      <c r="WDT14" s="2538"/>
      <c r="WDU14" s="2538"/>
      <c r="WDV14" s="2538"/>
      <c r="WDW14" s="2538"/>
      <c r="WDX14" s="2538"/>
      <c r="WDY14" s="2538"/>
      <c r="WDZ14" s="2538"/>
      <c r="WEA14" s="2538"/>
      <c r="WEB14" s="2538"/>
      <c r="WEC14" s="2538"/>
      <c r="WED14" s="2538"/>
      <c r="WEE14" s="2538"/>
      <c r="WEF14" s="2538"/>
      <c r="WEG14" s="2538"/>
      <c r="WEH14" s="2538"/>
      <c r="WEI14" s="2538"/>
      <c r="WEJ14" s="2538"/>
      <c r="WEK14" s="2538"/>
      <c r="WEL14" s="2538"/>
      <c r="WEM14" s="2538"/>
      <c r="WEN14" s="2538"/>
      <c r="WEO14" s="2538"/>
      <c r="WEP14" s="2538"/>
      <c r="WEQ14" s="2538"/>
      <c r="WER14" s="2538"/>
      <c r="WES14" s="2538"/>
      <c r="WET14" s="2538"/>
      <c r="WEU14" s="2538"/>
      <c r="WEV14" s="2538"/>
      <c r="WEW14" s="2538"/>
      <c r="WEX14" s="2538"/>
      <c r="WEY14" s="2538"/>
      <c r="WEZ14" s="2538"/>
      <c r="WFA14" s="2538"/>
      <c r="WFB14" s="2538"/>
      <c r="WFC14" s="2538"/>
      <c r="WFD14" s="2538"/>
      <c r="WFE14" s="2538"/>
      <c r="WFF14" s="2538"/>
      <c r="WFG14" s="2538"/>
      <c r="WFH14" s="2538"/>
      <c r="WFI14" s="2538"/>
      <c r="WFJ14" s="2538"/>
      <c r="WFK14" s="2538"/>
      <c r="WFL14" s="2538"/>
      <c r="WFM14" s="2538"/>
      <c r="WFN14" s="2538"/>
      <c r="WFO14" s="2538"/>
      <c r="WFP14" s="2538"/>
      <c r="WFQ14" s="2538"/>
      <c r="WFR14" s="2538"/>
      <c r="WFS14" s="2538"/>
      <c r="WFT14" s="2538"/>
      <c r="WFU14" s="2538"/>
      <c r="WFV14" s="2538"/>
      <c r="WFW14" s="2538"/>
      <c r="WFX14" s="2538"/>
      <c r="WFY14" s="2538"/>
      <c r="WFZ14" s="2538"/>
      <c r="WGA14" s="2538"/>
      <c r="WGB14" s="2538"/>
      <c r="WGC14" s="2538"/>
      <c r="WGD14" s="2538"/>
      <c r="WGE14" s="2538"/>
      <c r="WGF14" s="2538"/>
      <c r="WGG14" s="2538"/>
      <c r="WGH14" s="2538"/>
      <c r="WGI14" s="2538"/>
      <c r="WGJ14" s="2538"/>
      <c r="WGK14" s="2538"/>
      <c r="WGL14" s="2538"/>
      <c r="WGM14" s="2538"/>
      <c r="WGN14" s="2538"/>
      <c r="WGO14" s="2538"/>
      <c r="WGP14" s="2538"/>
      <c r="WGQ14" s="2538"/>
      <c r="WGR14" s="2538"/>
      <c r="WGS14" s="2538"/>
      <c r="WGT14" s="2538"/>
      <c r="WGU14" s="2538"/>
      <c r="WGV14" s="2538"/>
      <c r="WGW14" s="2538"/>
      <c r="WGX14" s="2538"/>
      <c r="WGY14" s="2538"/>
      <c r="WGZ14" s="2538"/>
      <c r="WHA14" s="2538"/>
      <c r="WHB14" s="2538"/>
      <c r="WHC14" s="2538"/>
      <c r="WHD14" s="2538"/>
      <c r="WHE14" s="2538"/>
      <c r="WHF14" s="2538"/>
      <c r="WHG14" s="2538"/>
      <c r="WHH14" s="2538"/>
      <c r="WHI14" s="2538"/>
      <c r="WHJ14" s="2538"/>
      <c r="WHK14" s="2538"/>
      <c r="WHL14" s="2538"/>
      <c r="WHM14" s="2538"/>
      <c r="WHN14" s="2538"/>
      <c r="WHO14" s="2538"/>
      <c r="WHP14" s="2538"/>
      <c r="WHQ14" s="2538"/>
      <c r="WHR14" s="2538"/>
      <c r="WHS14" s="2538"/>
      <c r="WHT14" s="2538"/>
      <c r="WHU14" s="2538"/>
      <c r="WHV14" s="2538"/>
      <c r="WHW14" s="2538"/>
      <c r="WHX14" s="2538"/>
      <c r="WHY14" s="2538"/>
      <c r="WHZ14" s="2538"/>
      <c r="WIA14" s="2538"/>
      <c r="WIB14" s="2538"/>
      <c r="WIC14" s="2538"/>
      <c r="WID14" s="2538"/>
      <c r="WIE14" s="2538"/>
      <c r="WIF14" s="2538"/>
      <c r="WIG14" s="2538"/>
      <c r="WIH14" s="2538"/>
      <c r="WII14" s="2538"/>
      <c r="WIJ14" s="2538"/>
      <c r="WIK14" s="2538"/>
      <c r="WIL14" s="2538"/>
      <c r="WIM14" s="2538"/>
      <c r="WIN14" s="2538"/>
      <c r="WIO14" s="2538"/>
      <c r="WIP14" s="2538"/>
      <c r="WIQ14" s="2538"/>
      <c r="WIR14" s="2538"/>
      <c r="WIS14" s="2538"/>
      <c r="WIT14" s="2538"/>
      <c r="WIU14" s="2538"/>
      <c r="WIV14" s="2538"/>
      <c r="WIW14" s="2538"/>
      <c r="WIX14" s="2538"/>
      <c r="WIY14" s="2538"/>
      <c r="WIZ14" s="2538"/>
      <c r="WJA14" s="2538"/>
      <c r="WJB14" s="2538"/>
      <c r="WJC14" s="2538"/>
      <c r="WJD14" s="2538"/>
      <c r="WJE14" s="2538"/>
      <c r="WJF14" s="2538"/>
      <c r="WJG14" s="2538"/>
      <c r="WJH14" s="2538"/>
      <c r="WJI14" s="2538"/>
      <c r="WJJ14" s="2538"/>
      <c r="WJK14" s="2538"/>
      <c r="WJL14" s="2538"/>
      <c r="WJM14" s="2538"/>
      <c r="WJN14" s="2538"/>
      <c r="WJO14" s="2538"/>
      <c r="WJP14" s="2538"/>
      <c r="WJQ14" s="2538"/>
      <c r="WJR14" s="2538"/>
      <c r="WJS14" s="2538"/>
      <c r="WJT14" s="2538"/>
      <c r="WJU14" s="2538"/>
      <c r="WJV14" s="2538"/>
      <c r="WJW14" s="2538"/>
      <c r="WJX14" s="2538"/>
      <c r="WJY14" s="2538"/>
      <c r="WJZ14" s="2538"/>
      <c r="WKA14" s="2538"/>
      <c r="WKB14" s="2538"/>
      <c r="WKC14" s="2538"/>
      <c r="WKD14" s="2538"/>
      <c r="WKE14" s="2538"/>
      <c r="WKF14" s="2538"/>
      <c r="WKG14" s="2538"/>
      <c r="WKH14" s="2538"/>
      <c r="WKI14" s="2538"/>
      <c r="WKJ14" s="2538"/>
      <c r="WKK14" s="2538"/>
      <c r="WKL14" s="2538"/>
      <c r="WKM14" s="2538"/>
      <c r="WKN14" s="2538"/>
      <c r="WKO14" s="2538"/>
      <c r="WKP14" s="2538"/>
      <c r="WKQ14" s="2538"/>
      <c r="WKR14" s="2538"/>
      <c r="WKS14" s="2538"/>
      <c r="WKT14" s="2538"/>
      <c r="WKU14" s="2538"/>
      <c r="WKV14" s="2538"/>
      <c r="WKW14" s="2538"/>
      <c r="WKX14" s="2538"/>
      <c r="WKY14" s="2538"/>
      <c r="WKZ14" s="2538"/>
      <c r="WLA14" s="2538"/>
      <c r="WLB14" s="2538"/>
      <c r="WLC14" s="2538"/>
      <c r="WLD14" s="2538"/>
      <c r="WLE14" s="2538"/>
      <c r="WLF14" s="2538"/>
      <c r="WLG14" s="2538"/>
      <c r="WLH14" s="2538"/>
      <c r="WLI14" s="2538"/>
      <c r="WLJ14" s="2538"/>
      <c r="WLK14" s="2538"/>
      <c r="WLL14" s="2538"/>
      <c r="WLM14" s="2538"/>
      <c r="WLN14" s="2538"/>
      <c r="WLO14" s="2538"/>
      <c r="WLP14" s="2538"/>
      <c r="WLQ14" s="2538"/>
      <c r="WLR14" s="2538"/>
      <c r="WLS14" s="2538"/>
      <c r="WLT14" s="2538"/>
      <c r="WLU14" s="2538"/>
      <c r="WLV14" s="2538"/>
      <c r="WLW14" s="2538"/>
      <c r="WLX14" s="2538"/>
      <c r="WLY14" s="2538"/>
      <c r="WLZ14" s="2538"/>
      <c r="WMA14" s="2538"/>
      <c r="WMB14" s="2538"/>
      <c r="WMC14" s="2538"/>
      <c r="WMD14" s="2538"/>
      <c r="WME14" s="2538"/>
      <c r="WMF14" s="2538"/>
      <c r="WMG14" s="2538"/>
      <c r="WMH14" s="2538"/>
      <c r="WMI14" s="2538"/>
      <c r="WMJ14" s="2538"/>
      <c r="WMK14" s="2538"/>
      <c r="WML14" s="2538"/>
      <c r="WMM14" s="2538"/>
      <c r="WMN14" s="2538"/>
      <c r="WMO14" s="2538"/>
      <c r="WMP14" s="2538"/>
      <c r="WMQ14" s="2538"/>
      <c r="WMR14" s="2538"/>
      <c r="WMS14" s="2538"/>
      <c r="WMT14" s="2538"/>
      <c r="WMU14" s="2538"/>
      <c r="WMV14" s="2538"/>
      <c r="WMW14" s="2538"/>
      <c r="WMX14" s="2538"/>
      <c r="WMY14" s="2538"/>
      <c r="WMZ14" s="2538"/>
      <c r="WNA14" s="2538"/>
      <c r="WNB14" s="2538"/>
      <c r="WNC14" s="2538"/>
      <c r="WND14" s="2538"/>
      <c r="WNE14" s="2538"/>
      <c r="WNF14" s="2538"/>
      <c r="WNG14" s="2538"/>
      <c r="WNH14" s="2538"/>
      <c r="WNI14" s="2538"/>
      <c r="WNJ14" s="2538"/>
      <c r="WNK14" s="2538"/>
      <c r="WNL14" s="2538"/>
      <c r="WNM14" s="2538"/>
      <c r="WNN14" s="2538"/>
      <c r="WNO14" s="2538"/>
      <c r="WNP14" s="2538"/>
      <c r="WNQ14" s="2538"/>
      <c r="WNR14" s="2538"/>
      <c r="WNS14" s="2538"/>
      <c r="WNT14" s="2538"/>
      <c r="WNU14" s="2538"/>
      <c r="WNV14" s="2538"/>
      <c r="WNW14" s="2538"/>
      <c r="WNX14" s="2538"/>
      <c r="WNY14" s="2538"/>
      <c r="WNZ14" s="2538"/>
      <c r="WOA14" s="2538"/>
      <c r="WOB14" s="2538"/>
      <c r="WOC14" s="2538"/>
      <c r="WOD14" s="2538"/>
      <c r="WOE14" s="2538"/>
      <c r="WOF14" s="2538"/>
      <c r="WOG14" s="2538"/>
      <c r="WOH14" s="2538"/>
      <c r="WOI14" s="2538"/>
      <c r="WOJ14" s="2538"/>
      <c r="WOK14" s="2538"/>
      <c r="WOL14" s="2538"/>
      <c r="WOM14" s="2538"/>
      <c r="WON14" s="2538"/>
      <c r="WOO14" s="2538"/>
      <c r="WOP14" s="2538"/>
      <c r="WOQ14" s="2538"/>
      <c r="WOR14" s="2538"/>
      <c r="WOS14" s="2538"/>
      <c r="WOT14" s="2538"/>
      <c r="WOU14" s="2538"/>
      <c r="WOV14" s="2538"/>
      <c r="WOW14" s="2538"/>
      <c r="WOX14" s="2538"/>
      <c r="WOY14" s="2538"/>
      <c r="WOZ14" s="2538"/>
      <c r="WPA14" s="2538"/>
      <c r="WPB14" s="2538"/>
      <c r="WPC14" s="2538"/>
      <c r="WPD14" s="2538"/>
      <c r="WPE14" s="2538"/>
      <c r="WPF14" s="2538"/>
      <c r="WPG14" s="2538"/>
      <c r="WPH14" s="2538"/>
      <c r="WPI14" s="2538"/>
      <c r="WPJ14" s="2538"/>
      <c r="WPK14" s="2538"/>
      <c r="WPL14" s="2538"/>
      <c r="WPM14" s="2538"/>
      <c r="WPN14" s="2538"/>
      <c r="WPO14" s="2538"/>
      <c r="WPP14" s="2538"/>
      <c r="WPQ14" s="2538"/>
      <c r="WPR14" s="2538"/>
      <c r="WPS14" s="2538"/>
      <c r="WPT14" s="2538"/>
      <c r="WPU14" s="2538"/>
      <c r="WPV14" s="2538"/>
      <c r="WPW14" s="2538"/>
      <c r="WPX14" s="2538"/>
      <c r="WPY14" s="2538"/>
      <c r="WPZ14" s="2538"/>
      <c r="WQA14" s="2538"/>
      <c r="WQB14" s="2538"/>
      <c r="WQC14" s="2538"/>
      <c r="WQD14" s="2538"/>
      <c r="WQE14" s="2538"/>
      <c r="WQF14" s="2538"/>
      <c r="WQG14" s="2538"/>
      <c r="WQH14" s="2538"/>
      <c r="WQI14" s="2538"/>
      <c r="WQJ14" s="2538"/>
      <c r="WQK14" s="2538"/>
      <c r="WQL14" s="2538"/>
      <c r="WQM14" s="2538"/>
      <c r="WQN14" s="2538"/>
      <c r="WQO14" s="2538"/>
      <c r="WQP14" s="2538"/>
      <c r="WQQ14" s="2538"/>
      <c r="WQR14" s="2538"/>
      <c r="WQS14" s="2538"/>
      <c r="WQT14" s="2538"/>
      <c r="WQU14" s="2538"/>
      <c r="WQV14" s="2538"/>
      <c r="WQW14" s="2538"/>
      <c r="WQX14" s="2538"/>
      <c r="WQY14" s="2538"/>
      <c r="WQZ14" s="2538"/>
      <c r="WRA14" s="2538"/>
      <c r="WRB14" s="2538"/>
      <c r="WRC14" s="2538"/>
      <c r="WRD14" s="2538"/>
      <c r="WRE14" s="2538"/>
      <c r="WRF14" s="2538"/>
      <c r="WRG14" s="2538"/>
      <c r="WRH14" s="2538"/>
      <c r="WRI14" s="2538"/>
      <c r="WRJ14" s="2538"/>
      <c r="WRK14" s="2538"/>
      <c r="WRL14" s="2538"/>
      <c r="WRM14" s="2538"/>
      <c r="WRN14" s="2538"/>
      <c r="WRO14" s="2538"/>
      <c r="WRP14" s="2538"/>
      <c r="WRQ14" s="2538"/>
      <c r="WRR14" s="2538"/>
      <c r="WRS14" s="2538"/>
      <c r="WRT14" s="2538"/>
      <c r="WRU14" s="2538"/>
      <c r="WRV14" s="2538"/>
      <c r="WRW14" s="2538"/>
      <c r="WRX14" s="2538"/>
      <c r="WRY14" s="2538"/>
      <c r="WRZ14" s="2538"/>
      <c r="WSA14" s="2538"/>
      <c r="WSB14" s="2538"/>
      <c r="WSC14" s="2538"/>
      <c r="WSD14" s="2538"/>
      <c r="WSE14" s="2538"/>
      <c r="WSF14" s="2538"/>
      <c r="WSG14" s="2538"/>
      <c r="WSH14" s="2538"/>
      <c r="WSI14" s="2538"/>
      <c r="WSJ14" s="2538"/>
      <c r="WSK14" s="2538"/>
      <c r="WSL14" s="2538"/>
      <c r="WSM14" s="2538"/>
      <c r="WSN14" s="2538"/>
      <c r="WSO14" s="2538"/>
      <c r="WSP14" s="2538"/>
      <c r="WSQ14" s="2538"/>
      <c r="WSR14" s="2538"/>
      <c r="WSS14" s="2538"/>
      <c r="WST14" s="2538"/>
      <c r="WSU14" s="2538"/>
      <c r="WSV14" s="2538"/>
      <c r="WSW14" s="2538"/>
      <c r="WSX14" s="2538"/>
      <c r="WSY14" s="2538"/>
      <c r="WSZ14" s="2538"/>
      <c r="WTA14" s="2538"/>
      <c r="WTB14" s="2538"/>
      <c r="WTC14" s="2538"/>
      <c r="WTD14" s="2538"/>
      <c r="WTE14" s="2538"/>
      <c r="WTF14" s="2538"/>
      <c r="WTG14" s="2538"/>
      <c r="WTH14" s="2538"/>
      <c r="WTI14" s="2538"/>
      <c r="WTJ14" s="2538"/>
      <c r="WTK14" s="2538"/>
      <c r="WTL14" s="2538"/>
      <c r="WTM14" s="2538"/>
      <c r="WTN14" s="2538"/>
      <c r="WTO14" s="2538"/>
      <c r="WTP14" s="2538"/>
      <c r="WTQ14" s="2538"/>
      <c r="WTR14" s="2538"/>
      <c r="WTS14" s="2538"/>
      <c r="WTT14" s="2538"/>
      <c r="WTU14" s="2538"/>
      <c r="WTV14" s="2538"/>
      <c r="WTW14" s="2538"/>
      <c r="WTX14" s="2538"/>
      <c r="WTY14" s="2538"/>
      <c r="WTZ14" s="2538"/>
      <c r="WUA14" s="2538"/>
      <c r="WUB14" s="2538"/>
      <c r="WUC14" s="2538"/>
      <c r="WUD14" s="2538"/>
      <c r="WUE14" s="2538"/>
      <c r="WUF14" s="2538"/>
      <c r="WUG14" s="2538"/>
      <c r="WUH14" s="2538"/>
      <c r="WUI14" s="2538"/>
      <c r="WUJ14" s="2538"/>
      <c r="WUK14" s="2538"/>
      <c r="WUL14" s="2538"/>
      <c r="WUM14" s="2538"/>
      <c r="WUN14" s="2538"/>
      <c r="WUO14" s="2538"/>
      <c r="WUP14" s="2538"/>
      <c r="WUQ14" s="2538"/>
      <c r="WUR14" s="2538"/>
      <c r="WUS14" s="2538"/>
      <c r="WUT14" s="2538"/>
      <c r="WUU14" s="2538"/>
      <c r="WUV14" s="2538"/>
      <c r="WUW14" s="2538"/>
      <c r="WUX14" s="2538"/>
      <c r="WUY14" s="2538"/>
      <c r="WUZ14" s="2538"/>
      <c r="WVA14" s="2538"/>
      <c r="WVB14" s="2538"/>
      <c r="WVC14" s="2538"/>
      <c r="WVD14" s="2538"/>
      <c r="WVE14" s="2538"/>
      <c r="WVF14" s="2538"/>
      <c r="WVG14" s="2538"/>
      <c r="WVH14" s="2538"/>
      <c r="WVI14" s="2538"/>
      <c r="WVJ14" s="2538"/>
      <c r="WVK14" s="2538"/>
      <c r="WVL14" s="2538"/>
      <c r="WVM14" s="2538"/>
      <c r="WVN14" s="2538"/>
      <c r="WVO14" s="2538"/>
      <c r="WVP14" s="2538"/>
      <c r="WVQ14" s="2538"/>
      <c r="WVR14" s="2538"/>
      <c r="WVS14" s="2538"/>
      <c r="WVT14" s="2538"/>
      <c r="WVU14" s="2538"/>
      <c r="WVV14" s="2538"/>
      <c r="WVW14" s="2538"/>
      <c r="WVX14" s="2538"/>
      <c r="WVY14" s="2538"/>
      <c r="WVZ14" s="2538"/>
      <c r="WWA14" s="2538"/>
      <c r="WWB14" s="2538"/>
      <c r="WWC14" s="2538"/>
      <c r="WWD14" s="2538"/>
      <c r="WWE14" s="2538"/>
      <c r="WWF14" s="2538"/>
      <c r="WWG14" s="2538"/>
      <c r="WWH14" s="2538"/>
      <c r="WWI14" s="2538"/>
      <c r="WWJ14" s="2538"/>
      <c r="WWK14" s="2538"/>
      <c r="WWL14" s="2538"/>
      <c r="WWM14" s="2538"/>
      <c r="WWN14" s="2538"/>
      <c r="WWO14" s="2538"/>
      <c r="WWP14" s="2538"/>
      <c r="WWQ14" s="2538"/>
      <c r="WWR14" s="2538"/>
      <c r="WWS14" s="2538"/>
      <c r="WWT14" s="2538"/>
      <c r="WWU14" s="2538"/>
      <c r="WWV14" s="2538"/>
      <c r="WWW14" s="2538"/>
      <c r="WWX14" s="2538"/>
      <c r="WWY14" s="2538"/>
      <c r="WWZ14" s="2538"/>
      <c r="WXA14" s="2538"/>
      <c r="WXB14" s="2538"/>
      <c r="WXC14" s="2538"/>
      <c r="WXD14" s="2538"/>
      <c r="WXE14" s="2538"/>
      <c r="WXF14" s="2538"/>
      <c r="WXG14" s="2538"/>
      <c r="WXH14" s="2538"/>
      <c r="WXI14" s="2538"/>
      <c r="WXJ14" s="2538"/>
      <c r="WXK14" s="2538"/>
      <c r="WXL14" s="2538"/>
      <c r="WXM14" s="2538"/>
      <c r="WXN14" s="2538"/>
      <c r="WXO14" s="2538"/>
      <c r="WXP14" s="2538"/>
      <c r="WXQ14" s="2538"/>
      <c r="WXR14" s="2538"/>
      <c r="WXS14" s="2538"/>
      <c r="WXT14" s="2538"/>
      <c r="WXU14" s="2538"/>
      <c r="WXV14" s="2538"/>
      <c r="WXW14" s="2538"/>
      <c r="WXX14" s="2538"/>
      <c r="WXY14" s="2538"/>
      <c r="WXZ14" s="2538"/>
      <c r="WYA14" s="2538"/>
      <c r="WYB14" s="2538"/>
      <c r="WYC14" s="2538"/>
      <c r="WYD14" s="2538"/>
      <c r="WYE14" s="2538"/>
      <c r="WYF14" s="2538"/>
      <c r="WYG14" s="2538"/>
      <c r="WYH14" s="2538"/>
      <c r="WYI14" s="2538"/>
      <c r="WYJ14" s="2538"/>
      <c r="WYK14" s="2538"/>
      <c r="WYL14" s="2538"/>
      <c r="WYM14" s="2538"/>
      <c r="WYN14" s="2538"/>
      <c r="WYO14" s="2538"/>
      <c r="WYP14" s="2538"/>
      <c r="WYQ14" s="2538"/>
      <c r="WYR14" s="2538"/>
      <c r="WYS14" s="2538"/>
      <c r="WYT14" s="2538"/>
      <c r="WYU14" s="2538"/>
      <c r="WYV14" s="2538"/>
      <c r="WYW14" s="2538"/>
      <c r="WYX14" s="2538"/>
      <c r="WYY14" s="2538"/>
      <c r="WYZ14" s="2538"/>
      <c r="WZA14" s="2538"/>
      <c r="WZB14" s="2538"/>
      <c r="WZC14" s="2538"/>
      <c r="WZD14" s="2538"/>
      <c r="WZE14" s="2538"/>
      <c r="WZF14" s="2538"/>
      <c r="WZG14" s="2538"/>
      <c r="WZH14" s="2538"/>
      <c r="WZI14" s="2538"/>
      <c r="WZJ14" s="2538"/>
      <c r="WZK14" s="2538"/>
      <c r="WZL14" s="2538"/>
      <c r="WZM14" s="2538"/>
      <c r="WZN14" s="2538"/>
      <c r="WZO14" s="2538"/>
      <c r="WZP14" s="2538"/>
      <c r="WZQ14" s="2538"/>
      <c r="WZR14" s="2538"/>
      <c r="WZS14" s="2538"/>
      <c r="WZT14" s="2538"/>
      <c r="WZU14" s="2538"/>
      <c r="WZV14" s="2538"/>
      <c r="WZW14" s="2538"/>
      <c r="WZX14" s="2538"/>
      <c r="WZY14" s="2538"/>
      <c r="WZZ14" s="2538"/>
      <c r="XAA14" s="2538"/>
      <c r="XAB14" s="2538"/>
      <c r="XAC14" s="2538"/>
      <c r="XAD14" s="2538"/>
      <c r="XAE14" s="2538"/>
      <c r="XAF14" s="2538"/>
      <c r="XAG14" s="2538"/>
      <c r="XAH14" s="2538"/>
      <c r="XAI14" s="2538"/>
      <c r="XAJ14" s="2538"/>
      <c r="XAK14" s="2538"/>
      <c r="XAL14" s="2538"/>
      <c r="XAM14" s="2538"/>
      <c r="XAN14" s="2538"/>
      <c r="XAO14" s="2538"/>
      <c r="XAP14" s="2538"/>
      <c r="XAQ14" s="2538"/>
      <c r="XAR14" s="2538"/>
      <c r="XAS14" s="2538"/>
      <c r="XAT14" s="2538"/>
      <c r="XAU14" s="2538"/>
      <c r="XAV14" s="2538"/>
      <c r="XAW14" s="2538"/>
      <c r="XAX14" s="2538"/>
      <c r="XAY14" s="2538"/>
      <c r="XAZ14" s="2538"/>
      <c r="XBA14" s="2538"/>
      <c r="XBB14" s="2538"/>
      <c r="XBC14" s="2538"/>
      <c r="XBD14" s="2538"/>
      <c r="XBE14" s="2538"/>
      <c r="XBF14" s="2538"/>
      <c r="XBG14" s="2538"/>
      <c r="XBH14" s="2538"/>
      <c r="XBI14" s="2538"/>
      <c r="XBJ14" s="2538"/>
      <c r="XBK14" s="2538"/>
      <c r="XBL14" s="2538"/>
      <c r="XBM14" s="2538"/>
      <c r="XBN14" s="2538"/>
      <c r="XBO14" s="2538"/>
      <c r="XBP14" s="2538"/>
      <c r="XBQ14" s="2538"/>
      <c r="XBR14" s="2538"/>
      <c r="XBS14" s="2538"/>
      <c r="XBT14" s="2538"/>
      <c r="XBU14" s="2538"/>
      <c r="XBV14" s="2538"/>
      <c r="XBW14" s="2538"/>
      <c r="XBX14" s="2538"/>
      <c r="XBY14" s="2538"/>
      <c r="XBZ14" s="2538"/>
      <c r="XCA14" s="2538"/>
      <c r="XCB14" s="2538"/>
      <c r="XCC14" s="2538"/>
      <c r="XCD14" s="2538"/>
      <c r="XCE14" s="2538"/>
      <c r="XCF14" s="2538"/>
      <c r="XCG14" s="2538"/>
      <c r="XCH14" s="2538"/>
      <c r="XCI14" s="2538"/>
      <c r="XCJ14" s="2538"/>
      <c r="XCK14" s="2538"/>
      <c r="XCL14" s="2538"/>
      <c r="XCM14" s="2538"/>
      <c r="XCN14" s="2538"/>
      <c r="XCO14" s="2538"/>
      <c r="XCP14" s="2538"/>
      <c r="XCQ14" s="2538"/>
      <c r="XCR14" s="2538"/>
      <c r="XCS14" s="2538"/>
      <c r="XCT14" s="2538"/>
      <c r="XCU14" s="2538"/>
      <c r="XCV14" s="2538"/>
      <c r="XCW14" s="2538"/>
      <c r="XCX14" s="2538"/>
      <c r="XCY14" s="2538"/>
      <c r="XCZ14" s="2538"/>
      <c r="XDA14" s="2538"/>
      <c r="XDB14" s="2538"/>
      <c r="XDC14" s="2538"/>
      <c r="XDD14" s="2538"/>
      <c r="XDE14" s="2538"/>
      <c r="XDF14" s="2538"/>
      <c r="XDG14" s="2538"/>
      <c r="XDH14" s="2538"/>
      <c r="XDI14" s="2538"/>
      <c r="XDJ14" s="2538"/>
      <c r="XDK14" s="2538"/>
      <c r="XDL14" s="2538"/>
      <c r="XDM14" s="2538"/>
      <c r="XDN14" s="2538"/>
      <c r="XDO14" s="2538"/>
      <c r="XDP14" s="2538"/>
      <c r="XDQ14" s="2538"/>
      <c r="XDR14" s="2538"/>
      <c r="XDS14" s="2538"/>
      <c r="XDT14" s="2538"/>
      <c r="XDU14" s="2538"/>
      <c r="XDV14" s="2538"/>
      <c r="XDW14" s="2538"/>
      <c r="XDX14" s="2538"/>
      <c r="XDY14" s="2538"/>
      <c r="XDZ14" s="2538"/>
      <c r="XEA14" s="2538"/>
      <c r="XEB14" s="2538"/>
      <c r="XEC14" s="2538"/>
      <c r="XED14" s="2538"/>
      <c r="XEE14" s="2538"/>
      <c r="XEF14" s="2538"/>
      <c r="XEG14" s="2538"/>
      <c r="XEH14" s="2538"/>
      <c r="XEI14" s="2538"/>
      <c r="XEJ14" s="2538"/>
      <c r="XEK14" s="2538"/>
      <c r="XEL14" s="2538"/>
      <c r="XEM14" s="2538"/>
      <c r="XEN14" s="2538"/>
      <c r="XEO14" s="2538"/>
      <c r="XEP14" s="2538"/>
      <c r="XEQ14" s="2538"/>
      <c r="XER14" s="2538"/>
      <c r="XES14" s="2538"/>
      <c r="XET14" s="2538"/>
      <c r="XEU14" s="2538"/>
      <c r="XEV14" s="2538"/>
      <c r="XEW14" s="2538"/>
      <c r="XEX14" s="2538"/>
      <c r="XEY14" s="2538"/>
      <c r="XEZ14" s="2538"/>
      <c r="XFA14" s="2538"/>
      <c r="XFB14" s="2538"/>
      <c r="XFC14" s="2538"/>
      <c r="XFD14" s="2538"/>
    </row>
    <row r="15" spans="1:16384" s="1567" customFormat="1" ht="15.75">
      <c r="A15" s="2431" t="s">
        <v>530</v>
      </c>
      <c r="B15" s="2431"/>
      <c r="C15" s="2431"/>
      <c r="D15" s="2431"/>
      <c r="E15" s="2431"/>
      <c r="F15" s="2431"/>
      <c r="G15" s="2431"/>
      <c r="H15" s="2431"/>
      <c r="I15" s="2431"/>
      <c r="J15" s="1568"/>
      <c r="K15" s="2538"/>
      <c r="L15" s="2538"/>
      <c r="M15" s="2538"/>
      <c r="N15" s="2538"/>
      <c r="O15" s="2538"/>
      <c r="P15" s="2538"/>
      <c r="Q15" s="2538"/>
      <c r="R15" s="2538"/>
      <c r="S15" s="2538"/>
      <c r="T15" s="2538"/>
      <c r="U15" s="2538"/>
      <c r="V15" s="2538"/>
      <c r="W15" s="2538"/>
      <c r="X15" s="2538"/>
      <c r="Y15" s="2538"/>
      <c r="Z15" s="2538"/>
      <c r="AA15" s="2538"/>
      <c r="AB15" s="2538"/>
      <c r="AC15" s="2538"/>
      <c r="AD15" s="2538"/>
      <c r="AE15" s="2538"/>
      <c r="AF15" s="2538"/>
      <c r="AG15" s="2538"/>
      <c r="AH15" s="2538"/>
      <c r="AI15" s="2538"/>
      <c r="AJ15" s="2538"/>
      <c r="AK15" s="2538"/>
      <c r="AL15" s="2538"/>
      <c r="AM15" s="2538"/>
      <c r="AN15" s="2538"/>
      <c r="AO15" s="2538"/>
      <c r="AP15" s="2538"/>
      <c r="AQ15" s="2538"/>
      <c r="AR15" s="2538"/>
      <c r="AS15" s="2538"/>
      <c r="AT15" s="2538"/>
      <c r="AU15" s="2538"/>
      <c r="AV15" s="2538"/>
      <c r="AW15" s="2538"/>
      <c r="AX15" s="2538"/>
      <c r="AY15" s="2538"/>
      <c r="AZ15" s="2538"/>
      <c r="BA15" s="2538"/>
      <c r="BB15" s="2538"/>
      <c r="BC15" s="2538"/>
      <c r="BD15" s="2538"/>
      <c r="BE15" s="2538"/>
      <c r="BF15" s="2538"/>
      <c r="BG15" s="2538"/>
      <c r="BH15" s="2538"/>
      <c r="BI15" s="2538"/>
      <c r="BJ15" s="2538"/>
      <c r="BK15" s="2538"/>
      <c r="BL15" s="2538"/>
      <c r="BM15" s="2538"/>
      <c r="BN15" s="2538"/>
      <c r="BO15" s="2538"/>
      <c r="BP15" s="2538"/>
      <c r="BQ15" s="2538"/>
      <c r="BR15" s="2538"/>
      <c r="BS15" s="2538"/>
      <c r="BT15" s="2538"/>
      <c r="BU15" s="2538"/>
      <c r="BV15" s="2538"/>
      <c r="BW15" s="2538"/>
      <c r="BX15" s="2538"/>
      <c r="BY15" s="2538"/>
      <c r="BZ15" s="2538"/>
      <c r="CA15" s="2538"/>
      <c r="CB15" s="2538"/>
      <c r="CC15" s="2538"/>
      <c r="CD15" s="2538"/>
      <c r="CE15" s="2538"/>
      <c r="CF15" s="2538"/>
      <c r="CG15" s="2538"/>
      <c r="CH15" s="2538"/>
      <c r="CI15" s="2538"/>
      <c r="CJ15" s="2538"/>
      <c r="CK15" s="2538"/>
      <c r="CL15" s="2538"/>
      <c r="CM15" s="2538"/>
      <c r="CN15" s="2538"/>
      <c r="CO15" s="2538"/>
      <c r="CP15" s="2538"/>
      <c r="CQ15" s="2538"/>
      <c r="CR15" s="2538"/>
      <c r="CS15" s="2538"/>
      <c r="CT15" s="2538"/>
      <c r="CU15" s="2538"/>
      <c r="CV15" s="2538"/>
      <c r="CW15" s="2538"/>
      <c r="CX15" s="2538"/>
      <c r="CY15" s="2538"/>
      <c r="CZ15" s="2538"/>
      <c r="DA15" s="2538"/>
      <c r="DB15" s="2538"/>
      <c r="DC15" s="2538"/>
      <c r="DD15" s="2538"/>
      <c r="DE15" s="2538"/>
      <c r="DF15" s="2538"/>
      <c r="DG15" s="2538"/>
      <c r="DH15" s="2538"/>
      <c r="DI15" s="2538"/>
      <c r="DJ15" s="2538"/>
      <c r="DK15" s="2538"/>
      <c r="DL15" s="2538"/>
      <c r="DM15" s="2538"/>
      <c r="DN15" s="2538"/>
      <c r="DO15" s="2538"/>
      <c r="DP15" s="2538"/>
      <c r="DQ15" s="2538"/>
      <c r="DR15" s="2538"/>
      <c r="DS15" s="2538"/>
      <c r="DT15" s="2538"/>
      <c r="DU15" s="2538"/>
      <c r="DV15" s="2538"/>
      <c r="DW15" s="2538"/>
      <c r="DX15" s="2538"/>
      <c r="DY15" s="2538"/>
      <c r="DZ15" s="2538"/>
      <c r="EA15" s="2538"/>
      <c r="EB15" s="2538"/>
      <c r="EC15" s="2538"/>
      <c r="ED15" s="2538"/>
      <c r="EE15" s="2538"/>
      <c r="EF15" s="2538"/>
      <c r="EG15" s="2538"/>
      <c r="EH15" s="2538"/>
      <c r="EI15" s="2538"/>
      <c r="EJ15" s="2538"/>
      <c r="EK15" s="2538"/>
      <c r="EL15" s="2538"/>
      <c r="EM15" s="2538"/>
      <c r="EN15" s="2538"/>
      <c r="EO15" s="2538"/>
      <c r="EP15" s="2538"/>
      <c r="EQ15" s="2538"/>
      <c r="ER15" s="2538"/>
      <c r="ES15" s="2538"/>
      <c r="ET15" s="2538"/>
      <c r="EU15" s="2538"/>
      <c r="EV15" s="2538"/>
      <c r="EW15" s="2538"/>
      <c r="EX15" s="2538"/>
      <c r="EY15" s="2538"/>
      <c r="EZ15" s="2538"/>
      <c r="FA15" s="2538"/>
      <c r="FB15" s="2538"/>
      <c r="FC15" s="2538"/>
      <c r="FD15" s="2538"/>
      <c r="FE15" s="2538"/>
      <c r="FF15" s="2538"/>
      <c r="FG15" s="2538"/>
      <c r="FH15" s="2538"/>
      <c r="FI15" s="2538"/>
      <c r="FJ15" s="2538"/>
      <c r="FK15" s="2538"/>
      <c r="FL15" s="2538"/>
      <c r="FM15" s="2538"/>
      <c r="FN15" s="2538"/>
      <c r="FO15" s="2538"/>
      <c r="FP15" s="2538"/>
      <c r="FQ15" s="2538"/>
      <c r="FR15" s="2538"/>
      <c r="FS15" s="2538"/>
      <c r="FT15" s="2538"/>
      <c r="FU15" s="2538"/>
      <c r="FV15" s="2538"/>
      <c r="FW15" s="2538"/>
      <c r="FX15" s="2538"/>
      <c r="FY15" s="2538"/>
      <c r="FZ15" s="2538"/>
      <c r="GA15" s="2538"/>
      <c r="GB15" s="2538"/>
      <c r="GC15" s="2538"/>
      <c r="GD15" s="2538"/>
      <c r="GE15" s="2538"/>
      <c r="GF15" s="2538"/>
      <c r="GG15" s="2538"/>
      <c r="GH15" s="2538"/>
      <c r="GI15" s="2538"/>
      <c r="GJ15" s="2538"/>
      <c r="GK15" s="2538"/>
      <c r="GL15" s="2538"/>
      <c r="GM15" s="2538"/>
      <c r="GN15" s="2538"/>
      <c r="GO15" s="2538"/>
      <c r="GP15" s="2538"/>
      <c r="GQ15" s="2538"/>
      <c r="GR15" s="2538"/>
      <c r="GS15" s="2538"/>
      <c r="GT15" s="2538"/>
      <c r="GU15" s="2538"/>
      <c r="GV15" s="2538"/>
      <c r="GW15" s="2538"/>
      <c r="GX15" s="2538"/>
      <c r="GY15" s="2538"/>
      <c r="GZ15" s="2538"/>
      <c r="HA15" s="2538"/>
      <c r="HB15" s="2538"/>
      <c r="HC15" s="2538"/>
      <c r="HD15" s="2538"/>
      <c r="HE15" s="2538"/>
      <c r="HF15" s="2538"/>
      <c r="HG15" s="2538"/>
      <c r="HH15" s="2538"/>
      <c r="HI15" s="2538"/>
      <c r="HJ15" s="2538"/>
      <c r="HK15" s="2538"/>
      <c r="HL15" s="2538"/>
      <c r="HM15" s="2538"/>
      <c r="HN15" s="2538"/>
      <c r="HO15" s="2538"/>
      <c r="HP15" s="2538"/>
      <c r="HQ15" s="2538"/>
      <c r="HR15" s="2538"/>
      <c r="HS15" s="2538"/>
      <c r="HT15" s="2538"/>
      <c r="HU15" s="2538"/>
      <c r="HV15" s="2538"/>
      <c r="HW15" s="2538"/>
      <c r="HX15" s="2538"/>
      <c r="HY15" s="2538"/>
      <c r="HZ15" s="2538"/>
      <c r="IA15" s="2538"/>
      <c r="IB15" s="2538"/>
      <c r="IC15" s="2538"/>
      <c r="ID15" s="2538"/>
      <c r="IE15" s="2538"/>
      <c r="IF15" s="2538"/>
      <c r="IG15" s="2538"/>
      <c r="IH15" s="2538"/>
      <c r="II15" s="2538"/>
      <c r="IJ15" s="2538"/>
      <c r="IK15" s="2538"/>
      <c r="IL15" s="2538"/>
      <c r="IM15" s="2538"/>
      <c r="IN15" s="2538"/>
      <c r="IO15" s="2538"/>
      <c r="IP15" s="2538"/>
      <c r="IQ15" s="2538"/>
      <c r="IR15" s="2538"/>
      <c r="IS15" s="2538"/>
      <c r="IT15" s="2538"/>
      <c r="IU15" s="2538"/>
      <c r="IV15" s="2538"/>
      <c r="IW15" s="2538"/>
      <c r="IX15" s="2538"/>
      <c r="IY15" s="2538"/>
      <c r="IZ15" s="2538"/>
      <c r="JA15" s="2538"/>
      <c r="JB15" s="2538"/>
      <c r="JC15" s="2538"/>
      <c r="JD15" s="2538"/>
      <c r="JE15" s="2538"/>
      <c r="JF15" s="2538"/>
      <c r="JG15" s="2538"/>
      <c r="JH15" s="2538"/>
      <c r="JI15" s="2538"/>
      <c r="JJ15" s="2538"/>
      <c r="JK15" s="2538"/>
      <c r="JL15" s="2538"/>
      <c r="JM15" s="2538"/>
      <c r="JN15" s="2538"/>
      <c r="JO15" s="2538"/>
      <c r="JP15" s="2538"/>
      <c r="JQ15" s="2538"/>
      <c r="JR15" s="2538"/>
      <c r="JS15" s="2538"/>
      <c r="JT15" s="2538"/>
      <c r="JU15" s="2538"/>
      <c r="JV15" s="2538"/>
      <c r="JW15" s="2538"/>
      <c r="JX15" s="2538"/>
      <c r="JY15" s="2538"/>
      <c r="JZ15" s="2538"/>
      <c r="KA15" s="2538"/>
      <c r="KB15" s="2538"/>
      <c r="KC15" s="2538"/>
      <c r="KD15" s="2538"/>
      <c r="KE15" s="2538"/>
      <c r="KF15" s="2538"/>
      <c r="KG15" s="2538"/>
      <c r="KH15" s="2538"/>
      <c r="KI15" s="2538"/>
      <c r="KJ15" s="2538"/>
      <c r="KK15" s="2538"/>
      <c r="KL15" s="2538"/>
      <c r="KM15" s="2538"/>
      <c r="KN15" s="2538"/>
      <c r="KO15" s="2538"/>
      <c r="KP15" s="2538"/>
      <c r="KQ15" s="2538"/>
      <c r="KR15" s="2538"/>
      <c r="KS15" s="2538"/>
      <c r="KT15" s="2538"/>
      <c r="KU15" s="2538"/>
      <c r="KV15" s="2538"/>
      <c r="KW15" s="2538"/>
      <c r="KX15" s="2538"/>
      <c r="KY15" s="2538"/>
      <c r="KZ15" s="2538"/>
      <c r="LA15" s="2538"/>
      <c r="LB15" s="2538"/>
      <c r="LC15" s="2538"/>
      <c r="LD15" s="2538"/>
      <c r="LE15" s="2538"/>
      <c r="LF15" s="2538"/>
      <c r="LG15" s="2538"/>
      <c r="LH15" s="2538"/>
      <c r="LI15" s="2538"/>
      <c r="LJ15" s="2538"/>
      <c r="LK15" s="2538"/>
      <c r="LL15" s="2538"/>
      <c r="LM15" s="2538"/>
      <c r="LN15" s="2538"/>
      <c r="LO15" s="2538"/>
      <c r="LP15" s="2538"/>
      <c r="LQ15" s="2538"/>
      <c r="LR15" s="2538"/>
      <c r="LS15" s="2538"/>
      <c r="LT15" s="2538"/>
      <c r="LU15" s="2538"/>
      <c r="LV15" s="2538"/>
      <c r="LW15" s="2538"/>
      <c r="LX15" s="2538"/>
      <c r="LY15" s="2538"/>
      <c r="LZ15" s="2538"/>
      <c r="MA15" s="2538"/>
      <c r="MB15" s="2538"/>
      <c r="MC15" s="2538"/>
      <c r="MD15" s="2538"/>
      <c r="ME15" s="2538"/>
      <c r="MF15" s="2538"/>
      <c r="MG15" s="2538"/>
      <c r="MH15" s="2538"/>
      <c r="MI15" s="2538"/>
      <c r="MJ15" s="2538"/>
      <c r="MK15" s="2538"/>
      <c r="ML15" s="2538"/>
      <c r="MM15" s="2538"/>
      <c r="MN15" s="2538"/>
      <c r="MO15" s="2538"/>
      <c r="MP15" s="2538"/>
      <c r="MQ15" s="2538"/>
      <c r="MR15" s="2538"/>
      <c r="MS15" s="2538"/>
      <c r="MT15" s="2538"/>
      <c r="MU15" s="2538"/>
      <c r="MV15" s="2538"/>
      <c r="MW15" s="2538"/>
      <c r="MX15" s="2538"/>
      <c r="MY15" s="2538"/>
      <c r="MZ15" s="2538"/>
      <c r="NA15" s="2538"/>
      <c r="NB15" s="2538"/>
      <c r="NC15" s="2538"/>
      <c r="ND15" s="2538"/>
      <c r="NE15" s="2538"/>
      <c r="NF15" s="2538"/>
      <c r="NG15" s="2538"/>
      <c r="NH15" s="2538"/>
      <c r="NI15" s="2538"/>
      <c r="NJ15" s="2538"/>
      <c r="NK15" s="2538"/>
      <c r="NL15" s="2538"/>
      <c r="NM15" s="2538"/>
      <c r="NN15" s="2538"/>
      <c r="NO15" s="2538"/>
      <c r="NP15" s="2538"/>
      <c r="NQ15" s="2538"/>
      <c r="NR15" s="2538"/>
      <c r="NS15" s="2538"/>
      <c r="NT15" s="2538"/>
      <c r="NU15" s="2538"/>
      <c r="NV15" s="2538"/>
      <c r="NW15" s="2538"/>
      <c r="NX15" s="2538"/>
      <c r="NY15" s="2538"/>
      <c r="NZ15" s="2538"/>
      <c r="OA15" s="2538"/>
      <c r="OB15" s="2538"/>
      <c r="OC15" s="2538"/>
      <c r="OD15" s="2538"/>
      <c r="OE15" s="2538"/>
      <c r="OF15" s="2538"/>
      <c r="OG15" s="2538"/>
      <c r="OH15" s="2538"/>
      <c r="OI15" s="2538"/>
      <c r="OJ15" s="2538"/>
      <c r="OK15" s="2538"/>
      <c r="OL15" s="2538"/>
      <c r="OM15" s="2538"/>
      <c r="ON15" s="2538"/>
      <c r="OO15" s="2538"/>
      <c r="OP15" s="2538"/>
      <c r="OQ15" s="2538"/>
      <c r="OR15" s="2538"/>
      <c r="OS15" s="2538"/>
      <c r="OT15" s="2538"/>
      <c r="OU15" s="2538"/>
      <c r="OV15" s="2538"/>
      <c r="OW15" s="2538"/>
      <c r="OX15" s="2538"/>
      <c r="OY15" s="2538"/>
      <c r="OZ15" s="2538"/>
      <c r="PA15" s="2538"/>
      <c r="PB15" s="2538"/>
      <c r="PC15" s="2538"/>
      <c r="PD15" s="2538"/>
      <c r="PE15" s="2538"/>
      <c r="PF15" s="2538"/>
      <c r="PG15" s="2538"/>
      <c r="PH15" s="2538"/>
      <c r="PI15" s="2538"/>
      <c r="PJ15" s="2538"/>
      <c r="PK15" s="2538"/>
      <c r="PL15" s="2538"/>
      <c r="PM15" s="2538"/>
      <c r="PN15" s="2538"/>
      <c r="PO15" s="2538"/>
      <c r="PP15" s="2538"/>
      <c r="PQ15" s="2538"/>
      <c r="PR15" s="2538"/>
      <c r="PS15" s="2538"/>
      <c r="PT15" s="2538"/>
      <c r="PU15" s="2538"/>
      <c r="PV15" s="2538"/>
      <c r="PW15" s="2538"/>
      <c r="PX15" s="2538"/>
      <c r="PY15" s="2538"/>
      <c r="PZ15" s="2538"/>
      <c r="QA15" s="2538"/>
      <c r="QB15" s="2538"/>
      <c r="QC15" s="2538"/>
      <c r="QD15" s="2538"/>
      <c r="QE15" s="2538"/>
      <c r="QF15" s="2538"/>
      <c r="QG15" s="2538"/>
      <c r="QH15" s="2538"/>
      <c r="QI15" s="2538"/>
      <c r="QJ15" s="2538"/>
      <c r="QK15" s="2538"/>
      <c r="QL15" s="2538"/>
      <c r="QM15" s="2538"/>
      <c r="QN15" s="2538"/>
      <c r="QO15" s="2538"/>
      <c r="QP15" s="2538"/>
      <c r="QQ15" s="2538"/>
      <c r="QR15" s="2538"/>
      <c r="QS15" s="2538"/>
      <c r="QT15" s="2538"/>
      <c r="QU15" s="2538"/>
      <c r="QV15" s="2538"/>
      <c r="QW15" s="2538"/>
      <c r="QX15" s="2538"/>
      <c r="QY15" s="2538"/>
      <c r="QZ15" s="2538"/>
      <c r="RA15" s="2538"/>
      <c r="RB15" s="2538"/>
      <c r="RC15" s="2538"/>
      <c r="RD15" s="2538"/>
      <c r="RE15" s="2538"/>
      <c r="RF15" s="2538"/>
      <c r="RG15" s="2538"/>
      <c r="RH15" s="2538"/>
      <c r="RI15" s="2538"/>
      <c r="RJ15" s="2538"/>
      <c r="RK15" s="2538"/>
      <c r="RL15" s="2538"/>
      <c r="RM15" s="2538"/>
      <c r="RN15" s="2538"/>
      <c r="RO15" s="2538"/>
      <c r="RP15" s="2538"/>
      <c r="RQ15" s="2538"/>
      <c r="RR15" s="2538"/>
      <c r="RS15" s="2538"/>
      <c r="RT15" s="2538"/>
      <c r="RU15" s="2538"/>
      <c r="RV15" s="2538"/>
      <c r="RW15" s="2538"/>
      <c r="RX15" s="2538"/>
      <c r="RY15" s="2538"/>
      <c r="RZ15" s="2538"/>
      <c r="SA15" s="2538"/>
      <c r="SB15" s="2538"/>
      <c r="SC15" s="2538"/>
      <c r="SD15" s="2538"/>
      <c r="SE15" s="2538"/>
      <c r="SF15" s="2538"/>
      <c r="SG15" s="2538"/>
      <c r="SH15" s="2538"/>
      <c r="SI15" s="2538"/>
      <c r="SJ15" s="2538"/>
      <c r="SK15" s="2538"/>
      <c r="SL15" s="2538"/>
      <c r="SM15" s="2538"/>
      <c r="SN15" s="2538"/>
      <c r="SO15" s="2538"/>
      <c r="SP15" s="2538"/>
      <c r="SQ15" s="2538"/>
      <c r="SR15" s="2538"/>
      <c r="SS15" s="2538"/>
      <c r="ST15" s="2538"/>
      <c r="SU15" s="2538"/>
      <c r="SV15" s="2538"/>
      <c r="SW15" s="2538"/>
      <c r="SX15" s="2538"/>
      <c r="SY15" s="2538"/>
      <c r="SZ15" s="2538"/>
      <c r="TA15" s="2538"/>
      <c r="TB15" s="2538"/>
      <c r="TC15" s="2538"/>
      <c r="TD15" s="2538"/>
      <c r="TE15" s="2538"/>
      <c r="TF15" s="2538"/>
      <c r="TG15" s="2538"/>
      <c r="TH15" s="2538"/>
      <c r="TI15" s="2538"/>
      <c r="TJ15" s="2538"/>
      <c r="TK15" s="2538"/>
      <c r="TL15" s="2538"/>
      <c r="TM15" s="2538"/>
      <c r="TN15" s="2538"/>
      <c r="TO15" s="2538"/>
      <c r="TP15" s="2538"/>
      <c r="TQ15" s="2538"/>
      <c r="TR15" s="2538"/>
      <c r="TS15" s="2538"/>
      <c r="TT15" s="2538"/>
      <c r="TU15" s="2538"/>
      <c r="TV15" s="2538"/>
      <c r="TW15" s="2538"/>
      <c r="TX15" s="2538"/>
      <c r="TY15" s="2538"/>
      <c r="TZ15" s="2538"/>
      <c r="UA15" s="2538"/>
      <c r="UB15" s="2538"/>
      <c r="UC15" s="2538"/>
      <c r="UD15" s="2538"/>
      <c r="UE15" s="2538"/>
      <c r="UF15" s="2538"/>
      <c r="UG15" s="2538"/>
      <c r="UH15" s="2538"/>
      <c r="UI15" s="2538"/>
      <c r="UJ15" s="2538"/>
      <c r="UK15" s="2538"/>
      <c r="UL15" s="2538"/>
      <c r="UM15" s="2538"/>
      <c r="UN15" s="2538"/>
      <c r="UO15" s="2538"/>
      <c r="UP15" s="2538"/>
      <c r="UQ15" s="2538"/>
      <c r="UR15" s="2538"/>
      <c r="US15" s="2538"/>
      <c r="UT15" s="2538"/>
      <c r="UU15" s="2538"/>
      <c r="UV15" s="2538"/>
      <c r="UW15" s="2538"/>
      <c r="UX15" s="2538"/>
      <c r="UY15" s="2538"/>
      <c r="UZ15" s="2538"/>
      <c r="VA15" s="2538"/>
      <c r="VB15" s="2538"/>
      <c r="VC15" s="2538"/>
      <c r="VD15" s="2538"/>
      <c r="VE15" s="2538"/>
      <c r="VF15" s="2538"/>
      <c r="VG15" s="2538"/>
      <c r="VH15" s="2538"/>
      <c r="VI15" s="2538"/>
      <c r="VJ15" s="2538"/>
      <c r="VK15" s="2538"/>
      <c r="VL15" s="2538"/>
      <c r="VM15" s="2538"/>
      <c r="VN15" s="2538"/>
      <c r="VO15" s="2538"/>
      <c r="VP15" s="2538"/>
      <c r="VQ15" s="2538"/>
      <c r="VR15" s="2538"/>
      <c r="VS15" s="2538"/>
      <c r="VT15" s="2538"/>
      <c r="VU15" s="2538"/>
      <c r="VV15" s="2538"/>
      <c r="VW15" s="2538"/>
      <c r="VX15" s="2538"/>
      <c r="VY15" s="2538"/>
      <c r="VZ15" s="2538"/>
      <c r="WA15" s="2538"/>
      <c r="WB15" s="2538"/>
      <c r="WC15" s="2538"/>
      <c r="WD15" s="2538"/>
      <c r="WE15" s="2538"/>
      <c r="WF15" s="2538"/>
      <c r="WG15" s="2538"/>
      <c r="WH15" s="2538"/>
      <c r="WI15" s="2538"/>
      <c r="WJ15" s="2538"/>
      <c r="WK15" s="2538"/>
      <c r="WL15" s="2538"/>
      <c r="WM15" s="2538"/>
      <c r="WN15" s="2538"/>
      <c r="WO15" s="2538"/>
      <c r="WP15" s="2538"/>
      <c r="WQ15" s="2538"/>
      <c r="WR15" s="2538"/>
      <c r="WS15" s="2538"/>
      <c r="WT15" s="2538"/>
      <c r="WU15" s="2538"/>
      <c r="WV15" s="2538"/>
      <c r="WW15" s="2538"/>
      <c r="WX15" s="2538"/>
      <c r="WY15" s="2538"/>
      <c r="WZ15" s="2538"/>
      <c r="XA15" s="2538"/>
      <c r="XB15" s="2538"/>
      <c r="XC15" s="2538"/>
      <c r="XD15" s="2538"/>
      <c r="XE15" s="2538"/>
      <c r="XF15" s="2538"/>
      <c r="XG15" s="2538"/>
      <c r="XH15" s="2538"/>
      <c r="XI15" s="2538"/>
      <c r="XJ15" s="2538"/>
      <c r="XK15" s="2538"/>
      <c r="XL15" s="2538"/>
      <c r="XM15" s="2538"/>
      <c r="XN15" s="2538"/>
      <c r="XO15" s="2538"/>
      <c r="XP15" s="2538"/>
      <c r="XQ15" s="2538"/>
      <c r="XR15" s="2538"/>
      <c r="XS15" s="2538"/>
      <c r="XT15" s="2538"/>
      <c r="XU15" s="2538"/>
      <c r="XV15" s="2538"/>
      <c r="XW15" s="2538"/>
      <c r="XX15" s="2538"/>
      <c r="XY15" s="2538"/>
      <c r="XZ15" s="2538"/>
      <c r="YA15" s="2538"/>
      <c r="YB15" s="2538"/>
      <c r="YC15" s="2538"/>
      <c r="YD15" s="2538"/>
      <c r="YE15" s="2538"/>
      <c r="YF15" s="2538"/>
      <c r="YG15" s="2538"/>
      <c r="YH15" s="2538"/>
      <c r="YI15" s="2538"/>
      <c r="YJ15" s="2538"/>
      <c r="YK15" s="2538"/>
      <c r="YL15" s="2538"/>
      <c r="YM15" s="2538"/>
      <c r="YN15" s="2538"/>
      <c r="YO15" s="2538"/>
      <c r="YP15" s="2538"/>
      <c r="YQ15" s="2538"/>
      <c r="YR15" s="2538"/>
      <c r="YS15" s="2538"/>
      <c r="YT15" s="2538"/>
      <c r="YU15" s="2538"/>
      <c r="YV15" s="2538"/>
      <c r="YW15" s="2538"/>
      <c r="YX15" s="2538"/>
      <c r="YY15" s="2538"/>
      <c r="YZ15" s="2538"/>
      <c r="ZA15" s="2538"/>
      <c r="ZB15" s="2538"/>
      <c r="ZC15" s="2538"/>
      <c r="ZD15" s="2538"/>
      <c r="ZE15" s="2538"/>
      <c r="ZF15" s="2538"/>
      <c r="ZG15" s="2538"/>
      <c r="ZH15" s="2538"/>
      <c r="ZI15" s="2538"/>
      <c r="ZJ15" s="2538"/>
      <c r="ZK15" s="2538"/>
      <c r="ZL15" s="2538"/>
      <c r="ZM15" s="2538"/>
      <c r="ZN15" s="2538"/>
      <c r="ZO15" s="2538"/>
      <c r="ZP15" s="2538"/>
      <c r="ZQ15" s="2538"/>
      <c r="ZR15" s="2538"/>
      <c r="ZS15" s="2538"/>
      <c r="ZT15" s="2538"/>
      <c r="ZU15" s="2538"/>
      <c r="ZV15" s="2538"/>
      <c r="ZW15" s="2538"/>
      <c r="ZX15" s="2538"/>
      <c r="ZY15" s="2538"/>
      <c r="ZZ15" s="2538"/>
      <c r="AAA15" s="2538"/>
      <c r="AAB15" s="2538"/>
      <c r="AAC15" s="2538"/>
      <c r="AAD15" s="2538"/>
      <c r="AAE15" s="2538"/>
      <c r="AAF15" s="2538"/>
      <c r="AAG15" s="2538"/>
      <c r="AAH15" s="2538"/>
      <c r="AAI15" s="2538"/>
      <c r="AAJ15" s="2538"/>
      <c r="AAK15" s="2538"/>
      <c r="AAL15" s="2538"/>
      <c r="AAM15" s="2538"/>
      <c r="AAN15" s="2538"/>
      <c r="AAO15" s="2538"/>
      <c r="AAP15" s="2538"/>
      <c r="AAQ15" s="2538"/>
      <c r="AAR15" s="2538"/>
      <c r="AAS15" s="2538"/>
      <c r="AAT15" s="2538"/>
      <c r="AAU15" s="2538"/>
      <c r="AAV15" s="2538"/>
      <c r="AAW15" s="2538"/>
      <c r="AAX15" s="2538"/>
      <c r="AAY15" s="2538"/>
      <c r="AAZ15" s="2538"/>
      <c r="ABA15" s="2538"/>
      <c r="ABB15" s="2538"/>
      <c r="ABC15" s="2538"/>
      <c r="ABD15" s="2538"/>
      <c r="ABE15" s="2538"/>
      <c r="ABF15" s="2538"/>
      <c r="ABG15" s="2538"/>
      <c r="ABH15" s="2538"/>
      <c r="ABI15" s="2538"/>
      <c r="ABJ15" s="2538"/>
      <c r="ABK15" s="2538"/>
      <c r="ABL15" s="2538"/>
      <c r="ABM15" s="2538"/>
      <c r="ABN15" s="2538"/>
      <c r="ABO15" s="2538"/>
      <c r="ABP15" s="2538"/>
      <c r="ABQ15" s="2538"/>
      <c r="ABR15" s="2538"/>
      <c r="ABS15" s="2538"/>
      <c r="ABT15" s="2538"/>
      <c r="ABU15" s="2538"/>
      <c r="ABV15" s="2538"/>
      <c r="ABW15" s="2538"/>
      <c r="ABX15" s="2538"/>
      <c r="ABY15" s="2538"/>
      <c r="ABZ15" s="2538"/>
      <c r="ACA15" s="2538"/>
      <c r="ACB15" s="2538"/>
      <c r="ACC15" s="2538"/>
      <c r="ACD15" s="2538"/>
      <c r="ACE15" s="2538"/>
      <c r="ACF15" s="2538"/>
      <c r="ACG15" s="2538"/>
      <c r="ACH15" s="2538"/>
      <c r="ACI15" s="2538"/>
      <c r="ACJ15" s="2538"/>
      <c r="ACK15" s="2538"/>
      <c r="ACL15" s="2538"/>
      <c r="ACM15" s="2538"/>
      <c r="ACN15" s="2538"/>
      <c r="ACO15" s="2538"/>
      <c r="ACP15" s="2538"/>
      <c r="ACQ15" s="2538"/>
      <c r="ACR15" s="2538"/>
      <c r="ACS15" s="2538"/>
      <c r="ACT15" s="2538"/>
      <c r="ACU15" s="2538"/>
      <c r="ACV15" s="2538"/>
      <c r="ACW15" s="2538"/>
      <c r="ACX15" s="2538"/>
      <c r="ACY15" s="2538"/>
      <c r="ACZ15" s="2538"/>
      <c r="ADA15" s="2538"/>
      <c r="ADB15" s="2538"/>
      <c r="ADC15" s="2538"/>
      <c r="ADD15" s="2538"/>
      <c r="ADE15" s="2538"/>
      <c r="ADF15" s="2538"/>
      <c r="ADG15" s="2538"/>
      <c r="ADH15" s="2538"/>
      <c r="ADI15" s="2538"/>
      <c r="ADJ15" s="2538"/>
      <c r="ADK15" s="2538"/>
      <c r="ADL15" s="2538"/>
      <c r="ADM15" s="2538"/>
      <c r="ADN15" s="2538"/>
      <c r="ADO15" s="2538"/>
      <c r="ADP15" s="2538"/>
      <c r="ADQ15" s="2538"/>
      <c r="ADR15" s="2538"/>
      <c r="ADS15" s="2538"/>
      <c r="ADT15" s="2538"/>
      <c r="ADU15" s="2538"/>
      <c r="ADV15" s="2538"/>
      <c r="ADW15" s="2538"/>
      <c r="ADX15" s="2538"/>
      <c r="ADY15" s="2538"/>
      <c r="ADZ15" s="2538"/>
      <c r="AEA15" s="2538"/>
      <c r="AEB15" s="2538"/>
      <c r="AEC15" s="2538"/>
      <c r="AED15" s="2538"/>
      <c r="AEE15" s="2538"/>
      <c r="AEF15" s="2538"/>
      <c r="AEG15" s="2538"/>
      <c r="AEH15" s="2538"/>
      <c r="AEI15" s="2538"/>
      <c r="AEJ15" s="2538"/>
      <c r="AEK15" s="2538"/>
      <c r="AEL15" s="2538"/>
      <c r="AEM15" s="2538"/>
      <c r="AEN15" s="2538"/>
      <c r="AEO15" s="2538"/>
      <c r="AEP15" s="2538"/>
      <c r="AEQ15" s="2538"/>
      <c r="AER15" s="2538"/>
      <c r="AES15" s="2538"/>
      <c r="AET15" s="2538"/>
      <c r="AEU15" s="2538"/>
      <c r="AEV15" s="2538"/>
      <c r="AEW15" s="2538"/>
      <c r="AEX15" s="2538"/>
      <c r="AEY15" s="2538"/>
      <c r="AEZ15" s="2538"/>
      <c r="AFA15" s="2538"/>
      <c r="AFB15" s="2538"/>
      <c r="AFC15" s="2538"/>
      <c r="AFD15" s="2538"/>
      <c r="AFE15" s="2538"/>
      <c r="AFF15" s="2538"/>
      <c r="AFG15" s="2538"/>
      <c r="AFH15" s="2538"/>
      <c r="AFI15" s="2538"/>
      <c r="AFJ15" s="2538"/>
      <c r="AFK15" s="2538"/>
      <c r="AFL15" s="2538"/>
      <c r="AFM15" s="2538"/>
      <c r="AFN15" s="2538"/>
      <c r="AFO15" s="2538"/>
      <c r="AFP15" s="2538"/>
      <c r="AFQ15" s="2538"/>
      <c r="AFR15" s="2538"/>
      <c r="AFS15" s="2538"/>
      <c r="AFT15" s="2538"/>
      <c r="AFU15" s="2538"/>
      <c r="AFV15" s="2538"/>
      <c r="AFW15" s="2538"/>
      <c r="AFX15" s="2538"/>
      <c r="AFY15" s="2538"/>
      <c r="AFZ15" s="2538"/>
      <c r="AGA15" s="2538"/>
      <c r="AGB15" s="2538"/>
      <c r="AGC15" s="2538"/>
      <c r="AGD15" s="2538"/>
      <c r="AGE15" s="2538"/>
      <c r="AGF15" s="2538"/>
      <c r="AGG15" s="2538"/>
      <c r="AGH15" s="2538"/>
      <c r="AGI15" s="2538"/>
      <c r="AGJ15" s="2538"/>
      <c r="AGK15" s="2538"/>
      <c r="AGL15" s="2538"/>
      <c r="AGM15" s="2538"/>
      <c r="AGN15" s="2538"/>
      <c r="AGO15" s="2538"/>
      <c r="AGP15" s="2538"/>
      <c r="AGQ15" s="2538"/>
      <c r="AGR15" s="2538"/>
      <c r="AGS15" s="2538"/>
      <c r="AGT15" s="2538"/>
      <c r="AGU15" s="2538"/>
      <c r="AGV15" s="2538"/>
      <c r="AGW15" s="2538"/>
      <c r="AGX15" s="2538"/>
      <c r="AGY15" s="2538"/>
      <c r="AGZ15" s="2538"/>
      <c r="AHA15" s="2538"/>
      <c r="AHB15" s="2538"/>
      <c r="AHC15" s="2538"/>
      <c r="AHD15" s="2538"/>
      <c r="AHE15" s="2538"/>
      <c r="AHF15" s="2538"/>
      <c r="AHG15" s="2538"/>
      <c r="AHH15" s="2538"/>
      <c r="AHI15" s="2538"/>
      <c r="AHJ15" s="2538"/>
      <c r="AHK15" s="2538"/>
      <c r="AHL15" s="2538"/>
      <c r="AHM15" s="2538"/>
      <c r="AHN15" s="2538"/>
      <c r="AHO15" s="2538"/>
      <c r="AHP15" s="2538"/>
      <c r="AHQ15" s="2538"/>
      <c r="AHR15" s="2538"/>
      <c r="AHS15" s="2538"/>
      <c r="AHT15" s="2538"/>
      <c r="AHU15" s="2538"/>
      <c r="AHV15" s="2538"/>
      <c r="AHW15" s="2538"/>
      <c r="AHX15" s="2538"/>
      <c r="AHY15" s="2538"/>
      <c r="AHZ15" s="2538"/>
      <c r="AIA15" s="2538"/>
      <c r="AIB15" s="2538"/>
      <c r="AIC15" s="2538"/>
      <c r="AID15" s="2538"/>
      <c r="AIE15" s="2538"/>
      <c r="AIF15" s="2538"/>
      <c r="AIG15" s="2538"/>
      <c r="AIH15" s="2538"/>
      <c r="AII15" s="2538"/>
      <c r="AIJ15" s="2538"/>
      <c r="AIK15" s="2538"/>
      <c r="AIL15" s="2538"/>
      <c r="AIM15" s="2538"/>
      <c r="AIN15" s="2538"/>
      <c r="AIO15" s="2538"/>
      <c r="AIP15" s="2538"/>
      <c r="AIQ15" s="2538"/>
      <c r="AIR15" s="2538"/>
      <c r="AIS15" s="2538"/>
      <c r="AIT15" s="2538"/>
      <c r="AIU15" s="2538"/>
      <c r="AIV15" s="2538"/>
      <c r="AIW15" s="2538"/>
      <c r="AIX15" s="2538"/>
      <c r="AIY15" s="2538"/>
      <c r="AIZ15" s="2538"/>
      <c r="AJA15" s="2538"/>
      <c r="AJB15" s="2538"/>
      <c r="AJC15" s="2538"/>
      <c r="AJD15" s="2538"/>
      <c r="AJE15" s="2538"/>
      <c r="AJF15" s="2538"/>
      <c r="AJG15" s="2538"/>
      <c r="AJH15" s="2538"/>
      <c r="AJI15" s="2538"/>
      <c r="AJJ15" s="2538"/>
      <c r="AJK15" s="2538"/>
      <c r="AJL15" s="2538"/>
      <c r="AJM15" s="2538"/>
      <c r="AJN15" s="2538"/>
      <c r="AJO15" s="2538"/>
      <c r="AJP15" s="2538"/>
      <c r="AJQ15" s="2538"/>
      <c r="AJR15" s="2538"/>
      <c r="AJS15" s="2538"/>
      <c r="AJT15" s="2538"/>
      <c r="AJU15" s="2538"/>
      <c r="AJV15" s="2538"/>
      <c r="AJW15" s="2538"/>
      <c r="AJX15" s="2538"/>
      <c r="AJY15" s="2538"/>
      <c r="AJZ15" s="2538"/>
      <c r="AKA15" s="2538"/>
      <c r="AKB15" s="2538"/>
      <c r="AKC15" s="2538"/>
      <c r="AKD15" s="2538"/>
      <c r="AKE15" s="2538"/>
      <c r="AKF15" s="2538"/>
      <c r="AKG15" s="2538"/>
      <c r="AKH15" s="2538"/>
      <c r="AKI15" s="2538"/>
      <c r="AKJ15" s="2538"/>
      <c r="AKK15" s="2538"/>
      <c r="AKL15" s="2538"/>
      <c r="AKM15" s="2538"/>
      <c r="AKN15" s="2538"/>
      <c r="AKO15" s="2538"/>
      <c r="AKP15" s="2538"/>
      <c r="AKQ15" s="2538"/>
      <c r="AKR15" s="2538"/>
      <c r="AKS15" s="2538"/>
      <c r="AKT15" s="2538"/>
      <c r="AKU15" s="2538"/>
      <c r="AKV15" s="2538"/>
      <c r="AKW15" s="2538"/>
      <c r="AKX15" s="2538"/>
      <c r="AKY15" s="2538"/>
      <c r="AKZ15" s="2538"/>
      <c r="ALA15" s="2538"/>
      <c r="ALB15" s="2538"/>
      <c r="ALC15" s="2538"/>
      <c r="ALD15" s="2538"/>
      <c r="ALE15" s="2538"/>
      <c r="ALF15" s="2538"/>
      <c r="ALG15" s="2538"/>
      <c r="ALH15" s="2538"/>
      <c r="ALI15" s="2538"/>
      <c r="ALJ15" s="2538"/>
      <c r="ALK15" s="2538"/>
      <c r="ALL15" s="2538"/>
      <c r="ALM15" s="2538"/>
      <c r="ALN15" s="2538"/>
      <c r="ALO15" s="2538"/>
      <c r="ALP15" s="2538"/>
      <c r="ALQ15" s="2538"/>
      <c r="ALR15" s="2538"/>
      <c r="ALS15" s="2538"/>
      <c r="ALT15" s="2538"/>
      <c r="ALU15" s="2538"/>
      <c r="ALV15" s="2538"/>
      <c r="ALW15" s="2538"/>
      <c r="ALX15" s="2538"/>
      <c r="ALY15" s="2538"/>
      <c r="ALZ15" s="2538"/>
      <c r="AMA15" s="2538"/>
      <c r="AMB15" s="2538"/>
      <c r="AMC15" s="2538"/>
      <c r="AMD15" s="2538"/>
      <c r="AME15" s="2538"/>
      <c r="AMF15" s="2538"/>
      <c r="AMG15" s="2538"/>
      <c r="AMH15" s="2538"/>
      <c r="AMI15" s="2538"/>
      <c r="AMJ15" s="2538"/>
      <c r="AMK15" s="2538"/>
      <c r="AML15" s="2538"/>
      <c r="AMM15" s="2538"/>
      <c r="AMN15" s="2538"/>
      <c r="AMO15" s="2538"/>
      <c r="AMP15" s="2538"/>
      <c r="AMQ15" s="2538"/>
      <c r="AMR15" s="2538"/>
      <c r="AMS15" s="2538"/>
      <c r="AMT15" s="2538"/>
      <c r="AMU15" s="2538"/>
      <c r="AMV15" s="2538"/>
      <c r="AMW15" s="2538"/>
      <c r="AMX15" s="2538"/>
      <c r="AMY15" s="2538"/>
      <c r="AMZ15" s="2538"/>
      <c r="ANA15" s="2538"/>
      <c r="ANB15" s="2538"/>
      <c r="ANC15" s="2538"/>
      <c r="AND15" s="2538"/>
      <c r="ANE15" s="2538"/>
      <c r="ANF15" s="2538"/>
      <c r="ANG15" s="2538"/>
      <c r="ANH15" s="2538"/>
      <c r="ANI15" s="2538"/>
      <c r="ANJ15" s="2538"/>
      <c r="ANK15" s="2538"/>
      <c r="ANL15" s="2538"/>
      <c r="ANM15" s="2538"/>
      <c r="ANN15" s="2538"/>
      <c r="ANO15" s="2538"/>
      <c r="ANP15" s="2538"/>
      <c r="ANQ15" s="2538"/>
      <c r="ANR15" s="2538"/>
      <c r="ANS15" s="2538"/>
      <c r="ANT15" s="2538"/>
      <c r="ANU15" s="2538"/>
      <c r="ANV15" s="2538"/>
      <c r="ANW15" s="2538"/>
      <c r="ANX15" s="2538"/>
      <c r="ANY15" s="2538"/>
      <c r="ANZ15" s="2538"/>
      <c r="AOA15" s="2538"/>
      <c r="AOB15" s="2538"/>
      <c r="AOC15" s="2538"/>
      <c r="AOD15" s="2538"/>
      <c r="AOE15" s="2538"/>
      <c r="AOF15" s="2538"/>
      <c r="AOG15" s="2538"/>
      <c r="AOH15" s="2538"/>
      <c r="AOI15" s="2538"/>
      <c r="AOJ15" s="2538"/>
      <c r="AOK15" s="2538"/>
      <c r="AOL15" s="2538"/>
      <c r="AOM15" s="2538"/>
      <c r="AON15" s="2538"/>
      <c r="AOO15" s="2538"/>
      <c r="AOP15" s="2538"/>
      <c r="AOQ15" s="2538"/>
      <c r="AOR15" s="2538"/>
      <c r="AOS15" s="2538"/>
      <c r="AOT15" s="2538"/>
      <c r="AOU15" s="2538"/>
      <c r="AOV15" s="2538"/>
      <c r="AOW15" s="2538"/>
      <c r="AOX15" s="2538"/>
      <c r="AOY15" s="2538"/>
      <c r="AOZ15" s="2538"/>
      <c r="APA15" s="2538"/>
      <c r="APB15" s="2538"/>
      <c r="APC15" s="2538"/>
      <c r="APD15" s="2538"/>
      <c r="APE15" s="2538"/>
      <c r="APF15" s="2538"/>
      <c r="APG15" s="2538"/>
      <c r="APH15" s="2538"/>
      <c r="API15" s="2538"/>
      <c r="APJ15" s="2538"/>
      <c r="APK15" s="2538"/>
      <c r="APL15" s="2538"/>
      <c r="APM15" s="2538"/>
      <c r="APN15" s="2538"/>
      <c r="APO15" s="2538"/>
      <c r="APP15" s="2538"/>
      <c r="APQ15" s="2538"/>
      <c r="APR15" s="2538"/>
      <c r="APS15" s="2538"/>
      <c r="APT15" s="2538"/>
      <c r="APU15" s="2538"/>
      <c r="APV15" s="2538"/>
      <c r="APW15" s="2538"/>
      <c r="APX15" s="2538"/>
      <c r="APY15" s="2538"/>
      <c r="APZ15" s="2538"/>
      <c r="AQA15" s="2538"/>
      <c r="AQB15" s="2538"/>
      <c r="AQC15" s="2538"/>
      <c r="AQD15" s="2538"/>
      <c r="AQE15" s="2538"/>
      <c r="AQF15" s="2538"/>
      <c r="AQG15" s="2538"/>
      <c r="AQH15" s="2538"/>
      <c r="AQI15" s="2538"/>
      <c r="AQJ15" s="2538"/>
      <c r="AQK15" s="2538"/>
      <c r="AQL15" s="2538"/>
      <c r="AQM15" s="2538"/>
      <c r="AQN15" s="2538"/>
      <c r="AQO15" s="2538"/>
      <c r="AQP15" s="2538"/>
      <c r="AQQ15" s="2538"/>
      <c r="AQR15" s="2538"/>
      <c r="AQS15" s="2538"/>
      <c r="AQT15" s="2538"/>
      <c r="AQU15" s="2538"/>
      <c r="AQV15" s="2538"/>
      <c r="AQW15" s="2538"/>
      <c r="AQX15" s="2538"/>
      <c r="AQY15" s="2538"/>
      <c r="AQZ15" s="2538"/>
      <c r="ARA15" s="2538"/>
      <c r="ARB15" s="2538"/>
      <c r="ARC15" s="2538"/>
      <c r="ARD15" s="2538"/>
      <c r="ARE15" s="2538"/>
      <c r="ARF15" s="2538"/>
      <c r="ARG15" s="2538"/>
      <c r="ARH15" s="2538"/>
      <c r="ARI15" s="2538"/>
      <c r="ARJ15" s="2538"/>
      <c r="ARK15" s="2538"/>
      <c r="ARL15" s="2538"/>
      <c r="ARM15" s="2538"/>
      <c r="ARN15" s="2538"/>
      <c r="ARO15" s="2538"/>
      <c r="ARP15" s="2538"/>
      <c r="ARQ15" s="2538"/>
      <c r="ARR15" s="2538"/>
      <c r="ARS15" s="2538"/>
      <c r="ART15" s="2538"/>
      <c r="ARU15" s="2538"/>
      <c r="ARV15" s="2538"/>
      <c r="ARW15" s="2538"/>
      <c r="ARX15" s="2538"/>
      <c r="ARY15" s="2538"/>
      <c r="ARZ15" s="2538"/>
      <c r="ASA15" s="2538"/>
      <c r="ASB15" s="2538"/>
      <c r="ASC15" s="2538"/>
      <c r="ASD15" s="2538"/>
      <c r="ASE15" s="2538"/>
      <c r="ASF15" s="2538"/>
      <c r="ASG15" s="2538"/>
      <c r="ASH15" s="2538"/>
      <c r="ASI15" s="2538"/>
      <c r="ASJ15" s="2538"/>
      <c r="ASK15" s="2538"/>
      <c r="ASL15" s="2538"/>
      <c r="ASM15" s="2538"/>
      <c r="ASN15" s="2538"/>
      <c r="ASO15" s="2538"/>
      <c r="ASP15" s="2538"/>
      <c r="ASQ15" s="2538"/>
      <c r="ASR15" s="2538"/>
      <c r="ASS15" s="2538"/>
      <c r="AST15" s="2538"/>
      <c r="ASU15" s="2538"/>
      <c r="ASV15" s="2538"/>
      <c r="ASW15" s="2538"/>
      <c r="ASX15" s="2538"/>
      <c r="ASY15" s="2538"/>
      <c r="ASZ15" s="2538"/>
      <c r="ATA15" s="2538"/>
      <c r="ATB15" s="2538"/>
      <c r="ATC15" s="2538"/>
      <c r="ATD15" s="2538"/>
      <c r="ATE15" s="2538"/>
      <c r="ATF15" s="2538"/>
      <c r="ATG15" s="2538"/>
      <c r="ATH15" s="2538"/>
      <c r="ATI15" s="2538"/>
      <c r="ATJ15" s="2538"/>
      <c r="ATK15" s="2538"/>
      <c r="ATL15" s="2538"/>
      <c r="ATM15" s="2538"/>
      <c r="ATN15" s="2538"/>
      <c r="ATO15" s="2538"/>
      <c r="ATP15" s="2538"/>
      <c r="ATQ15" s="2538"/>
      <c r="ATR15" s="2538"/>
      <c r="ATS15" s="2538"/>
      <c r="ATT15" s="2538"/>
      <c r="ATU15" s="2538"/>
      <c r="ATV15" s="2538"/>
      <c r="ATW15" s="2538"/>
      <c r="ATX15" s="2538"/>
      <c r="ATY15" s="2538"/>
      <c r="ATZ15" s="2538"/>
      <c r="AUA15" s="2538"/>
      <c r="AUB15" s="2538"/>
      <c r="AUC15" s="2538"/>
      <c r="AUD15" s="2538"/>
      <c r="AUE15" s="2538"/>
      <c r="AUF15" s="2538"/>
      <c r="AUG15" s="2538"/>
      <c r="AUH15" s="2538"/>
      <c r="AUI15" s="2538"/>
      <c r="AUJ15" s="2538"/>
      <c r="AUK15" s="2538"/>
      <c r="AUL15" s="2538"/>
      <c r="AUM15" s="2538"/>
      <c r="AUN15" s="2538"/>
      <c r="AUO15" s="2538"/>
      <c r="AUP15" s="2538"/>
      <c r="AUQ15" s="2538"/>
      <c r="AUR15" s="2538"/>
      <c r="AUS15" s="2538"/>
      <c r="AUT15" s="2538"/>
      <c r="AUU15" s="2538"/>
      <c r="AUV15" s="2538"/>
      <c r="AUW15" s="2538"/>
      <c r="AUX15" s="2538"/>
      <c r="AUY15" s="2538"/>
      <c r="AUZ15" s="2538"/>
      <c r="AVA15" s="2538"/>
      <c r="AVB15" s="2538"/>
      <c r="AVC15" s="2538"/>
      <c r="AVD15" s="2538"/>
      <c r="AVE15" s="2538"/>
      <c r="AVF15" s="2538"/>
      <c r="AVG15" s="2538"/>
      <c r="AVH15" s="2538"/>
      <c r="AVI15" s="2538"/>
      <c r="AVJ15" s="2538"/>
      <c r="AVK15" s="2538"/>
      <c r="AVL15" s="2538"/>
      <c r="AVM15" s="2538"/>
      <c r="AVN15" s="2538"/>
      <c r="AVO15" s="2538"/>
      <c r="AVP15" s="2538"/>
      <c r="AVQ15" s="2538"/>
      <c r="AVR15" s="2538"/>
      <c r="AVS15" s="2538"/>
      <c r="AVT15" s="2538"/>
      <c r="AVU15" s="2538"/>
      <c r="AVV15" s="2538"/>
      <c r="AVW15" s="2538"/>
      <c r="AVX15" s="2538"/>
      <c r="AVY15" s="2538"/>
      <c r="AVZ15" s="2538"/>
      <c r="AWA15" s="2538"/>
      <c r="AWB15" s="2538"/>
      <c r="AWC15" s="2538"/>
      <c r="AWD15" s="2538"/>
      <c r="AWE15" s="2538"/>
      <c r="AWF15" s="2538"/>
      <c r="AWG15" s="2538"/>
      <c r="AWH15" s="2538"/>
      <c r="AWI15" s="2538"/>
      <c r="AWJ15" s="2538"/>
      <c r="AWK15" s="2538"/>
      <c r="AWL15" s="2538"/>
      <c r="AWM15" s="2538"/>
      <c r="AWN15" s="2538"/>
      <c r="AWO15" s="2538"/>
      <c r="AWP15" s="2538"/>
      <c r="AWQ15" s="2538"/>
      <c r="AWR15" s="2538"/>
      <c r="AWS15" s="2538"/>
      <c r="AWT15" s="2538"/>
      <c r="AWU15" s="2538"/>
      <c r="AWV15" s="2538"/>
      <c r="AWW15" s="2538"/>
      <c r="AWX15" s="2538"/>
      <c r="AWY15" s="2538"/>
      <c r="AWZ15" s="2538"/>
      <c r="AXA15" s="2538"/>
      <c r="AXB15" s="2538"/>
      <c r="AXC15" s="2538"/>
      <c r="AXD15" s="2538"/>
      <c r="AXE15" s="2538"/>
      <c r="AXF15" s="2538"/>
      <c r="AXG15" s="2538"/>
      <c r="AXH15" s="2538"/>
      <c r="AXI15" s="2538"/>
      <c r="AXJ15" s="2538"/>
      <c r="AXK15" s="2538"/>
      <c r="AXL15" s="2538"/>
      <c r="AXM15" s="2538"/>
      <c r="AXN15" s="2538"/>
      <c r="AXO15" s="2538"/>
      <c r="AXP15" s="2538"/>
      <c r="AXQ15" s="2538"/>
      <c r="AXR15" s="2538"/>
      <c r="AXS15" s="2538"/>
      <c r="AXT15" s="2538"/>
      <c r="AXU15" s="2538"/>
      <c r="AXV15" s="2538"/>
      <c r="AXW15" s="2538"/>
      <c r="AXX15" s="2538"/>
      <c r="AXY15" s="2538"/>
      <c r="AXZ15" s="2538"/>
      <c r="AYA15" s="2538"/>
      <c r="AYB15" s="2538"/>
      <c r="AYC15" s="2538"/>
      <c r="AYD15" s="2538"/>
      <c r="AYE15" s="2538"/>
      <c r="AYF15" s="2538"/>
      <c r="AYG15" s="2538"/>
      <c r="AYH15" s="2538"/>
      <c r="AYI15" s="2538"/>
      <c r="AYJ15" s="2538"/>
      <c r="AYK15" s="2538"/>
      <c r="AYL15" s="2538"/>
      <c r="AYM15" s="2538"/>
      <c r="AYN15" s="2538"/>
      <c r="AYO15" s="2538"/>
      <c r="AYP15" s="2538"/>
      <c r="AYQ15" s="2538"/>
      <c r="AYR15" s="2538"/>
      <c r="AYS15" s="2538"/>
      <c r="AYT15" s="2538"/>
      <c r="AYU15" s="2538"/>
      <c r="AYV15" s="2538"/>
      <c r="AYW15" s="2538"/>
      <c r="AYX15" s="2538"/>
      <c r="AYY15" s="2538"/>
      <c r="AYZ15" s="2538"/>
      <c r="AZA15" s="2538"/>
      <c r="AZB15" s="2538"/>
      <c r="AZC15" s="2538"/>
      <c r="AZD15" s="2538"/>
      <c r="AZE15" s="2538"/>
      <c r="AZF15" s="2538"/>
      <c r="AZG15" s="2538"/>
      <c r="AZH15" s="2538"/>
      <c r="AZI15" s="2538"/>
      <c r="AZJ15" s="2538"/>
      <c r="AZK15" s="2538"/>
      <c r="AZL15" s="2538"/>
      <c r="AZM15" s="2538"/>
      <c r="AZN15" s="2538"/>
      <c r="AZO15" s="2538"/>
      <c r="AZP15" s="2538"/>
      <c r="AZQ15" s="2538"/>
      <c r="AZR15" s="2538"/>
      <c r="AZS15" s="2538"/>
      <c r="AZT15" s="2538"/>
      <c r="AZU15" s="2538"/>
      <c r="AZV15" s="2538"/>
      <c r="AZW15" s="2538"/>
      <c r="AZX15" s="2538"/>
      <c r="AZY15" s="2538"/>
      <c r="AZZ15" s="2538"/>
      <c r="BAA15" s="2538"/>
      <c r="BAB15" s="2538"/>
      <c r="BAC15" s="2538"/>
      <c r="BAD15" s="2538"/>
      <c r="BAE15" s="2538"/>
      <c r="BAF15" s="2538"/>
      <c r="BAG15" s="2538"/>
      <c r="BAH15" s="2538"/>
      <c r="BAI15" s="2538"/>
      <c r="BAJ15" s="2538"/>
      <c r="BAK15" s="2538"/>
      <c r="BAL15" s="2538"/>
      <c r="BAM15" s="2538"/>
      <c r="BAN15" s="2538"/>
      <c r="BAO15" s="2538"/>
      <c r="BAP15" s="2538"/>
      <c r="BAQ15" s="2538"/>
      <c r="BAR15" s="2538"/>
      <c r="BAS15" s="2538"/>
      <c r="BAT15" s="2538"/>
      <c r="BAU15" s="2538"/>
      <c r="BAV15" s="2538"/>
      <c r="BAW15" s="2538"/>
      <c r="BAX15" s="2538"/>
      <c r="BAY15" s="2538"/>
      <c r="BAZ15" s="2538"/>
      <c r="BBA15" s="2538"/>
      <c r="BBB15" s="2538"/>
      <c r="BBC15" s="2538"/>
      <c r="BBD15" s="2538"/>
      <c r="BBE15" s="2538"/>
      <c r="BBF15" s="2538"/>
      <c r="BBG15" s="2538"/>
      <c r="BBH15" s="2538"/>
      <c r="BBI15" s="2538"/>
      <c r="BBJ15" s="2538"/>
      <c r="BBK15" s="2538"/>
      <c r="BBL15" s="2538"/>
      <c r="BBM15" s="2538"/>
      <c r="BBN15" s="2538"/>
      <c r="BBO15" s="2538"/>
      <c r="BBP15" s="2538"/>
      <c r="BBQ15" s="2538"/>
      <c r="BBR15" s="2538"/>
      <c r="BBS15" s="2538"/>
      <c r="BBT15" s="2538"/>
      <c r="BBU15" s="2538"/>
      <c r="BBV15" s="2538"/>
      <c r="BBW15" s="2538"/>
      <c r="BBX15" s="2538"/>
      <c r="BBY15" s="2538"/>
      <c r="BBZ15" s="2538"/>
      <c r="BCA15" s="2538"/>
      <c r="BCB15" s="2538"/>
      <c r="BCC15" s="2538"/>
      <c r="BCD15" s="2538"/>
      <c r="BCE15" s="2538"/>
      <c r="BCF15" s="2538"/>
      <c r="BCG15" s="2538"/>
      <c r="BCH15" s="2538"/>
      <c r="BCI15" s="2538"/>
      <c r="BCJ15" s="2538"/>
      <c r="BCK15" s="2538"/>
      <c r="BCL15" s="2538"/>
      <c r="BCM15" s="2538"/>
      <c r="BCN15" s="2538"/>
      <c r="BCO15" s="2538"/>
      <c r="BCP15" s="2538"/>
      <c r="BCQ15" s="2538"/>
      <c r="BCR15" s="2538"/>
      <c r="BCS15" s="2538"/>
      <c r="BCT15" s="2538"/>
      <c r="BCU15" s="2538"/>
      <c r="BCV15" s="2538"/>
      <c r="BCW15" s="2538"/>
      <c r="BCX15" s="2538"/>
      <c r="BCY15" s="2538"/>
      <c r="BCZ15" s="2538"/>
      <c r="BDA15" s="2538"/>
      <c r="BDB15" s="2538"/>
      <c r="BDC15" s="2538"/>
      <c r="BDD15" s="2538"/>
      <c r="BDE15" s="2538"/>
      <c r="BDF15" s="2538"/>
      <c r="BDG15" s="2538"/>
      <c r="BDH15" s="2538"/>
      <c r="BDI15" s="2538"/>
      <c r="BDJ15" s="2538"/>
      <c r="BDK15" s="2538"/>
      <c r="BDL15" s="2538"/>
      <c r="BDM15" s="2538"/>
      <c r="BDN15" s="2538"/>
      <c r="BDO15" s="2538"/>
      <c r="BDP15" s="2538"/>
      <c r="BDQ15" s="2538"/>
      <c r="BDR15" s="2538"/>
      <c r="BDS15" s="2538"/>
      <c r="BDT15" s="2538"/>
      <c r="BDU15" s="2538"/>
      <c r="BDV15" s="2538"/>
      <c r="BDW15" s="2538"/>
      <c r="BDX15" s="2538"/>
      <c r="BDY15" s="2538"/>
      <c r="BDZ15" s="2538"/>
      <c r="BEA15" s="2538"/>
      <c r="BEB15" s="2538"/>
      <c r="BEC15" s="2538"/>
      <c r="BED15" s="2538"/>
      <c r="BEE15" s="2538"/>
      <c r="BEF15" s="2538"/>
      <c r="BEG15" s="2538"/>
      <c r="BEH15" s="2538"/>
      <c r="BEI15" s="2538"/>
      <c r="BEJ15" s="2538"/>
      <c r="BEK15" s="2538"/>
      <c r="BEL15" s="2538"/>
      <c r="BEM15" s="2538"/>
      <c r="BEN15" s="2538"/>
      <c r="BEO15" s="2538"/>
      <c r="BEP15" s="2538"/>
      <c r="BEQ15" s="2538"/>
      <c r="BER15" s="2538"/>
      <c r="BES15" s="2538"/>
      <c r="BET15" s="2538"/>
      <c r="BEU15" s="2538"/>
      <c r="BEV15" s="2538"/>
      <c r="BEW15" s="2538"/>
      <c r="BEX15" s="2538"/>
      <c r="BEY15" s="2538"/>
      <c r="BEZ15" s="2538"/>
      <c r="BFA15" s="2538"/>
      <c r="BFB15" s="2538"/>
      <c r="BFC15" s="2538"/>
      <c r="BFD15" s="2538"/>
      <c r="BFE15" s="2538"/>
      <c r="BFF15" s="2538"/>
      <c r="BFG15" s="2538"/>
      <c r="BFH15" s="2538"/>
      <c r="BFI15" s="2538"/>
      <c r="BFJ15" s="2538"/>
      <c r="BFK15" s="2538"/>
      <c r="BFL15" s="2538"/>
      <c r="BFM15" s="2538"/>
      <c r="BFN15" s="2538"/>
      <c r="BFO15" s="2538"/>
      <c r="BFP15" s="2538"/>
      <c r="BFQ15" s="2538"/>
      <c r="BFR15" s="2538"/>
      <c r="BFS15" s="2538"/>
      <c r="BFT15" s="2538"/>
      <c r="BFU15" s="2538"/>
      <c r="BFV15" s="2538"/>
      <c r="BFW15" s="2538"/>
      <c r="BFX15" s="2538"/>
      <c r="BFY15" s="2538"/>
      <c r="BFZ15" s="2538"/>
      <c r="BGA15" s="2538"/>
      <c r="BGB15" s="2538"/>
      <c r="BGC15" s="2538"/>
      <c r="BGD15" s="2538"/>
      <c r="BGE15" s="2538"/>
      <c r="BGF15" s="2538"/>
      <c r="BGG15" s="2538"/>
      <c r="BGH15" s="2538"/>
      <c r="BGI15" s="2538"/>
      <c r="BGJ15" s="2538"/>
      <c r="BGK15" s="2538"/>
      <c r="BGL15" s="2538"/>
      <c r="BGM15" s="2538"/>
      <c r="BGN15" s="2538"/>
      <c r="BGO15" s="2538"/>
      <c r="BGP15" s="2538"/>
      <c r="BGQ15" s="2538"/>
      <c r="BGR15" s="2538"/>
      <c r="BGS15" s="2538"/>
      <c r="BGT15" s="2538"/>
      <c r="BGU15" s="2538"/>
      <c r="BGV15" s="2538"/>
      <c r="BGW15" s="2538"/>
      <c r="BGX15" s="2538"/>
      <c r="BGY15" s="2538"/>
      <c r="BGZ15" s="2538"/>
      <c r="BHA15" s="2538"/>
      <c r="BHB15" s="2538"/>
      <c r="BHC15" s="2538"/>
      <c r="BHD15" s="2538"/>
      <c r="BHE15" s="2538"/>
      <c r="BHF15" s="2538"/>
      <c r="BHG15" s="2538"/>
      <c r="BHH15" s="2538"/>
      <c r="BHI15" s="2538"/>
      <c r="BHJ15" s="2538"/>
      <c r="BHK15" s="2538"/>
      <c r="BHL15" s="2538"/>
      <c r="BHM15" s="2538"/>
      <c r="BHN15" s="2538"/>
      <c r="BHO15" s="2538"/>
      <c r="BHP15" s="2538"/>
      <c r="BHQ15" s="2538"/>
      <c r="BHR15" s="2538"/>
      <c r="BHS15" s="2538"/>
      <c r="BHT15" s="2538"/>
      <c r="BHU15" s="2538"/>
      <c r="BHV15" s="2538"/>
      <c r="BHW15" s="2538"/>
      <c r="BHX15" s="2538"/>
      <c r="BHY15" s="2538"/>
      <c r="BHZ15" s="2538"/>
      <c r="BIA15" s="2538"/>
      <c r="BIB15" s="2538"/>
      <c r="BIC15" s="2538"/>
      <c r="BID15" s="2538"/>
      <c r="BIE15" s="2538"/>
      <c r="BIF15" s="2538"/>
      <c r="BIG15" s="2538"/>
      <c r="BIH15" s="2538"/>
      <c r="BII15" s="2538"/>
      <c r="BIJ15" s="2538"/>
      <c r="BIK15" s="2538"/>
      <c r="BIL15" s="2538"/>
      <c r="BIM15" s="2538"/>
      <c r="BIN15" s="2538"/>
      <c r="BIO15" s="2538"/>
      <c r="BIP15" s="2538"/>
      <c r="BIQ15" s="2538"/>
      <c r="BIR15" s="2538"/>
      <c r="BIS15" s="2538"/>
      <c r="BIT15" s="2538"/>
      <c r="BIU15" s="2538"/>
      <c r="BIV15" s="2538"/>
      <c r="BIW15" s="2538"/>
      <c r="BIX15" s="2538"/>
      <c r="BIY15" s="2538"/>
      <c r="BIZ15" s="2538"/>
      <c r="BJA15" s="2538"/>
      <c r="BJB15" s="2538"/>
      <c r="BJC15" s="2538"/>
      <c r="BJD15" s="2538"/>
      <c r="BJE15" s="2538"/>
      <c r="BJF15" s="2538"/>
      <c r="BJG15" s="2538"/>
      <c r="BJH15" s="2538"/>
      <c r="BJI15" s="2538"/>
      <c r="BJJ15" s="2538"/>
      <c r="BJK15" s="2538"/>
      <c r="BJL15" s="2538"/>
      <c r="BJM15" s="2538"/>
      <c r="BJN15" s="2538"/>
      <c r="BJO15" s="2538"/>
      <c r="BJP15" s="2538"/>
      <c r="BJQ15" s="2538"/>
      <c r="BJR15" s="2538"/>
      <c r="BJS15" s="2538"/>
      <c r="BJT15" s="2538"/>
      <c r="BJU15" s="2538"/>
      <c r="BJV15" s="2538"/>
      <c r="BJW15" s="2538"/>
      <c r="BJX15" s="2538"/>
      <c r="BJY15" s="2538"/>
      <c r="BJZ15" s="2538"/>
      <c r="BKA15" s="2538"/>
      <c r="BKB15" s="2538"/>
      <c r="BKC15" s="2538"/>
      <c r="BKD15" s="2538"/>
      <c r="BKE15" s="2538"/>
      <c r="BKF15" s="2538"/>
      <c r="BKG15" s="2538"/>
      <c r="BKH15" s="2538"/>
      <c r="BKI15" s="2538"/>
      <c r="BKJ15" s="2538"/>
      <c r="BKK15" s="2538"/>
      <c r="BKL15" s="2538"/>
      <c r="BKM15" s="2538"/>
      <c r="BKN15" s="2538"/>
      <c r="BKO15" s="2538"/>
      <c r="BKP15" s="2538"/>
      <c r="BKQ15" s="2538"/>
      <c r="BKR15" s="2538"/>
      <c r="BKS15" s="2538"/>
      <c r="BKT15" s="2538"/>
      <c r="BKU15" s="2538"/>
      <c r="BKV15" s="2538"/>
      <c r="BKW15" s="2538"/>
      <c r="BKX15" s="2538"/>
      <c r="BKY15" s="2538"/>
      <c r="BKZ15" s="2538"/>
      <c r="BLA15" s="2538"/>
      <c r="BLB15" s="2538"/>
      <c r="BLC15" s="2538"/>
      <c r="BLD15" s="2538"/>
      <c r="BLE15" s="2538"/>
      <c r="BLF15" s="2538"/>
      <c r="BLG15" s="2538"/>
      <c r="BLH15" s="2538"/>
      <c r="BLI15" s="2538"/>
      <c r="BLJ15" s="2538"/>
      <c r="BLK15" s="2538"/>
      <c r="BLL15" s="2538"/>
      <c r="BLM15" s="2538"/>
      <c r="BLN15" s="2538"/>
      <c r="BLO15" s="2538"/>
      <c r="BLP15" s="2538"/>
      <c r="BLQ15" s="2538"/>
      <c r="BLR15" s="2538"/>
      <c r="BLS15" s="2538"/>
      <c r="BLT15" s="2538"/>
      <c r="BLU15" s="2538"/>
      <c r="BLV15" s="2538"/>
      <c r="BLW15" s="2538"/>
      <c r="BLX15" s="2538"/>
      <c r="BLY15" s="2538"/>
      <c r="BLZ15" s="2538"/>
      <c r="BMA15" s="2538"/>
      <c r="BMB15" s="2538"/>
      <c r="BMC15" s="2538"/>
      <c r="BMD15" s="2538"/>
      <c r="BME15" s="2538"/>
      <c r="BMF15" s="2538"/>
      <c r="BMG15" s="2538"/>
      <c r="BMH15" s="2538"/>
      <c r="BMI15" s="2538"/>
      <c r="BMJ15" s="2538"/>
      <c r="BMK15" s="2538"/>
      <c r="BML15" s="2538"/>
      <c r="BMM15" s="2538"/>
      <c r="BMN15" s="2538"/>
      <c r="BMO15" s="2538"/>
      <c r="BMP15" s="2538"/>
      <c r="BMQ15" s="2538"/>
      <c r="BMR15" s="2538"/>
      <c r="BMS15" s="2538"/>
      <c r="BMT15" s="2538"/>
      <c r="BMU15" s="2538"/>
      <c r="BMV15" s="2538"/>
      <c r="BMW15" s="2538"/>
      <c r="BMX15" s="2538"/>
      <c r="BMY15" s="2538"/>
      <c r="BMZ15" s="2538"/>
      <c r="BNA15" s="2538"/>
      <c r="BNB15" s="2538"/>
      <c r="BNC15" s="2538"/>
      <c r="BND15" s="2538"/>
      <c r="BNE15" s="2538"/>
      <c r="BNF15" s="2538"/>
      <c r="BNG15" s="2538"/>
      <c r="BNH15" s="2538"/>
      <c r="BNI15" s="2538"/>
      <c r="BNJ15" s="2538"/>
      <c r="BNK15" s="2538"/>
      <c r="BNL15" s="2538"/>
      <c r="BNM15" s="2538"/>
      <c r="BNN15" s="2538"/>
      <c r="BNO15" s="2538"/>
      <c r="BNP15" s="2538"/>
      <c r="BNQ15" s="2538"/>
      <c r="BNR15" s="2538"/>
      <c r="BNS15" s="2538"/>
      <c r="BNT15" s="2538"/>
      <c r="BNU15" s="2538"/>
      <c r="BNV15" s="2538"/>
      <c r="BNW15" s="2538"/>
      <c r="BNX15" s="2538"/>
      <c r="BNY15" s="2538"/>
      <c r="BNZ15" s="2538"/>
      <c r="BOA15" s="2538"/>
      <c r="BOB15" s="2538"/>
      <c r="BOC15" s="2538"/>
      <c r="BOD15" s="2538"/>
      <c r="BOE15" s="2538"/>
      <c r="BOF15" s="2538"/>
      <c r="BOG15" s="2538"/>
      <c r="BOH15" s="2538"/>
      <c r="BOI15" s="2538"/>
      <c r="BOJ15" s="2538"/>
      <c r="BOK15" s="2538"/>
      <c r="BOL15" s="2538"/>
      <c r="BOM15" s="2538"/>
      <c r="BON15" s="2538"/>
      <c r="BOO15" s="2538"/>
      <c r="BOP15" s="2538"/>
      <c r="BOQ15" s="2538"/>
      <c r="BOR15" s="2538"/>
      <c r="BOS15" s="2538"/>
      <c r="BOT15" s="2538"/>
      <c r="BOU15" s="2538"/>
      <c r="BOV15" s="2538"/>
      <c r="BOW15" s="2538"/>
      <c r="BOX15" s="2538"/>
      <c r="BOY15" s="2538"/>
      <c r="BOZ15" s="2538"/>
      <c r="BPA15" s="2538"/>
      <c r="BPB15" s="2538"/>
      <c r="BPC15" s="2538"/>
      <c r="BPD15" s="2538"/>
      <c r="BPE15" s="2538"/>
      <c r="BPF15" s="2538"/>
      <c r="BPG15" s="2538"/>
      <c r="BPH15" s="2538"/>
      <c r="BPI15" s="2538"/>
      <c r="BPJ15" s="2538"/>
      <c r="BPK15" s="2538"/>
      <c r="BPL15" s="2538"/>
      <c r="BPM15" s="2538"/>
      <c r="BPN15" s="2538"/>
      <c r="BPO15" s="2538"/>
      <c r="BPP15" s="2538"/>
      <c r="BPQ15" s="2538"/>
      <c r="BPR15" s="2538"/>
      <c r="BPS15" s="2538"/>
      <c r="BPT15" s="2538"/>
      <c r="BPU15" s="2538"/>
      <c r="BPV15" s="2538"/>
      <c r="BPW15" s="2538"/>
      <c r="BPX15" s="2538"/>
      <c r="BPY15" s="2538"/>
      <c r="BPZ15" s="2538"/>
      <c r="BQA15" s="2538"/>
      <c r="BQB15" s="2538"/>
      <c r="BQC15" s="2538"/>
      <c r="BQD15" s="2538"/>
      <c r="BQE15" s="2538"/>
      <c r="BQF15" s="2538"/>
      <c r="BQG15" s="2538"/>
      <c r="BQH15" s="2538"/>
      <c r="BQI15" s="2538"/>
      <c r="BQJ15" s="2538"/>
      <c r="BQK15" s="2538"/>
      <c r="BQL15" s="2538"/>
      <c r="BQM15" s="2538"/>
      <c r="BQN15" s="2538"/>
      <c r="BQO15" s="2538"/>
      <c r="BQP15" s="2538"/>
      <c r="BQQ15" s="2538"/>
      <c r="BQR15" s="2538"/>
      <c r="BQS15" s="2538"/>
      <c r="BQT15" s="2538"/>
      <c r="BQU15" s="2538"/>
      <c r="BQV15" s="2538"/>
      <c r="BQW15" s="2538"/>
      <c r="BQX15" s="2538"/>
      <c r="BQY15" s="2538"/>
      <c r="BQZ15" s="2538"/>
      <c r="BRA15" s="2538"/>
      <c r="BRB15" s="2538"/>
      <c r="BRC15" s="2538"/>
      <c r="BRD15" s="2538"/>
      <c r="BRE15" s="2538"/>
      <c r="BRF15" s="2538"/>
      <c r="BRG15" s="2538"/>
      <c r="BRH15" s="2538"/>
      <c r="BRI15" s="2538"/>
      <c r="BRJ15" s="2538"/>
      <c r="BRK15" s="2538"/>
      <c r="BRL15" s="2538"/>
      <c r="BRM15" s="2538"/>
      <c r="BRN15" s="2538"/>
      <c r="BRO15" s="2538"/>
      <c r="BRP15" s="2538"/>
      <c r="BRQ15" s="2538"/>
      <c r="BRR15" s="2538"/>
      <c r="BRS15" s="2538"/>
      <c r="BRT15" s="2538"/>
      <c r="BRU15" s="2538"/>
      <c r="BRV15" s="2538"/>
      <c r="BRW15" s="2538"/>
      <c r="BRX15" s="2538"/>
      <c r="BRY15" s="2538"/>
      <c r="BRZ15" s="2538"/>
      <c r="BSA15" s="2538"/>
      <c r="BSB15" s="2538"/>
      <c r="BSC15" s="2538"/>
      <c r="BSD15" s="2538"/>
      <c r="BSE15" s="2538"/>
      <c r="BSF15" s="2538"/>
      <c r="BSG15" s="2538"/>
      <c r="BSH15" s="2538"/>
      <c r="BSI15" s="2538"/>
      <c r="BSJ15" s="2538"/>
      <c r="BSK15" s="2538"/>
      <c r="BSL15" s="2538"/>
      <c r="BSM15" s="2538"/>
      <c r="BSN15" s="2538"/>
      <c r="BSO15" s="2538"/>
      <c r="BSP15" s="2538"/>
      <c r="BSQ15" s="2538"/>
      <c r="BSR15" s="2538"/>
      <c r="BSS15" s="2538"/>
      <c r="BST15" s="2538"/>
      <c r="BSU15" s="2538"/>
      <c r="BSV15" s="2538"/>
      <c r="BSW15" s="2538"/>
      <c r="BSX15" s="2538"/>
      <c r="BSY15" s="2538"/>
      <c r="BSZ15" s="2538"/>
      <c r="BTA15" s="2538"/>
      <c r="BTB15" s="2538"/>
      <c r="BTC15" s="2538"/>
      <c r="BTD15" s="2538"/>
      <c r="BTE15" s="2538"/>
      <c r="BTF15" s="2538"/>
      <c r="BTG15" s="2538"/>
      <c r="BTH15" s="2538"/>
      <c r="BTI15" s="2538"/>
      <c r="BTJ15" s="2538"/>
      <c r="BTK15" s="2538"/>
      <c r="BTL15" s="2538"/>
      <c r="BTM15" s="2538"/>
      <c r="BTN15" s="2538"/>
      <c r="BTO15" s="2538"/>
      <c r="BTP15" s="2538"/>
      <c r="BTQ15" s="2538"/>
      <c r="BTR15" s="2538"/>
      <c r="BTS15" s="2538"/>
      <c r="BTT15" s="2538"/>
      <c r="BTU15" s="2538"/>
      <c r="BTV15" s="2538"/>
      <c r="BTW15" s="2538"/>
      <c r="BTX15" s="2538"/>
      <c r="BTY15" s="2538"/>
      <c r="BTZ15" s="2538"/>
      <c r="BUA15" s="2538"/>
      <c r="BUB15" s="2538"/>
      <c r="BUC15" s="2538"/>
      <c r="BUD15" s="2538"/>
      <c r="BUE15" s="2538"/>
      <c r="BUF15" s="2538"/>
      <c r="BUG15" s="2538"/>
      <c r="BUH15" s="2538"/>
      <c r="BUI15" s="2538"/>
      <c r="BUJ15" s="2538"/>
      <c r="BUK15" s="2538"/>
      <c r="BUL15" s="2538"/>
      <c r="BUM15" s="2538"/>
      <c r="BUN15" s="2538"/>
      <c r="BUO15" s="2538"/>
      <c r="BUP15" s="2538"/>
      <c r="BUQ15" s="2538"/>
      <c r="BUR15" s="2538"/>
      <c r="BUS15" s="2538"/>
      <c r="BUT15" s="2538"/>
      <c r="BUU15" s="2538"/>
      <c r="BUV15" s="2538"/>
      <c r="BUW15" s="2538"/>
      <c r="BUX15" s="2538"/>
      <c r="BUY15" s="2538"/>
      <c r="BUZ15" s="2538"/>
      <c r="BVA15" s="2538"/>
      <c r="BVB15" s="2538"/>
      <c r="BVC15" s="2538"/>
      <c r="BVD15" s="2538"/>
      <c r="BVE15" s="2538"/>
      <c r="BVF15" s="2538"/>
      <c r="BVG15" s="2538"/>
      <c r="BVH15" s="2538"/>
      <c r="BVI15" s="2538"/>
      <c r="BVJ15" s="2538"/>
      <c r="BVK15" s="2538"/>
      <c r="BVL15" s="2538"/>
      <c r="BVM15" s="2538"/>
      <c r="BVN15" s="2538"/>
      <c r="BVO15" s="2538"/>
      <c r="BVP15" s="2538"/>
      <c r="BVQ15" s="2538"/>
      <c r="BVR15" s="2538"/>
      <c r="BVS15" s="2538"/>
      <c r="BVT15" s="2538"/>
      <c r="BVU15" s="2538"/>
      <c r="BVV15" s="2538"/>
      <c r="BVW15" s="2538"/>
      <c r="BVX15" s="2538"/>
      <c r="BVY15" s="2538"/>
      <c r="BVZ15" s="2538"/>
      <c r="BWA15" s="2538"/>
      <c r="BWB15" s="2538"/>
      <c r="BWC15" s="2538"/>
      <c r="BWD15" s="2538"/>
      <c r="BWE15" s="2538"/>
      <c r="BWF15" s="2538"/>
      <c r="BWG15" s="2538"/>
      <c r="BWH15" s="2538"/>
      <c r="BWI15" s="2538"/>
      <c r="BWJ15" s="2538"/>
      <c r="BWK15" s="2538"/>
      <c r="BWL15" s="2538"/>
      <c r="BWM15" s="2538"/>
      <c r="BWN15" s="2538"/>
      <c r="BWO15" s="2538"/>
      <c r="BWP15" s="2538"/>
      <c r="BWQ15" s="2538"/>
      <c r="BWR15" s="2538"/>
      <c r="BWS15" s="2538"/>
      <c r="BWT15" s="2538"/>
      <c r="BWU15" s="2538"/>
      <c r="BWV15" s="2538"/>
      <c r="BWW15" s="2538"/>
      <c r="BWX15" s="2538"/>
      <c r="BWY15" s="2538"/>
      <c r="BWZ15" s="2538"/>
      <c r="BXA15" s="2538"/>
      <c r="BXB15" s="2538"/>
      <c r="BXC15" s="2538"/>
      <c r="BXD15" s="2538"/>
      <c r="BXE15" s="2538"/>
      <c r="BXF15" s="2538"/>
      <c r="BXG15" s="2538"/>
      <c r="BXH15" s="2538"/>
      <c r="BXI15" s="2538"/>
      <c r="BXJ15" s="2538"/>
      <c r="BXK15" s="2538"/>
      <c r="BXL15" s="2538"/>
      <c r="BXM15" s="2538"/>
      <c r="BXN15" s="2538"/>
      <c r="BXO15" s="2538"/>
      <c r="BXP15" s="2538"/>
      <c r="BXQ15" s="2538"/>
      <c r="BXR15" s="2538"/>
      <c r="BXS15" s="2538"/>
      <c r="BXT15" s="2538"/>
      <c r="BXU15" s="2538"/>
      <c r="BXV15" s="2538"/>
      <c r="BXW15" s="2538"/>
      <c r="BXX15" s="2538"/>
      <c r="BXY15" s="2538"/>
      <c r="BXZ15" s="2538"/>
      <c r="BYA15" s="2538"/>
      <c r="BYB15" s="2538"/>
      <c r="BYC15" s="2538"/>
      <c r="BYD15" s="2538"/>
      <c r="BYE15" s="2538"/>
      <c r="BYF15" s="2538"/>
      <c r="BYG15" s="2538"/>
      <c r="BYH15" s="2538"/>
      <c r="BYI15" s="2538"/>
      <c r="BYJ15" s="2538"/>
      <c r="BYK15" s="2538"/>
      <c r="BYL15" s="2538"/>
      <c r="BYM15" s="2538"/>
      <c r="BYN15" s="2538"/>
      <c r="BYO15" s="2538"/>
      <c r="BYP15" s="2538"/>
      <c r="BYQ15" s="2538"/>
      <c r="BYR15" s="2538"/>
      <c r="BYS15" s="2538"/>
      <c r="BYT15" s="2538"/>
      <c r="BYU15" s="2538"/>
      <c r="BYV15" s="2538"/>
      <c r="BYW15" s="2538"/>
      <c r="BYX15" s="2538"/>
      <c r="BYY15" s="2538"/>
      <c r="BYZ15" s="2538"/>
      <c r="BZA15" s="2538"/>
      <c r="BZB15" s="2538"/>
      <c r="BZC15" s="2538"/>
      <c r="BZD15" s="2538"/>
      <c r="BZE15" s="2538"/>
      <c r="BZF15" s="2538"/>
      <c r="BZG15" s="2538"/>
      <c r="BZH15" s="2538"/>
      <c r="BZI15" s="2538"/>
      <c r="BZJ15" s="2538"/>
      <c r="BZK15" s="2538"/>
      <c r="BZL15" s="2538"/>
      <c r="BZM15" s="2538"/>
      <c r="BZN15" s="2538"/>
      <c r="BZO15" s="2538"/>
      <c r="BZP15" s="2538"/>
      <c r="BZQ15" s="2538"/>
      <c r="BZR15" s="2538"/>
      <c r="BZS15" s="2538"/>
      <c r="BZT15" s="2538"/>
      <c r="BZU15" s="2538"/>
      <c r="BZV15" s="2538"/>
      <c r="BZW15" s="2538"/>
      <c r="BZX15" s="2538"/>
      <c r="BZY15" s="2538"/>
      <c r="BZZ15" s="2538"/>
      <c r="CAA15" s="2538"/>
      <c r="CAB15" s="2538"/>
      <c r="CAC15" s="2538"/>
      <c r="CAD15" s="2538"/>
      <c r="CAE15" s="2538"/>
      <c r="CAF15" s="2538"/>
      <c r="CAG15" s="2538"/>
      <c r="CAH15" s="2538"/>
      <c r="CAI15" s="2538"/>
      <c r="CAJ15" s="2538"/>
      <c r="CAK15" s="2538"/>
      <c r="CAL15" s="2538"/>
      <c r="CAM15" s="2538"/>
      <c r="CAN15" s="2538"/>
      <c r="CAO15" s="2538"/>
      <c r="CAP15" s="2538"/>
      <c r="CAQ15" s="2538"/>
      <c r="CAR15" s="2538"/>
      <c r="CAS15" s="2538"/>
      <c r="CAT15" s="2538"/>
      <c r="CAU15" s="2538"/>
      <c r="CAV15" s="2538"/>
      <c r="CAW15" s="2538"/>
      <c r="CAX15" s="2538"/>
      <c r="CAY15" s="2538"/>
      <c r="CAZ15" s="2538"/>
      <c r="CBA15" s="2538"/>
      <c r="CBB15" s="2538"/>
      <c r="CBC15" s="2538"/>
      <c r="CBD15" s="2538"/>
      <c r="CBE15" s="2538"/>
      <c r="CBF15" s="2538"/>
      <c r="CBG15" s="2538"/>
      <c r="CBH15" s="2538"/>
      <c r="CBI15" s="2538"/>
      <c r="CBJ15" s="2538"/>
      <c r="CBK15" s="2538"/>
      <c r="CBL15" s="2538"/>
      <c r="CBM15" s="2538"/>
      <c r="CBN15" s="2538"/>
      <c r="CBO15" s="2538"/>
      <c r="CBP15" s="2538"/>
      <c r="CBQ15" s="2538"/>
      <c r="CBR15" s="2538"/>
      <c r="CBS15" s="2538"/>
      <c r="CBT15" s="2538"/>
      <c r="CBU15" s="2538"/>
      <c r="CBV15" s="2538"/>
      <c r="CBW15" s="2538"/>
      <c r="CBX15" s="2538"/>
      <c r="CBY15" s="2538"/>
      <c r="CBZ15" s="2538"/>
      <c r="CCA15" s="2538"/>
      <c r="CCB15" s="2538"/>
      <c r="CCC15" s="2538"/>
      <c r="CCD15" s="2538"/>
      <c r="CCE15" s="2538"/>
      <c r="CCF15" s="2538"/>
      <c r="CCG15" s="2538"/>
      <c r="CCH15" s="2538"/>
      <c r="CCI15" s="2538"/>
      <c r="CCJ15" s="2538"/>
      <c r="CCK15" s="2538"/>
      <c r="CCL15" s="2538"/>
      <c r="CCM15" s="2538"/>
      <c r="CCN15" s="2538"/>
      <c r="CCO15" s="2538"/>
      <c r="CCP15" s="2538"/>
      <c r="CCQ15" s="2538"/>
      <c r="CCR15" s="2538"/>
      <c r="CCS15" s="2538"/>
      <c r="CCT15" s="2538"/>
      <c r="CCU15" s="2538"/>
      <c r="CCV15" s="2538"/>
      <c r="CCW15" s="2538"/>
      <c r="CCX15" s="2538"/>
      <c r="CCY15" s="2538"/>
      <c r="CCZ15" s="2538"/>
      <c r="CDA15" s="2538"/>
      <c r="CDB15" s="2538"/>
      <c r="CDC15" s="2538"/>
      <c r="CDD15" s="2538"/>
      <c r="CDE15" s="2538"/>
      <c r="CDF15" s="2538"/>
      <c r="CDG15" s="2538"/>
      <c r="CDH15" s="2538"/>
      <c r="CDI15" s="2538"/>
      <c r="CDJ15" s="2538"/>
      <c r="CDK15" s="2538"/>
      <c r="CDL15" s="2538"/>
      <c r="CDM15" s="2538"/>
      <c r="CDN15" s="2538"/>
      <c r="CDO15" s="2538"/>
      <c r="CDP15" s="2538"/>
      <c r="CDQ15" s="2538"/>
      <c r="CDR15" s="2538"/>
      <c r="CDS15" s="2538"/>
      <c r="CDT15" s="2538"/>
      <c r="CDU15" s="2538"/>
      <c r="CDV15" s="2538"/>
      <c r="CDW15" s="2538"/>
      <c r="CDX15" s="2538"/>
      <c r="CDY15" s="2538"/>
      <c r="CDZ15" s="2538"/>
      <c r="CEA15" s="2538"/>
      <c r="CEB15" s="2538"/>
      <c r="CEC15" s="2538"/>
      <c r="CED15" s="2538"/>
      <c r="CEE15" s="2538"/>
      <c r="CEF15" s="2538"/>
      <c r="CEG15" s="2538"/>
      <c r="CEH15" s="2538"/>
      <c r="CEI15" s="2538"/>
      <c r="CEJ15" s="2538"/>
      <c r="CEK15" s="2538"/>
      <c r="CEL15" s="2538"/>
      <c r="CEM15" s="2538"/>
      <c r="CEN15" s="2538"/>
      <c r="CEO15" s="2538"/>
      <c r="CEP15" s="2538"/>
      <c r="CEQ15" s="2538"/>
      <c r="CER15" s="2538"/>
      <c r="CES15" s="2538"/>
      <c r="CET15" s="2538"/>
      <c r="CEU15" s="2538"/>
      <c r="CEV15" s="2538"/>
      <c r="CEW15" s="2538"/>
      <c r="CEX15" s="2538"/>
      <c r="CEY15" s="2538"/>
      <c r="CEZ15" s="2538"/>
      <c r="CFA15" s="2538"/>
      <c r="CFB15" s="2538"/>
      <c r="CFC15" s="2538"/>
      <c r="CFD15" s="2538"/>
      <c r="CFE15" s="2538"/>
      <c r="CFF15" s="2538"/>
      <c r="CFG15" s="2538"/>
      <c r="CFH15" s="2538"/>
      <c r="CFI15" s="2538"/>
      <c r="CFJ15" s="2538"/>
      <c r="CFK15" s="2538"/>
      <c r="CFL15" s="2538"/>
      <c r="CFM15" s="2538"/>
      <c r="CFN15" s="2538"/>
      <c r="CFO15" s="2538"/>
      <c r="CFP15" s="2538"/>
      <c r="CFQ15" s="2538"/>
      <c r="CFR15" s="2538"/>
      <c r="CFS15" s="2538"/>
      <c r="CFT15" s="2538"/>
      <c r="CFU15" s="2538"/>
      <c r="CFV15" s="2538"/>
      <c r="CFW15" s="2538"/>
      <c r="CFX15" s="2538"/>
      <c r="CFY15" s="2538"/>
      <c r="CFZ15" s="2538"/>
      <c r="CGA15" s="2538"/>
      <c r="CGB15" s="2538"/>
      <c r="CGC15" s="2538"/>
      <c r="CGD15" s="2538"/>
      <c r="CGE15" s="2538"/>
      <c r="CGF15" s="2538"/>
      <c r="CGG15" s="2538"/>
      <c r="CGH15" s="2538"/>
      <c r="CGI15" s="2538"/>
      <c r="CGJ15" s="2538"/>
      <c r="CGK15" s="2538"/>
      <c r="CGL15" s="2538"/>
      <c r="CGM15" s="2538"/>
      <c r="CGN15" s="2538"/>
      <c r="CGO15" s="2538"/>
      <c r="CGP15" s="2538"/>
      <c r="CGQ15" s="2538"/>
      <c r="CGR15" s="2538"/>
      <c r="CGS15" s="2538"/>
      <c r="CGT15" s="2538"/>
      <c r="CGU15" s="2538"/>
      <c r="CGV15" s="2538"/>
      <c r="CGW15" s="2538"/>
      <c r="CGX15" s="2538"/>
      <c r="CGY15" s="2538"/>
      <c r="CGZ15" s="2538"/>
      <c r="CHA15" s="2538"/>
      <c r="CHB15" s="2538"/>
      <c r="CHC15" s="2538"/>
      <c r="CHD15" s="2538"/>
      <c r="CHE15" s="2538"/>
      <c r="CHF15" s="2538"/>
      <c r="CHG15" s="2538"/>
      <c r="CHH15" s="2538"/>
      <c r="CHI15" s="2538"/>
      <c r="CHJ15" s="2538"/>
      <c r="CHK15" s="2538"/>
      <c r="CHL15" s="2538"/>
      <c r="CHM15" s="2538"/>
      <c r="CHN15" s="2538"/>
      <c r="CHO15" s="2538"/>
      <c r="CHP15" s="2538"/>
      <c r="CHQ15" s="2538"/>
      <c r="CHR15" s="2538"/>
      <c r="CHS15" s="2538"/>
      <c r="CHT15" s="2538"/>
      <c r="CHU15" s="2538"/>
      <c r="CHV15" s="2538"/>
      <c r="CHW15" s="2538"/>
      <c r="CHX15" s="2538"/>
      <c r="CHY15" s="2538"/>
      <c r="CHZ15" s="2538"/>
      <c r="CIA15" s="2538"/>
      <c r="CIB15" s="2538"/>
      <c r="CIC15" s="2538"/>
      <c r="CID15" s="2538"/>
      <c r="CIE15" s="2538"/>
      <c r="CIF15" s="2538"/>
      <c r="CIG15" s="2538"/>
      <c r="CIH15" s="2538"/>
      <c r="CII15" s="2538"/>
      <c r="CIJ15" s="2538"/>
      <c r="CIK15" s="2538"/>
      <c r="CIL15" s="2538"/>
      <c r="CIM15" s="2538"/>
      <c r="CIN15" s="2538"/>
      <c r="CIO15" s="2538"/>
      <c r="CIP15" s="2538"/>
      <c r="CIQ15" s="2538"/>
      <c r="CIR15" s="2538"/>
      <c r="CIS15" s="2538"/>
      <c r="CIT15" s="2538"/>
      <c r="CIU15" s="2538"/>
      <c r="CIV15" s="2538"/>
      <c r="CIW15" s="2538"/>
      <c r="CIX15" s="2538"/>
      <c r="CIY15" s="2538"/>
      <c r="CIZ15" s="2538"/>
      <c r="CJA15" s="2538"/>
      <c r="CJB15" s="2538"/>
      <c r="CJC15" s="2538"/>
      <c r="CJD15" s="2538"/>
      <c r="CJE15" s="2538"/>
      <c r="CJF15" s="2538"/>
      <c r="CJG15" s="2538"/>
      <c r="CJH15" s="2538"/>
      <c r="CJI15" s="2538"/>
      <c r="CJJ15" s="2538"/>
      <c r="CJK15" s="2538"/>
      <c r="CJL15" s="2538"/>
      <c r="CJM15" s="2538"/>
      <c r="CJN15" s="2538"/>
      <c r="CJO15" s="2538"/>
      <c r="CJP15" s="2538"/>
      <c r="CJQ15" s="2538"/>
      <c r="CJR15" s="2538"/>
      <c r="CJS15" s="2538"/>
      <c r="CJT15" s="2538"/>
      <c r="CJU15" s="2538"/>
      <c r="CJV15" s="2538"/>
      <c r="CJW15" s="2538"/>
      <c r="CJX15" s="2538"/>
      <c r="CJY15" s="2538"/>
      <c r="CJZ15" s="2538"/>
      <c r="CKA15" s="2538"/>
      <c r="CKB15" s="2538"/>
      <c r="CKC15" s="2538"/>
      <c r="CKD15" s="2538"/>
      <c r="CKE15" s="2538"/>
      <c r="CKF15" s="2538"/>
      <c r="CKG15" s="2538"/>
      <c r="CKH15" s="2538"/>
      <c r="CKI15" s="2538"/>
      <c r="CKJ15" s="2538"/>
      <c r="CKK15" s="2538"/>
      <c r="CKL15" s="2538"/>
      <c r="CKM15" s="2538"/>
      <c r="CKN15" s="2538"/>
      <c r="CKO15" s="2538"/>
      <c r="CKP15" s="2538"/>
      <c r="CKQ15" s="2538"/>
      <c r="CKR15" s="2538"/>
      <c r="CKS15" s="2538"/>
      <c r="CKT15" s="2538"/>
      <c r="CKU15" s="2538"/>
      <c r="CKV15" s="2538"/>
      <c r="CKW15" s="2538"/>
      <c r="CKX15" s="2538"/>
      <c r="CKY15" s="2538"/>
      <c r="CKZ15" s="2538"/>
      <c r="CLA15" s="2538"/>
      <c r="CLB15" s="2538"/>
      <c r="CLC15" s="2538"/>
      <c r="CLD15" s="2538"/>
      <c r="CLE15" s="2538"/>
      <c r="CLF15" s="2538"/>
      <c r="CLG15" s="2538"/>
      <c r="CLH15" s="2538"/>
      <c r="CLI15" s="2538"/>
      <c r="CLJ15" s="2538"/>
      <c r="CLK15" s="2538"/>
      <c r="CLL15" s="2538"/>
      <c r="CLM15" s="2538"/>
      <c r="CLN15" s="2538"/>
      <c r="CLO15" s="2538"/>
      <c r="CLP15" s="2538"/>
      <c r="CLQ15" s="2538"/>
      <c r="CLR15" s="2538"/>
      <c r="CLS15" s="2538"/>
      <c r="CLT15" s="2538"/>
      <c r="CLU15" s="2538"/>
      <c r="CLV15" s="2538"/>
      <c r="CLW15" s="2538"/>
      <c r="CLX15" s="2538"/>
      <c r="CLY15" s="2538"/>
      <c r="CLZ15" s="2538"/>
      <c r="CMA15" s="2538"/>
      <c r="CMB15" s="2538"/>
      <c r="CMC15" s="2538"/>
      <c r="CMD15" s="2538"/>
      <c r="CME15" s="2538"/>
      <c r="CMF15" s="2538"/>
      <c r="CMG15" s="2538"/>
      <c r="CMH15" s="2538"/>
      <c r="CMI15" s="2538"/>
      <c r="CMJ15" s="2538"/>
      <c r="CMK15" s="2538"/>
      <c r="CML15" s="2538"/>
      <c r="CMM15" s="2538"/>
      <c r="CMN15" s="2538"/>
      <c r="CMO15" s="2538"/>
      <c r="CMP15" s="2538"/>
      <c r="CMQ15" s="2538"/>
      <c r="CMR15" s="2538"/>
      <c r="CMS15" s="2538"/>
      <c r="CMT15" s="2538"/>
      <c r="CMU15" s="2538"/>
      <c r="CMV15" s="2538"/>
      <c r="CMW15" s="2538"/>
      <c r="CMX15" s="2538"/>
      <c r="CMY15" s="2538"/>
      <c r="CMZ15" s="2538"/>
      <c r="CNA15" s="2538"/>
      <c r="CNB15" s="2538"/>
      <c r="CNC15" s="2538"/>
      <c r="CND15" s="2538"/>
      <c r="CNE15" s="2538"/>
      <c r="CNF15" s="2538"/>
      <c r="CNG15" s="2538"/>
      <c r="CNH15" s="2538"/>
      <c r="CNI15" s="2538"/>
      <c r="CNJ15" s="2538"/>
      <c r="CNK15" s="2538"/>
      <c r="CNL15" s="2538"/>
      <c r="CNM15" s="2538"/>
      <c r="CNN15" s="2538"/>
      <c r="CNO15" s="2538"/>
      <c r="CNP15" s="2538"/>
      <c r="CNQ15" s="2538"/>
      <c r="CNR15" s="2538"/>
      <c r="CNS15" s="2538"/>
      <c r="CNT15" s="2538"/>
      <c r="CNU15" s="2538"/>
      <c r="CNV15" s="2538"/>
      <c r="CNW15" s="2538"/>
      <c r="CNX15" s="2538"/>
      <c r="CNY15" s="2538"/>
      <c r="CNZ15" s="2538"/>
      <c r="COA15" s="2538"/>
      <c r="COB15" s="2538"/>
      <c r="COC15" s="2538"/>
      <c r="COD15" s="2538"/>
      <c r="COE15" s="2538"/>
      <c r="COF15" s="2538"/>
      <c r="COG15" s="2538"/>
      <c r="COH15" s="2538"/>
      <c r="COI15" s="2538"/>
      <c r="COJ15" s="2538"/>
      <c r="COK15" s="2538"/>
      <c r="COL15" s="2538"/>
      <c r="COM15" s="2538"/>
      <c r="CON15" s="2538"/>
      <c r="COO15" s="2538"/>
      <c r="COP15" s="2538"/>
      <c r="COQ15" s="2538"/>
      <c r="COR15" s="2538"/>
      <c r="COS15" s="2538"/>
      <c r="COT15" s="2538"/>
      <c r="COU15" s="2538"/>
      <c r="COV15" s="2538"/>
      <c r="COW15" s="2538"/>
      <c r="COX15" s="2538"/>
      <c r="COY15" s="2538"/>
      <c r="COZ15" s="2538"/>
      <c r="CPA15" s="2538"/>
      <c r="CPB15" s="2538"/>
      <c r="CPC15" s="2538"/>
      <c r="CPD15" s="2538"/>
      <c r="CPE15" s="2538"/>
      <c r="CPF15" s="2538"/>
      <c r="CPG15" s="2538"/>
      <c r="CPH15" s="2538"/>
      <c r="CPI15" s="2538"/>
      <c r="CPJ15" s="2538"/>
      <c r="CPK15" s="2538"/>
      <c r="CPL15" s="2538"/>
      <c r="CPM15" s="2538"/>
      <c r="CPN15" s="2538"/>
      <c r="CPO15" s="2538"/>
      <c r="CPP15" s="2538"/>
      <c r="CPQ15" s="2538"/>
      <c r="CPR15" s="2538"/>
      <c r="CPS15" s="2538"/>
      <c r="CPT15" s="2538"/>
      <c r="CPU15" s="2538"/>
      <c r="CPV15" s="2538"/>
      <c r="CPW15" s="2538"/>
      <c r="CPX15" s="2538"/>
      <c r="CPY15" s="2538"/>
      <c r="CPZ15" s="2538"/>
      <c r="CQA15" s="2538"/>
      <c r="CQB15" s="2538"/>
      <c r="CQC15" s="2538"/>
      <c r="CQD15" s="2538"/>
      <c r="CQE15" s="2538"/>
      <c r="CQF15" s="2538"/>
      <c r="CQG15" s="2538"/>
      <c r="CQH15" s="2538"/>
      <c r="CQI15" s="2538"/>
      <c r="CQJ15" s="2538"/>
      <c r="CQK15" s="2538"/>
      <c r="CQL15" s="2538"/>
      <c r="CQM15" s="2538"/>
      <c r="CQN15" s="2538"/>
      <c r="CQO15" s="2538"/>
      <c r="CQP15" s="2538"/>
      <c r="CQQ15" s="2538"/>
      <c r="CQR15" s="2538"/>
      <c r="CQS15" s="2538"/>
      <c r="CQT15" s="2538"/>
      <c r="CQU15" s="2538"/>
      <c r="CQV15" s="2538"/>
      <c r="CQW15" s="2538"/>
      <c r="CQX15" s="2538"/>
      <c r="CQY15" s="2538"/>
      <c r="CQZ15" s="2538"/>
      <c r="CRA15" s="2538"/>
      <c r="CRB15" s="2538"/>
      <c r="CRC15" s="2538"/>
      <c r="CRD15" s="2538"/>
      <c r="CRE15" s="2538"/>
      <c r="CRF15" s="2538"/>
      <c r="CRG15" s="2538"/>
      <c r="CRH15" s="2538"/>
      <c r="CRI15" s="2538"/>
      <c r="CRJ15" s="2538"/>
      <c r="CRK15" s="2538"/>
      <c r="CRL15" s="2538"/>
      <c r="CRM15" s="2538"/>
      <c r="CRN15" s="2538"/>
      <c r="CRO15" s="2538"/>
      <c r="CRP15" s="2538"/>
      <c r="CRQ15" s="2538"/>
      <c r="CRR15" s="2538"/>
      <c r="CRS15" s="2538"/>
      <c r="CRT15" s="2538"/>
      <c r="CRU15" s="2538"/>
      <c r="CRV15" s="2538"/>
      <c r="CRW15" s="2538"/>
      <c r="CRX15" s="2538"/>
      <c r="CRY15" s="2538"/>
      <c r="CRZ15" s="2538"/>
      <c r="CSA15" s="2538"/>
      <c r="CSB15" s="2538"/>
      <c r="CSC15" s="2538"/>
      <c r="CSD15" s="2538"/>
      <c r="CSE15" s="2538"/>
      <c r="CSF15" s="2538"/>
      <c r="CSG15" s="2538"/>
      <c r="CSH15" s="2538"/>
      <c r="CSI15" s="2538"/>
      <c r="CSJ15" s="2538"/>
      <c r="CSK15" s="2538"/>
      <c r="CSL15" s="2538"/>
      <c r="CSM15" s="2538"/>
      <c r="CSN15" s="2538"/>
      <c r="CSO15" s="2538"/>
      <c r="CSP15" s="2538"/>
      <c r="CSQ15" s="2538"/>
      <c r="CSR15" s="2538"/>
      <c r="CSS15" s="2538"/>
      <c r="CST15" s="2538"/>
      <c r="CSU15" s="2538"/>
      <c r="CSV15" s="2538"/>
      <c r="CSW15" s="2538"/>
      <c r="CSX15" s="2538"/>
      <c r="CSY15" s="2538"/>
      <c r="CSZ15" s="2538"/>
      <c r="CTA15" s="2538"/>
      <c r="CTB15" s="2538"/>
      <c r="CTC15" s="2538"/>
      <c r="CTD15" s="2538"/>
      <c r="CTE15" s="2538"/>
      <c r="CTF15" s="2538"/>
      <c r="CTG15" s="2538"/>
      <c r="CTH15" s="2538"/>
      <c r="CTI15" s="2538"/>
      <c r="CTJ15" s="2538"/>
      <c r="CTK15" s="2538"/>
      <c r="CTL15" s="2538"/>
      <c r="CTM15" s="2538"/>
      <c r="CTN15" s="2538"/>
      <c r="CTO15" s="2538"/>
      <c r="CTP15" s="2538"/>
      <c r="CTQ15" s="2538"/>
      <c r="CTR15" s="2538"/>
      <c r="CTS15" s="2538"/>
      <c r="CTT15" s="2538"/>
      <c r="CTU15" s="2538"/>
      <c r="CTV15" s="2538"/>
      <c r="CTW15" s="2538"/>
      <c r="CTX15" s="2538"/>
      <c r="CTY15" s="2538"/>
      <c r="CTZ15" s="2538"/>
      <c r="CUA15" s="2538"/>
      <c r="CUB15" s="2538"/>
      <c r="CUC15" s="2538"/>
      <c r="CUD15" s="2538"/>
      <c r="CUE15" s="2538"/>
      <c r="CUF15" s="2538"/>
      <c r="CUG15" s="2538"/>
      <c r="CUH15" s="2538"/>
      <c r="CUI15" s="2538"/>
      <c r="CUJ15" s="2538"/>
      <c r="CUK15" s="2538"/>
      <c r="CUL15" s="2538"/>
      <c r="CUM15" s="2538"/>
      <c r="CUN15" s="2538"/>
      <c r="CUO15" s="2538"/>
      <c r="CUP15" s="2538"/>
      <c r="CUQ15" s="2538"/>
      <c r="CUR15" s="2538"/>
      <c r="CUS15" s="2538"/>
      <c r="CUT15" s="2538"/>
      <c r="CUU15" s="2538"/>
      <c r="CUV15" s="2538"/>
      <c r="CUW15" s="2538"/>
      <c r="CUX15" s="2538"/>
      <c r="CUY15" s="2538"/>
      <c r="CUZ15" s="2538"/>
      <c r="CVA15" s="2538"/>
      <c r="CVB15" s="2538"/>
      <c r="CVC15" s="2538"/>
      <c r="CVD15" s="2538"/>
      <c r="CVE15" s="2538"/>
      <c r="CVF15" s="2538"/>
      <c r="CVG15" s="2538"/>
      <c r="CVH15" s="2538"/>
      <c r="CVI15" s="2538"/>
      <c r="CVJ15" s="2538"/>
      <c r="CVK15" s="2538"/>
      <c r="CVL15" s="2538"/>
      <c r="CVM15" s="2538"/>
      <c r="CVN15" s="2538"/>
      <c r="CVO15" s="2538"/>
      <c r="CVP15" s="2538"/>
      <c r="CVQ15" s="2538"/>
      <c r="CVR15" s="2538"/>
      <c r="CVS15" s="2538"/>
      <c r="CVT15" s="2538"/>
      <c r="CVU15" s="2538"/>
      <c r="CVV15" s="2538"/>
      <c r="CVW15" s="2538"/>
      <c r="CVX15" s="2538"/>
      <c r="CVY15" s="2538"/>
      <c r="CVZ15" s="2538"/>
      <c r="CWA15" s="2538"/>
      <c r="CWB15" s="2538"/>
      <c r="CWC15" s="2538"/>
      <c r="CWD15" s="2538"/>
      <c r="CWE15" s="2538"/>
      <c r="CWF15" s="2538"/>
      <c r="CWG15" s="2538"/>
      <c r="CWH15" s="2538"/>
      <c r="CWI15" s="2538"/>
      <c r="CWJ15" s="2538"/>
      <c r="CWK15" s="2538"/>
      <c r="CWL15" s="2538"/>
      <c r="CWM15" s="2538"/>
      <c r="CWN15" s="2538"/>
      <c r="CWO15" s="2538"/>
      <c r="CWP15" s="2538"/>
      <c r="CWQ15" s="2538"/>
      <c r="CWR15" s="2538"/>
      <c r="CWS15" s="2538"/>
      <c r="CWT15" s="2538"/>
      <c r="CWU15" s="2538"/>
      <c r="CWV15" s="2538"/>
      <c r="CWW15" s="2538"/>
      <c r="CWX15" s="2538"/>
      <c r="CWY15" s="2538"/>
      <c r="CWZ15" s="2538"/>
      <c r="CXA15" s="2538"/>
      <c r="CXB15" s="2538"/>
      <c r="CXC15" s="2538"/>
      <c r="CXD15" s="2538"/>
      <c r="CXE15" s="2538"/>
      <c r="CXF15" s="2538"/>
      <c r="CXG15" s="2538"/>
      <c r="CXH15" s="2538"/>
      <c r="CXI15" s="2538"/>
      <c r="CXJ15" s="2538"/>
      <c r="CXK15" s="2538"/>
      <c r="CXL15" s="2538"/>
      <c r="CXM15" s="2538"/>
      <c r="CXN15" s="2538"/>
      <c r="CXO15" s="2538"/>
      <c r="CXP15" s="2538"/>
      <c r="CXQ15" s="2538"/>
      <c r="CXR15" s="2538"/>
      <c r="CXS15" s="2538"/>
      <c r="CXT15" s="2538"/>
      <c r="CXU15" s="2538"/>
      <c r="CXV15" s="2538"/>
      <c r="CXW15" s="2538"/>
      <c r="CXX15" s="2538"/>
      <c r="CXY15" s="2538"/>
      <c r="CXZ15" s="2538"/>
      <c r="CYA15" s="2538"/>
      <c r="CYB15" s="2538"/>
      <c r="CYC15" s="2538"/>
      <c r="CYD15" s="2538"/>
      <c r="CYE15" s="2538"/>
      <c r="CYF15" s="2538"/>
      <c r="CYG15" s="2538"/>
      <c r="CYH15" s="2538"/>
      <c r="CYI15" s="2538"/>
      <c r="CYJ15" s="2538"/>
      <c r="CYK15" s="2538"/>
      <c r="CYL15" s="2538"/>
      <c r="CYM15" s="2538"/>
      <c r="CYN15" s="2538"/>
      <c r="CYO15" s="2538"/>
      <c r="CYP15" s="2538"/>
      <c r="CYQ15" s="2538"/>
      <c r="CYR15" s="2538"/>
      <c r="CYS15" s="2538"/>
      <c r="CYT15" s="2538"/>
      <c r="CYU15" s="2538"/>
      <c r="CYV15" s="2538"/>
      <c r="CYW15" s="2538"/>
      <c r="CYX15" s="2538"/>
      <c r="CYY15" s="2538"/>
      <c r="CYZ15" s="2538"/>
      <c r="CZA15" s="2538"/>
      <c r="CZB15" s="2538"/>
      <c r="CZC15" s="2538"/>
      <c r="CZD15" s="2538"/>
      <c r="CZE15" s="2538"/>
      <c r="CZF15" s="2538"/>
      <c r="CZG15" s="2538"/>
      <c r="CZH15" s="2538"/>
      <c r="CZI15" s="2538"/>
      <c r="CZJ15" s="2538"/>
      <c r="CZK15" s="2538"/>
      <c r="CZL15" s="2538"/>
      <c r="CZM15" s="2538"/>
      <c r="CZN15" s="2538"/>
      <c r="CZO15" s="2538"/>
      <c r="CZP15" s="2538"/>
      <c r="CZQ15" s="2538"/>
      <c r="CZR15" s="2538"/>
      <c r="CZS15" s="2538"/>
      <c r="CZT15" s="2538"/>
      <c r="CZU15" s="2538"/>
      <c r="CZV15" s="2538"/>
      <c r="CZW15" s="2538"/>
      <c r="CZX15" s="2538"/>
      <c r="CZY15" s="2538"/>
      <c r="CZZ15" s="2538"/>
      <c r="DAA15" s="2538"/>
      <c r="DAB15" s="2538"/>
      <c r="DAC15" s="2538"/>
      <c r="DAD15" s="2538"/>
      <c r="DAE15" s="2538"/>
      <c r="DAF15" s="2538"/>
      <c r="DAG15" s="2538"/>
      <c r="DAH15" s="2538"/>
      <c r="DAI15" s="2538"/>
      <c r="DAJ15" s="2538"/>
      <c r="DAK15" s="2538"/>
      <c r="DAL15" s="2538"/>
      <c r="DAM15" s="2538"/>
      <c r="DAN15" s="2538"/>
      <c r="DAO15" s="2538"/>
      <c r="DAP15" s="2538"/>
      <c r="DAQ15" s="2538"/>
      <c r="DAR15" s="2538"/>
      <c r="DAS15" s="2538"/>
      <c r="DAT15" s="2538"/>
      <c r="DAU15" s="2538"/>
      <c r="DAV15" s="2538"/>
      <c r="DAW15" s="2538"/>
      <c r="DAX15" s="2538"/>
      <c r="DAY15" s="2538"/>
      <c r="DAZ15" s="2538"/>
      <c r="DBA15" s="2538"/>
      <c r="DBB15" s="2538"/>
      <c r="DBC15" s="2538"/>
      <c r="DBD15" s="2538"/>
      <c r="DBE15" s="2538"/>
      <c r="DBF15" s="2538"/>
      <c r="DBG15" s="2538"/>
      <c r="DBH15" s="2538"/>
      <c r="DBI15" s="2538"/>
      <c r="DBJ15" s="2538"/>
      <c r="DBK15" s="2538"/>
      <c r="DBL15" s="2538"/>
      <c r="DBM15" s="2538"/>
      <c r="DBN15" s="2538"/>
      <c r="DBO15" s="2538"/>
      <c r="DBP15" s="2538"/>
      <c r="DBQ15" s="2538"/>
      <c r="DBR15" s="2538"/>
      <c r="DBS15" s="2538"/>
      <c r="DBT15" s="2538"/>
      <c r="DBU15" s="2538"/>
      <c r="DBV15" s="2538"/>
      <c r="DBW15" s="2538"/>
      <c r="DBX15" s="2538"/>
      <c r="DBY15" s="2538"/>
      <c r="DBZ15" s="2538"/>
      <c r="DCA15" s="2538"/>
      <c r="DCB15" s="2538"/>
      <c r="DCC15" s="2538"/>
      <c r="DCD15" s="2538"/>
      <c r="DCE15" s="2538"/>
      <c r="DCF15" s="2538"/>
      <c r="DCG15" s="2538"/>
      <c r="DCH15" s="2538"/>
      <c r="DCI15" s="2538"/>
      <c r="DCJ15" s="2538"/>
      <c r="DCK15" s="2538"/>
      <c r="DCL15" s="2538"/>
      <c r="DCM15" s="2538"/>
      <c r="DCN15" s="2538"/>
      <c r="DCO15" s="2538"/>
      <c r="DCP15" s="2538"/>
      <c r="DCQ15" s="2538"/>
      <c r="DCR15" s="2538"/>
      <c r="DCS15" s="2538"/>
      <c r="DCT15" s="2538"/>
      <c r="DCU15" s="2538"/>
      <c r="DCV15" s="2538"/>
      <c r="DCW15" s="2538"/>
      <c r="DCX15" s="2538"/>
      <c r="DCY15" s="2538"/>
      <c r="DCZ15" s="2538"/>
      <c r="DDA15" s="2538"/>
      <c r="DDB15" s="2538"/>
      <c r="DDC15" s="2538"/>
      <c r="DDD15" s="2538"/>
      <c r="DDE15" s="2538"/>
      <c r="DDF15" s="2538"/>
      <c r="DDG15" s="2538"/>
      <c r="DDH15" s="2538"/>
      <c r="DDI15" s="2538"/>
      <c r="DDJ15" s="2538"/>
      <c r="DDK15" s="2538"/>
      <c r="DDL15" s="2538"/>
      <c r="DDM15" s="2538"/>
      <c r="DDN15" s="2538"/>
      <c r="DDO15" s="2538"/>
      <c r="DDP15" s="2538"/>
      <c r="DDQ15" s="2538"/>
      <c r="DDR15" s="2538"/>
      <c r="DDS15" s="2538"/>
      <c r="DDT15" s="2538"/>
      <c r="DDU15" s="2538"/>
      <c r="DDV15" s="2538"/>
      <c r="DDW15" s="2538"/>
      <c r="DDX15" s="2538"/>
      <c r="DDY15" s="2538"/>
      <c r="DDZ15" s="2538"/>
      <c r="DEA15" s="2538"/>
      <c r="DEB15" s="2538"/>
      <c r="DEC15" s="2538"/>
      <c r="DED15" s="2538"/>
      <c r="DEE15" s="2538"/>
      <c r="DEF15" s="2538"/>
      <c r="DEG15" s="2538"/>
      <c r="DEH15" s="2538"/>
      <c r="DEI15" s="2538"/>
      <c r="DEJ15" s="2538"/>
      <c r="DEK15" s="2538"/>
      <c r="DEL15" s="2538"/>
      <c r="DEM15" s="2538"/>
      <c r="DEN15" s="2538"/>
      <c r="DEO15" s="2538"/>
      <c r="DEP15" s="2538"/>
      <c r="DEQ15" s="2538"/>
      <c r="DER15" s="2538"/>
      <c r="DES15" s="2538"/>
      <c r="DET15" s="2538"/>
      <c r="DEU15" s="2538"/>
      <c r="DEV15" s="2538"/>
      <c r="DEW15" s="2538"/>
      <c r="DEX15" s="2538"/>
      <c r="DEY15" s="2538"/>
      <c r="DEZ15" s="2538"/>
      <c r="DFA15" s="2538"/>
      <c r="DFB15" s="2538"/>
      <c r="DFC15" s="2538"/>
      <c r="DFD15" s="2538"/>
      <c r="DFE15" s="2538"/>
      <c r="DFF15" s="2538"/>
      <c r="DFG15" s="2538"/>
      <c r="DFH15" s="2538"/>
      <c r="DFI15" s="2538"/>
      <c r="DFJ15" s="2538"/>
      <c r="DFK15" s="2538"/>
      <c r="DFL15" s="2538"/>
      <c r="DFM15" s="2538"/>
      <c r="DFN15" s="2538"/>
      <c r="DFO15" s="2538"/>
      <c r="DFP15" s="2538"/>
      <c r="DFQ15" s="2538"/>
      <c r="DFR15" s="2538"/>
      <c r="DFS15" s="2538"/>
      <c r="DFT15" s="2538"/>
      <c r="DFU15" s="2538"/>
      <c r="DFV15" s="2538"/>
      <c r="DFW15" s="2538"/>
      <c r="DFX15" s="2538"/>
      <c r="DFY15" s="2538"/>
      <c r="DFZ15" s="2538"/>
      <c r="DGA15" s="2538"/>
      <c r="DGB15" s="2538"/>
      <c r="DGC15" s="2538"/>
      <c r="DGD15" s="2538"/>
      <c r="DGE15" s="2538"/>
      <c r="DGF15" s="2538"/>
      <c r="DGG15" s="2538"/>
      <c r="DGH15" s="2538"/>
      <c r="DGI15" s="2538"/>
      <c r="DGJ15" s="2538"/>
      <c r="DGK15" s="2538"/>
      <c r="DGL15" s="2538"/>
      <c r="DGM15" s="2538"/>
      <c r="DGN15" s="2538"/>
      <c r="DGO15" s="2538"/>
      <c r="DGP15" s="2538"/>
      <c r="DGQ15" s="2538"/>
      <c r="DGR15" s="2538"/>
      <c r="DGS15" s="2538"/>
      <c r="DGT15" s="2538"/>
      <c r="DGU15" s="2538"/>
      <c r="DGV15" s="2538"/>
      <c r="DGW15" s="2538"/>
      <c r="DGX15" s="2538"/>
      <c r="DGY15" s="2538"/>
      <c r="DGZ15" s="2538"/>
      <c r="DHA15" s="2538"/>
      <c r="DHB15" s="2538"/>
      <c r="DHC15" s="2538"/>
      <c r="DHD15" s="2538"/>
      <c r="DHE15" s="2538"/>
      <c r="DHF15" s="2538"/>
      <c r="DHG15" s="2538"/>
      <c r="DHH15" s="2538"/>
      <c r="DHI15" s="2538"/>
      <c r="DHJ15" s="2538"/>
      <c r="DHK15" s="2538"/>
      <c r="DHL15" s="2538"/>
      <c r="DHM15" s="2538"/>
      <c r="DHN15" s="2538"/>
      <c r="DHO15" s="2538"/>
      <c r="DHP15" s="2538"/>
      <c r="DHQ15" s="2538"/>
      <c r="DHR15" s="2538"/>
      <c r="DHS15" s="2538"/>
      <c r="DHT15" s="2538"/>
      <c r="DHU15" s="2538"/>
      <c r="DHV15" s="2538"/>
      <c r="DHW15" s="2538"/>
      <c r="DHX15" s="2538"/>
      <c r="DHY15" s="2538"/>
      <c r="DHZ15" s="2538"/>
      <c r="DIA15" s="2538"/>
      <c r="DIB15" s="2538"/>
      <c r="DIC15" s="2538"/>
      <c r="DID15" s="2538"/>
      <c r="DIE15" s="2538"/>
      <c r="DIF15" s="2538"/>
      <c r="DIG15" s="2538"/>
      <c r="DIH15" s="2538"/>
      <c r="DII15" s="2538"/>
      <c r="DIJ15" s="2538"/>
      <c r="DIK15" s="2538"/>
      <c r="DIL15" s="2538"/>
      <c r="DIM15" s="2538"/>
      <c r="DIN15" s="2538"/>
      <c r="DIO15" s="2538"/>
      <c r="DIP15" s="2538"/>
      <c r="DIQ15" s="2538"/>
      <c r="DIR15" s="2538"/>
      <c r="DIS15" s="2538"/>
      <c r="DIT15" s="2538"/>
      <c r="DIU15" s="2538"/>
      <c r="DIV15" s="2538"/>
      <c r="DIW15" s="2538"/>
      <c r="DIX15" s="2538"/>
      <c r="DIY15" s="2538"/>
      <c r="DIZ15" s="2538"/>
      <c r="DJA15" s="2538"/>
      <c r="DJB15" s="2538"/>
      <c r="DJC15" s="2538"/>
      <c r="DJD15" s="2538"/>
      <c r="DJE15" s="2538"/>
      <c r="DJF15" s="2538"/>
      <c r="DJG15" s="2538"/>
      <c r="DJH15" s="2538"/>
      <c r="DJI15" s="2538"/>
      <c r="DJJ15" s="2538"/>
      <c r="DJK15" s="2538"/>
      <c r="DJL15" s="2538"/>
      <c r="DJM15" s="2538"/>
      <c r="DJN15" s="2538"/>
      <c r="DJO15" s="2538"/>
      <c r="DJP15" s="2538"/>
      <c r="DJQ15" s="2538"/>
      <c r="DJR15" s="2538"/>
      <c r="DJS15" s="2538"/>
      <c r="DJT15" s="2538"/>
      <c r="DJU15" s="2538"/>
      <c r="DJV15" s="2538"/>
      <c r="DJW15" s="2538"/>
      <c r="DJX15" s="2538"/>
      <c r="DJY15" s="2538"/>
      <c r="DJZ15" s="2538"/>
      <c r="DKA15" s="2538"/>
      <c r="DKB15" s="2538"/>
      <c r="DKC15" s="2538"/>
      <c r="DKD15" s="2538"/>
      <c r="DKE15" s="2538"/>
      <c r="DKF15" s="2538"/>
      <c r="DKG15" s="2538"/>
      <c r="DKH15" s="2538"/>
      <c r="DKI15" s="2538"/>
      <c r="DKJ15" s="2538"/>
      <c r="DKK15" s="2538"/>
      <c r="DKL15" s="2538"/>
      <c r="DKM15" s="2538"/>
      <c r="DKN15" s="2538"/>
      <c r="DKO15" s="2538"/>
      <c r="DKP15" s="2538"/>
      <c r="DKQ15" s="2538"/>
      <c r="DKR15" s="2538"/>
      <c r="DKS15" s="2538"/>
      <c r="DKT15" s="2538"/>
      <c r="DKU15" s="2538"/>
      <c r="DKV15" s="2538"/>
      <c r="DKW15" s="2538"/>
      <c r="DKX15" s="2538"/>
      <c r="DKY15" s="2538"/>
      <c r="DKZ15" s="2538"/>
      <c r="DLA15" s="2538"/>
      <c r="DLB15" s="2538"/>
      <c r="DLC15" s="2538"/>
      <c r="DLD15" s="2538"/>
      <c r="DLE15" s="2538"/>
      <c r="DLF15" s="2538"/>
      <c r="DLG15" s="2538"/>
      <c r="DLH15" s="2538"/>
      <c r="DLI15" s="2538"/>
      <c r="DLJ15" s="2538"/>
      <c r="DLK15" s="2538"/>
      <c r="DLL15" s="2538"/>
      <c r="DLM15" s="2538"/>
      <c r="DLN15" s="2538"/>
      <c r="DLO15" s="2538"/>
      <c r="DLP15" s="2538"/>
      <c r="DLQ15" s="2538"/>
      <c r="DLR15" s="2538"/>
      <c r="DLS15" s="2538"/>
      <c r="DLT15" s="2538"/>
      <c r="DLU15" s="2538"/>
      <c r="DLV15" s="2538"/>
      <c r="DLW15" s="2538"/>
      <c r="DLX15" s="2538"/>
      <c r="DLY15" s="2538"/>
      <c r="DLZ15" s="2538"/>
      <c r="DMA15" s="2538"/>
      <c r="DMB15" s="2538"/>
      <c r="DMC15" s="2538"/>
      <c r="DMD15" s="2538"/>
      <c r="DME15" s="2538"/>
      <c r="DMF15" s="2538"/>
      <c r="DMG15" s="2538"/>
      <c r="DMH15" s="2538"/>
      <c r="DMI15" s="2538"/>
      <c r="DMJ15" s="2538"/>
      <c r="DMK15" s="2538"/>
      <c r="DML15" s="2538"/>
      <c r="DMM15" s="2538"/>
      <c r="DMN15" s="2538"/>
      <c r="DMO15" s="2538"/>
      <c r="DMP15" s="2538"/>
      <c r="DMQ15" s="2538"/>
      <c r="DMR15" s="2538"/>
      <c r="DMS15" s="2538"/>
      <c r="DMT15" s="2538"/>
      <c r="DMU15" s="2538"/>
      <c r="DMV15" s="2538"/>
      <c r="DMW15" s="2538"/>
      <c r="DMX15" s="2538"/>
      <c r="DMY15" s="2538"/>
      <c r="DMZ15" s="2538"/>
      <c r="DNA15" s="2538"/>
      <c r="DNB15" s="2538"/>
      <c r="DNC15" s="2538"/>
      <c r="DND15" s="2538"/>
      <c r="DNE15" s="2538"/>
      <c r="DNF15" s="2538"/>
      <c r="DNG15" s="2538"/>
      <c r="DNH15" s="2538"/>
      <c r="DNI15" s="2538"/>
      <c r="DNJ15" s="2538"/>
      <c r="DNK15" s="2538"/>
      <c r="DNL15" s="2538"/>
      <c r="DNM15" s="2538"/>
      <c r="DNN15" s="2538"/>
      <c r="DNO15" s="2538"/>
      <c r="DNP15" s="2538"/>
      <c r="DNQ15" s="2538"/>
      <c r="DNR15" s="2538"/>
      <c r="DNS15" s="2538"/>
      <c r="DNT15" s="2538"/>
      <c r="DNU15" s="2538"/>
      <c r="DNV15" s="2538"/>
      <c r="DNW15" s="2538"/>
      <c r="DNX15" s="2538"/>
      <c r="DNY15" s="2538"/>
      <c r="DNZ15" s="2538"/>
      <c r="DOA15" s="2538"/>
      <c r="DOB15" s="2538"/>
      <c r="DOC15" s="2538"/>
      <c r="DOD15" s="2538"/>
      <c r="DOE15" s="2538"/>
      <c r="DOF15" s="2538"/>
      <c r="DOG15" s="2538"/>
      <c r="DOH15" s="2538"/>
      <c r="DOI15" s="2538"/>
      <c r="DOJ15" s="2538"/>
      <c r="DOK15" s="2538"/>
      <c r="DOL15" s="2538"/>
      <c r="DOM15" s="2538"/>
      <c r="DON15" s="2538"/>
      <c r="DOO15" s="2538"/>
      <c r="DOP15" s="2538"/>
      <c r="DOQ15" s="2538"/>
      <c r="DOR15" s="2538"/>
      <c r="DOS15" s="2538"/>
      <c r="DOT15" s="2538"/>
      <c r="DOU15" s="2538"/>
      <c r="DOV15" s="2538"/>
      <c r="DOW15" s="2538"/>
      <c r="DOX15" s="2538"/>
      <c r="DOY15" s="2538"/>
      <c r="DOZ15" s="2538"/>
      <c r="DPA15" s="2538"/>
      <c r="DPB15" s="2538"/>
      <c r="DPC15" s="2538"/>
      <c r="DPD15" s="2538"/>
      <c r="DPE15" s="2538"/>
      <c r="DPF15" s="2538"/>
      <c r="DPG15" s="2538"/>
      <c r="DPH15" s="2538"/>
      <c r="DPI15" s="2538"/>
      <c r="DPJ15" s="2538"/>
      <c r="DPK15" s="2538"/>
      <c r="DPL15" s="2538"/>
      <c r="DPM15" s="2538"/>
      <c r="DPN15" s="2538"/>
      <c r="DPO15" s="2538"/>
      <c r="DPP15" s="2538"/>
      <c r="DPQ15" s="2538"/>
      <c r="DPR15" s="2538"/>
      <c r="DPS15" s="2538"/>
      <c r="DPT15" s="2538"/>
      <c r="DPU15" s="2538"/>
      <c r="DPV15" s="2538"/>
      <c r="DPW15" s="2538"/>
      <c r="DPX15" s="2538"/>
      <c r="DPY15" s="2538"/>
      <c r="DPZ15" s="2538"/>
      <c r="DQA15" s="2538"/>
      <c r="DQB15" s="2538"/>
      <c r="DQC15" s="2538"/>
      <c r="DQD15" s="2538"/>
      <c r="DQE15" s="2538"/>
      <c r="DQF15" s="2538"/>
      <c r="DQG15" s="2538"/>
      <c r="DQH15" s="2538"/>
      <c r="DQI15" s="2538"/>
      <c r="DQJ15" s="2538"/>
      <c r="DQK15" s="2538"/>
      <c r="DQL15" s="2538"/>
      <c r="DQM15" s="2538"/>
      <c r="DQN15" s="2538"/>
      <c r="DQO15" s="2538"/>
      <c r="DQP15" s="2538"/>
      <c r="DQQ15" s="2538"/>
      <c r="DQR15" s="2538"/>
      <c r="DQS15" s="2538"/>
      <c r="DQT15" s="2538"/>
      <c r="DQU15" s="2538"/>
      <c r="DQV15" s="2538"/>
      <c r="DQW15" s="2538"/>
      <c r="DQX15" s="2538"/>
      <c r="DQY15" s="2538"/>
      <c r="DQZ15" s="2538"/>
      <c r="DRA15" s="2538"/>
      <c r="DRB15" s="2538"/>
      <c r="DRC15" s="2538"/>
      <c r="DRD15" s="2538"/>
      <c r="DRE15" s="2538"/>
      <c r="DRF15" s="2538"/>
      <c r="DRG15" s="2538"/>
      <c r="DRH15" s="2538"/>
      <c r="DRI15" s="2538"/>
      <c r="DRJ15" s="2538"/>
      <c r="DRK15" s="2538"/>
      <c r="DRL15" s="2538"/>
      <c r="DRM15" s="2538"/>
      <c r="DRN15" s="2538"/>
      <c r="DRO15" s="2538"/>
      <c r="DRP15" s="2538"/>
      <c r="DRQ15" s="2538"/>
      <c r="DRR15" s="2538"/>
      <c r="DRS15" s="2538"/>
      <c r="DRT15" s="2538"/>
      <c r="DRU15" s="2538"/>
      <c r="DRV15" s="2538"/>
      <c r="DRW15" s="2538"/>
      <c r="DRX15" s="2538"/>
      <c r="DRY15" s="2538"/>
      <c r="DRZ15" s="2538"/>
      <c r="DSA15" s="2538"/>
      <c r="DSB15" s="2538"/>
      <c r="DSC15" s="2538"/>
      <c r="DSD15" s="2538"/>
      <c r="DSE15" s="2538"/>
      <c r="DSF15" s="2538"/>
      <c r="DSG15" s="2538"/>
      <c r="DSH15" s="2538"/>
      <c r="DSI15" s="2538"/>
      <c r="DSJ15" s="2538"/>
      <c r="DSK15" s="2538"/>
      <c r="DSL15" s="2538"/>
      <c r="DSM15" s="2538"/>
      <c r="DSN15" s="2538"/>
      <c r="DSO15" s="2538"/>
      <c r="DSP15" s="2538"/>
      <c r="DSQ15" s="2538"/>
      <c r="DSR15" s="2538"/>
      <c r="DSS15" s="2538"/>
      <c r="DST15" s="2538"/>
      <c r="DSU15" s="2538"/>
      <c r="DSV15" s="2538"/>
      <c r="DSW15" s="2538"/>
      <c r="DSX15" s="2538"/>
      <c r="DSY15" s="2538"/>
      <c r="DSZ15" s="2538"/>
      <c r="DTA15" s="2538"/>
      <c r="DTB15" s="2538"/>
      <c r="DTC15" s="2538"/>
      <c r="DTD15" s="2538"/>
      <c r="DTE15" s="2538"/>
      <c r="DTF15" s="2538"/>
      <c r="DTG15" s="2538"/>
      <c r="DTH15" s="2538"/>
      <c r="DTI15" s="2538"/>
      <c r="DTJ15" s="2538"/>
      <c r="DTK15" s="2538"/>
      <c r="DTL15" s="2538"/>
      <c r="DTM15" s="2538"/>
      <c r="DTN15" s="2538"/>
      <c r="DTO15" s="2538"/>
      <c r="DTP15" s="2538"/>
      <c r="DTQ15" s="2538"/>
      <c r="DTR15" s="2538"/>
      <c r="DTS15" s="2538"/>
      <c r="DTT15" s="2538"/>
      <c r="DTU15" s="2538"/>
      <c r="DTV15" s="2538"/>
      <c r="DTW15" s="2538"/>
      <c r="DTX15" s="2538"/>
      <c r="DTY15" s="2538"/>
      <c r="DTZ15" s="2538"/>
      <c r="DUA15" s="2538"/>
      <c r="DUB15" s="2538"/>
      <c r="DUC15" s="2538"/>
      <c r="DUD15" s="2538"/>
      <c r="DUE15" s="2538"/>
      <c r="DUF15" s="2538"/>
      <c r="DUG15" s="2538"/>
      <c r="DUH15" s="2538"/>
      <c r="DUI15" s="2538"/>
      <c r="DUJ15" s="2538"/>
      <c r="DUK15" s="2538"/>
      <c r="DUL15" s="2538"/>
      <c r="DUM15" s="2538"/>
      <c r="DUN15" s="2538"/>
      <c r="DUO15" s="2538"/>
      <c r="DUP15" s="2538"/>
      <c r="DUQ15" s="2538"/>
      <c r="DUR15" s="2538"/>
      <c r="DUS15" s="2538"/>
      <c r="DUT15" s="2538"/>
      <c r="DUU15" s="2538"/>
      <c r="DUV15" s="2538"/>
      <c r="DUW15" s="2538"/>
      <c r="DUX15" s="2538"/>
      <c r="DUY15" s="2538"/>
      <c r="DUZ15" s="2538"/>
      <c r="DVA15" s="2538"/>
      <c r="DVB15" s="2538"/>
      <c r="DVC15" s="2538"/>
      <c r="DVD15" s="2538"/>
      <c r="DVE15" s="2538"/>
      <c r="DVF15" s="2538"/>
      <c r="DVG15" s="2538"/>
      <c r="DVH15" s="2538"/>
      <c r="DVI15" s="2538"/>
      <c r="DVJ15" s="2538"/>
      <c r="DVK15" s="2538"/>
      <c r="DVL15" s="2538"/>
      <c r="DVM15" s="2538"/>
      <c r="DVN15" s="2538"/>
      <c r="DVO15" s="2538"/>
      <c r="DVP15" s="2538"/>
      <c r="DVQ15" s="2538"/>
      <c r="DVR15" s="2538"/>
      <c r="DVS15" s="2538"/>
      <c r="DVT15" s="2538"/>
      <c r="DVU15" s="2538"/>
      <c r="DVV15" s="2538"/>
      <c r="DVW15" s="2538"/>
      <c r="DVX15" s="2538"/>
      <c r="DVY15" s="2538"/>
      <c r="DVZ15" s="2538"/>
      <c r="DWA15" s="2538"/>
      <c r="DWB15" s="2538"/>
      <c r="DWC15" s="2538"/>
      <c r="DWD15" s="2538"/>
      <c r="DWE15" s="2538"/>
      <c r="DWF15" s="2538"/>
      <c r="DWG15" s="2538"/>
      <c r="DWH15" s="2538"/>
      <c r="DWI15" s="2538"/>
      <c r="DWJ15" s="2538"/>
      <c r="DWK15" s="2538"/>
      <c r="DWL15" s="2538"/>
      <c r="DWM15" s="2538"/>
      <c r="DWN15" s="2538"/>
      <c r="DWO15" s="2538"/>
      <c r="DWP15" s="2538"/>
      <c r="DWQ15" s="2538"/>
      <c r="DWR15" s="2538"/>
      <c r="DWS15" s="2538"/>
      <c r="DWT15" s="2538"/>
      <c r="DWU15" s="2538"/>
      <c r="DWV15" s="2538"/>
      <c r="DWW15" s="2538"/>
      <c r="DWX15" s="2538"/>
      <c r="DWY15" s="2538"/>
      <c r="DWZ15" s="2538"/>
      <c r="DXA15" s="2538"/>
      <c r="DXB15" s="2538"/>
      <c r="DXC15" s="2538"/>
      <c r="DXD15" s="2538"/>
      <c r="DXE15" s="2538"/>
      <c r="DXF15" s="2538"/>
      <c r="DXG15" s="2538"/>
      <c r="DXH15" s="2538"/>
      <c r="DXI15" s="2538"/>
      <c r="DXJ15" s="2538"/>
      <c r="DXK15" s="2538"/>
      <c r="DXL15" s="2538"/>
      <c r="DXM15" s="2538"/>
      <c r="DXN15" s="2538"/>
      <c r="DXO15" s="2538"/>
      <c r="DXP15" s="2538"/>
      <c r="DXQ15" s="2538"/>
      <c r="DXR15" s="2538"/>
      <c r="DXS15" s="2538"/>
      <c r="DXT15" s="2538"/>
      <c r="DXU15" s="2538"/>
      <c r="DXV15" s="2538"/>
      <c r="DXW15" s="2538"/>
      <c r="DXX15" s="2538"/>
      <c r="DXY15" s="2538"/>
      <c r="DXZ15" s="2538"/>
      <c r="DYA15" s="2538"/>
      <c r="DYB15" s="2538"/>
      <c r="DYC15" s="2538"/>
      <c r="DYD15" s="2538"/>
      <c r="DYE15" s="2538"/>
      <c r="DYF15" s="2538"/>
      <c r="DYG15" s="2538"/>
      <c r="DYH15" s="2538"/>
      <c r="DYI15" s="2538"/>
      <c r="DYJ15" s="2538"/>
      <c r="DYK15" s="2538"/>
      <c r="DYL15" s="2538"/>
      <c r="DYM15" s="2538"/>
      <c r="DYN15" s="2538"/>
      <c r="DYO15" s="2538"/>
      <c r="DYP15" s="2538"/>
      <c r="DYQ15" s="2538"/>
      <c r="DYR15" s="2538"/>
      <c r="DYS15" s="2538"/>
      <c r="DYT15" s="2538"/>
      <c r="DYU15" s="2538"/>
      <c r="DYV15" s="2538"/>
      <c r="DYW15" s="2538"/>
      <c r="DYX15" s="2538"/>
      <c r="DYY15" s="2538"/>
      <c r="DYZ15" s="2538"/>
      <c r="DZA15" s="2538"/>
      <c r="DZB15" s="2538"/>
      <c r="DZC15" s="2538"/>
      <c r="DZD15" s="2538"/>
      <c r="DZE15" s="2538"/>
      <c r="DZF15" s="2538"/>
      <c r="DZG15" s="2538"/>
      <c r="DZH15" s="2538"/>
      <c r="DZI15" s="2538"/>
      <c r="DZJ15" s="2538"/>
      <c r="DZK15" s="2538"/>
      <c r="DZL15" s="2538"/>
      <c r="DZM15" s="2538"/>
      <c r="DZN15" s="2538"/>
      <c r="DZO15" s="2538"/>
      <c r="DZP15" s="2538"/>
      <c r="DZQ15" s="2538"/>
      <c r="DZR15" s="2538"/>
      <c r="DZS15" s="2538"/>
      <c r="DZT15" s="2538"/>
      <c r="DZU15" s="2538"/>
      <c r="DZV15" s="2538"/>
      <c r="DZW15" s="2538"/>
      <c r="DZX15" s="2538"/>
      <c r="DZY15" s="2538"/>
      <c r="DZZ15" s="2538"/>
      <c r="EAA15" s="2538"/>
      <c r="EAB15" s="2538"/>
      <c r="EAC15" s="2538"/>
      <c r="EAD15" s="2538"/>
      <c r="EAE15" s="2538"/>
      <c r="EAF15" s="2538"/>
      <c r="EAG15" s="2538"/>
      <c r="EAH15" s="2538"/>
      <c r="EAI15" s="2538"/>
      <c r="EAJ15" s="2538"/>
      <c r="EAK15" s="2538"/>
      <c r="EAL15" s="2538"/>
      <c r="EAM15" s="2538"/>
      <c r="EAN15" s="2538"/>
      <c r="EAO15" s="2538"/>
      <c r="EAP15" s="2538"/>
      <c r="EAQ15" s="2538"/>
      <c r="EAR15" s="2538"/>
      <c r="EAS15" s="2538"/>
      <c r="EAT15" s="2538"/>
      <c r="EAU15" s="2538"/>
      <c r="EAV15" s="2538"/>
      <c r="EAW15" s="2538"/>
      <c r="EAX15" s="2538"/>
      <c r="EAY15" s="2538"/>
      <c r="EAZ15" s="2538"/>
      <c r="EBA15" s="2538"/>
      <c r="EBB15" s="2538"/>
      <c r="EBC15" s="2538"/>
      <c r="EBD15" s="2538"/>
      <c r="EBE15" s="2538"/>
      <c r="EBF15" s="2538"/>
      <c r="EBG15" s="2538"/>
      <c r="EBH15" s="2538"/>
      <c r="EBI15" s="2538"/>
      <c r="EBJ15" s="2538"/>
      <c r="EBK15" s="2538"/>
      <c r="EBL15" s="2538"/>
      <c r="EBM15" s="2538"/>
      <c r="EBN15" s="2538"/>
      <c r="EBO15" s="2538"/>
      <c r="EBP15" s="2538"/>
      <c r="EBQ15" s="2538"/>
      <c r="EBR15" s="2538"/>
      <c r="EBS15" s="2538"/>
      <c r="EBT15" s="2538"/>
      <c r="EBU15" s="2538"/>
      <c r="EBV15" s="2538"/>
      <c r="EBW15" s="2538"/>
      <c r="EBX15" s="2538"/>
      <c r="EBY15" s="2538"/>
      <c r="EBZ15" s="2538"/>
      <c r="ECA15" s="2538"/>
      <c r="ECB15" s="2538"/>
      <c r="ECC15" s="2538"/>
      <c r="ECD15" s="2538"/>
      <c r="ECE15" s="2538"/>
      <c r="ECF15" s="2538"/>
      <c r="ECG15" s="2538"/>
      <c r="ECH15" s="2538"/>
      <c r="ECI15" s="2538"/>
      <c r="ECJ15" s="2538"/>
      <c r="ECK15" s="2538"/>
      <c r="ECL15" s="2538"/>
      <c r="ECM15" s="2538"/>
      <c r="ECN15" s="2538"/>
      <c r="ECO15" s="2538"/>
      <c r="ECP15" s="2538"/>
      <c r="ECQ15" s="2538"/>
      <c r="ECR15" s="2538"/>
      <c r="ECS15" s="2538"/>
      <c r="ECT15" s="2538"/>
      <c r="ECU15" s="2538"/>
      <c r="ECV15" s="2538"/>
      <c r="ECW15" s="2538"/>
      <c r="ECX15" s="2538"/>
      <c r="ECY15" s="2538"/>
      <c r="ECZ15" s="2538"/>
      <c r="EDA15" s="2538"/>
      <c r="EDB15" s="2538"/>
      <c r="EDC15" s="2538"/>
      <c r="EDD15" s="2538"/>
      <c r="EDE15" s="2538"/>
      <c r="EDF15" s="2538"/>
      <c r="EDG15" s="2538"/>
      <c r="EDH15" s="2538"/>
      <c r="EDI15" s="2538"/>
      <c r="EDJ15" s="2538"/>
      <c r="EDK15" s="2538"/>
      <c r="EDL15" s="2538"/>
      <c r="EDM15" s="2538"/>
      <c r="EDN15" s="2538"/>
      <c r="EDO15" s="2538"/>
      <c r="EDP15" s="2538"/>
      <c r="EDQ15" s="2538"/>
      <c r="EDR15" s="2538"/>
      <c r="EDS15" s="2538"/>
      <c r="EDT15" s="2538"/>
      <c r="EDU15" s="2538"/>
      <c r="EDV15" s="2538"/>
      <c r="EDW15" s="2538"/>
      <c r="EDX15" s="2538"/>
      <c r="EDY15" s="2538"/>
      <c r="EDZ15" s="2538"/>
      <c r="EEA15" s="2538"/>
      <c r="EEB15" s="2538"/>
      <c r="EEC15" s="2538"/>
      <c r="EED15" s="2538"/>
      <c r="EEE15" s="2538"/>
      <c r="EEF15" s="2538"/>
      <c r="EEG15" s="2538"/>
      <c r="EEH15" s="2538"/>
      <c r="EEI15" s="2538"/>
      <c r="EEJ15" s="2538"/>
      <c r="EEK15" s="2538"/>
      <c r="EEL15" s="2538"/>
      <c r="EEM15" s="2538"/>
      <c r="EEN15" s="2538"/>
      <c r="EEO15" s="2538"/>
      <c r="EEP15" s="2538"/>
      <c r="EEQ15" s="2538"/>
      <c r="EER15" s="2538"/>
      <c r="EES15" s="2538"/>
      <c r="EET15" s="2538"/>
      <c r="EEU15" s="2538"/>
      <c r="EEV15" s="2538"/>
      <c r="EEW15" s="2538"/>
      <c r="EEX15" s="2538"/>
      <c r="EEY15" s="2538"/>
      <c r="EEZ15" s="2538"/>
      <c r="EFA15" s="2538"/>
      <c r="EFB15" s="2538"/>
      <c r="EFC15" s="2538"/>
      <c r="EFD15" s="2538"/>
      <c r="EFE15" s="2538"/>
      <c r="EFF15" s="2538"/>
      <c r="EFG15" s="2538"/>
      <c r="EFH15" s="2538"/>
      <c r="EFI15" s="2538"/>
      <c r="EFJ15" s="2538"/>
      <c r="EFK15" s="2538"/>
      <c r="EFL15" s="2538"/>
      <c r="EFM15" s="2538"/>
      <c r="EFN15" s="2538"/>
      <c r="EFO15" s="2538"/>
      <c r="EFP15" s="2538"/>
      <c r="EFQ15" s="2538"/>
      <c r="EFR15" s="2538"/>
      <c r="EFS15" s="2538"/>
      <c r="EFT15" s="2538"/>
      <c r="EFU15" s="2538"/>
      <c r="EFV15" s="2538"/>
      <c r="EFW15" s="2538"/>
      <c r="EFX15" s="2538"/>
      <c r="EFY15" s="2538"/>
      <c r="EFZ15" s="2538"/>
      <c r="EGA15" s="2538"/>
      <c r="EGB15" s="2538"/>
      <c r="EGC15" s="2538"/>
      <c r="EGD15" s="2538"/>
      <c r="EGE15" s="2538"/>
      <c r="EGF15" s="2538"/>
      <c r="EGG15" s="2538"/>
      <c r="EGH15" s="2538"/>
      <c r="EGI15" s="2538"/>
      <c r="EGJ15" s="2538"/>
      <c r="EGK15" s="2538"/>
      <c r="EGL15" s="2538"/>
      <c r="EGM15" s="2538"/>
      <c r="EGN15" s="2538"/>
      <c r="EGO15" s="2538"/>
      <c r="EGP15" s="2538"/>
      <c r="EGQ15" s="2538"/>
      <c r="EGR15" s="2538"/>
      <c r="EGS15" s="2538"/>
      <c r="EGT15" s="2538"/>
      <c r="EGU15" s="2538"/>
      <c r="EGV15" s="2538"/>
      <c r="EGW15" s="2538"/>
      <c r="EGX15" s="2538"/>
      <c r="EGY15" s="2538"/>
      <c r="EGZ15" s="2538"/>
      <c r="EHA15" s="2538"/>
      <c r="EHB15" s="2538"/>
      <c r="EHC15" s="2538"/>
      <c r="EHD15" s="2538"/>
      <c r="EHE15" s="2538"/>
      <c r="EHF15" s="2538"/>
      <c r="EHG15" s="2538"/>
      <c r="EHH15" s="2538"/>
      <c r="EHI15" s="2538"/>
      <c r="EHJ15" s="2538"/>
      <c r="EHK15" s="2538"/>
      <c r="EHL15" s="2538"/>
      <c r="EHM15" s="2538"/>
      <c r="EHN15" s="2538"/>
      <c r="EHO15" s="2538"/>
      <c r="EHP15" s="2538"/>
      <c r="EHQ15" s="2538"/>
      <c r="EHR15" s="2538"/>
      <c r="EHS15" s="2538"/>
      <c r="EHT15" s="2538"/>
      <c r="EHU15" s="2538"/>
      <c r="EHV15" s="2538"/>
      <c r="EHW15" s="2538"/>
      <c r="EHX15" s="2538"/>
      <c r="EHY15" s="2538"/>
      <c r="EHZ15" s="2538"/>
      <c r="EIA15" s="2538"/>
      <c r="EIB15" s="2538"/>
      <c r="EIC15" s="2538"/>
      <c r="EID15" s="2538"/>
      <c r="EIE15" s="2538"/>
      <c r="EIF15" s="2538"/>
      <c r="EIG15" s="2538"/>
      <c r="EIH15" s="2538"/>
      <c r="EII15" s="2538"/>
      <c r="EIJ15" s="2538"/>
      <c r="EIK15" s="2538"/>
      <c r="EIL15" s="2538"/>
      <c r="EIM15" s="2538"/>
      <c r="EIN15" s="2538"/>
      <c r="EIO15" s="2538"/>
      <c r="EIP15" s="2538"/>
      <c r="EIQ15" s="2538"/>
      <c r="EIR15" s="2538"/>
      <c r="EIS15" s="2538"/>
      <c r="EIT15" s="2538"/>
      <c r="EIU15" s="2538"/>
      <c r="EIV15" s="2538"/>
      <c r="EIW15" s="2538"/>
      <c r="EIX15" s="2538"/>
      <c r="EIY15" s="2538"/>
      <c r="EIZ15" s="2538"/>
      <c r="EJA15" s="2538"/>
      <c r="EJB15" s="2538"/>
      <c r="EJC15" s="2538"/>
      <c r="EJD15" s="2538"/>
      <c r="EJE15" s="2538"/>
      <c r="EJF15" s="2538"/>
      <c r="EJG15" s="2538"/>
      <c r="EJH15" s="2538"/>
      <c r="EJI15" s="2538"/>
      <c r="EJJ15" s="2538"/>
      <c r="EJK15" s="2538"/>
      <c r="EJL15" s="2538"/>
      <c r="EJM15" s="2538"/>
      <c r="EJN15" s="2538"/>
      <c r="EJO15" s="2538"/>
      <c r="EJP15" s="2538"/>
      <c r="EJQ15" s="2538"/>
      <c r="EJR15" s="2538"/>
      <c r="EJS15" s="2538"/>
      <c r="EJT15" s="2538"/>
      <c r="EJU15" s="2538"/>
      <c r="EJV15" s="2538"/>
      <c r="EJW15" s="2538"/>
      <c r="EJX15" s="2538"/>
      <c r="EJY15" s="2538"/>
      <c r="EJZ15" s="2538"/>
      <c r="EKA15" s="2538"/>
      <c r="EKB15" s="2538"/>
      <c r="EKC15" s="2538"/>
      <c r="EKD15" s="2538"/>
      <c r="EKE15" s="2538"/>
      <c r="EKF15" s="2538"/>
      <c r="EKG15" s="2538"/>
      <c r="EKH15" s="2538"/>
      <c r="EKI15" s="2538"/>
      <c r="EKJ15" s="2538"/>
      <c r="EKK15" s="2538"/>
      <c r="EKL15" s="2538"/>
      <c r="EKM15" s="2538"/>
      <c r="EKN15" s="2538"/>
      <c r="EKO15" s="2538"/>
      <c r="EKP15" s="2538"/>
      <c r="EKQ15" s="2538"/>
      <c r="EKR15" s="2538"/>
      <c r="EKS15" s="2538"/>
      <c r="EKT15" s="2538"/>
      <c r="EKU15" s="2538"/>
      <c r="EKV15" s="2538"/>
      <c r="EKW15" s="2538"/>
      <c r="EKX15" s="2538"/>
      <c r="EKY15" s="2538"/>
      <c r="EKZ15" s="2538"/>
      <c r="ELA15" s="2538"/>
      <c r="ELB15" s="2538"/>
      <c r="ELC15" s="2538"/>
      <c r="ELD15" s="2538"/>
      <c r="ELE15" s="2538"/>
      <c r="ELF15" s="2538"/>
      <c r="ELG15" s="2538"/>
      <c r="ELH15" s="2538"/>
      <c r="ELI15" s="2538"/>
      <c r="ELJ15" s="2538"/>
      <c r="ELK15" s="2538"/>
      <c r="ELL15" s="2538"/>
      <c r="ELM15" s="2538"/>
      <c r="ELN15" s="2538"/>
      <c r="ELO15" s="2538"/>
      <c r="ELP15" s="2538"/>
      <c r="ELQ15" s="2538"/>
      <c r="ELR15" s="2538"/>
      <c r="ELS15" s="2538"/>
      <c r="ELT15" s="2538"/>
      <c r="ELU15" s="2538"/>
      <c r="ELV15" s="2538"/>
      <c r="ELW15" s="2538"/>
      <c r="ELX15" s="2538"/>
      <c r="ELY15" s="2538"/>
      <c r="ELZ15" s="2538"/>
      <c r="EMA15" s="2538"/>
      <c r="EMB15" s="2538"/>
      <c r="EMC15" s="2538"/>
      <c r="EMD15" s="2538"/>
      <c r="EME15" s="2538"/>
      <c r="EMF15" s="2538"/>
      <c r="EMG15" s="2538"/>
      <c r="EMH15" s="2538"/>
      <c r="EMI15" s="2538"/>
      <c r="EMJ15" s="2538"/>
      <c r="EMK15" s="2538"/>
      <c r="EML15" s="2538"/>
      <c r="EMM15" s="2538"/>
      <c r="EMN15" s="2538"/>
      <c r="EMO15" s="2538"/>
      <c r="EMP15" s="2538"/>
      <c r="EMQ15" s="2538"/>
      <c r="EMR15" s="2538"/>
      <c r="EMS15" s="2538"/>
      <c r="EMT15" s="2538"/>
      <c r="EMU15" s="2538"/>
      <c r="EMV15" s="2538"/>
      <c r="EMW15" s="2538"/>
      <c r="EMX15" s="2538"/>
      <c r="EMY15" s="2538"/>
      <c r="EMZ15" s="2538"/>
      <c r="ENA15" s="2538"/>
      <c r="ENB15" s="2538"/>
      <c r="ENC15" s="2538"/>
      <c r="END15" s="2538"/>
      <c r="ENE15" s="2538"/>
      <c r="ENF15" s="2538"/>
      <c r="ENG15" s="2538"/>
      <c r="ENH15" s="2538"/>
      <c r="ENI15" s="2538"/>
      <c r="ENJ15" s="2538"/>
      <c r="ENK15" s="2538"/>
      <c r="ENL15" s="2538"/>
      <c r="ENM15" s="2538"/>
      <c r="ENN15" s="2538"/>
      <c r="ENO15" s="2538"/>
      <c r="ENP15" s="2538"/>
      <c r="ENQ15" s="2538"/>
      <c r="ENR15" s="2538"/>
      <c r="ENS15" s="2538"/>
      <c r="ENT15" s="2538"/>
      <c r="ENU15" s="2538"/>
      <c r="ENV15" s="2538"/>
      <c r="ENW15" s="2538"/>
      <c r="ENX15" s="2538"/>
      <c r="ENY15" s="2538"/>
      <c r="ENZ15" s="2538"/>
      <c r="EOA15" s="2538"/>
      <c r="EOB15" s="2538"/>
      <c r="EOC15" s="2538"/>
      <c r="EOD15" s="2538"/>
      <c r="EOE15" s="2538"/>
      <c r="EOF15" s="2538"/>
      <c r="EOG15" s="2538"/>
      <c r="EOH15" s="2538"/>
      <c r="EOI15" s="2538"/>
      <c r="EOJ15" s="2538"/>
      <c r="EOK15" s="2538"/>
      <c r="EOL15" s="2538"/>
      <c r="EOM15" s="2538"/>
      <c r="EON15" s="2538"/>
      <c r="EOO15" s="2538"/>
      <c r="EOP15" s="2538"/>
      <c r="EOQ15" s="2538"/>
      <c r="EOR15" s="2538"/>
      <c r="EOS15" s="2538"/>
      <c r="EOT15" s="2538"/>
      <c r="EOU15" s="2538"/>
      <c r="EOV15" s="2538"/>
      <c r="EOW15" s="2538"/>
      <c r="EOX15" s="2538"/>
      <c r="EOY15" s="2538"/>
      <c r="EOZ15" s="2538"/>
      <c r="EPA15" s="2538"/>
      <c r="EPB15" s="2538"/>
      <c r="EPC15" s="2538"/>
      <c r="EPD15" s="2538"/>
      <c r="EPE15" s="2538"/>
      <c r="EPF15" s="2538"/>
      <c r="EPG15" s="2538"/>
      <c r="EPH15" s="2538"/>
      <c r="EPI15" s="2538"/>
      <c r="EPJ15" s="2538"/>
      <c r="EPK15" s="2538"/>
      <c r="EPL15" s="2538"/>
      <c r="EPM15" s="2538"/>
      <c r="EPN15" s="2538"/>
      <c r="EPO15" s="2538"/>
      <c r="EPP15" s="2538"/>
      <c r="EPQ15" s="2538"/>
      <c r="EPR15" s="2538"/>
      <c r="EPS15" s="2538"/>
      <c r="EPT15" s="2538"/>
      <c r="EPU15" s="2538"/>
      <c r="EPV15" s="2538"/>
      <c r="EPW15" s="2538"/>
      <c r="EPX15" s="2538"/>
      <c r="EPY15" s="2538"/>
      <c r="EPZ15" s="2538"/>
      <c r="EQA15" s="2538"/>
      <c r="EQB15" s="2538"/>
      <c r="EQC15" s="2538"/>
      <c r="EQD15" s="2538"/>
      <c r="EQE15" s="2538"/>
      <c r="EQF15" s="2538"/>
      <c r="EQG15" s="2538"/>
      <c r="EQH15" s="2538"/>
      <c r="EQI15" s="2538"/>
      <c r="EQJ15" s="2538"/>
      <c r="EQK15" s="2538"/>
      <c r="EQL15" s="2538"/>
      <c r="EQM15" s="2538"/>
      <c r="EQN15" s="2538"/>
      <c r="EQO15" s="2538"/>
      <c r="EQP15" s="2538"/>
      <c r="EQQ15" s="2538"/>
      <c r="EQR15" s="2538"/>
      <c r="EQS15" s="2538"/>
      <c r="EQT15" s="2538"/>
      <c r="EQU15" s="2538"/>
      <c r="EQV15" s="2538"/>
      <c r="EQW15" s="2538"/>
      <c r="EQX15" s="2538"/>
      <c r="EQY15" s="2538"/>
      <c r="EQZ15" s="2538"/>
      <c r="ERA15" s="2538"/>
      <c r="ERB15" s="2538"/>
      <c r="ERC15" s="2538"/>
      <c r="ERD15" s="2538"/>
      <c r="ERE15" s="2538"/>
      <c r="ERF15" s="2538"/>
      <c r="ERG15" s="2538"/>
      <c r="ERH15" s="2538"/>
      <c r="ERI15" s="2538"/>
      <c r="ERJ15" s="2538"/>
      <c r="ERK15" s="2538"/>
      <c r="ERL15" s="2538"/>
      <c r="ERM15" s="2538"/>
      <c r="ERN15" s="2538"/>
      <c r="ERO15" s="2538"/>
      <c r="ERP15" s="2538"/>
      <c r="ERQ15" s="2538"/>
      <c r="ERR15" s="2538"/>
      <c r="ERS15" s="2538"/>
      <c r="ERT15" s="2538"/>
      <c r="ERU15" s="2538"/>
      <c r="ERV15" s="2538"/>
      <c r="ERW15" s="2538"/>
      <c r="ERX15" s="2538"/>
      <c r="ERY15" s="2538"/>
      <c r="ERZ15" s="2538"/>
      <c r="ESA15" s="2538"/>
      <c r="ESB15" s="2538"/>
      <c r="ESC15" s="2538"/>
      <c r="ESD15" s="2538"/>
      <c r="ESE15" s="2538"/>
      <c r="ESF15" s="2538"/>
      <c r="ESG15" s="2538"/>
      <c r="ESH15" s="2538"/>
      <c r="ESI15" s="2538"/>
      <c r="ESJ15" s="2538"/>
      <c r="ESK15" s="2538"/>
      <c r="ESL15" s="2538"/>
      <c r="ESM15" s="2538"/>
      <c r="ESN15" s="2538"/>
      <c r="ESO15" s="2538"/>
      <c r="ESP15" s="2538"/>
      <c r="ESQ15" s="2538"/>
      <c r="ESR15" s="2538"/>
      <c r="ESS15" s="2538"/>
      <c r="EST15" s="2538"/>
      <c r="ESU15" s="2538"/>
      <c r="ESV15" s="2538"/>
      <c r="ESW15" s="2538"/>
      <c r="ESX15" s="2538"/>
      <c r="ESY15" s="2538"/>
      <c r="ESZ15" s="2538"/>
      <c r="ETA15" s="2538"/>
      <c r="ETB15" s="2538"/>
      <c r="ETC15" s="2538"/>
      <c r="ETD15" s="2538"/>
      <c r="ETE15" s="2538"/>
      <c r="ETF15" s="2538"/>
      <c r="ETG15" s="2538"/>
      <c r="ETH15" s="2538"/>
      <c r="ETI15" s="2538"/>
      <c r="ETJ15" s="2538"/>
      <c r="ETK15" s="2538"/>
      <c r="ETL15" s="2538"/>
      <c r="ETM15" s="2538"/>
      <c r="ETN15" s="2538"/>
      <c r="ETO15" s="2538"/>
      <c r="ETP15" s="2538"/>
      <c r="ETQ15" s="2538"/>
      <c r="ETR15" s="2538"/>
      <c r="ETS15" s="2538"/>
      <c r="ETT15" s="2538"/>
      <c r="ETU15" s="2538"/>
      <c r="ETV15" s="2538"/>
      <c r="ETW15" s="2538"/>
      <c r="ETX15" s="2538"/>
      <c r="ETY15" s="2538"/>
      <c r="ETZ15" s="2538"/>
      <c r="EUA15" s="2538"/>
      <c r="EUB15" s="2538"/>
      <c r="EUC15" s="2538"/>
      <c r="EUD15" s="2538"/>
      <c r="EUE15" s="2538"/>
      <c r="EUF15" s="2538"/>
      <c r="EUG15" s="2538"/>
      <c r="EUH15" s="2538"/>
      <c r="EUI15" s="2538"/>
      <c r="EUJ15" s="2538"/>
      <c r="EUK15" s="2538"/>
      <c r="EUL15" s="2538"/>
      <c r="EUM15" s="2538"/>
      <c r="EUN15" s="2538"/>
      <c r="EUO15" s="2538"/>
      <c r="EUP15" s="2538"/>
      <c r="EUQ15" s="2538"/>
      <c r="EUR15" s="2538"/>
      <c r="EUS15" s="2538"/>
      <c r="EUT15" s="2538"/>
      <c r="EUU15" s="2538"/>
      <c r="EUV15" s="2538"/>
      <c r="EUW15" s="2538"/>
      <c r="EUX15" s="2538"/>
      <c r="EUY15" s="2538"/>
      <c r="EUZ15" s="2538"/>
      <c r="EVA15" s="2538"/>
      <c r="EVB15" s="2538"/>
      <c r="EVC15" s="2538"/>
      <c r="EVD15" s="2538"/>
      <c r="EVE15" s="2538"/>
      <c r="EVF15" s="2538"/>
      <c r="EVG15" s="2538"/>
      <c r="EVH15" s="2538"/>
      <c r="EVI15" s="2538"/>
      <c r="EVJ15" s="2538"/>
      <c r="EVK15" s="2538"/>
      <c r="EVL15" s="2538"/>
      <c r="EVM15" s="2538"/>
      <c r="EVN15" s="2538"/>
      <c r="EVO15" s="2538"/>
      <c r="EVP15" s="2538"/>
      <c r="EVQ15" s="2538"/>
      <c r="EVR15" s="2538"/>
      <c r="EVS15" s="2538"/>
      <c r="EVT15" s="2538"/>
      <c r="EVU15" s="2538"/>
      <c r="EVV15" s="2538"/>
      <c r="EVW15" s="2538"/>
      <c r="EVX15" s="2538"/>
      <c r="EVY15" s="2538"/>
      <c r="EVZ15" s="2538"/>
      <c r="EWA15" s="2538"/>
      <c r="EWB15" s="2538"/>
      <c r="EWC15" s="2538"/>
      <c r="EWD15" s="2538"/>
      <c r="EWE15" s="2538"/>
      <c r="EWF15" s="2538"/>
      <c r="EWG15" s="2538"/>
      <c r="EWH15" s="2538"/>
      <c r="EWI15" s="2538"/>
      <c r="EWJ15" s="2538"/>
      <c r="EWK15" s="2538"/>
      <c r="EWL15" s="2538"/>
      <c r="EWM15" s="2538"/>
      <c r="EWN15" s="2538"/>
      <c r="EWO15" s="2538"/>
      <c r="EWP15" s="2538"/>
      <c r="EWQ15" s="2538"/>
      <c r="EWR15" s="2538"/>
      <c r="EWS15" s="2538"/>
      <c r="EWT15" s="2538"/>
      <c r="EWU15" s="2538"/>
      <c r="EWV15" s="2538"/>
      <c r="EWW15" s="2538"/>
      <c r="EWX15" s="2538"/>
      <c r="EWY15" s="2538"/>
      <c r="EWZ15" s="2538"/>
      <c r="EXA15" s="2538"/>
      <c r="EXB15" s="2538"/>
      <c r="EXC15" s="2538"/>
      <c r="EXD15" s="2538"/>
      <c r="EXE15" s="2538"/>
      <c r="EXF15" s="2538"/>
      <c r="EXG15" s="2538"/>
      <c r="EXH15" s="2538"/>
      <c r="EXI15" s="2538"/>
      <c r="EXJ15" s="2538"/>
      <c r="EXK15" s="2538"/>
      <c r="EXL15" s="2538"/>
      <c r="EXM15" s="2538"/>
      <c r="EXN15" s="2538"/>
      <c r="EXO15" s="2538"/>
      <c r="EXP15" s="2538"/>
      <c r="EXQ15" s="2538"/>
      <c r="EXR15" s="2538"/>
      <c r="EXS15" s="2538"/>
      <c r="EXT15" s="2538"/>
      <c r="EXU15" s="2538"/>
      <c r="EXV15" s="2538"/>
      <c r="EXW15" s="2538"/>
      <c r="EXX15" s="2538"/>
      <c r="EXY15" s="2538"/>
      <c r="EXZ15" s="2538"/>
      <c r="EYA15" s="2538"/>
      <c r="EYB15" s="2538"/>
      <c r="EYC15" s="2538"/>
      <c r="EYD15" s="2538"/>
      <c r="EYE15" s="2538"/>
      <c r="EYF15" s="2538"/>
      <c r="EYG15" s="2538"/>
      <c r="EYH15" s="2538"/>
      <c r="EYI15" s="2538"/>
      <c r="EYJ15" s="2538"/>
      <c r="EYK15" s="2538"/>
      <c r="EYL15" s="2538"/>
      <c r="EYM15" s="2538"/>
      <c r="EYN15" s="2538"/>
      <c r="EYO15" s="2538"/>
      <c r="EYP15" s="2538"/>
      <c r="EYQ15" s="2538"/>
      <c r="EYR15" s="2538"/>
      <c r="EYS15" s="2538"/>
      <c r="EYT15" s="2538"/>
      <c r="EYU15" s="2538"/>
      <c r="EYV15" s="2538"/>
      <c r="EYW15" s="2538"/>
      <c r="EYX15" s="2538"/>
      <c r="EYY15" s="2538"/>
      <c r="EYZ15" s="2538"/>
      <c r="EZA15" s="2538"/>
      <c r="EZB15" s="2538"/>
      <c r="EZC15" s="2538"/>
      <c r="EZD15" s="2538"/>
      <c r="EZE15" s="2538"/>
      <c r="EZF15" s="2538"/>
      <c r="EZG15" s="2538"/>
      <c r="EZH15" s="2538"/>
      <c r="EZI15" s="2538"/>
      <c r="EZJ15" s="2538"/>
      <c r="EZK15" s="2538"/>
      <c r="EZL15" s="2538"/>
      <c r="EZM15" s="2538"/>
      <c r="EZN15" s="2538"/>
      <c r="EZO15" s="2538"/>
      <c r="EZP15" s="2538"/>
      <c r="EZQ15" s="2538"/>
      <c r="EZR15" s="2538"/>
      <c r="EZS15" s="2538"/>
      <c r="EZT15" s="2538"/>
      <c r="EZU15" s="2538"/>
      <c r="EZV15" s="2538"/>
      <c r="EZW15" s="2538"/>
      <c r="EZX15" s="2538"/>
      <c r="EZY15" s="2538"/>
      <c r="EZZ15" s="2538"/>
      <c r="FAA15" s="2538"/>
      <c r="FAB15" s="2538"/>
      <c r="FAC15" s="2538"/>
      <c r="FAD15" s="2538"/>
      <c r="FAE15" s="2538"/>
      <c r="FAF15" s="2538"/>
      <c r="FAG15" s="2538"/>
      <c r="FAH15" s="2538"/>
      <c r="FAI15" s="2538"/>
      <c r="FAJ15" s="2538"/>
      <c r="FAK15" s="2538"/>
      <c r="FAL15" s="2538"/>
      <c r="FAM15" s="2538"/>
      <c r="FAN15" s="2538"/>
      <c r="FAO15" s="2538"/>
      <c r="FAP15" s="2538"/>
      <c r="FAQ15" s="2538"/>
      <c r="FAR15" s="2538"/>
      <c r="FAS15" s="2538"/>
      <c r="FAT15" s="2538"/>
      <c r="FAU15" s="2538"/>
      <c r="FAV15" s="2538"/>
      <c r="FAW15" s="2538"/>
      <c r="FAX15" s="2538"/>
      <c r="FAY15" s="2538"/>
      <c r="FAZ15" s="2538"/>
      <c r="FBA15" s="2538"/>
      <c r="FBB15" s="2538"/>
      <c r="FBC15" s="2538"/>
      <c r="FBD15" s="2538"/>
      <c r="FBE15" s="2538"/>
      <c r="FBF15" s="2538"/>
      <c r="FBG15" s="2538"/>
      <c r="FBH15" s="2538"/>
      <c r="FBI15" s="2538"/>
      <c r="FBJ15" s="2538"/>
      <c r="FBK15" s="2538"/>
      <c r="FBL15" s="2538"/>
      <c r="FBM15" s="2538"/>
      <c r="FBN15" s="2538"/>
      <c r="FBO15" s="2538"/>
      <c r="FBP15" s="2538"/>
      <c r="FBQ15" s="2538"/>
      <c r="FBR15" s="2538"/>
      <c r="FBS15" s="2538"/>
      <c r="FBT15" s="2538"/>
      <c r="FBU15" s="2538"/>
      <c r="FBV15" s="2538"/>
      <c r="FBW15" s="2538"/>
      <c r="FBX15" s="2538"/>
      <c r="FBY15" s="2538"/>
      <c r="FBZ15" s="2538"/>
      <c r="FCA15" s="2538"/>
      <c r="FCB15" s="2538"/>
      <c r="FCC15" s="2538"/>
      <c r="FCD15" s="2538"/>
      <c r="FCE15" s="2538"/>
      <c r="FCF15" s="2538"/>
      <c r="FCG15" s="2538"/>
      <c r="FCH15" s="2538"/>
      <c r="FCI15" s="2538"/>
      <c r="FCJ15" s="2538"/>
      <c r="FCK15" s="2538"/>
      <c r="FCL15" s="2538"/>
      <c r="FCM15" s="2538"/>
      <c r="FCN15" s="2538"/>
      <c r="FCO15" s="2538"/>
      <c r="FCP15" s="2538"/>
      <c r="FCQ15" s="2538"/>
      <c r="FCR15" s="2538"/>
      <c r="FCS15" s="2538"/>
      <c r="FCT15" s="2538"/>
      <c r="FCU15" s="2538"/>
      <c r="FCV15" s="2538"/>
      <c r="FCW15" s="2538"/>
      <c r="FCX15" s="2538"/>
      <c r="FCY15" s="2538"/>
      <c r="FCZ15" s="2538"/>
      <c r="FDA15" s="2538"/>
      <c r="FDB15" s="2538"/>
      <c r="FDC15" s="2538"/>
      <c r="FDD15" s="2538"/>
      <c r="FDE15" s="2538"/>
      <c r="FDF15" s="2538"/>
      <c r="FDG15" s="2538"/>
      <c r="FDH15" s="2538"/>
      <c r="FDI15" s="2538"/>
      <c r="FDJ15" s="2538"/>
      <c r="FDK15" s="2538"/>
      <c r="FDL15" s="2538"/>
      <c r="FDM15" s="2538"/>
      <c r="FDN15" s="2538"/>
      <c r="FDO15" s="2538"/>
      <c r="FDP15" s="2538"/>
      <c r="FDQ15" s="2538"/>
      <c r="FDR15" s="2538"/>
      <c r="FDS15" s="2538"/>
      <c r="FDT15" s="2538"/>
      <c r="FDU15" s="2538"/>
      <c r="FDV15" s="2538"/>
      <c r="FDW15" s="2538"/>
      <c r="FDX15" s="2538"/>
      <c r="FDY15" s="2538"/>
      <c r="FDZ15" s="2538"/>
      <c r="FEA15" s="2538"/>
      <c r="FEB15" s="2538"/>
      <c r="FEC15" s="2538"/>
      <c r="FED15" s="2538"/>
      <c r="FEE15" s="2538"/>
      <c r="FEF15" s="2538"/>
      <c r="FEG15" s="2538"/>
      <c r="FEH15" s="2538"/>
      <c r="FEI15" s="2538"/>
      <c r="FEJ15" s="2538"/>
      <c r="FEK15" s="2538"/>
      <c r="FEL15" s="2538"/>
      <c r="FEM15" s="2538"/>
      <c r="FEN15" s="2538"/>
      <c r="FEO15" s="2538"/>
      <c r="FEP15" s="2538"/>
      <c r="FEQ15" s="2538"/>
      <c r="FER15" s="2538"/>
      <c r="FES15" s="2538"/>
      <c r="FET15" s="2538"/>
      <c r="FEU15" s="2538"/>
      <c r="FEV15" s="2538"/>
      <c r="FEW15" s="2538"/>
      <c r="FEX15" s="2538"/>
      <c r="FEY15" s="2538"/>
      <c r="FEZ15" s="2538"/>
      <c r="FFA15" s="2538"/>
      <c r="FFB15" s="2538"/>
      <c r="FFC15" s="2538"/>
      <c r="FFD15" s="2538"/>
      <c r="FFE15" s="2538"/>
      <c r="FFF15" s="2538"/>
      <c r="FFG15" s="2538"/>
      <c r="FFH15" s="2538"/>
      <c r="FFI15" s="2538"/>
      <c r="FFJ15" s="2538"/>
      <c r="FFK15" s="2538"/>
      <c r="FFL15" s="2538"/>
      <c r="FFM15" s="2538"/>
      <c r="FFN15" s="2538"/>
      <c r="FFO15" s="2538"/>
      <c r="FFP15" s="2538"/>
      <c r="FFQ15" s="2538"/>
      <c r="FFR15" s="2538"/>
      <c r="FFS15" s="2538"/>
      <c r="FFT15" s="2538"/>
      <c r="FFU15" s="2538"/>
      <c r="FFV15" s="2538"/>
      <c r="FFW15" s="2538"/>
      <c r="FFX15" s="2538"/>
      <c r="FFY15" s="2538"/>
      <c r="FFZ15" s="2538"/>
      <c r="FGA15" s="2538"/>
      <c r="FGB15" s="2538"/>
      <c r="FGC15" s="2538"/>
      <c r="FGD15" s="2538"/>
      <c r="FGE15" s="2538"/>
      <c r="FGF15" s="2538"/>
      <c r="FGG15" s="2538"/>
      <c r="FGH15" s="2538"/>
      <c r="FGI15" s="2538"/>
      <c r="FGJ15" s="2538"/>
      <c r="FGK15" s="2538"/>
      <c r="FGL15" s="2538"/>
      <c r="FGM15" s="2538"/>
      <c r="FGN15" s="2538"/>
      <c r="FGO15" s="2538"/>
      <c r="FGP15" s="2538"/>
      <c r="FGQ15" s="2538"/>
      <c r="FGR15" s="2538"/>
      <c r="FGS15" s="2538"/>
      <c r="FGT15" s="2538"/>
      <c r="FGU15" s="2538"/>
      <c r="FGV15" s="2538"/>
      <c r="FGW15" s="2538"/>
      <c r="FGX15" s="2538"/>
      <c r="FGY15" s="2538"/>
      <c r="FGZ15" s="2538"/>
      <c r="FHA15" s="2538"/>
      <c r="FHB15" s="2538"/>
      <c r="FHC15" s="2538"/>
      <c r="FHD15" s="2538"/>
      <c r="FHE15" s="2538"/>
      <c r="FHF15" s="2538"/>
      <c r="FHG15" s="2538"/>
      <c r="FHH15" s="2538"/>
      <c r="FHI15" s="2538"/>
      <c r="FHJ15" s="2538"/>
      <c r="FHK15" s="2538"/>
      <c r="FHL15" s="2538"/>
      <c r="FHM15" s="2538"/>
      <c r="FHN15" s="2538"/>
      <c r="FHO15" s="2538"/>
      <c r="FHP15" s="2538"/>
      <c r="FHQ15" s="2538"/>
      <c r="FHR15" s="2538"/>
      <c r="FHS15" s="2538"/>
      <c r="FHT15" s="2538"/>
      <c r="FHU15" s="2538"/>
      <c r="FHV15" s="2538"/>
      <c r="FHW15" s="2538"/>
      <c r="FHX15" s="2538"/>
      <c r="FHY15" s="2538"/>
      <c r="FHZ15" s="2538"/>
      <c r="FIA15" s="2538"/>
      <c r="FIB15" s="2538"/>
      <c r="FIC15" s="2538"/>
      <c r="FID15" s="2538"/>
      <c r="FIE15" s="2538"/>
      <c r="FIF15" s="2538"/>
      <c r="FIG15" s="2538"/>
      <c r="FIH15" s="2538"/>
      <c r="FII15" s="2538"/>
      <c r="FIJ15" s="2538"/>
      <c r="FIK15" s="2538"/>
      <c r="FIL15" s="2538"/>
      <c r="FIM15" s="2538"/>
      <c r="FIN15" s="2538"/>
      <c r="FIO15" s="2538"/>
      <c r="FIP15" s="2538"/>
      <c r="FIQ15" s="2538"/>
      <c r="FIR15" s="2538"/>
      <c r="FIS15" s="2538"/>
      <c r="FIT15" s="2538"/>
      <c r="FIU15" s="2538"/>
      <c r="FIV15" s="2538"/>
      <c r="FIW15" s="2538"/>
      <c r="FIX15" s="2538"/>
      <c r="FIY15" s="2538"/>
      <c r="FIZ15" s="2538"/>
      <c r="FJA15" s="2538"/>
      <c r="FJB15" s="2538"/>
      <c r="FJC15" s="2538"/>
      <c r="FJD15" s="2538"/>
      <c r="FJE15" s="2538"/>
      <c r="FJF15" s="2538"/>
      <c r="FJG15" s="2538"/>
      <c r="FJH15" s="2538"/>
      <c r="FJI15" s="2538"/>
      <c r="FJJ15" s="2538"/>
      <c r="FJK15" s="2538"/>
      <c r="FJL15" s="2538"/>
      <c r="FJM15" s="2538"/>
      <c r="FJN15" s="2538"/>
      <c r="FJO15" s="2538"/>
      <c r="FJP15" s="2538"/>
      <c r="FJQ15" s="2538"/>
      <c r="FJR15" s="2538"/>
      <c r="FJS15" s="2538"/>
      <c r="FJT15" s="2538"/>
      <c r="FJU15" s="2538"/>
      <c r="FJV15" s="2538"/>
      <c r="FJW15" s="2538"/>
      <c r="FJX15" s="2538"/>
      <c r="FJY15" s="2538"/>
      <c r="FJZ15" s="2538"/>
      <c r="FKA15" s="2538"/>
      <c r="FKB15" s="2538"/>
      <c r="FKC15" s="2538"/>
      <c r="FKD15" s="2538"/>
      <c r="FKE15" s="2538"/>
      <c r="FKF15" s="2538"/>
      <c r="FKG15" s="2538"/>
      <c r="FKH15" s="2538"/>
      <c r="FKI15" s="2538"/>
      <c r="FKJ15" s="2538"/>
      <c r="FKK15" s="2538"/>
      <c r="FKL15" s="2538"/>
      <c r="FKM15" s="2538"/>
      <c r="FKN15" s="2538"/>
      <c r="FKO15" s="2538"/>
      <c r="FKP15" s="2538"/>
      <c r="FKQ15" s="2538"/>
      <c r="FKR15" s="2538"/>
      <c r="FKS15" s="2538"/>
      <c r="FKT15" s="2538"/>
      <c r="FKU15" s="2538"/>
      <c r="FKV15" s="2538"/>
      <c r="FKW15" s="2538"/>
      <c r="FKX15" s="2538"/>
      <c r="FKY15" s="2538"/>
      <c r="FKZ15" s="2538"/>
      <c r="FLA15" s="2538"/>
      <c r="FLB15" s="2538"/>
      <c r="FLC15" s="2538"/>
      <c r="FLD15" s="2538"/>
      <c r="FLE15" s="2538"/>
      <c r="FLF15" s="2538"/>
      <c r="FLG15" s="2538"/>
      <c r="FLH15" s="2538"/>
      <c r="FLI15" s="2538"/>
      <c r="FLJ15" s="2538"/>
      <c r="FLK15" s="2538"/>
      <c r="FLL15" s="2538"/>
      <c r="FLM15" s="2538"/>
      <c r="FLN15" s="2538"/>
      <c r="FLO15" s="2538"/>
      <c r="FLP15" s="2538"/>
      <c r="FLQ15" s="2538"/>
      <c r="FLR15" s="2538"/>
      <c r="FLS15" s="2538"/>
      <c r="FLT15" s="2538"/>
      <c r="FLU15" s="2538"/>
      <c r="FLV15" s="2538"/>
      <c r="FLW15" s="2538"/>
      <c r="FLX15" s="2538"/>
      <c r="FLY15" s="2538"/>
      <c r="FLZ15" s="2538"/>
      <c r="FMA15" s="2538"/>
      <c r="FMB15" s="2538"/>
      <c r="FMC15" s="2538"/>
      <c r="FMD15" s="2538"/>
      <c r="FME15" s="2538"/>
      <c r="FMF15" s="2538"/>
      <c r="FMG15" s="2538"/>
      <c r="FMH15" s="2538"/>
      <c r="FMI15" s="2538"/>
      <c r="FMJ15" s="2538"/>
      <c r="FMK15" s="2538"/>
      <c r="FML15" s="2538"/>
      <c r="FMM15" s="2538"/>
      <c r="FMN15" s="2538"/>
      <c r="FMO15" s="2538"/>
      <c r="FMP15" s="2538"/>
      <c r="FMQ15" s="2538"/>
      <c r="FMR15" s="2538"/>
      <c r="FMS15" s="2538"/>
      <c r="FMT15" s="2538"/>
      <c r="FMU15" s="2538"/>
      <c r="FMV15" s="2538"/>
      <c r="FMW15" s="2538"/>
      <c r="FMX15" s="2538"/>
      <c r="FMY15" s="2538"/>
      <c r="FMZ15" s="2538"/>
      <c r="FNA15" s="2538"/>
      <c r="FNB15" s="2538"/>
      <c r="FNC15" s="2538"/>
      <c r="FND15" s="2538"/>
      <c r="FNE15" s="2538"/>
      <c r="FNF15" s="2538"/>
      <c r="FNG15" s="2538"/>
      <c r="FNH15" s="2538"/>
      <c r="FNI15" s="2538"/>
      <c r="FNJ15" s="2538"/>
      <c r="FNK15" s="2538"/>
      <c r="FNL15" s="2538"/>
      <c r="FNM15" s="2538"/>
      <c r="FNN15" s="2538"/>
      <c r="FNO15" s="2538"/>
      <c r="FNP15" s="2538"/>
      <c r="FNQ15" s="2538"/>
      <c r="FNR15" s="2538"/>
      <c r="FNS15" s="2538"/>
      <c r="FNT15" s="2538"/>
      <c r="FNU15" s="2538"/>
      <c r="FNV15" s="2538"/>
      <c r="FNW15" s="2538"/>
      <c r="FNX15" s="2538"/>
      <c r="FNY15" s="2538"/>
      <c r="FNZ15" s="2538"/>
      <c r="FOA15" s="2538"/>
      <c r="FOB15" s="2538"/>
      <c r="FOC15" s="2538"/>
      <c r="FOD15" s="2538"/>
      <c r="FOE15" s="2538"/>
      <c r="FOF15" s="2538"/>
      <c r="FOG15" s="2538"/>
      <c r="FOH15" s="2538"/>
      <c r="FOI15" s="2538"/>
      <c r="FOJ15" s="2538"/>
      <c r="FOK15" s="2538"/>
      <c r="FOL15" s="2538"/>
      <c r="FOM15" s="2538"/>
      <c r="FON15" s="2538"/>
      <c r="FOO15" s="2538"/>
      <c r="FOP15" s="2538"/>
      <c r="FOQ15" s="2538"/>
      <c r="FOR15" s="2538"/>
      <c r="FOS15" s="2538"/>
      <c r="FOT15" s="2538"/>
      <c r="FOU15" s="2538"/>
      <c r="FOV15" s="2538"/>
      <c r="FOW15" s="2538"/>
      <c r="FOX15" s="2538"/>
      <c r="FOY15" s="2538"/>
      <c r="FOZ15" s="2538"/>
      <c r="FPA15" s="2538"/>
      <c r="FPB15" s="2538"/>
      <c r="FPC15" s="2538"/>
      <c r="FPD15" s="2538"/>
      <c r="FPE15" s="2538"/>
      <c r="FPF15" s="2538"/>
      <c r="FPG15" s="2538"/>
      <c r="FPH15" s="2538"/>
      <c r="FPI15" s="2538"/>
      <c r="FPJ15" s="2538"/>
      <c r="FPK15" s="2538"/>
      <c r="FPL15" s="2538"/>
      <c r="FPM15" s="2538"/>
      <c r="FPN15" s="2538"/>
      <c r="FPO15" s="2538"/>
      <c r="FPP15" s="2538"/>
      <c r="FPQ15" s="2538"/>
      <c r="FPR15" s="2538"/>
      <c r="FPS15" s="2538"/>
      <c r="FPT15" s="2538"/>
      <c r="FPU15" s="2538"/>
      <c r="FPV15" s="2538"/>
      <c r="FPW15" s="2538"/>
      <c r="FPX15" s="2538"/>
      <c r="FPY15" s="2538"/>
      <c r="FPZ15" s="2538"/>
      <c r="FQA15" s="2538"/>
      <c r="FQB15" s="2538"/>
      <c r="FQC15" s="2538"/>
      <c r="FQD15" s="2538"/>
      <c r="FQE15" s="2538"/>
      <c r="FQF15" s="2538"/>
      <c r="FQG15" s="2538"/>
      <c r="FQH15" s="2538"/>
      <c r="FQI15" s="2538"/>
      <c r="FQJ15" s="2538"/>
      <c r="FQK15" s="2538"/>
      <c r="FQL15" s="2538"/>
      <c r="FQM15" s="2538"/>
      <c r="FQN15" s="2538"/>
      <c r="FQO15" s="2538"/>
      <c r="FQP15" s="2538"/>
      <c r="FQQ15" s="2538"/>
      <c r="FQR15" s="2538"/>
      <c r="FQS15" s="2538"/>
      <c r="FQT15" s="2538"/>
      <c r="FQU15" s="2538"/>
      <c r="FQV15" s="2538"/>
      <c r="FQW15" s="2538"/>
      <c r="FQX15" s="2538"/>
      <c r="FQY15" s="2538"/>
      <c r="FQZ15" s="2538"/>
      <c r="FRA15" s="2538"/>
      <c r="FRB15" s="2538"/>
      <c r="FRC15" s="2538"/>
      <c r="FRD15" s="2538"/>
      <c r="FRE15" s="2538"/>
      <c r="FRF15" s="2538"/>
      <c r="FRG15" s="2538"/>
      <c r="FRH15" s="2538"/>
      <c r="FRI15" s="2538"/>
      <c r="FRJ15" s="2538"/>
      <c r="FRK15" s="2538"/>
      <c r="FRL15" s="2538"/>
      <c r="FRM15" s="2538"/>
      <c r="FRN15" s="2538"/>
      <c r="FRO15" s="2538"/>
      <c r="FRP15" s="2538"/>
      <c r="FRQ15" s="2538"/>
      <c r="FRR15" s="2538"/>
      <c r="FRS15" s="2538"/>
      <c r="FRT15" s="2538"/>
      <c r="FRU15" s="2538"/>
      <c r="FRV15" s="2538"/>
      <c r="FRW15" s="2538"/>
      <c r="FRX15" s="2538"/>
      <c r="FRY15" s="2538"/>
      <c r="FRZ15" s="2538"/>
      <c r="FSA15" s="2538"/>
      <c r="FSB15" s="2538"/>
      <c r="FSC15" s="2538"/>
      <c r="FSD15" s="2538"/>
      <c r="FSE15" s="2538"/>
      <c r="FSF15" s="2538"/>
      <c r="FSG15" s="2538"/>
      <c r="FSH15" s="2538"/>
      <c r="FSI15" s="2538"/>
      <c r="FSJ15" s="2538"/>
      <c r="FSK15" s="2538"/>
      <c r="FSL15" s="2538"/>
      <c r="FSM15" s="2538"/>
      <c r="FSN15" s="2538"/>
      <c r="FSO15" s="2538"/>
      <c r="FSP15" s="2538"/>
      <c r="FSQ15" s="2538"/>
      <c r="FSR15" s="2538"/>
      <c r="FSS15" s="2538"/>
      <c r="FST15" s="2538"/>
      <c r="FSU15" s="2538"/>
      <c r="FSV15" s="2538"/>
      <c r="FSW15" s="2538"/>
      <c r="FSX15" s="2538"/>
      <c r="FSY15" s="2538"/>
      <c r="FSZ15" s="2538"/>
      <c r="FTA15" s="2538"/>
      <c r="FTB15" s="2538"/>
      <c r="FTC15" s="2538"/>
      <c r="FTD15" s="2538"/>
      <c r="FTE15" s="2538"/>
      <c r="FTF15" s="2538"/>
      <c r="FTG15" s="2538"/>
      <c r="FTH15" s="2538"/>
      <c r="FTI15" s="2538"/>
      <c r="FTJ15" s="2538"/>
      <c r="FTK15" s="2538"/>
      <c r="FTL15" s="2538"/>
      <c r="FTM15" s="2538"/>
      <c r="FTN15" s="2538"/>
      <c r="FTO15" s="2538"/>
      <c r="FTP15" s="2538"/>
      <c r="FTQ15" s="2538"/>
      <c r="FTR15" s="2538"/>
      <c r="FTS15" s="2538"/>
      <c r="FTT15" s="2538"/>
      <c r="FTU15" s="2538"/>
      <c r="FTV15" s="2538"/>
      <c r="FTW15" s="2538"/>
      <c r="FTX15" s="2538"/>
      <c r="FTY15" s="2538"/>
      <c r="FTZ15" s="2538"/>
      <c r="FUA15" s="2538"/>
      <c r="FUB15" s="2538"/>
      <c r="FUC15" s="2538"/>
      <c r="FUD15" s="2538"/>
      <c r="FUE15" s="2538"/>
      <c r="FUF15" s="2538"/>
      <c r="FUG15" s="2538"/>
      <c r="FUH15" s="2538"/>
      <c r="FUI15" s="2538"/>
      <c r="FUJ15" s="2538"/>
      <c r="FUK15" s="2538"/>
      <c r="FUL15" s="2538"/>
      <c r="FUM15" s="2538"/>
      <c r="FUN15" s="2538"/>
      <c r="FUO15" s="2538"/>
      <c r="FUP15" s="2538"/>
      <c r="FUQ15" s="2538"/>
      <c r="FUR15" s="2538"/>
      <c r="FUS15" s="2538"/>
      <c r="FUT15" s="2538"/>
      <c r="FUU15" s="2538"/>
      <c r="FUV15" s="2538"/>
      <c r="FUW15" s="2538"/>
      <c r="FUX15" s="2538"/>
      <c r="FUY15" s="2538"/>
      <c r="FUZ15" s="2538"/>
      <c r="FVA15" s="2538"/>
      <c r="FVB15" s="2538"/>
      <c r="FVC15" s="2538"/>
      <c r="FVD15" s="2538"/>
      <c r="FVE15" s="2538"/>
      <c r="FVF15" s="2538"/>
      <c r="FVG15" s="2538"/>
      <c r="FVH15" s="2538"/>
      <c r="FVI15" s="2538"/>
      <c r="FVJ15" s="2538"/>
      <c r="FVK15" s="2538"/>
      <c r="FVL15" s="2538"/>
      <c r="FVM15" s="2538"/>
      <c r="FVN15" s="2538"/>
      <c r="FVO15" s="2538"/>
      <c r="FVP15" s="2538"/>
      <c r="FVQ15" s="2538"/>
      <c r="FVR15" s="2538"/>
      <c r="FVS15" s="2538"/>
      <c r="FVT15" s="2538"/>
      <c r="FVU15" s="2538"/>
      <c r="FVV15" s="2538"/>
      <c r="FVW15" s="2538"/>
      <c r="FVX15" s="2538"/>
      <c r="FVY15" s="2538"/>
      <c r="FVZ15" s="2538"/>
      <c r="FWA15" s="2538"/>
      <c r="FWB15" s="2538"/>
      <c r="FWC15" s="2538"/>
      <c r="FWD15" s="2538"/>
      <c r="FWE15" s="2538"/>
      <c r="FWF15" s="2538"/>
      <c r="FWG15" s="2538"/>
      <c r="FWH15" s="2538"/>
      <c r="FWI15" s="2538"/>
      <c r="FWJ15" s="2538"/>
      <c r="FWK15" s="2538"/>
      <c r="FWL15" s="2538"/>
      <c r="FWM15" s="2538"/>
      <c r="FWN15" s="2538"/>
      <c r="FWO15" s="2538"/>
      <c r="FWP15" s="2538"/>
      <c r="FWQ15" s="2538"/>
      <c r="FWR15" s="2538"/>
      <c r="FWS15" s="2538"/>
      <c r="FWT15" s="2538"/>
      <c r="FWU15" s="2538"/>
      <c r="FWV15" s="2538"/>
      <c r="FWW15" s="2538"/>
      <c r="FWX15" s="2538"/>
      <c r="FWY15" s="2538"/>
      <c r="FWZ15" s="2538"/>
      <c r="FXA15" s="2538"/>
      <c r="FXB15" s="2538"/>
      <c r="FXC15" s="2538"/>
      <c r="FXD15" s="2538"/>
      <c r="FXE15" s="2538"/>
      <c r="FXF15" s="2538"/>
      <c r="FXG15" s="2538"/>
      <c r="FXH15" s="2538"/>
      <c r="FXI15" s="2538"/>
      <c r="FXJ15" s="2538"/>
      <c r="FXK15" s="2538"/>
      <c r="FXL15" s="2538"/>
      <c r="FXM15" s="2538"/>
      <c r="FXN15" s="2538"/>
      <c r="FXO15" s="2538"/>
      <c r="FXP15" s="2538"/>
      <c r="FXQ15" s="2538"/>
      <c r="FXR15" s="2538"/>
      <c r="FXS15" s="2538"/>
      <c r="FXT15" s="2538"/>
      <c r="FXU15" s="2538"/>
      <c r="FXV15" s="2538"/>
      <c r="FXW15" s="2538"/>
      <c r="FXX15" s="2538"/>
      <c r="FXY15" s="2538"/>
      <c r="FXZ15" s="2538"/>
      <c r="FYA15" s="2538"/>
      <c r="FYB15" s="2538"/>
      <c r="FYC15" s="2538"/>
      <c r="FYD15" s="2538"/>
      <c r="FYE15" s="2538"/>
      <c r="FYF15" s="2538"/>
      <c r="FYG15" s="2538"/>
      <c r="FYH15" s="2538"/>
      <c r="FYI15" s="2538"/>
      <c r="FYJ15" s="2538"/>
      <c r="FYK15" s="2538"/>
      <c r="FYL15" s="2538"/>
      <c r="FYM15" s="2538"/>
      <c r="FYN15" s="2538"/>
      <c r="FYO15" s="2538"/>
      <c r="FYP15" s="2538"/>
      <c r="FYQ15" s="2538"/>
      <c r="FYR15" s="2538"/>
      <c r="FYS15" s="2538"/>
      <c r="FYT15" s="2538"/>
      <c r="FYU15" s="2538"/>
      <c r="FYV15" s="2538"/>
      <c r="FYW15" s="2538"/>
      <c r="FYX15" s="2538"/>
      <c r="FYY15" s="2538"/>
      <c r="FYZ15" s="2538"/>
      <c r="FZA15" s="2538"/>
      <c r="FZB15" s="2538"/>
      <c r="FZC15" s="2538"/>
      <c r="FZD15" s="2538"/>
      <c r="FZE15" s="2538"/>
      <c r="FZF15" s="2538"/>
      <c r="FZG15" s="2538"/>
      <c r="FZH15" s="2538"/>
      <c r="FZI15" s="2538"/>
      <c r="FZJ15" s="2538"/>
      <c r="FZK15" s="2538"/>
      <c r="FZL15" s="2538"/>
      <c r="FZM15" s="2538"/>
      <c r="FZN15" s="2538"/>
      <c r="FZO15" s="2538"/>
      <c r="FZP15" s="2538"/>
      <c r="FZQ15" s="2538"/>
      <c r="FZR15" s="2538"/>
      <c r="FZS15" s="2538"/>
      <c r="FZT15" s="2538"/>
      <c r="FZU15" s="2538"/>
      <c r="FZV15" s="2538"/>
      <c r="FZW15" s="2538"/>
      <c r="FZX15" s="2538"/>
      <c r="FZY15" s="2538"/>
      <c r="FZZ15" s="2538"/>
      <c r="GAA15" s="2538"/>
      <c r="GAB15" s="2538"/>
      <c r="GAC15" s="2538"/>
      <c r="GAD15" s="2538"/>
      <c r="GAE15" s="2538"/>
      <c r="GAF15" s="2538"/>
      <c r="GAG15" s="2538"/>
      <c r="GAH15" s="2538"/>
      <c r="GAI15" s="2538"/>
      <c r="GAJ15" s="2538"/>
      <c r="GAK15" s="2538"/>
      <c r="GAL15" s="2538"/>
      <c r="GAM15" s="2538"/>
      <c r="GAN15" s="2538"/>
      <c r="GAO15" s="2538"/>
      <c r="GAP15" s="2538"/>
      <c r="GAQ15" s="2538"/>
      <c r="GAR15" s="2538"/>
      <c r="GAS15" s="2538"/>
      <c r="GAT15" s="2538"/>
      <c r="GAU15" s="2538"/>
      <c r="GAV15" s="2538"/>
      <c r="GAW15" s="2538"/>
      <c r="GAX15" s="2538"/>
      <c r="GAY15" s="2538"/>
      <c r="GAZ15" s="2538"/>
      <c r="GBA15" s="2538"/>
      <c r="GBB15" s="2538"/>
      <c r="GBC15" s="2538"/>
      <c r="GBD15" s="2538"/>
      <c r="GBE15" s="2538"/>
      <c r="GBF15" s="2538"/>
      <c r="GBG15" s="2538"/>
      <c r="GBH15" s="2538"/>
      <c r="GBI15" s="2538"/>
      <c r="GBJ15" s="2538"/>
      <c r="GBK15" s="2538"/>
      <c r="GBL15" s="2538"/>
      <c r="GBM15" s="2538"/>
      <c r="GBN15" s="2538"/>
      <c r="GBO15" s="2538"/>
      <c r="GBP15" s="2538"/>
      <c r="GBQ15" s="2538"/>
      <c r="GBR15" s="2538"/>
      <c r="GBS15" s="2538"/>
      <c r="GBT15" s="2538"/>
      <c r="GBU15" s="2538"/>
      <c r="GBV15" s="2538"/>
      <c r="GBW15" s="2538"/>
      <c r="GBX15" s="2538"/>
      <c r="GBY15" s="2538"/>
      <c r="GBZ15" s="2538"/>
      <c r="GCA15" s="2538"/>
      <c r="GCB15" s="2538"/>
      <c r="GCC15" s="2538"/>
      <c r="GCD15" s="2538"/>
      <c r="GCE15" s="2538"/>
      <c r="GCF15" s="2538"/>
      <c r="GCG15" s="2538"/>
      <c r="GCH15" s="2538"/>
      <c r="GCI15" s="2538"/>
      <c r="GCJ15" s="2538"/>
      <c r="GCK15" s="2538"/>
      <c r="GCL15" s="2538"/>
      <c r="GCM15" s="2538"/>
      <c r="GCN15" s="2538"/>
      <c r="GCO15" s="2538"/>
      <c r="GCP15" s="2538"/>
      <c r="GCQ15" s="2538"/>
      <c r="GCR15" s="2538"/>
      <c r="GCS15" s="2538"/>
      <c r="GCT15" s="2538"/>
      <c r="GCU15" s="2538"/>
      <c r="GCV15" s="2538"/>
      <c r="GCW15" s="2538"/>
      <c r="GCX15" s="2538"/>
      <c r="GCY15" s="2538"/>
      <c r="GCZ15" s="2538"/>
      <c r="GDA15" s="2538"/>
      <c r="GDB15" s="2538"/>
      <c r="GDC15" s="2538"/>
      <c r="GDD15" s="2538"/>
      <c r="GDE15" s="2538"/>
      <c r="GDF15" s="2538"/>
      <c r="GDG15" s="2538"/>
      <c r="GDH15" s="2538"/>
      <c r="GDI15" s="2538"/>
      <c r="GDJ15" s="2538"/>
      <c r="GDK15" s="2538"/>
      <c r="GDL15" s="2538"/>
      <c r="GDM15" s="2538"/>
      <c r="GDN15" s="2538"/>
      <c r="GDO15" s="2538"/>
      <c r="GDP15" s="2538"/>
      <c r="GDQ15" s="2538"/>
      <c r="GDR15" s="2538"/>
      <c r="GDS15" s="2538"/>
      <c r="GDT15" s="2538"/>
      <c r="GDU15" s="2538"/>
      <c r="GDV15" s="2538"/>
      <c r="GDW15" s="2538"/>
      <c r="GDX15" s="2538"/>
      <c r="GDY15" s="2538"/>
      <c r="GDZ15" s="2538"/>
      <c r="GEA15" s="2538"/>
      <c r="GEB15" s="2538"/>
      <c r="GEC15" s="2538"/>
      <c r="GED15" s="2538"/>
      <c r="GEE15" s="2538"/>
      <c r="GEF15" s="2538"/>
      <c r="GEG15" s="2538"/>
      <c r="GEH15" s="2538"/>
      <c r="GEI15" s="2538"/>
      <c r="GEJ15" s="2538"/>
      <c r="GEK15" s="2538"/>
      <c r="GEL15" s="2538"/>
      <c r="GEM15" s="2538"/>
      <c r="GEN15" s="2538"/>
      <c r="GEO15" s="2538"/>
      <c r="GEP15" s="2538"/>
      <c r="GEQ15" s="2538"/>
      <c r="GER15" s="2538"/>
      <c r="GES15" s="2538"/>
      <c r="GET15" s="2538"/>
      <c r="GEU15" s="2538"/>
      <c r="GEV15" s="2538"/>
      <c r="GEW15" s="2538"/>
      <c r="GEX15" s="2538"/>
      <c r="GEY15" s="2538"/>
      <c r="GEZ15" s="2538"/>
      <c r="GFA15" s="2538"/>
      <c r="GFB15" s="2538"/>
      <c r="GFC15" s="2538"/>
      <c r="GFD15" s="2538"/>
      <c r="GFE15" s="2538"/>
      <c r="GFF15" s="2538"/>
      <c r="GFG15" s="2538"/>
      <c r="GFH15" s="2538"/>
      <c r="GFI15" s="2538"/>
      <c r="GFJ15" s="2538"/>
      <c r="GFK15" s="2538"/>
      <c r="GFL15" s="2538"/>
      <c r="GFM15" s="2538"/>
      <c r="GFN15" s="2538"/>
      <c r="GFO15" s="2538"/>
      <c r="GFP15" s="2538"/>
      <c r="GFQ15" s="2538"/>
      <c r="GFR15" s="2538"/>
      <c r="GFS15" s="2538"/>
      <c r="GFT15" s="2538"/>
      <c r="GFU15" s="2538"/>
      <c r="GFV15" s="2538"/>
      <c r="GFW15" s="2538"/>
      <c r="GFX15" s="2538"/>
      <c r="GFY15" s="2538"/>
      <c r="GFZ15" s="2538"/>
      <c r="GGA15" s="2538"/>
      <c r="GGB15" s="2538"/>
      <c r="GGC15" s="2538"/>
      <c r="GGD15" s="2538"/>
      <c r="GGE15" s="2538"/>
      <c r="GGF15" s="2538"/>
      <c r="GGG15" s="2538"/>
      <c r="GGH15" s="2538"/>
      <c r="GGI15" s="2538"/>
      <c r="GGJ15" s="2538"/>
      <c r="GGK15" s="2538"/>
      <c r="GGL15" s="2538"/>
      <c r="GGM15" s="2538"/>
      <c r="GGN15" s="2538"/>
      <c r="GGO15" s="2538"/>
      <c r="GGP15" s="2538"/>
      <c r="GGQ15" s="2538"/>
      <c r="GGR15" s="2538"/>
      <c r="GGS15" s="2538"/>
      <c r="GGT15" s="2538"/>
      <c r="GGU15" s="2538"/>
      <c r="GGV15" s="2538"/>
      <c r="GGW15" s="2538"/>
      <c r="GGX15" s="2538"/>
      <c r="GGY15" s="2538"/>
      <c r="GGZ15" s="2538"/>
      <c r="GHA15" s="2538"/>
      <c r="GHB15" s="2538"/>
      <c r="GHC15" s="2538"/>
      <c r="GHD15" s="2538"/>
      <c r="GHE15" s="2538"/>
      <c r="GHF15" s="2538"/>
      <c r="GHG15" s="2538"/>
      <c r="GHH15" s="2538"/>
      <c r="GHI15" s="2538"/>
      <c r="GHJ15" s="2538"/>
      <c r="GHK15" s="2538"/>
      <c r="GHL15" s="2538"/>
      <c r="GHM15" s="2538"/>
      <c r="GHN15" s="2538"/>
      <c r="GHO15" s="2538"/>
      <c r="GHP15" s="2538"/>
      <c r="GHQ15" s="2538"/>
      <c r="GHR15" s="2538"/>
      <c r="GHS15" s="2538"/>
      <c r="GHT15" s="2538"/>
      <c r="GHU15" s="2538"/>
      <c r="GHV15" s="2538"/>
      <c r="GHW15" s="2538"/>
      <c r="GHX15" s="2538"/>
      <c r="GHY15" s="2538"/>
      <c r="GHZ15" s="2538"/>
      <c r="GIA15" s="2538"/>
      <c r="GIB15" s="2538"/>
      <c r="GIC15" s="2538"/>
      <c r="GID15" s="2538"/>
      <c r="GIE15" s="2538"/>
      <c r="GIF15" s="2538"/>
      <c r="GIG15" s="2538"/>
      <c r="GIH15" s="2538"/>
      <c r="GII15" s="2538"/>
      <c r="GIJ15" s="2538"/>
      <c r="GIK15" s="2538"/>
      <c r="GIL15" s="2538"/>
      <c r="GIM15" s="2538"/>
      <c r="GIN15" s="2538"/>
      <c r="GIO15" s="2538"/>
      <c r="GIP15" s="2538"/>
      <c r="GIQ15" s="2538"/>
      <c r="GIR15" s="2538"/>
      <c r="GIS15" s="2538"/>
      <c r="GIT15" s="2538"/>
      <c r="GIU15" s="2538"/>
      <c r="GIV15" s="2538"/>
      <c r="GIW15" s="2538"/>
      <c r="GIX15" s="2538"/>
      <c r="GIY15" s="2538"/>
      <c r="GIZ15" s="2538"/>
      <c r="GJA15" s="2538"/>
      <c r="GJB15" s="2538"/>
      <c r="GJC15" s="2538"/>
      <c r="GJD15" s="2538"/>
      <c r="GJE15" s="2538"/>
      <c r="GJF15" s="2538"/>
      <c r="GJG15" s="2538"/>
      <c r="GJH15" s="2538"/>
      <c r="GJI15" s="2538"/>
      <c r="GJJ15" s="2538"/>
      <c r="GJK15" s="2538"/>
      <c r="GJL15" s="2538"/>
      <c r="GJM15" s="2538"/>
      <c r="GJN15" s="2538"/>
      <c r="GJO15" s="2538"/>
      <c r="GJP15" s="2538"/>
      <c r="GJQ15" s="2538"/>
      <c r="GJR15" s="2538"/>
      <c r="GJS15" s="2538"/>
      <c r="GJT15" s="2538"/>
      <c r="GJU15" s="2538"/>
      <c r="GJV15" s="2538"/>
      <c r="GJW15" s="2538"/>
      <c r="GJX15" s="2538"/>
      <c r="GJY15" s="2538"/>
      <c r="GJZ15" s="2538"/>
      <c r="GKA15" s="2538"/>
      <c r="GKB15" s="2538"/>
      <c r="GKC15" s="2538"/>
      <c r="GKD15" s="2538"/>
      <c r="GKE15" s="2538"/>
      <c r="GKF15" s="2538"/>
      <c r="GKG15" s="2538"/>
      <c r="GKH15" s="2538"/>
      <c r="GKI15" s="2538"/>
      <c r="GKJ15" s="2538"/>
      <c r="GKK15" s="2538"/>
      <c r="GKL15" s="2538"/>
      <c r="GKM15" s="2538"/>
      <c r="GKN15" s="2538"/>
      <c r="GKO15" s="2538"/>
      <c r="GKP15" s="2538"/>
      <c r="GKQ15" s="2538"/>
      <c r="GKR15" s="2538"/>
      <c r="GKS15" s="2538"/>
      <c r="GKT15" s="2538"/>
      <c r="GKU15" s="2538"/>
      <c r="GKV15" s="2538"/>
      <c r="GKW15" s="2538"/>
      <c r="GKX15" s="2538"/>
      <c r="GKY15" s="2538"/>
      <c r="GKZ15" s="2538"/>
      <c r="GLA15" s="2538"/>
      <c r="GLB15" s="2538"/>
      <c r="GLC15" s="2538"/>
      <c r="GLD15" s="2538"/>
      <c r="GLE15" s="2538"/>
      <c r="GLF15" s="2538"/>
      <c r="GLG15" s="2538"/>
      <c r="GLH15" s="2538"/>
      <c r="GLI15" s="2538"/>
      <c r="GLJ15" s="2538"/>
      <c r="GLK15" s="2538"/>
      <c r="GLL15" s="2538"/>
      <c r="GLM15" s="2538"/>
      <c r="GLN15" s="2538"/>
      <c r="GLO15" s="2538"/>
      <c r="GLP15" s="2538"/>
      <c r="GLQ15" s="2538"/>
      <c r="GLR15" s="2538"/>
      <c r="GLS15" s="2538"/>
      <c r="GLT15" s="2538"/>
      <c r="GLU15" s="2538"/>
      <c r="GLV15" s="2538"/>
      <c r="GLW15" s="2538"/>
      <c r="GLX15" s="2538"/>
      <c r="GLY15" s="2538"/>
      <c r="GLZ15" s="2538"/>
      <c r="GMA15" s="2538"/>
      <c r="GMB15" s="2538"/>
      <c r="GMC15" s="2538"/>
      <c r="GMD15" s="2538"/>
      <c r="GME15" s="2538"/>
      <c r="GMF15" s="2538"/>
      <c r="GMG15" s="2538"/>
      <c r="GMH15" s="2538"/>
      <c r="GMI15" s="2538"/>
      <c r="GMJ15" s="2538"/>
      <c r="GMK15" s="2538"/>
      <c r="GML15" s="2538"/>
      <c r="GMM15" s="2538"/>
      <c r="GMN15" s="2538"/>
      <c r="GMO15" s="2538"/>
      <c r="GMP15" s="2538"/>
      <c r="GMQ15" s="2538"/>
      <c r="GMR15" s="2538"/>
      <c r="GMS15" s="2538"/>
      <c r="GMT15" s="2538"/>
      <c r="GMU15" s="2538"/>
      <c r="GMV15" s="2538"/>
      <c r="GMW15" s="2538"/>
      <c r="GMX15" s="2538"/>
      <c r="GMY15" s="2538"/>
      <c r="GMZ15" s="2538"/>
      <c r="GNA15" s="2538"/>
      <c r="GNB15" s="2538"/>
      <c r="GNC15" s="2538"/>
      <c r="GND15" s="2538"/>
      <c r="GNE15" s="2538"/>
      <c r="GNF15" s="2538"/>
      <c r="GNG15" s="2538"/>
      <c r="GNH15" s="2538"/>
      <c r="GNI15" s="2538"/>
      <c r="GNJ15" s="2538"/>
      <c r="GNK15" s="2538"/>
      <c r="GNL15" s="2538"/>
      <c r="GNM15" s="2538"/>
      <c r="GNN15" s="2538"/>
      <c r="GNO15" s="2538"/>
      <c r="GNP15" s="2538"/>
      <c r="GNQ15" s="2538"/>
      <c r="GNR15" s="2538"/>
      <c r="GNS15" s="2538"/>
      <c r="GNT15" s="2538"/>
      <c r="GNU15" s="2538"/>
      <c r="GNV15" s="2538"/>
      <c r="GNW15" s="2538"/>
      <c r="GNX15" s="2538"/>
      <c r="GNY15" s="2538"/>
      <c r="GNZ15" s="2538"/>
      <c r="GOA15" s="2538"/>
      <c r="GOB15" s="2538"/>
      <c r="GOC15" s="2538"/>
      <c r="GOD15" s="2538"/>
      <c r="GOE15" s="2538"/>
      <c r="GOF15" s="2538"/>
      <c r="GOG15" s="2538"/>
      <c r="GOH15" s="2538"/>
      <c r="GOI15" s="2538"/>
      <c r="GOJ15" s="2538"/>
      <c r="GOK15" s="2538"/>
      <c r="GOL15" s="2538"/>
      <c r="GOM15" s="2538"/>
      <c r="GON15" s="2538"/>
      <c r="GOO15" s="2538"/>
      <c r="GOP15" s="2538"/>
      <c r="GOQ15" s="2538"/>
      <c r="GOR15" s="2538"/>
      <c r="GOS15" s="2538"/>
      <c r="GOT15" s="2538"/>
      <c r="GOU15" s="2538"/>
      <c r="GOV15" s="2538"/>
      <c r="GOW15" s="2538"/>
      <c r="GOX15" s="2538"/>
      <c r="GOY15" s="2538"/>
      <c r="GOZ15" s="2538"/>
      <c r="GPA15" s="2538"/>
      <c r="GPB15" s="2538"/>
      <c r="GPC15" s="2538"/>
      <c r="GPD15" s="2538"/>
      <c r="GPE15" s="2538"/>
      <c r="GPF15" s="2538"/>
      <c r="GPG15" s="2538"/>
      <c r="GPH15" s="2538"/>
      <c r="GPI15" s="2538"/>
      <c r="GPJ15" s="2538"/>
      <c r="GPK15" s="2538"/>
      <c r="GPL15" s="2538"/>
      <c r="GPM15" s="2538"/>
      <c r="GPN15" s="2538"/>
      <c r="GPO15" s="2538"/>
      <c r="GPP15" s="2538"/>
      <c r="GPQ15" s="2538"/>
      <c r="GPR15" s="2538"/>
      <c r="GPS15" s="2538"/>
      <c r="GPT15" s="2538"/>
      <c r="GPU15" s="2538"/>
      <c r="GPV15" s="2538"/>
      <c r="GPW15" s="2538"/>
      <c r="GPX15" s="2538"/>
      <c r="GPY15" s="2538"/>
      <c r="GPZ15" s="2538"/>
      <c r="GQA15" s="2538"/>
      <c r="GQB15" s="2538"/>
      <c r="GQC15" s="2538"/>
      <c r="GQD15" s="2538"/>
      <c r="GQE15" s="2538"/>
      <c r="GQF15" s="2538"/>
      <c r="GQG15" s="2538"/>
      <c r="GQH15" s="2538"/>
      <c r="GQI15" s="2538"/>
      <c r="GQJ15" s="2538"/>
      <c r="GQK15" s="2538"/>
      <c r="GQL15" s="2538"/>
      <c r="GQM15" s="2538"/>
      <c r="GQN15" s="2538"/>
      <c r="GQO15" s="2538"/>
      <c r="GQP15" s="2538"/>
      <c r="GQQ15" s="2538"/>
      <c r="GQR15" s="2538"/>
      <c r="GQS15" s="2538"/>
      <c r="GQT15" s="2538"/>
      <c r="GQU15" s="2538"/>
      <c r="GQV15" s="2538"/>
      <c r="GQW15" s="2538"/>
      <c r="GQX15" s="2538"/>
      <c r="GQY15" s="2538"/>
      <c r="GQZ15" s="2538"/>
      <c r="GRA15" s="2538"/>
      <c r="GRB15" s="2538"/>
      <c r="GRC15" s="2538"/>
      <c r="GRD15" s="2538"/>
      <c r="GRE15" s="2538"/>
      <c r="GRF15" s="2538"/>
      <c r="GRG15" s="2538"/>
      <c r="GRH15" s="2538"/>
      <c r="GRI15" s="2538"/>
      <c r="GRJ15" s="2538"/>
      <c r="GRK15" s="2538"/>
      <c r="GRL15" s="2538"/>
      <c r="GRM15" s="2538"/>
      <c r="GRN15" s="2538"/>
      <c r="GRO15" s="2538"/>
      <c r="GRP15" s="2538"/>
      <c r="GRQ15" s="2538"/>
      <c r="GRR15" s="2538"/>
      <c r="GRS15" s="2538"/>
      <c r="GRT15" s="2538"/>
      <c r="GRU15" s="2538"/>
      <c r="GRV15" s="2538"/>
      <c r="GRW15" s="2538"/>
      <c r="GRX15" s="2538"/>
      <c r="GRY15" s="2538"/>
      <c r="GRZ15" s="2538"/>
      <c r="GSA15" s="2538"/>
      <c r="GSB15" s="2538"/>
      <c r="GSC15" s="2538"/>
      <c r="GSD15" s="2538"/>
      <c r="GSE15" s="2538"/>
      <c r="GSF15" s="2538"/>
      <c r="GSG15" s="2538"/>
      <c r="GSH15" s="2538"/>
      <c r="GSI15" s="2538"/>
      <c r="GSJ15" s="2538"/>
      <c r="GSK15" s="2538"/>
      <c r="GSL15" s="2538"/>
      <c r="GSM15" s="2538"/>
      <c r="GSN15" s="2538"/>
      <c r="GSO15" s="2538"/>
      <c r="GSP15" s="2538"/>
      <c r="GSQ15" s="2538"/>
      <c r="GSR15" s="2538"/>
      <c r="GSS15" s="2538"/>
      <c r="GST15" s="2538"/>
      <c r="GSU15" s="2538"/>
      <c r="GSV15" s="2538"/>
      <c r="GSW15" s="2538"/>
      <c r="GSX15" s="2538"/>
      <c r="GSY15" s="2538"/>
      <c r="GSZ15" s="2538"/>
      <c r="GTA15" s="2538"/>
      <c r="GTB15" s="2538"/>
      <c r="GTC15" s="2538"/>
      <c r="GTD15" s="2538"/>
      <c r="GTE15" s="2538"/>
      <c r="GTF15" s="2538"/>
      <c r="GTG15" s="2538"/>
      <c r="GTH15" s="2538"/>
      <c r="GTI15" s="2538"/>
      <c r="GTJ15" s="2538"/>
      <c r="GTK15" s="2538"/>
      <c r="GTL15" s="2538"/>
      <c r="GTM15" s="2538"/>
      <c r="GTN15" s="2538"/>
      <c r="GTO15" s="2538"/>
      <c r="GTP15" s="2538"/>
      <c r="GTQ15" s="2538"/>
      <c r="GTR15" s="2538"/>
      <c r="GTS15" s="2538"/>
      <c r="GTT15" s="2538"/>
      <c r="GTU15" s="2538"/>
      <c r="GTV15" s="2538"/>
      <c r="GTW15" s="2538"/>
      <c r="GTX15" s="2538"/>
      <c r="GTY15" s="2538"/>
      <c r="GTZ15" s="2538"/>
      <c r="GUA15" s="2538"/>
      <c r="GUB15" s="2538"/>
      <c r="GUC15" s="2538"/>
      <c r="GUD15" s="2538"/>
      <c r="GUE15" s="2538"/>
      <c r="GUF15" s="2538"/>
      <c r="GUG15" s="2538"/>
      <c r="GUH15" s="2538"/>
      <c r="GUI15" s="2538"/>
      <c r="GUJ15" s="2538"/>
      <c r="GUK15" s="2538"/>
      <c r="GUL15" s="2538"/>
      <c r="GUM15" s="2538"/>
      <c r="GUN15" s="2538"/>
      <c r="GUO15" s="2538"/>
      <c r="GUP15" s="2538"/>
      <c r="GUQ15" s="2538"/>
      <c r="GUR15" s="2538"/>
      <c r="GUS15" s="2538"/>
      <c r="GUT15" s="2538"/>
      <c r="GUU15" s="2538"/>
      <c r="GUV15" s="2538"/>
      <c r="GUW15" s="2538"/>
      <c r="GUX15" s="2538"/>
      <c r="GUY15" s="2538"/>
      <c r="GUZ15" s="2538"/>
      <c r="GVA15" s="2538"/>
      <c r="GVB15" s="2538"/>
      <c r="GVC15" s="2538"/>
      <c r="GVD15" s="2538"/>
      <c r="GVE15" s="2538"/>
      <c r="GVF15" s="2538"/>
      <c r="GVG15" s="2538"/>
      <c r="GVH15" s="2538"/>
      <c r="GVI15" s="2538"/>
      <c r="GVJ15" s="2538"/>
      <c r="GVK15" s="2538"/>
      <c r="GVL15" s="2538"/>
      <c r="GVM15" s="2538"/>
      <c r="GVN15" s="2538"/>
      <c r="GVO15" s="2538"/>
      <c r="GVP15" s="2538"/>
      <c r="GVQ15" s="2538"/>
      <c r="GVR15" s="2538"/>
      <c r="GVS15" s="2538"/>
      <c r="GVT15" s="2538"/>
      <c r="GVU15" s="2538"/>
      <c r="GVV15" s="2538"/>
      <c r="GVW15" s="2538"/>
      <c r="GVX15" s="2538"/>
      <c r="GVY15" s="2538"/>
      <c r="GVZ15" s="2538"/>
      <c r="GWA15" s="2538"/>
      <c r="GWB15" s="2538"/>
      <c r="GWC15" s="2538"/>
      <c r="GWD15" s="2538"/>
      <c r="GWE15" s="2538"/>
      <c r="GWF15" s="2538"/>
      <c r="GWG15" s="2538"/>
      <c r="GWH15" s="2538"/>
      <c r="GWI15" s="2538"/>
      <c r="GWJ15" s="2538"/>
      <c r="GWK15" s="2538"/>
      <c r="GWL15" s="2538"/>
      <c r="GWM15" s="2538"/>
      <c r="GWN15" s="2538"/>
      <c r="GWO15" s="2538"/>
      <c r="GWP15" s="2538"/>
      <c r="GWQ15" s="2538"/>
      <c r="GWR15" s="2538"/>
      <c r="GWS15" s="2538"/>
      <c r="GWT15" s="2538"/>
      <c r="GWU15" s="2538"/>
      <c r="GWV15" s="2538"/>
      <c r="GWW15" s="2538"/>
      <c r="GWX15" s="2538"/>
      <c r="GWY15" s="2538"/>
      <c r="GWZ15" s="2538"/>
      <c r="GXA15" s="2538"/>
      <c r="GXB15" s="2538"/>
      <c r="GXC15" s="2538"/>
      <c r="GXD15" s="2538"/>
      <c r="GXE15" s="2538"/>
      <c r="GXF15" s="2538"/>
      <c r="GXG15" s="2538"/>
      <c r="GXH15" s="2538"/>
      <c r="GXI15" s="2538"/>
      <c r="GXJ15" s="2538"/>
      <c r="GXK15" s="2538"/>
      <c r="GXL15" s="2538"/>
      <c r="GXM15" s="2538"/>
      <c r="GXN15" s="2538"/>
      <c r="GXO15" s="2538"/>
      <c r="GXP15" s="2538"/>
      <c r="GXQ15" s="2538"/>
      <c r="GXR15" s="2538"/>
      <c r="GXS15" s="2538"/>
      <c r="GXT15" s="2538"/>
      <c r="GXU15" s="2538"/>
      <c r="GXV15" s="2538"/>
      <c r="GXW15" s="2538"/>
      <c r="GXX15" s="2538"/>
      <c r="GXY15" s="2538"/>
      <c r="GXZ15" s="2538"/>
      <c r="GYA15" s="2538"/>
      <c r="GYB15" s="2538"/>
      <c r="GYC15" s="2538"/>
      <c r="GYD15" s="2538"/>
      <c r="GYE15" s="2538"/>
      <c r="GYF15" s="2538"/>
      <c r="GYG15" s="2538"/>
      <c r="GYH15" s="2538"/>
      <c r="GYI15" s="2538"/>
      <c r="GYJ15" s="2538"/>
      <c r="GYK15" s="2538"/>
      <c r="GYL15" s="2538"/>
      <c r="GYM15" s="2538"/>
      <c r="GYN15" s="2538"/>
      <c r="GYO15" s="2538"/>
      <c r="GYP15" s="2538"/>
      <c r="GYQ15" s="2538"/>
      <c r="GYR15" s="2538"/>
      <c r="GYS15" s="2538"/>
      <c r="GYT15" s="2538"/>
      <c r="GYU15" s="2538"/>
      <c r="GYV15" s="2538"/>
      <c r="GYW15" s="2538"/>
      <c r="GYX15" s="2538"/>
      <c r="GYY15" s="2538"/>
      <c r="GYZ15" s="2538"/>
      <c r="GZA15" s="2538"/>
      <c r="GZB15" s="2538"/>
      <c r="GZC15" s="2538"/>
      <c r="GZD15" s="2538"/>
      <c r="GZE15" s="2538"/>
      <c r="GZF15" s="2538"/>
      <c r="GZG15" s="2538"/>
      <c r="GZH15" s="2538"/>
      <c r="GZI15" s="2538"/>
      <c r="GZJ15" s="2538"/>
      <c r="GZK15" s="2538"/>
      <c r="GZL15" s="2538"/>
      <c r="GZM15" s="2538"/>
      <c r="GZN15" s="2538"/>
      <c r="GZO15" s="2538"/>
      <c r="GZP15" s="2538"/>
      <c r="GZQ15" s="2538"/>
      <c r="GZR15" s="2538"/>
      <c r="GZS15" s="2538"/>
      <c r="GZT15" s="2538"/>
      <c r="GZU15" s="2538"/>
      <c r="GZV15" s="2538"/>
      <c r="GZW15" s="2538"/>
      <c r="GZX15" s="2538"/>
      <c r="GZY15" s="2538"/>
      <c r="GZZ15" s="2538"/>
      <c r="HAA15" s="2538"/>
      <c r="HAB15" s="2538"/>
      <c r="HAC15" s="2538"/>
      <c r="HAD15" s="2538"/>
      <c r="HAE15" s="2538"/>
      <c r="HAF15" s="2538"/>
      <c r="HAG15" s="2538"/>
      <c r="HAH15" s="2538"/>
      <c r="HAI15" s="2538"/>
      <c r="HAJ15" s="2538"/>
      <c r="HAK15" s="2538"/>
      <c r="HAL15" s="2538"/>
      <c r="HAM15" s="2538"/>
      <c r="HAN15" s="2538"/>
      <c r="HAO15" s="2538"/>
      <c r="HAP15" s="2538"/>
      <c r="HAQ15" s="2538"/>
      <c r="HAR15" s="2538"/>
      <c r="HAS15" s="2538"/>
      <c r="HAT15" s="2538"/>
      <c r="HAU15" s="2538"/>
      <c r="HAV15" s="2538"/>
      <c r="HAW15" s="2538"/>
      <c r="HAX15" s="2538"/>
      <c r="HAY15" s="2538"/>
      <c r="HAZ15" s="2538"/>
      <c r="HBA15" s="2538"/>
      <c r="HBB15" s="2538"/>
      <c r="HBC15" s="2538"/>
      <c r="HBD15" s="2538"/>
      <c r="HBE15" s="2538"/>
      <c r="HBF15" s="2538"/>
      <c r="HBG15" s="2538"/>
      <c r="HBH15" s="2538"/>
      <c r="HBI15" s="2538"/>
      <c r="HBJ15" s="2538"/>
      <c r="HBK15" s="2538"/>
      <c r="HBL15" s="2538"/>
      <c r="HBM15" s="2538"/>
      <c r="HBN15" s="2538"/>
      <c r="HBO15" s="2538"/>
      <c r="HBP15" s="2538"/>
      <c r="HBQ15" s="2538"/>
      <c r="HBR15" s="2538"/>
      <c r="HBS15" s="2538"/>
      <c r="HBT15" s="2538"/>
      <c r="HBU15" s="2538"/>
      <c r="HBV15" s="2538"/>
      <c r="HBW15" s="2538"/>
      <c r="HBX15" s="2538"/>
      <c r="HBY15" s="2538"/>
      <c r="HBZ15" s="2538"/>
      <c r="HCA15" s="2538"/>
      <c r="HCB15" s="2538"/>
      <c r="HCC15" s="2538"/>
      <c r="HCD15" s="2538"/>
      <c r="HCE15" s="2538"/>
      <c r="HCF15" s="2538"/>
      <c r="HCG15" s="2538"/>
      <c r="HCH15" s="2538"/>
      <c r="HCI15" s="2538"/>
      <c r="HCJ15" s="2538"/>
      <c r="HCK15" s="2538"/>
      <c r="HCL15" s="2538"/>
      <c r="HCM15" s="2538"/>
      <c r="HCN15" s="2538"/>
      <c r="HCO15" s="2538"/>
      <c r="HCP15" s="2538"/>
      <c r="HCQ15" s="2538"/>
      <c r="HCR15" s="2538"/>
      <c r="HCS15" s="2538"/>
      <c r="HCT15" s="2538"/>
      <c r="HCU15" s="2538"/>
      <c r="HCV15" s="2538"/>
      <c r="HCW15" s="2538"/>
      <c r="HCX15" s="2538"/>
      <c r="HCY15" s="2538"/>
      <c r="HCZ15" s="2538"/>
      <c r="HDA15" s="2538"/>
      <c r="HDB15" s="2538"/>
      <c r="HDC15" s="2538"/>
      <c r="HDD15" s="2538"/>
      <c r="HDE15" s="2538"/>
      <c r="HDF15" s="2538"/>
      <c r="HDG15" s="2538"/>
      <c r="HDH15" s="2538"/>
      <c r="HDI15" s="2538"/>
      <c r="HDJ15" s="2538"/>
      <c r="HDK15" s="2538"/>
      <c r="HDL15" s="2538"/>
      <c r="HDM15" s="2538"/>
      <c r="HDN15" s="2538"/>
      <c r="HDO15" s="2538"/>
      <c r="HDP15" s="2538"/>
      <c r="HDQ15" s="2538"/>
      <c r="HDR15" s="2538"/>
      <c r="HDS15" s="2538"/>
      <c r="HDT15" s="2538"/>
      <c r="HDU15" s="2538"/>
      <c r="HDV15" s="2538"/>
      <c r="HDW15" s="2538"/>
      <c r="HDX15" s="2538"/>
      <c r="HDY15" s="2538"/>
      <c r="HDZ15" s="2538"/>
      <c r="HEA15" s="2538"/>
      <c r="HEB15" s="2538"/>
      <c r="HEC15" s="2538"/>
      <c r="HED15" s="2538"/>
      <c r="HEE15" s="2538"/>
      <c r="HEF15" s="2538"/>
      <c r="HEG15" s="2538"/>
      <c r="HEH15" s="2538"/>
      <c r="HEI15" s="2538"/>
      <c r="HEJ15" s="2538"/>
      <c r="HEK15" s="2538"/>
      <c r="HEL15" s="2538"/>
      <c r="HEM15" s="2538"/>
      <c r="HEN15" s="2538"/>
      <c r="HEO15" s="2538"/>
      <c r="HEP15" s="2538"/>
      <c r="HEQ15" s="2538"/>
      <c r="HER15" s="2538"/>
      <c r="HES15" s="2538"/>
      <c r="HET15" s="2538"/>
      <c r="HEU15" s="2538"/>
      <c r="HEV15" s="2538"/>
      <c r="HEW15" s="2538"/>
      <c r="HEX15" s="2538"/>
      <c r="HEY15" s="2538"/>
      <c r="HEZ15" s="2538"/>
      <c r="HFA15" s="2538"/>
      <c r="HFB15" s="2538"/>
      <c r="HFC15" s="2538"/>
      <c r="HFD15" s="2538"/>
      <c r="HFE15" s="2538"/>
      <c r="HFF15" s="2538"/>
      <c r="HFG15" s="2538"/>
      <c r="HFH15" s="2538"/>
      <c r="HFI15" s="2538"/>
      <c r="HFJ15" s="2538"/>
      <c r="HFK15" s="2538"/>
      <c r="HFL15" s="2538"/>
      <c r="HFM15" s="2538"/>
      <c r="HFN15" s="2538"/>
      <c r="HFO15" s="2538"/>
      <c r="HFP15" s="2538"/>
      <c r="HFQ15" s="2538"/>
      <c r="HFR15" s="2538"/>
      <c r="HFS15" s="2538"/>
      <c r="HFT15" s="2538"/>
      <c r="HFU15" s="2538"/>
      <c r="HFV15" s="2538"/>
      <c r="HFW15" s="2538"/>
      <c r="HFX15" s="2538"/>
      <c r="HFY15" s="2538"/>
      <c r="HFZ15" s="2538"/>
      <c r="HGA15" s="2538"/>
      <c r="HGB15" s="2538"/>
      <c r="HGC15" s="2538"/>
      <c r="HGD15" s="2538"/>
      <c r="HGE15" s="2538"/>
      <c r="HGF15" s="2538"/>
      <c r="HGG15" s="2538"/>
      <c r="HGH15" s="2538"/>
      <c r="HGI15" s="2538"/>
      <c r="HGJ15" s="2538"/>
      <c r="HGK15" s="2538"/>
      <c r="HGL15" s="2538"/>
      <c r="HGM15" s="2538"/>
      <c r="HGN15" s="2538"/>
      <c r="HGO15" s="2538"/>
      <c r="HGP15" s="2538"/>
      <c r="HGQ15" s="2538"/>
      <c r="HGR15" s="2538"/>
      <c r="HGS15" s="2538"/>
      <c r="HGT15" s="2538"/>
      <c r="HGU15" s="2538"/>
      <c r="HGV15" s="2538"/>
      <c r="HGW15" s="2538"/>
      <c r="HGX15" s="2538"/>
      <c r="HGY15" s="2538"/>
      <c r="HGZ15" s="2538"/>
      <c r="HHA15" s="2538"/>
      <c r="HHB15" s="2538"/>
      <c r="HHC15" s="2538"/>
      <c r="HHD15" s="2538"/>
      <c r="HHE15" s="2538"/>
      <c r="HHF15" s="2538"/>
      <c r="HHG15" s="2538"/>
      <c r="HHH15" s="2538"/>
      <c r="HHI15" s="2538"/>
      <c r="HHJ15" s="2538"/>
      <c r="HHK15" s="2538"/>
      <c r="HHL15" s="2538"/>
      <c r="HHM15" s="2538"/>
      <c r="HHN15" s="2538"/>
      <c r="HHO15" s="2538"/>
      <c r="HHP15" s="2538"/>
      <c r="HHQ15" s="2538"/>
      <c r="HHR15" s="2538"/>
      <c r="HHS15" s="2538"/>
      <c r="HHT15" s="2538"/>
      <c r="HHU15" s="2538"/>
      <c r="HHV15" s="2538"/>
      <c r="HHW15" s="2538"/>
      <c r="HHX15" s="2538"/>
      <c r="HHY15" s="2538"/>
      <c r="HHZ15" s="2538"/>
      <c r="HIA15" s="2538"/>
      <c r="HIB15" s="2538"/>
      <c r="HIC15" s="2538"/>
      <c r="HID15" s="2538"/>
      <c r="HIE15" s="2538"/>
      <c r="HIF15" s="2538"/>
      <c r="HIG15" s="2538"/>
      <c r="HIH15" s="2538"/>
      <c r="HII15" s="2538"/>
      <c r="HIJ15" s="2538"/>
      <c r="HIK15" s="2538"/>
      <c r="HIL15" s="2538"/>
      <c r="HIM15" s="2538"/>
      <c r="HIN15" s="2538"/>
      <c r="HIO15" s="2538"/>
      <c r="HIP15" s="2538"/>
      <c r="HIQ15" s="2538"/>
      <c r="HIR15" s="2538"/>
      <c r="HIS15" s="2538"/>
      <c r="HIT15" s="2538"/>
      <c r="HIU15" s="2538"/>
      <c r="HIV15" s="2538"/>
      <c r="HIW15" s="2538"/>
      <c r="HIX15" s="2538"/>
      <c r="HIY15" s="2538"/>
      <c r="HIZ15" s="2538"/>
      <c r="HJA15" s="2538"/>
      <c r="HJB15" s="2538"/>
      <c r="HJC15" s="2538"/>
      <c r="HJD15" s="2538"/>
      <c r="HJE15" s="2538"/>
      <c r="HJF15" s="2538"/>
      <c r="HJG15" s="2538"/>
      <c r="HJH15" s="2538"/>
      <c r="HJI15" s="2538"/>
      <c r="HJJ15" s="2538"/>
      <c r="HJK15" s="2538"/>
      <c r="HJL15" s="2538"/>
      <c r="HJM15" s="2538"/>
      <c r="HJN15" s="2538"/>
      <c r="HJO15" s="2538"/>
      <c r="HJP15" s="2538"/>
      <c r="HJQ15" s="2538"/>
      <c r="HJR15" s="2538"/>
      <c r="HJS15" s="2538"/>
      <c r="HJT15" s="2538"/>
      <c r="HJU15" s="2538"/>
      <c r="HJV15" s="2538"/>
      <c r="HJW15" s="2538"/>
      <c r="HJX15" s="2538"/>
      <c r="HJY15" s="2538"/>
      <c r="HJZ15" s="2538"/>
      <c r="HKA15" s="2538"/>
      <c r="HKB15" s="2538"/>
      <c r="HKC15" s="2538"/>
      <c r="HKD15" s="2538"/>
      <c r="HKE15" s="2538"/>
      <c r="HKF15" s="2538"/>
      <c r="HKG15" s="2538"/>
      <c r="HKH15" s="2538"/>
      <c r="HKI15" s="2538"/>
      <c r="HKJ15" s="2538"/>
      <c r="HKK15" s="2538"/>
      <c r="HKL15" s="2538"/>
      <c r="HKM15" s="2538"/>
      <c r="HKN15" s="2538"/>
      <c r="HKO15" s="2538"/>
      <c r="HKP15" s="2538"/>
      <c r="HKQ15" s="2538"/>
      <c r="HKR15" s="2538"/>
      <c r="HKS15" s="2538"/>
      <c r="HKT15" s="2538"/>
      <c r="HKU15" s="2538"/>
      <c r="HKV15" s="2538"/>
      <c r="HKW15" s="2538"/>
      <c r="HKX15" s="2538"/>
      <c r="HKY15" s="2538"/>
      <c r="HKZ15" s="2538"/>
      <c r="HLA15" s="2538"/>
      <c r="HLB15" s="2538"/>
      <c r="HLC15" s="2538"/>
      <c r="HLD15" s="2538"/>
      <c r="HLE15" s="2538"/>
      <c r="HLF15" s="2538"/>
      <c r="HLG15" s="2538"/>
      <c r="HLH15" s="2538"/>
      <c r="HLI15" s="2538"/>
      <c r="HLJ15" s="2538"/>
      <c r="HLK15" s="2538"/>
      <c r="HLL15" s="2538"/>
      <c r="HLM15" s="2538"/>
      <c r="HLN15" s="2538"/>
      <c r="HLO15" s="2538"/>
      <c r="HLP15" s="2538"/>
      <c r="HLQ15" s="2538"/>
      <c r="HLR15" s="2538"/>
      <c r="HLS15" s="2538"/>
      <c r="HLT15" s="2538"/>
      <c r="HLU15" s="2538"/>
      <c r="HLV15" s="2538"/>
      <c r="HLW15" s="2538"/>
      <c r="HLX15" s="2538"/>
      <c r="HLY15" s="2538"/>
      <c r="HLZ15" s="2538"/>
      <c r="HMA15" s="2538"/>
      <c r="HMB15" s="2538"/>
      <c r="HMC15" s="2538"/>
      <c r="HMD15" s="2538"/>
      <c r="HME15" s="2538"/>
      <c r="HMF15" s="2538"/>
      <c r="HMG15" s="2538"/>
      <c r="HMH15" s="2538"/>
      <c r="HMI15" s="2538"/>
      <c r="HMJ15" s="2538"/>
      <c r="HMK15" s="2538"/>
      <c r="HML15" s="2538"/>
      <c r="HMM15" s="2538"/>
      <c r="HMN15" s="2538"/>
      <c r="HMO15" s="2538"/>
      <c r="HMP15" s="2538"/>
      <c r="HMQ15" s="2538"/>
      <c r="HMR15" s="2538"/>
      <c r="HMS15" s="2538"/>
      <c r="HMT15" s="2538"/>
      <c r="HMU15" s="2538"/>
      <c r="HMV15" s="2538"/>
      <c r="HMW15" s="2538"/>
      <c r="HMX15" s="2538"/>
      <c r="HMY15" s="2538"/>
      <c r="HMZ15" s="2538"/>
      <c r="HNA15" s="2538"/>
      <c r="HNB15" s="2538"/>
      <c r="HNC15" s="2538"/>
      <c r="HND15" s="2538"/>
      <c r="HNE15" s="2538"/>
      <c r="HNF15" s="2538"/>
      <c r="HNG15" s="2538"/>
      <c r="HNH15" s="2538"/>
      <c r="HNI15" s="2538"/>
      <c r="HNJ15" s="2538"/>
      <c r="HNK15" s="2538"/>
      <c r="HNL15" s="2538"/>
      <c r="HNM15" s="2538"/>
      <c r="HNN15" s="2538"/>
      <c r="HNO15" s="2538"/>
      <c r="HNP15" s="2538"/>
      <c r="HNQ15" s="2538"/>
      <c r="HNR15" s="2538"/>
      <c r="HNS15" s="2538"/>
      <c r="HNT15" s="2538"/>
      <c r="HNU15" s="2538"/>
      <c r="HNV15" s="2538"/>
      <c r="HNW15" s="2538"/>
      <c r="HNX15" s="2538"/>
      <c r="HNY15" s="2538"/>
      <c r="HNZ15" s="2538"/>
      <c r="HOA15" s="2538"/>
      <c r="HOB15" s="2538"/>
      <c r="HOC15" s="2538"/>
      <c r="HOD15" s="2538"/>
      <c r="HOE15" s="2538"/>
      <c r="HOF15" s="2538"/>
      <c r="HOG15" s="2538"/>
      <c r="HOH15" s="2538"/>
      <c r="HOI15" s="2538"/>
      <c r="HOJ15" s="2538"/>
      <c r="HOK15" s="2538"/>
      <c r="HOL15" s="2538"/>
      <c r="HOM15" s="2538"/>
      <c r="HON15" s="2538"/>
      <c r="HOO15" s="2538"/>
      <c r="HOP15" s="2538"/>
      <c r="HOQ15" s="2538"/>
      <c r="HOR15" s="2538"/>
      <c r="HOS15" s="2538"/>
      <c r="HOT15" s="2538"/>
      <c r="HOU15" s="2538"/>
      <c r="HOV15" s="2538"/>
      <c r="HOW15" s="2538"/>
      <c r="HOX15" s="2538"/>
      <c r="HOY15" s="2538"/>
      <c r="HOZ15" s="2538"/>
      <c r="HPA15" s="2538"/>
      <c r="HPB15" s="2538"/>
      <c r="HPC15" s="2538"/>
      <c r="HPD15" s="2538"/>
      <c r="HPE15" s="2538"/>
      <c r="HPF15" s="2538"/>
      <c r="HPG15" s="2538"/>
      <c r="HPH15" s="2538"/>
      <c r="HPI15" s="2538"/>
      <c r="HPJ15" s="2538"/>
      <c r="HPK15" s="2538"/>
      <c r="HPL15" s="2538"/>
      <c r="HPM15" s="2538"/>
      <c r="HPN15" s="2538"/>
      <c r="HPO15" s="2538"/>
      <c r="HPP15" s="2538"/>
      <c r="HPQ15" s="2538"/>
      <c r="HPR15" s="2538"/>
      <c r="HPS15" s="2538"/>
      <c r="HPT15" s="2538"/>
      <c r="HPU15" s="2538"/>
      <c r="HPV15" s="2538"/>
      <c r="HPW15" s="2538"/>
      <c r="HPX15" s="2538"/>
      <c r="HPY15" s="2538"/>
      <c r="HPZ15" s="2538"/>
      <c r="HQA15" s="2538"/>
      <c r="HQB15" s="2538"/>
      <c r="HQC15" s="2538"/>
      <c r="HQD15" s="2538"/>
      <c r="HQE15" s="2538"/>
      <c r="HQF15" s="2538"/>
      <c r="HQG15" s="2538"/>
      <c r="HQH15" s="2538"/>
      <c r="HQI15" s="2538"/>
      <c r="HQJ15" s="2538"/>
      <c r="HQK15" s="2538"/>
      <c r="HQL15" s="2538"/>
      <c r="HQM15" s="2538"/>
      <c r="HQN15" s="2538"/>
      <c r="HQO15" s="2538"/>
      <c r="HQP15" s="2538"/>
      <c r="HQQ15" s="2538"/>
      <c r="HQR15" s="2538"/>
      <c r="HQS15" s="2538"/>
      <c r="HQT15" s="2538"/>
      <c r="HQU15" s="2538"/>
      <c r="HQV15" s="2538"/>
      <c r="HQW15" s="2538"/>
      <c r="HQX15" s="2538"/>
      <c r="HQY15" s="2538"/>
      <c r="HQZ15" s="2538"/>
      <c r="HRA15" s="2538"/>
      <c r="HRB15" s="2538"/>
      <c r="HRC15" s="2538"/>
      <c r="HRD15" s="2538"/>
      <c r="HRE15" s="2538"/>
      <c r="HRF15" s="2538"/>
      <c r="HRG15" s="2538"/>
      <c r="HRH15" s="2538"/>
      <c r="HRI15" s="2538"/>
      <c r="HRJ15" s="2538"/>
      <c r="HRK15" s="2538"/>
      <c r="HRL15" s="2538"/>
      <c r="HRM15" s="2538"/>
      <c r="HRN15" s="2538"/>
      <c r="HRO15" s="2538"/>
      <c r="HRP15" s="2538"/>
      <c r="HRQ15" s="2538"/>
      <c r="HRR15" s="2538"/>
      <c r="HRS15" s="2538"/>
      <c r="HRT15" s="2538"/>
      <c r="HRU15" s="2538"/>
      <c r="HRV15" s="2538"/>
      <c r="HRW15" s="2538"/>
      <c r="HRX15" s="2538"/>
      <c r="HRY15" s="2538"/>
      <c r="HRZ15" s="2538"/>
      <c r="HSA15" s="2538"/>
      <c r="HSB15" s="2538"/>
      <c r="HSC15" s="2538"/>
      <c r="HSD15" s="2538"/>
      <c r="HSE15" s="2538"/>
      <c r="HSF15" s="2538"/>
      <c r="HSG15" s="2538"/>
      <c r="HSH15" s="2538"/>
      <c r="HSI15" s="2538"/>
      <c r="HSJ15" s="2538"/>
      <c r="HSK15" s="2538"/>
      <c r="HSL15" s="2538"/>
      <c r="HSM15" s="2538"/>
      <c r="HSN15" s="2538"/>
      <c r="HSO15" s="2538"/>
      <c r="HSP15" s="2538"/>
      <c r="HSQ15" s="2538"/>
      <c r="HSR15" s="2538"/>
      <c r="HSS15" s="2538"/>
      <c r="HST15" s="2538"/>
      <c r="HSU15" s="2538"/>
      <c r="HSV15" s="2538"/>
      <c r="HSW15" s="2538"/>
      <c r="HSX15" s="2538"/>
      <c r="HSY15" s="2538"/>
      <c r="HSZ15" s="2538"/>
      <c r="HTA15" s="2538"/>
      <c r="HTB15" s="2538"/>
      <c r="HTC15" s="2538"/>
      <c r="HTD15" s="2538"/>
      <c r="HTE15" s="2538"/>
      <c r="HTF15" s="2538"/>
      <c r="HTG15" s="2538"/>
      <c r="HTH15" s="2538"/>
      <c r="HTI15" s="2538"/>
      <c r="HTJ15" s="2538"/>
      <c r="HTK15" s="2538"/>
      <c r="HTL15" s="2538"/>
      <c r="HTM15" s="2538"/>
      <c r="HTN15" s="2538"/>
      <c r="HTO15" s="2538"/>
      <c r="HTP15" s="2538"/>
      <c r="HTQ15" s="2538"/>
      <c r="HTR15" s="2538"/>
      <c r="HTS15" s="2538"/>
      <c r="HTT15" s="2538"/>
      <c r="HTU15" s="2538"/>
      <c r="HTV15" s="2538"/>
      <c r="HTW15" s="2538"/>
      <c r="HTX15" s="2538"/>
      <c r="HTY15" s="2538"/>
      <c r="HTZ15" s="2538"/>
      <c r="HUA15" s="2538"/>
      <c r="HUB15" s="2538"/>
      <c r="HUC15" s="2538"/>
      <c r="HUD15" s="2538"/>
      <c r="HUE15" s="2538"/>
      <c r="HUF15" s="2538"/>
      <c r="HUG15" s="2538"/>
      <c r="HUH15" s="2538"/>
      <c r="HUI15" s="2538"/>
      <c r="HUJ15" s="2538"/>
      <c r="HUK15" s="2538"/>
      <c r="HUL15" s="2538"/>
      <c r="HUM15" s="2538"/>
      <c r="HUN15" s="2538"/>
      <c r="HUO15" s="2538"/>
      <c r="HUP15" s="2538"/>
      <c r="HUQ15" s="2538"/>
      <c r="HUR15" s="2538"/>
      <c r="HUS15" s="2538"/>
      <c r="HUT15" s="2538"/>
      <c r="HUU15" s="2538"/>
      <c r="HUV15" s="2538"/>
      <c r="HUW15" s="2538"/>
      <c r="HUX15" s="2538"/>
      <c r="HUY15" s="2538"/>
      <c r="HUZ15" s="2538"/>
      <c r="HVA15" s="2538"/>
      <c r="HVB15" s="2538"/>
      <c r="HVC15" s="2538"/>
      <c r="HVD15" s="2538"/>
      <c r="HVE15" s="2538"/>
      <c r="HVF15" s="2538"/>
      <c r="HVG15" s="2538"/>
      <c r="HVH15" s="2538"/>
      <c r="HVI15" s="2538"/>
      <c r="HVJ15" s="2538"/>
      <c r="HVK15" s="2538"/>
      <c r="HVL15" s="2538"/>
      <c r="HVM15" s="2538"/>
      <c r="HVN15" s="2538"/>
      <c r="HVO15" s="2538"/>
      <c r="HVP15" s="2538"/>
      <c r="HVQ15" s="2538"/>
      <c r="HVR15" s="2538"/>
      <c r="HVS15" s="2538"/>
      <c r="HVT15" s="2538"/>
      <c r="HVU15" s="2538"/>
      <c r="HVV15" s="2538"/>
      <c r="HVW15" s="2538"/>
      <c r="HVX15" s="2538"/>
      <c r="HVY15" s="2538"/>
      <c r="HVZ15" s="2538"/>
      <c r="HWA15" s="2538"/>
      <c r="HWB15" s="2538"/>
      <c r="HWC15" s="2538"/>
      <c r="HWD15" s="2538"/>
      <c r="HWE15" s="2538"/>
      <c r="HWF15" s="2538"/>
      <c r="HWG15" s="2538"/>
      <c r="HWH15" s="2538"/>
      <c r="HWI15" s="2538"/>
      <c r="HWJ15" s="2538"/>
      <c r="HWK15" s="2538"/>
      <c r="HWL15" s="2538"/>
      <c r="HWM15" s="2538"/>
      <c r="HWN15" s="2538"/>
      <c r="HWO15" s="2538"/>
      <c r="HWP15" s="2538"/>
      <c r="HWQ15" s="2538"/>
      <c r="HWR15" s="2538"/>
      <c r="HWS15" s="2538"/>
      <c r="HWT15" s="2538"/>
      <c r="HWU15" s="2538"/>
      <c r="HWV15" s="2538"/>
      <c r="HWW15" s="2538"/>
      <c r="HWX15" s="2538"/>
      <c r="HWY15" s="2538"/>
      <c r="HWZ15" s="2538"/>
      <c r="HXA15" s="2538"/>
      <c r="HXB15" s="2538"/>
      <c r="HXC15" s="2538"/>
      <c r="HXD15" s="2538"/>
      <c r="HXE15" s="2538"/>
      <c r="HXF15" s="2538"/>
      <c r="HXG15" s="2538"/>
      <c r="HXH15" s="2538"/>
      <c r="HXI15" s="2538"/>
      <c r="HXJ15" s="2538"/>
      <c r="HXK15" s="2538"/>
      <c r="HXL15" s="2538"/>
      <c r="HXM15" s="2538"/>
      <c r="HXN15" s="2538"/>
      <c r="HXO15" s="2538"/>
      <c r="HXP15" s="2538"/>
      <c r="HXQ15" s="2538"/>
      <c r="HXR15" s="2538"/>
      <c r="HXS15" s="2538"/>
      <c r="HXT15" s="2538"/>
      <c r="HXU15" s="2538"/>
      <c r="HXV15" s="2538"/>
      <c r="HXW15" s="2538"/>
      <c r="HXX15" s="2538"/>
      <c r="HXY15" s="2538"/>
      <c r="HXZ15" s="2538"/>
      <c r="HYA15" s="2538"/>
      <c r="HYB15" s="2538"/>
      <c r="HYC15" s="2538"/>
      <c r="HYD15" s="2538"/>
      <c r="HYE15" s="2538"/>
      <c r="HYF15" s="2538"/>
      <c r="HYG15" s="2538"/>
      <c r="HYH15" s="2538"/>
      <c r="HYI15" s="2538"/>
      <c r="HYJ15" s="2538"/>
      <c r="HYK15" s="2538"/>
      <c r="HYL15" s="2538"/>
      <c r="HYM15" s="2538"/>
      <c r="HYN15" s="2538"/>
      <c r="HYO15" s="2538"/>
      <c r="HYP15" s="2538"/>
      <c r="HYQ15" s="2538"/>
      <c r="HYR15" s="2538"/>
      <c r="HYS15" s="2538"/>
      <c r="HYT15" s="2538"/>
      <c r="HYU15" s="2538"/>
      <c r="HYV15" s="2538"/>
      <c r="HYW15" s="2538"/>
      <c r="HYX15" s="2538"/>
      <c r="HYY15" s="2538"/>
      <c r="HYZ15" s="2538"/>
      <c r="HZA15" s="2538"/>
      <c r="HZB15" s="2538"/>
      <c r="HZC15" s="2538"/>
      <c r="HZD15" s="2538"/>
      <c r="HZE15" s="2538"/>
      <c r="HZF15" s="2538"/>
      <c r="HZG15" s="2538"/>
      <c r="HZH15" s="2538"/>
      <c r="HZI15" s="2538"/>
      <c r="HZJ15" s="2538"/>
      <c r="HZK15" s="2538"/>
      <c r="HZL15" s="2538"/>
      <c r="HZM15" s="2538"/>
      <c r="HZN15" s="2538"/>
      <c r="HZO15" s="2538"/>
      <c r="HZP15" s="2538"/>
      <c r="HZQ15" s="2538"/>
      <c r="HZR15" s="2538"/>
      <c r="HZS15" s="2538"/>
      <c r="HZT15" s="2538"/>
      <c r="HZU15" s="2538"/>
      <c r="HZV15" s="2538"/>
      <c r="HZW15" s="2538"/>
      <c r="HZX15" s="2538"/>
      <c r="HZY15" s="2538"/>
      <c r="HZZ15" s="2538"/>
      <c r="IAA15" s="2538"/>
      <c r="IAB15" s="2538"/>
      <c r="IAC15" s="2538"/>
      <c r="IAD15" s="2538"/>
      <c r="IAE15" s="2538"/>
      <c r="IAF15" s="2538"/>
      <c r="IAG15" s="2538"/>
      <c r="IAH15" s="2538"/>
      <c r="IAI15" s="2538"/>
      <c r="IAJ15" s="2538"/>
      <c r="IAK15" s="2538"/>
      <c r="IAL15" s="2538"/>
      <c r="IAM15" s="2538"/>
      <c r="IAN15" s="2538"/>
      <c r="IAO15" s="2538"/>
      <c r="IAP15" s="2538"/>
      <c r="IAQ15" s="2538"/>
      <c r="IAR15" s="2538"/>
      <c r="IAS15" s="2538"/>
      <c r="IAT15" s="2538"/>
      <c r="IAU15" s="2538"/>
      <c r="IAV15" s="2538"/>
      <c r="IAW15" s="2538"/>
      <c r="IAX15" s="2538"/>
      <c r="IAY15" s="2538"/>
      <c r="IAZ15" s="2538"/>
      <c r="IBA15" s="2538"/>
      <c r="IBB15" s="2538"/>
      <c r="IBC15" s="2538"/>
      <c r="IBD15" s="2538"/>
      <c r="IBE15" s="2538"/>
      <c r="IBF15" s="2538"/>
      <c r="IBG15" s="2538"/>
      <c r="IBH15" s="2538"/>
      <c r="IBI15" s="2538"/>
      <c r="IBJ15" s="2538"/>
      <c r="IBK15" s="2538"/>
      <c r="IBL15" s="2538"/>
      <c r="IBM15" s="2538"/>
      <c r="IBN15" s="2538"/>
      <c r="IBO15" s="2538"/>
      <c r="IBP15" s="2538"/>
      <c r="IBQ15" s="2538"/>
      <c r="IBR15" s="2538"/>
      <c r="IBS15" s="2538"/>
      <c r="IBT15" s="2538"/>
      <c r="IBU15" s="2538"/>
      <c r="IBV15" s="2538"/>
      <c r="IBW15" s="2538"/>
      <c r="IBX15" s="2538"/>
      <c r="IBY15" s="2538"/>
      <c r="IBZ15" s="2538"/>
      <c r="ICA15" s="2538"/>
      <c r="ICB15" s="2538"/>
      <c r="ICC15" s="2538"/>
      <c r="ICD15" s="2538"/>
      <c r="ICE15" s="2538"/>
      <c r="ICF15" s="2538"/>
      <c r="ICG15" s="2538"/>
      <c r="ICH15" s="2538"/>
      <c r="ICI15" s="2538"/>
      <c r="ICJ15" s="2538"/>
      <c r="ICK15" s="2538"/>
      <c r="ICL15" s="2538"/>
      <c r="ICM15" s="2538"/>
      <c r="ICN15" s="2538"/>
      <c r="ICO15" s="2538"/>
      <c r="ICP15" s="2538"/>
      <c r="ICQ15" s="2538"/>
      <c r="ICR15" s="2538"/>
      <c r="ICS15" s="2538"/>
      <c r="ICT15" s="2538"/>
      <c r="ICU15" s="2538"/>
      <c r="ICV15" s="2538"/>
      <c r="ICW15" s="2538"/>
      <c r="ICX15" s="2538"/>
      <c r="ICY15" s="2538"/>
      <c r="ICZ15" s="2538"/>
      <c r="IDA15" s="2538"/>
      <c r="IDB15" s="2538"/>
      <c r="IDC15" s="2538"/>
      <c r="IDD15" s="2538"/>
      <c r="IDE15" s="2538"/>
      <c r="IDF15" s="2538"/>
      <c r="IDG15" s="2538"/>
      <c r="IDH15" s="2538"/>
      <c r="IDI15" s="2538"/>
      <c r="IDJ15" s="2538"/>
      <c r="IDK15" s="2538"/>
      <c r="IDL15" s="2538"/>
      <c r="IDM15" s="2538"/>
      <c r="IDN15" s="2538"/>
      <c r="IDO15" s="2538"/>
      <c r="IDP15" s="2538"/>
      <c r="IDQ15" s="2538"/>
      <c r="IDR15" s="2538"/>
      <c r="IDS15" s="2538"/>
      <c r="IDT15" s="2538"/>
      <c r="IDU15" s="2538"/>
      <c r="IDV15" s="2538"/>
      <c r="IDW15" s="2538"/>
      <c r="IDX15" s="2538"/>
      <c r="IDY15" s="2538"/>
      <c r="IDZ15" s="2538"/>
      <c r="IEA15" s="2538"/>
      <c r="IEB15" s="2538"/>
      <c r="IEC15" s="2538"/>
      <c r="IED15" s="2538"/>
      <c r="IEE15" s="2538"/>
      <c r="IEF15" s="2538"/>
      <c r="IEG15" s="2538"/>
      <c r="IEH15" s="2538"/>
      <c r="IEI15" s="2538"/>
      <c r="IEJ15" s="2538"/>
      <c r="IEK15" s="2538"/>
      <c r="IEL15" s="2538"/>
      <c r="IEM15" s="2538"/>
      <c r="IEN15" s="2538"/>
      <c r="IEO15" s="2538"/>
      <c r="IEP15" s="2538"/>
      <c r="IEQ15" s="2538"/>
      <c r="IER15" s="2538"/>
      <c r="IES15" s="2538"/>
      <c r="IET15" s="2538"/>
      <c r="IEU15" s="2538"/>
      <c r="IEV15" s="2538"/>
      <c r="IEW15" s="2538"/>
      <c r="IEX15" s="2538"/>
      <c r="IEY15" s="2538"/>
      <c r="IEZ15" s="2538"/>
      <c r="IFA15" s="2538"/>
      <c r="IFB15" s="2538"/>
      <c r="IFC15" s="2538"/>
      <c r="IFD15" s="2538"/>
      <c r="IFE15" s="2538"/>
      <c r="IFF15" s="2538"/>
      <c r="IFG15" s="2538"/>
      <c r="IFH15" s="2538"/>
      <c r="IFI15" s="2538"/>
      <c r="IFJ15" s="2538"/>
      <c r="IFK15" s="2538"/>
      <c r="IFL15" s="2538"/>
      <c r="IFM15" s="2538"/>
      <c r="IFN15" s="2538"/>
      <c r="IFO15" s="2538"/>
      <c r="IFP15" s="2538"/>
      <c r="IFQ15" s="2538"/>
      <c r="IFR15" s="2538"/>
      <c r="IFS15" s="2538"/>
      <c r="IFT15" s="2538"/>
      <c r="IFU15" s="2538"/>
      <c r="IFV15" s="2538"/>
      <c r="IFW15" s="2538"/>
      <c r="IFX15" s="2538"/>
      <c r="IFY15" s="2538"/>
      <c r="IFZ15" s="2538"/>
      <c r="IGA15" s="2538"/>
      <c r="IGB15" s="2538"/>
      <c r="IGC15" s="2538"/>
      <c r="IGD15" s="2538"/>
      <c r="IGE15" s="2538"/>
      <c r="IGF15" s="2538"/>
      <c r="IGG15" s="2538"/>
      <c r="IGH15" s="2538"/>
      <c r="IGI15" s="2538"/>
      <c r="IGJ15" s="2538"/>
      <c r="IGK15" s="2538"/>
      <c r="IGL15" s="2538"/>
      <c r="IGM15" s="2538"/>
      <c r="IGN15" s="2538"/>
      <c r="IGO15" s="2538"/>
      <c r="IGP15" s="2538"/>
      <c r="IGQ15" s="2538"/>
      <c r="IGR15" s="2538"/>
      <c r="IGS15" s="2538"/>
      <c r="IGT15" s="2538"/>
      <c r="IGU15" s="2538"/>
      <c r="IGV15" s="2538"/>
      <c r="IGW15" s="2538"/>
      <c r="IGX15" s="2538"/>
      <c r="IGY15" s="2538"/>
      <c r="IGZ15" s="2538"/>
      <c r="IHA15" s="2538"/>
      <c r="IHB15" s="2538"/>
      <c r="IHC15" s="2538"/>
      <c r="IHD15" s="2538"/>
      <c r="IHE15" s="2538"/>
      <c r="IHF15" s="2538"/>
      <c r="IHG15" s="2538"/>
      <c r="IHH15" s="2538"/>
      <c r="IHI15" s="2538"/>
      <c r="IHJ15" s="2538"/>
      <c r="IHK15" s="2538"/>
      <c r="IHL15" s="2538"/>
      <c r="IHM15" s="2538"/>
      <c r="IHN15" s="2538"/>
      <c r="IHO15" s="2538"/>
      <c r="IHP15" s="2538"/>
      <c r="IHQ15" s="2538"/>
      <c r="IHR15" s="2538"/>
      <c r="IHS15" s="2538"/>
      <c r="IHT15" s="2538"/>
      <c r="IHU15" s="2538"/>
      <c r="IHV15" s="2538"/>
      <c r="IHW15" s="2538"/>
      <c r="IHX15" s="2538"/>
      <c r="IHY15" s="2538"/>
      <c r="IHZ15" s="2538"/>
      <c r="IIA15" s="2538"/>
      <c r="IIB15" s="2538"/>
      <c r="IIC15" s="2538"/>
      <c r="IID15" s="2538"/>
      <c r="IIE15" s="2538"/>
      <c r="IIF15" s="2538"/>
      <c r="IIG15" s="2538"/>
      <c r="IIH15" s="2538"/>
      <c r="III15" s="2538"/>
      <c r="IIJ15" s="2538"/>
      <c r="IIK15" s="2538"/>
      <c r="IIL15" s="2538"/>
      <c r="IIM15" s="2538"/>
      <c r="IIN15" s="2538"/>
      <c r="IIO15" s="2538"/>
      <c r="IIP15" s="2538"/>
      <c r="IIQ15" s="2538"/>
      <c r="IIR15" s="2538"/>
      <c r="IIS15" s="2538"/>
      <c r="IIT15" s="2538"/>
      <c r="IIU15" s="2538"/>
      <c r="IIV15" s="2538"/>
      <c r="IIW15" s="2538"/>
      <c r="IIX15" s="2538"/>
      <c r="IIY15" s="2538"/>
      <c r="IIZ15" s="2538"/>
      <c r="IJA15" s="2538"/>
      <c r="IJB15" s="2538"/>
      <c r="IJC15" s="2538"/>
      <c r="IJD15" s="2538"/>
      <c r="IJE15" s="2538"/>
      <c r="IJF15" s="2538"/>
      <c r="IJG15" s="2538"/>
      <c r="IJH15" s="2538"/>
      <c r="IJI15" s="2538"/>
      <c r="IJJ15" s="2538"/>
      <c r="IJK15" s="2538"/>
      <c r="IJL15" s="2538"/>
      <c r="IJM15" s="2538"/>
      <c r="IJN15" s="2538"/>
      <c r="IJO15" s="2538"/>
      <c r="IJP15" s="2538"/>
      <c r="IJQ15" s="2538"/>
      <c r="IJR15" s="2538"/>
      <c r="IJS15" s="2538"/>
      <c r="IJT15" s="2538"/>
      <c r="IJU15" s="2538"/>
      <c r="IJV15" s="2538"/>
      <c r="IJW15" s="2538"/>
      <c r="IJX15" s="2538"/>
      <c r="IJY15" s="2538"/>
      <c r="IJZ15" s="2538"/>
      <c r="IKA15" s="2538"/>
      <c r="IKB15" s="2538"/>
      <c r="IKC15" s="2538"/>
      <c r="IKD15" s="2538"/>
      <c r="IKE15" s="2538"/>
      <c r="IKF15" s="2538"/>
      <c r="IKG15" s="2538"/>
      <c r="IKH15" s="2538"/>
      <c r="IKI15" s="2538"/>
      <c r="IKJ15" s="2538"/>
      <c r="IKK15" s="2538"/>
      <c r="IKL15" s="2538"/>
      <c r="IKM15" s="2538"/>
      <c r="IKN15" s="2538"/>
      <c r="IKO15" s="2538"/>
      <c r="IKP15" s="2538"/>
      <c r="IKQ15" s="2538"/>
      <c r="IKR15" s="2538"/>
      <c r="IKS15" s="2538"/>
      <c r="IKT15" s="2538"/>
      <c r="IKU15" s="2538"/>
      <c r="IKV15" s="2538"/>
      <c r="IKW15" s="2538"/>
      <c r="IKX15" s="2538"/>
      <c r="IKY15" s="2538"/>
      <c r="IKZ15" s="2538"/>
      <c r="ILA15" s="2538"/>
      <c r="ILB15" s="2538"/>
      <c r="ILC15" s="2538"/>
      <c r="ILD15" s="2538"/>
      <c r="ILE15" s="2538"/>
      <c r="ILF15" s="2538"/>
      <c r="ILG15" s="2538"/>
      <c r="ILH15" s="2538"/>
      <c r="ILI15" s="2538"/>
      <c r="ILJ15" s="2538"/>
      <c r="ILK15" s="2538"/>
      <c r="ILL15" s="2538"/>
      <c r="ILM15" s="2538"/>
      <c r="ILN15" s="2538"/>
      <c r="ILO15" s="2538"/>
      <c r="ILP15" s="2538"/>
      <c r="ILQ15" s="2538"/>
      <c r="ILR15" s="2538"/>
      <c r="ILS15" s="2538"/>
      <c r="ILT15" s="2538"/>
      <c r="ILU15" s="2538"/>
      <c r="ILV15" s="2538"/>
      <c r="ILW15" s="2538"/>
      <c r="ILX15" s="2538"/>
      <c r="ILY15" s="2538"/>
      <c r="ILZ15" s="2538"/>
      <c r="IMA15" s="2538"/>
      <c r="IMB15" s="2538"/>
      <c r="IMC15" s="2538"/>
      <c r="IMD15" s="2538"/>
      <c r="IME15" s="2538"/>
      <c r="IMF15" s="2538"/>
      <c r="IMG15" s="2538"/>
      <c r="IMH15" s="2538"/>
      <c r="IMI15" s="2538"/>
      <c r="IMJ15" s="2538"/>
      <c r="IMK15" s="2538"/>
      <c r="IML15" s="2538"/>
      <c r="IMM15" s="2538"/>
      <c r="IMN15" s="2538"/>
      <c r="IMO15" s="2538"/>
      <c r="IMP15" s="2538"/>
      <c r="IMQ15" s="2538"/>
      <c r="IMR15" s="2538"/>
      <c r="IMS15" s="2538"/>
      <c r="IMT15" s="2538"/>
      <c r="IMU15" s="2538"/>
      <c r="IMV15" s="2538"/>
      <c r="IMW15" s="2538"/>
      <c r="IMX15" s="2538"/>
      <c r="IMY15" s="2538"/>
      <c r="IMZ15" s="2538"/>
      <c r="INA15" s="2538"/>
      <c r="INB15" s="2538"/>
      <c r="INC15" s="2538"/>
      <c r="IND15" s="2538"/>
      <c r="INE15" s="2538"/>
      <c r="INF15" s="2538"/>
      <c r="ING15" s="2538"/>
      <c r="INH15" s="2538"/>
      <c r="INI15" s="2538"/>
      <c r="INJ15" s="2538"/>
      <c r="INK15" s="2538"/>
      <c r="INL15" s="2538"/>
      <c r="INM15" s="2538"/>
      <c r="INN15" s="2538"/>
      <c r="INO15" s="2538"/>
      <c r="INP15" s="2538"/>
      <c r="INQ15" s="2538"/>
      <c r="INR15" s="2538"/>
      <c r="INS15" s="2538"/>
      <c r="INT15" s="2538"/>
      <c r="INU15" s="2538"/>
      <c r="INV15" s="2538"/>
      <c r="INW15" s="2538"/>
      <c r="INX15" s="2538"/>
      <c r="INY15" s="2538"/>
      <c r="INZ15" s="2538"/>
      <c r="IOA15" s="2538"/>
      <c r="IOB15" s="2538"/>
      <c r="IOC15" s="2538"/>
      <c r="IOD15" s="2538"/>
      <c r="IOE15" s="2538"/>
      <c r="IOF15" s="2538"/>
      <c r="IOG15" s="2538"/>
      <c r="IOH15" s="2538"/>
      <c r="IOI15" s="2538"/>
      <c r="IOJ15" s="2538"/>
      <c r="IOK15" s="2538"/>
      <c r="IOL15" s="2538"/>
      <c r="IOM15" s="2538"/>
      <c r="ION15" s="2538"/>
      <c r="IOO15" s="2538"/>
      <c r="IOP15" s="2538"/>
      <c r="IOQ15" s="2538"/>
      <c r="IOR15" s="2538"/>
      <c r="IOS15" s="2538"/>
      <c r="IOT15" s="2538"/>
      <c r="IOU15" s="2538"/>
      <c r="IOV15" s="2538"/>
      <c r="IOW15" s="2538"/>
      <c r="IOX15" s="2538"/>
      <c r="IOY15" s="2538"/>
      <c r="IOZ15" s="2538"/>
      <c r="IPA15" s="2538"/>
      <c r="IPB15" s="2538"/>
      <c r="IPC15" s="2538"/>
      <c r="IPD15" s="2538"/>
      <c r="IPE15" s="2538"/>
      <c r="IPF15" s="2538"/>
      <c r="IPG15" s="2538"/>
      <c r="IPH15" s="2538"/>
      <c r="IPI15" s="2538"/>
      <c r="IPJ15" s="2538"/>
      <c r="IPK15" s="2538"/>
      <c r="IPL15" s="2538"/>
      <c r="IPM15" s="2538"/>
      <c r="IPN15" s="2538"/>
      <c r="IPO15" s="2538"/>
      <c r="IPP15" s="2538"/>
      <c r="IPQ15" s="2538"/>
      <c r="IPR15" s="2538"/>
      <c r="IPS15" s="2538"/>
      <c r="IPT15" s="2538"/>
      <c r="IPU15" s="2538"/>
      <c r="IPV15" s="2538"/>
      <c r="IPW15" s="2538"/>
      <c r="IPX15" s="2538"/>
      <c r="IPY15" s="2538"/>
      <c r="IPZ15" s="2538"/>
      <c r="IQA15" s="2538"/>
      <c r="IQB15" s="2538"/>
      <c r="IQC15" s="2538"/>
      <c r="IQD15" s="2538"/>
      <c r="IQE15" s="2538"/>
      <c r="IQF15" s="2538"/>
      <c r="IQG15" s="2538"/>
      <c r="IQH15" s="2538"/>
      <c r="IQI15" s="2538"/>
      <c r="IQJ15" s="2538"/>
      <c r="IQK15" s="2538"/>
      <c r="IQL15" s="2538"/>
      <c r="IQM15" s="2538"/>
      <c r="IQN15" s="2538"/>
      <c r="IQO15" s="2538"/>
      <c r="IQP15" s="2538"/>
      <c r="IQQ15" s="2538"/>
      <c r="IQR15" s="2538"/>
      <c r="IQS15" s="2538"/>
      <c r="IQT15" s="2538"/>
      <c r="IQU15" s="2538"/>
      <c r="IQV15" s="2538"/>
      <c r="IQW15" s="2538"/>
      <c r="IQX15" s="2538"/>
      <c r="IQY15" s="2538"/>
      <c r="IQZ15" s="2538"/>
      <c r="IRA15" s="2538"/>
      <c r="IRB15" s="2538"/>
      <c r="IRC15" s="2538"/>
      <c r="IRD15" s="2538"/>
      <c r="IRE15" s="2538"/>
      <c r="IRF15" s="2538"/>
      <c r="IRG15" s="2538"/>
      <c r="IRH15" s="2538"/>
      <c r="IRI15" s="2538"/>
      <c r="IRJ15" s="2538"/>
      <c r="IRK15" s="2538"/>
      <c r="IRL15" s="2538"/>
      <c r="IRM15" s="2538"/>
      <c r="IRN15" s="2538"/>
      <c r="IRO15" s="2538"/>
      <c r="IRP15" s="2538"/>
      <c r="IRQ15" s="2538"/>
      <c r="IRR15" s="2538"/>
      <c r="IRS15" s="2538"/>
      <c r="IRT15" s="2538"/>
      <c r="IRU15" s="2538"/>
      <c r="IRV15" s="2538"/>
      <c r="IRW15" s="2538"/>
      <c r="IRX15" s="2538"/>
      <c r="IRY15" s="2538"/>
      <c r="IRZ15" s="2538"/>
      <c r="ISA15" s="2538"/>
      <c r="ISB15" s="2538"/>
      <c r="ISC15" s="2538"/>
      <c r="ISD15" s="2538"/>
      <c r="ISE15" s="2538"/>
      <c r="ISF15" s="2538"/>
      <c r="ISG15" s="2538"/>
      <c r="ISH15" s="2538"/>
      <c r="ISI15" s="2538"/>
      <c r="ISJ15" s="2538"/>
      <c r="ISK15" s="2538"/>
      <c r="ISL15" s="2538"/>
      <c r="ISM15" s="2538"/>
      <c r="ISN15" s="2538"/>
      <c r="ISO15" s="2538"/>
      <c r="ISP15" s="2538"/>
      <c r="ISQ15" s="2538"/>
      <c r="ISR15" s="2538"/>
      <c r="ISS15" s="2538"/>
      <c r="IST15" s="2538"/>
      <c r="ISU15" s="2538"/>
      <c r="ISV15" s="2538"/>
      <c r="ISW15" s="2538"/>
      <c r="ISX15" s="2538"/>
      <c r="ISY15" s="2538"/>
      <c r="ISZ15" s="2538"/>
      <c r="ITA15" s="2538"/>
      <c r="ITB15" s="2538"/>
      <c r="ITC15" s="2538"/>
      <c r="ITD15" s="2538"/>
      <c r="ITE15" s="2538"/>
      <c r="ITF15" s="2538"/>
      <c r="ITG15" s="2538"/>
      <c r="ITH15" s="2538"/>
      <c r="ITI15" s="2538"/>
      <c r="ITJ15" s="2538"/>
      <c r="ITK15" s="2538"/>
      <c r="ITL15" s="2538"/>
      <c r="ITM15" s="2538"/>
      <c r="ITN15" s="2538"/>
      <c r="ITO15" s="2538"/>
      <c r="ITP15" s="2538"/>
      <c r="ITQ15" s="2538"/>
      <c r="ITR15" s="2538"/>
      <c r="ITS15" s="2538"/>
      <c r="ITT15" s="2538"/>
      <c r="ITU15" s="2538"/>
      <c r="ITV15" s="2538"/>
      <c r="ITW15" s="2538"/>
      <c r="ITX15" s="2538"/>
      <c r="ITY15" s="2538"/>
      <c r="ITZ15" s="2538"/>
      <c r="IUA15" s="2538"/>
      <c r="IUB15" s="2538"/>
      <c r="IUC15" s="2538"/>
      <c r="IUD15" s="2538"/>
      <c r="IUE15" s="2538"/>
      <c r="IUF15" s="2538"/>
      <c r="IUG15" s="2538"/>
      <c r="IUH15" s="2538"/>
      <c r="IUI15" s="2538"/>
      <c r="IUJ15" s="2538"/>
      <c r="IUK15" s="2538"/>
      <c r="IUL15" s="2538"/>
      <c r="IUM15" s="2538"/>
      <c r="IUN15" s="2538"/>
      <c r="IUO15" s="2538"/>
      <c r="IUP15" s="2538"/>
      <c r="IUQ15" s="2538"/>
      <c r="IUR15" s="2538"/>
      <c r="IUS15" s="2538"/>
      <c r="IUT15" s="2538"/>
      <c r="IUU15" s="2538"/>
      <c r="IUV15" s="2538"/>
      <c r="IUW15" s="2538"/>
      <c r="IUX15" s="2538"/>
      <c r="IUY15" s="2538"/>
      <c r="IUZ15" s="2538"/>
      <c r="IVA15" s="2538"/>
      <c r="IVB15" s="2538"/>
      <c r="IVC15" s="2538"/>
      <c r="IVD15" s="2538"/>
      <c r="IVE15" s="2538"/>
      <c r="IVF15" s="2538"/>
      <c r="IVG15" s="2538"/>
      <c r="IVH15" s="2538"/>
      <c r="IVI15" s="2538"/>
      <c r="IVJ15" s="2538"/>
      <c r="IVK15" s="2538"/>
      <c r="IVL15" s="2538"/>
      <c r="IVM15" s="2538"/>
      <c r="IVN15" s="2538"/>
      <c r="IVO15" s="2538"/>
      <c r="IVP15" s="2538"/>
      <c r="IVQ15" s="2538"/>
      <c r="IVR15" s="2538"/>
      <c r="IVS15" s="2538"/>
      <c r="IVT15" s="2538"/>
      <c r="IVU15" s="2538"/>
      <c r="IVV15" s="2538"/>
      <c r="IVW15" s="2538"/>
      <c r="IVX15" s="2538"/>
      <c r="IVY15" s="2538"/>
      <c r="IVZ15" s="2538"/>
      <c r="IWA15" s="2538"/>
      <c r="IWB15" s="2538"/>
      <c r="IWC15" s="2538"/>
      <c r="IWD15" s="2538"/>
      <c r="IWE15" s="2538"/>
      <c r="IWF15" s="2538"/>
      <c r="IWG15" s="2538"/>
      <c r="IWH15" s="2538"/>
      <c r="IWI15" s="2538"/>
      <c r="IWJ15" s="2538"/>
      <c r="IWK15" s="2538"/>
      <c r="IWL15" s="2538"/>
      <c r="IWM15" s="2538"/>
      <c r="IWN15" s="2538"/>
      <c r="IWO15" s="2538"/>
      <c r="IWP15" s="2538"/>
      <c r="IWQ15" s="2538"/>
      <c r="IWR15" s="2538"/>
      <c r="IWS15" s="2538"/>
      <c r="IWT15" s="2538"/>
      <c r="IWU15" s="2538"/>
      <c r="IWV15" s="2538"/>
      <c r="IWW15" s="2538"/>
      <c r="IWX15" s="2538"/>
      <c r="IWY15" s="2538"/>
      <c r="IWZ15" s="2538"/>
      <c r="IXA15" s="2538"/>
      <c r="IXB15" s="2538"/>
      <c r="IXC15" s="2538"/>
      <c r="IXD15" s="2538"/>
      <c r="IXE15" s="2538"/>
      <c r="IXF15" s="2538"/>
      <c r="IXG15" s="2538"/>
      <c r="IXH15" s="2538"/>
      <c r="IXI15" s="2538"/>
      <c r="IXJ15" s="2538"/>
      <c r="IXK15" s="2538"/>
      <c r="IXL15" s="2538"/>
      <c r="IXM15" s="2538"/>
      <c r="IXN15" s="2538"/>
      <c r="IXO15" s="2538"/>
      <c r="IXP15" s="2538"/>
      <c r="IXQ15" s="2538"/>
      <c r="IXR15" s="2538"/>
      <c r="IXS15" s="2538"/>
      <c r="IXT15" s="2538"/>
      <c r="IXU15" s="2538"/>
      <c r="IXV15" s="2538"/>
      <c r="IXW15" s="2538"/>
      <c r="IXX15" s="2538"/>
      <c r="IXY15" s="2538"/>
      <c r="IXZ15" s="2538"/>
      <c r="IYA15" s="2538"/>
      <c r="IYB15" s="2538"/>
      <c r="IYC15" s="2538"/>
      <c r="IYD15" s="2538"/>
      <c r="IYE15" s="2538"/>
      <c r="IYF15" s="2538"/>
      <c r="IYG15" s="2538"/>
      <c r="IYH15" s="2538"/>
      <c r="IYI15" s="2538"/>
      <c r="IYJ15" s="2538"/>
      <c r="IYK15" s="2538"/>
      <c r="IYL15" s="2538"/>
      <c r="IYM15" s="2538"/>
      <c r="IYN15" s="2538"/>
      <c r="IYO15" s="2538"/>
      <c r="IYP15" s="2538"/>
      <c r="IYQ15" s="2538"/>
      <c r="IYR15" s="2538"/>
      <c r="IYS15" s="2538"/>
      <c r="IYT15" s="2538"/>
      <c r="IYU15" s="2538"/>
      <c r="IYV15" s="2538"/>
      <c r="IYW15" s="2538"/>
      <c r="IYX15" s="2538"/>
      <c r="IYY15" s="2538"/>
      <c r="IYZ15" s="2538"/>
      <c r="IZA15" s="2538"/>
      <c r="IZB15" s="2538"/>
      <c r="IZC15" s="2538"/>
      <c r="IZD15" s="2538"/>
      <c r="IZE15" s="2538"/>
      <c r="IZF15" s="2538"/>
      <c r="IZG15" s="2538"/>
      <c r="IZH15" s="2538"/>
      <c r="IZI15" s="2538"/>
      <c r="IZJ15" s="2538"/>
      <c r="IZK15" s="2538"/>
      <c r="IZL15" s="2538"/>
      <c r="IZM15" s="2538"/>
      <c r="IZN15" s="2538"/>
      <c r="IZO15" s="2538"/>
      <c r="IZP15" s="2538"/>
      <c r="IZQ15" s="2538"/>
      <c r="IZR15" s="2538"/>
      <c r="IZS15" s="2538"/>
      <c r="IZT15" s="2538"/>
      <c r="IZU15" s="2538"/>
      <c r="IZV15" s="2538"/>
      <c r="IZW15" s="2538"/>
      <c r="IZX15" s="2538"/>
      <c r="IZY15" s="2538"/>
      <c r="IZZ15" s="2538"/>
      <c r="JAA15" s="2538"/>
      <c r="JAB15" s="2538"/>
      <c r="JAC15" s="2538"/>
      <c r="JAD15" s="2538"/>
      <c r="JAE15" s="2538"/>
      <c r="JAF15" s="2538"/>
      <c r="JAG15" s="2538"/>
      <c r="JAH15" s="2538"/>
      <c r="JAI15" s="2538"/>
      <c r="JAJ15" s="2538"/>
      <c r="JAK15" s="2538"/>
      <c r="JAL15" s="2538"/>
      <c r="JAM15" s="2538"/>
      <c r="JAN15" s="2538"/>
      <c r="JAO15" s="2538"/>
      <c r="JAP15" s="2538"/>
      <c r="JAQ15" s="2538"/>
      <c r="JAR15" s="2538"/>
      <c r="JAS15" s="2538"/>
      <c r="JAT15" s="2538"/>
      <c r="JAU15" s="2538"/>
      <c r="JAV15" s="2538"/>
      <c r="JAW15" s="2538"/>
      <c r="JAX15" s="2538"/>
      <c r="JAY15" s="2538"/>
      <c r="JAZ15" s="2538"/>
      <c r="JBA15" s="2538"/>
      <c r="JBB15" s="2538"/>
      <c r="JBC15" s="2538"/>
      <c r="JBD15" s="2538"/>
      <c r="JBE15" s="2538"/>
      <c r="JBF15" s="2538"/>
      <c r="JBG15" s="2538"/>
      <c r="JBH15" s="2538"/>
      <c r="JBI15" s="2538"/>
      <c r="JBJ15" s="2538"/>
      <c r="JBK15" s="2538"/>
      <c r="JBL15" s="2538"/>
      <c r="JBM15" s="2538"/>
      <c r="JBN15" s="2538"/>
      <c r="JBO15" s="2538"/>
      <c r="JBP15" s="2538"/>
      <c r="JBQ15" s="2538"/>
      <c r="JBR15" s="2538"/>
      <c r="JBS15" s="2538"/>
      <c r="JBT15" s="2538"/>
      <c r="JBU15" s="2538"/>
      <c r="JBV15" s="2538"/>
      <c r="JBW15" s="2538"/>
      <c r="JBX15" s="2538"/>
      <c r="JBY15" s="2538"/>
      <c r="JBZ15" s="2538"/>
      <c r="JCA15" s="2538"/>
      <c r="JCB15" s="2538"/>
      <c r="JCC15" s="2538"/>
      <c r="JCD15" s="2538"/>
      <c r="JCE15" s="2538"/>
      <c r="JCF15" s="2538"/>
      <c r="JCG15" s="2538"/>
      <c r="JCH15" s="2538"/>
      <c r="JCI15" s="2538"/>
      <c r="JCJ15" s="2538"/>
      <c r="JCK15" s="2538"/>
      <c r="JCL15" s="2538"/>
      <c r="JCM15" s="2538"/>
      <c r="JCN15" s="2538"/>
      <c r="JCO15" s="2538"/>
      <c r="JCP15" s="2538"/>
      <c r="JCQ15" s="2538"/>
      <c r="JCR15" s="2538"/>
      <c r="JCS15" s="2538"/>
      <c r="JCT15" s="2538"/>
      <c r="JCU15" s="2538"/>
      <c r="JCV15" s="2538"/>
      <c r="JCW15" s="2538"/>
      <c r="JCX15" s="2538"/>
      <c r="JCY15" s="2538"/>
      <c r="JCZ15" s="2538"/>
      <c r="JDA15" s="2538"/>
      <c r="JDB15" s="2538"/>
      <c r="JDC15" s="2538"/>
      <c r="JDD15" s="2538"/>
      <c r="JDE15" s="2538"/>
      <c r="JDF15" s="2538"/>
      <c r="JDG15" s="2538"/>
      <c r="JDH15" s="2538"/>
      <c r="JDI15" s="2538"/>
      <c r="JDJ15" s="2538"/>
      <c r="JDK15" s="2538"/>
      <c r="JDL15" s="2538"/>
      <c r="JDM15" s="2538"/>
      <c r="JDN15" s="2538"/>
      <c r="JDO15" s="2538"/>
      <c r="JDP15" s="2538"/>
      <c r="JDQ15" s="2538"/>
      <c r="JDR15" s="2538"/>
      <c r="JDS15" s="2538"/>
      <c r="JDT15" s="2538"/>
      <c r="JDU15" s="2538"/>
      <c r="JDV15" s="2538"/>
      <c r="JDW15" s="2538"/>
      <c r="JDX15" s="2538"/>
      <c r="JDY15" s="2538"/>
      <c r="JDZ15" s="2538"/>
      <c r="JEA15" s="2538"/>
      <c r="JEB15" s="2538"/>
      <c r="JEC15" s="2538"/>
      <c r="JED15" s="2538"/>
      <c r="JEE15" s="2538"/>
      <c r="JEF15" s="2538"/>
      <c r="JEG15" s="2538"/>
      <c r="JEH15" s="2538"/>
      <c r="JEI15" s="2538"/>
      <c r="JEJ15" s="2538"/>
      <c r="JEK15" s="2538"/>
      <c r="JEL15" s="2538"/>
      <c r="JEM15" s="2538"/>
      <c r="JEN15" s="2538"/>
      <c r="JEO15" s="2538"/>
      <c r="JEP15" s="2538"/>
      <c r="JEQ15" s="2538"/>
      <c r="JER15" s="2538"/>
      <c r="JES15" s="2538"/>
      <c r="JET15" s="2538"/>
      <c r="JEU15" s="2538"/>
      <c r="JEV15" s="2538"/>
      <c r="JEW15" s="2538"/>
      <c r="JEX15" s="2538"/>
      <c r="JEY15" s="2538"/>
      <c r="JEZ15" s="2538"/>
      <c r="JFA15" s="2538"/>
      <c r="JFB15" s="2538"/>
      <c r="JFC15" s="2538"/>
      <c r="JFD15" s="2538"/>
      <c r="JFE15" s="2538"/>
      <c r="JFF15" s="2538"/>
      <c r="JFG15" s="2538"/>
      <c r="JFH15" s="2538"/>
      <c r="JFI15" s="2538"/>
      <c r="JFJ15" s="2538"/>
      <c r="JFK15" s="2538"/>
      <c r="JFL15" s="2538"/>
      <c r="JFM15" s="2538"/>
      <c r="JFN15" s="2538"/>
      <c r="JFO15" s="2538"/>
      <c r="JFP15" s="2538"/>
      <c r="JFQ15" s="2538"/>
      <c r="JFR15" s="2538"/>
      <c r="JFS15" s="2538"/>
      <c r="JFT15" s="2538"/>
      <c r="JFU15" s="2538"/>
      <c r="JFV15" s="2538"/>
      <c r="JFW15" s="2538"/>
      <c r="JFX15" s="2538"/>
      <c r="JFY15" s="2538"/>
      <c r="JFZ15" s="2538"/>
      <c r="JGA15" s="2538"/>
      <c r="JGB15" s="2538"/>
      <c r="JGC15" s="2538"/>
      <c r="JGD15" s="2538"/>
      <c r="JGE15" s="2538"/>
      <c r="JGF15" s="2538"/>
      <c r="JGG15" s="2538"/>
      <c r="JGH15" s="2538"/>
      <c r="JGI15" s="2538"/>
      <c r="JGJ15" s="2538"/>
      <c r="JGK15" s="2538"/>
      <c r="JGL15" s="2538"/>
      <c r="JGM15" s="2538"/>
      <c r="JGN15" s="2538"/>
      <c r="JGO15" s="2538"/>
      <c r="JGP15" s="2538"/>
      <c r="JGQ15" s="2538"/>
      <c r="JGR15" s="2538"/>
      <c r="JGS15" s="2538"/>
      <c r="JGT15" s="2538"/>
      <c r="JGU15" s="2538"/>
      <c r="JGV15" s="2538"/>
      <c r="JGW15" s="2538"/>
      <c r="JGX15" s="2538"/>
      <c r="JGY15" s="2538"/>
      <c r="JGZ15" s="2538"/>
      <c r="JHA15" s="2538"/>
      <c r="JHB15" s="2538"/>
      <c r="JHC15" s="2538"/>
      <c r="JHD15" s="2538"/>
      <c r="JHE15" s="2538"/>
      <c r="JHF15" s="2538"/>
      <c r="JHG15" s="2538"/>
      <c r="JHH15" s="2538"/>
      <c r="JHI15" s="2538"/>
      <c r="JHJ15" s="2538"/>
      <c r="JHK15" s="2538"/>
      <c r="JHL15" s="2538"/>
      <c r="JHM15" s="2538"/>
      <c r="JHN15" s="2538"/>
      <c r="JHO15" s="2538"/>
      <c r="JHP15" s="2538"/>
      <c r="JHQ15" s="2538"/>
      <c r="JHR15" s="2538"/>
      <c r="JHS15" s="2538"/>
      <c r="JHT15" s="2538"/>
      <c r="JHU15" s="2538"/>
      <c r="JHV15" s="2538"/>
      <c r="JHW15" s="2538"/>
      <c r="JHX15" s="2538"/>
      <c r="JHY15" s="2538"/>
      <c r="JHZ15" s="2538"/>
      <c r="JIA15" s="2538"/>
      <c r="JIB15" s="2538"/>
      <c r="JIC15" s="2538"/>
      <c r="JID15" s="2538"/>
      <c r="JIE15" s="2538"/>
      <c r="JIF15" s="2538"/>
      <c r="JIG15" s="2538"/>
      <c r="JIH15" s="2538"/>
      <c r="JII15" s="2538"/>
      <c r="JIJ15" s="2538"/>
      <c r="JIK15" s="2538"/>
      <c r="JIL15" s="2538"/>
      <c r="JIM15" s="2538"/>
      <c r="JIN15" s="2538"/>
      <c r="JIO15" s="2538"/>
      <c r="JIP15" s="2538"/>
      <c r="JIQ15" s="2538"/>
      <c r="JIR15" s="2538"/>
      <c r="JIS15" s="2538"/>
      <c r="JIT15" s="2538"/>
      <c r="JIU15" s="2538"/>
      <c r="JIV15" s="2538"/>
      <c r="JIW15" s="2538"/>
      <c r="JIX15" s="2538"/>
      <c r="JIY15" s="2538"/>
      <c r="JIZ15" s="2538"/>
      <c r="JJA15" s="2538"/>
      <c r="JJB15" s="2538"/>
      <c r="JJC15" s="2538"/>
      <c r="JJD15" s="2538"/>
      <c r="JJE15" s="2538"/>
      <c r="JJF15" s="2538"/>
      <c r="JJG15" s="2538"/>
      <c r="JJH15" s="2538"/>
      <c r="JJI15" s="2538"/>
      <c r="JJJ15" s="2538"/>
      <c r="JJK15" s="2538"/>
      <c r="JJL15" s="2538"/>
      <c r="JJM15" s="2538"/>
      <c r="JJN15" s="2538"/>
      <c r="JJO15" s="2538"/>
      <c r="JJP15" s="2538"/>
      <c r="JJQ15" s="2538"/>
      <c r="JJR15" s="2538"/>
      <c r="JJS15" s="2538"/>
      <c r="JJT15" s="2538"/>
      <c r="JJU15" s="2538"/>
      <c r="JJV15" s="2538"/>
      <c r="JJW15" s="2538"/>
      <c r="JJX15" s="2538"/>
      <c r="JJY15" s="2538"/>
      <c r="JJZ15" s="2538"/>
      <c r="JKA15" s="2538"/>
      <c r="JKB15" s="2538"/>
      <c r="JKC15" s="2538"/>
      <c r="JKD15" s="2538"/>
      <c r="JKE15" s="2538"/>
      <c r="JKF15" s="2538"/>
      <c r="JKG15" s="2538"/>
      <c r="JKH15" s="2538"/>
      <c r="JKI15" s="2538"/>
      <c r="JKJ15" s="2538"/>
      <c r="JKK15" s="2538"/>
      <c r="JKL15" s="2538"/>
      <c r="JKM15" s="2538"/>
      <c r="JKN15" s="2538"/>
      <c r="JKO15" s="2538"/>
      <c r="JKP15" s="2538"/>
      <c r="JKQ15" s="2538"/>
      <c r="JKR15" s="2538"/>
      <c r="JKS15" s="2538"/>
      <c r="JKT15" s="2538"/>
      <c r="JKU15" s="2538"/>
      <c r="JKV15" s="2538"/>
      <c r="JKW15" s="2538"/>
      <c r="JKX15" s="2538"/>
      <c r="JKY15" s="2538"/>
      <c r="JKZ15" s="2538"/>
      <c r="JLA15" s="2538"/>
      <c r="JLB15" s="2538"/>
      <c r="JLC15" s="2538"/>
      <c r="JLD15" s="2538"/>
      <c r="JLE15" s="2538"/>
      <c r="JLF15" s="2538"/>
      <c r="JLG15" s="2538"/>
      <c r="JLH15" s="2538"/>
      <c r="JLI15" s="2538"/>
      <c r="JLJ15" s="2538"/>
      <c r="JLK15" s="2538"/>
      <c r="JLL15" s="2538"/>
      <c r="JLM15" s="2538"/>
      <c r="JLN15" s="2538"/>
      <c r="JLO15" s="2538"/>
      <c r="JLP15" s="2538"/>
      <c r="JLQ15" s="2538"/>
      <c r="JLR15" s="2538"/>
      <c r="JLS15" s="2538"/>
      <c r="JLT15" s="2538"/>
      <c r="JLU15" s="2538"/>
      <c r="JLV15" s="2538"/>
      <c r="JLW15" s="2538"/>
      <c r="JLX15" s="2538"/>
      <c r="JLY15" s="2538"/>
      <c r="JLZ15" s="2538"/>
      <c r="JMA15" s="2538"/>
      <c r="JMB15" s="2538"/>
      <c r="JMC15" s="2538"/>
      <c r="JMD15" s="2538"/>
      <c r="JME15" s="2538"/>
      <c r="JMF15" s="2538"/>
      <c r="JMG15" s="2538"/>
      <c r="JMH15" s="2538"/>
      <c r="JMI15" s="2538"/>
      <c r="JMJ15" s="2538"/>
      <c r="JMK15" s="2538"/>
      <c r="JML15" s="2538"/>
      <c r="JMM15" s="2538"/>
      <c r="JMN15" s="2538"/>
      <c r="JMO15" s="2538"/>
      <c r="JMP15" s="2538"/>
      <c r="JMQ15" s="2538"/>
      <c r="JMR15" s="2538"/>
      <c r="JMS15" s="2538"/>
      <c r="JMT15" s="2538"/>
      <c r="JMU15" s="2538"/>
      <c r="JMV15" s="2538"/>
      <c r="JMW15" s="2538"/>
      <c r="JMX15" s="2538"/>
      <c r="JMY15" s="2538"/>
      <c r="JMZ15" s="2538"/>
      <c r="JNA15" s="2538"/>
      <c r="JNB15" s="2538"/>
      <c r="JNC15" s="2538"/>
      <c r="JND15" s="2538"/>
      <c r="JNE15" s="2538"/>
      <c r="JNF15" s="2538"/>
      <c r="JNG15" s="2538"/>
      <c r="JNH15" s="2538"/>
      <c r="JNI15" s="2538"/>
      <c r="JNJ15" s="2538"/>
      <c r="JNK15" s="2538"/>
      <c r="JNL15" s="2538"/>
      <c r="JNM15" s="2538"/>
      <c r="JNN15" s="2538"/>
      <c r="JNO15" s="2538"/>
      <c r="JNP15" s="2538"/>
      <c r="JNQ15" s="2538"/>
      <c r="JNR15" s="2538"/>
      <c r="JNS15" s="2538"/>
      <c r="JNT15" s="2538"/>
      <c r="JNU15" s="2538"/>
      <c r="JNV15" s="2538"/>
      <c r="JNW15" s="2538"/>
      <c r="JNX15" s="2538"/>
      <c r="JNY15" s="2538"/>
      <c r="JNZ15" s="2538"/>
      <c r="JOA15" s="2538"/>
      <c r="JOB15" s="2538"/>
      <c r="JOC15" s="2538"/>
      <c r="JOD15" s="2538"/>
      <c r="JOE15" s="2538"/>
      <c r="JOF15" s="2538"/>
      <c r="JOG15" s="2538"/>
      <c r="JOH15" s="2538"/>
      <c r="JOI15" s="2538"/>
      <c r="JOJ15" s="2538"/>
      <c r="JOK15" s="2538"/>
      <c r="JOL15" s="2538"/>
      <c r="JOM15" s="2538"/>
      <c r="JON15" s="2538"/>
      <c r="JOO15" s="2538"/>
      <c r="JOP15" s="2538"/>
      <c r="JOQ15" s="2538"/>
      <c r="JOR15" s="2538"/>
      <c r="JOS15" s="2538"/>
      <c r="JOT15" s="2538"/>
      <c r="JOU15" s="2538"/>
      <c r="JOV15" s="2538"/>
      <c r="JOW15" s="2538"/>
      <c r="JOX15" s="2538"/>
      <c r="JOY15" s="2538"/>
      <c r="JOZ15" s="2538"/>
      <c r="JPA15" s="2538"/>
      <c r="JPB15" s="2538"/>
      <c r="JPC15" s="2538"/>
      <c r="JPD15" s="2538"/>
      <c r="JPE15" s="2538"/>
      <c r="JPF15" s="2538"/>
      <c r="JPG15" s="2538"/>
      <c r="JPH15" s="2538"/>
      <c r="JPI15" s="2538"/>
      <c r="JPJ15" s="2538"/>
      <c r="JPK15" s="2538"/>
      <c r="JPL15" s="2538"/>
      <c r="JPM15" s="2538"/>
      <c r="JPN15" s="2538"/>
      <c r="JPO15" s="2538"/>
      <c r="JPP15" s="2538"/>
      <c r="JPQ15" s="2538"/>
      <c r="JPR15" s="2538"/>
      <c r="JPS15" s="2538"/>
      <c r="JPT15" s="2538"/>
      <c r="JPU15" s="2538"/>
      <c r="JPV15" s="2538"/>
      <c r="JPW15" s="2538"/>
      <c r="JPX15" s="2538"/>
      <c r="JPY15" s="2538"/>
      <c r="JPZ15" s="2538"/>
      <c r="JQA15" s="2538"/>
      <c r="JQB15" s="2538"/>
      <c r="JQC15" s="2538"/>
      <c r="JQD15" s="2538"/>
      <c r="JQE15" s="2538"/>
      <c r="JQF15" s="2538"/>
      <c r="JQG15" s="2538"/>
      <c r="JQH15" s="2538"/>
      <c r="JQI15" s="2538"/>
      <c r="JQJ15" s="2538"/>
      <c r="JQK15" s="2538"/>
      <c r="JQL15" s="2538"/>
      <c r="JQM15" s="2538"/>
      <c r="JQN15" s="2538"/>
      <c r="JQO15" s="2538"/>
      <c r="JQP15" s="2538"/>
      <c r="JQQ15" s="2538"/>
      <c r="JQR15" s="2538"/>
      <c r="JQS15" s="2538"/>
      <c r="JQT15" s="2538"/>
      <c r="JQU15" s="2538"/>
      <c r="JQV15" s="2538"/>
      <c r="JQW15" s="2538"/>
      <c r="JQX15" s="2538"/>
      <c r="JQY15" s="2538"/>
      <c r="JQZ15" s="2538"/>
      <c r="JRA15" s="2538"/>
      <c r="JRB15" s="2538"/>
      <c r="JRC15" s="2538"/>
      <c r="JRD15" s="2538"/>
      <c r="JRE15" s="2538"/>
      <c r="JRF15" s="2538"/>
      <c r="JRG15" s="2538"/>
      <c r="JRH15" s="2538"/>
      <c r="JRI15" s="2538"/>
      <c r="JRJ15" s="2538"/>
      <c r="JRK15" s="2538"/>
      <c r="JRL15" s="2538"/>
      <c r="JRM15" s="2538"/>
      <c r="JRN15" s="2538"/>
      <c r="JRO15" s="2538"/>
      <c r="JRP15" s="2538"/>
      <c r="JRQ15" s="2538"/>
      <c r="JRR15" s="2538"/>
      <c r="JRS15" s="2538"/>
      <c r="JRT15" s="2538"/>
      <c r="JRU15" s="2538"/>
      <c r="JRV15" s="2538"/>
      <c r="JRW15" s="2538"/>
      <c r="JRX15" s="2538"/>
      <c r="JRY15" s="2538"/>
      <c r="JRZ15" s="2538"/>
      <c r="JSA15" s="2538"/>
      <c r="JSB15" s="2538"/>
      <c r="JSC15" s="2538"/>
      <c r="JSD15" s="2538"/>
      <c r="JSE15" s="2538"/>
      <c r="JSF15" s="2538"/>
      <c r="JSG15" s="2538"/>
      <c r="JSH15" s="2538"/>
      <c r="JSI15" s="2538"/>
      <c r="JSJ15" s="2538"/>
      <c r="JSK15" s="2538"/>
      <c r="JSL15" s="2538"/>
      <c r="JSM15" s="2538"/>
      <c r="JSN15" s="2538"/>
      <c r="JSO15" s="2538"/>
      <c r="JSP15" s="2538"/>
      <c r="JSQ15" s="2538"/>
      <c r="JSR15" s="2538"/>
      <c r="JSS15" s="2538"/>
      <c r="JST15" s="2538"/>
      <c r="JSU15" s="2538"/>
      <c r="JSV15" s="2538"/>
      <c r="JSW15" s="2538"/>
      <c r="JSX15" s="2538"/>
      <c r="JSY15" s="2538"/>
      <c r="JSZ15" s="2538"/>
      <c r="JTA15" s="2538"/>
      <c r="JTB15" s="2538"/>
      <c r="JTC15" s="2538"/>
      <c r="JTD15" s="2538"/>
      <c r="JTE15" s="2538"/>
      <c r="JTF15" s="2538"/>
      <c r="JTG15" s="2538"/>
      <c r="JTH15" s="2538"/>
      <c r="JTI15" s="2538"/>
      <c r="JTJ15" s="2538"/>
      <c r="JTK15" s="2538"/>
      <c r="JTL15" s="2538"/>
      <c r="JTM15" s="2538"/>
      <c r="JTN15" s="2538"/>
      <c r="JTO15" s="2538"/>
      <c r="JTP15" s="2538"/>
      <c r="JTQ15" s="2538"/>
      <c r="JTR15" s="2538"/>
      <c r="JTS15" s="2538"/>
      <c r="JTT15" s="2538"/>
      <c r="JTU15" s="2538"/>
      <c r="JTV15" s="2538"/>
      <c r="JTW15" s="2538"/>
      <c r="JTX15" s="2538"/>
      <c r="JTY15" s="2538"/>
      <c r="JTZ15" s="2538"/>
      <c r="JUA15" s="2538"/>
      <c r="JUB15" s="2538"/>
      <c r="JUC15" s="2538"/>
      <c r="JUD15" s="2538"/>
      <c r="JUE15" s="2538"/>
      <c r="JUF15" s="2538"/>
      <c r="JUG15" s="2538"/>
      <c r="JUH15" s="2538"/>
      <c r="JUI15" s="2538"/>
      <c r="JUJ15" s="2538"/>
      <c r="JUK15" s="2538"/>
      <c r="JUL15" s="2538"/>
      <c r="JUM15" s="2538"/>
      <c r="JUN15" s="2538"/>
      <c r="JUO15" s="2538"/>
      <c r="JUP15" s="2538"/>
      <c r="JUQ15" s="2538"/>
      <c r="JUR15" s="2538"/>
      <c r="JUS15" s="2538"/>
      <c r="JUT15" s="2538"/>
      <c r="JUU15" s="2538"/>
      <c r="JUV15" s="2538"/>
      <c r="JUW15" s="2538"/>
      <c r="JUX15" s="2538"/>
      <c r="JUY15" s="2538"/>
      <c r="JUZ15" s="2538"/>
      <c r="JVA15" s="2538"/>
      <c r="JVB15" s="2538"/>
      <c r="JVC15" s="2538"/>
      <c r="JVD15" s="2538"/>
      <c r="JVE15" s="2538"/>
      <c r="JVF15" s="2538"/>
      <c r="JVG15" s="2538"/>
      <c r="JVH15" s="2538"/>
      <c r="JVI15" s="2538"/>
      <c r="JVJ15" s="2538"/>
      <c r="JVK15" s="2538"/>
      <c r="JVL15" s="2538"/>
      <c r="JVM15" s="2538"/>
      <c r="JVN15" s="2538"/>
      <c r="JVO15" s="2538"/>
      <c r="JVP15" s="2538"/>
      <c r="JVQ15" s="2538"/>
      <c r="JVR15" s="2538"/>
      <c r="JVS15" s="2538"/>
      <c r="JVT15" s="2538"/>
      <c r="JVU15" s="2538"/>
      <c r="JVV15" s="2538"/>
      <c r="JVW15" s="2538"/>
      <c r="JVX15" s="2538"/>
      <c r="JVY15" s="2538"/>
      <c r="JVZ15" s="2538"/>
      <c r="JWA15" s="2538"/>
      <c r="JWB15" s="2538"/>
      <c r="JWC15" s="2538"/>
      <c r="JWD15" s="2538"/>
      <c r="JWE15" s="2538"/>
      <c r="JWF15" s="2538"/>
      <c r="JWG15" s="2538"/>
      <c r="JWH15" s="2538"/>
      <c r="JWI15" s="2538"/>
      <c r="JWJ15" s="2538"/>
      <c r="JWK15" s="2538"/>
      <c r="JWL15" s="2538"/>
      <c r="JWM15" s="2538"/>
      <c r="JWN15" s="2538"/>
      <c r="JWO15" s="2538"/>
      <c r="JWP15" s="2538"/>
      <c r="JWQ15" s="2538"/>
      <c r="JWR15" s="2538"/>
      <c r="JWS15" s="2538"/>
      <c r="JWT15" s="2538"/>
      <c r="JWU15" s="2538"/>
      <c r="JWV15" s="2538"/>
      <c r="JWW15" s="2538"/>
      <c r="JWX15" s="2538"/>
      <c r="JWY15" s="2538"/>
      <c r="JWZ15" s="2538"/>
      <c r="JXA15" s="2538"/>
      <c r="JXB15" s="2538"/>
      <c r="JXC15" s="2538"/>
      <c r="JXD15" s="2538"/>
      <c r="JXE15" s="2538"/>
      <c r="JXF15" s="2538"/>
      <c r="JXG15" s="2538"/>
      <c r="JXH15" s="2538"/>
      <c r="JXI15" s="2538"/>
      <c r="JXJ15" s="2538"/>
      <c r="JXK15" s="2538"/>
      <c r="JXL15" s="2538"/>
      <c r="JXM15" s="2538"/>
      <c r="JXN15" s="2538"/>
      <c r="JXO15" s="2538"/>
      <c r="JXP15" s="2538"/>
      <c r="JXQ15" s="2538"/>
      <c r="JXR15" s="2538"/>
      <c r="JXS15" s="2538"/>
      <c r="JXT15" s="2538"/>
      <c r="JXU15" s="2538"/>
      <c r="JXV15" s="2538"/>
      <c r="JXW15" s="2538"/>
      <c r="JXX15" s="2538"/>
      <c r="JXY15" s="2538"/>
      <c r="JXZ15" s="2538"/>
      <c r="JYA15" s="2538"/>
      <c r="JYB15" s="2538"/>
      <c r="JYC15" s="2538"/>
      <c r="JYD15" s="2538"/>
      <c r="JYE15" s="2538"/>
      <c r="JYF15" s="2538"/>
      <c r="JYG15" s="2538"/>
      <c r="JYH15" s="2538"/>
      <c r="JYI15" s="2538"/>
      <c r="JYJ15" s="2538"/>
      <c r="JYK15" s="2538"/>
      <c r="JYL15" s="2538"/>
      <c r="JYM15" s="2538"/>
      <c r="JYN15" s="2538"/>
      <c r="JYO15" s="2538"/>
      <c r="JYP15" s="2538"/>
      <c r="JYQ15" s="2538"/>
      <c r="JYR15" s="2538"/>
      <c r="JYS15" s="2538"/>
      <c r="JYT15" s="2538"/>
      <c r="JYU15" s="2538"/>
      <c r="JYV15" s="2538"/>
      <c r="JYW15" s="2538"/>
      <c r="JYX15" s="2538"/>
      <c r="JYY15" s="2538"/>
      <c r="JYZ15" s="2538"/>
      <c r="JZA15" s="2538"/>
      <c r="JZB15" s="2538"/>
      <c r="JZC15" s="2538"/>
      <c r="JZD15" s="2538"/>
      <c r="JZE15" s="2538"/>
      <c r="JZF15" s="2538"/>
      <c r="JZG15" s="2538"/>
      <c r="JZH15" s="2538"/>
      <c r="JZI15" s="2538"/>
      <c r="JZJ15" s="2538"/>
      <c r="JZK15" s="2538"/>
      <c r="JZL15" s="2538"/>
      <c r="JZM15" s="2538"/>
      <c r="JZN15" s="2538"/>
      <c r="JZO15" s="2538"/>
      <c r="JZP15" s="2538"/>
      <c r="JZQ15" s="2538"/>
      <c r="JZR15" s="2538"/>
      <c r="JZS15" s="2538"/>
      <c r="JZT15" s="2538"/>
      <c r="JZU15" s="2538"/>
      <c r="JZV15" s="2538"/>
      <c r="JZW15" s="2538"/>
      <c r="JZX15" s="2538"/>
      <c r="JZY15" s="2538"/>
      <c r="JZZ15" s="2538"/>
      <c r="KAA15" s="2538"/>
      <c r="KAB15" s="2538"/>
      <c r="KAC15" s="2538"/>
      <c r="KAD15" s="2538"/>
      <c r="KAE15" s="2538"/>
      <c r="KAF15" s="2538"/>
      <c r="KAG15" s="2538"/>
      <c r="KAH15" s="2538"/>
      <c r="KAI15" s="2538"/>
      <c r="KAJ15" s="2538"/>
      <c r="KAK15" s="2538"/>
      <c r="KAL15" s="2538"/>
      <c r="KAM15" s="2538"/>
      <c r="KAN15" s="2538"/>
      <c r="KAO15" s="2538"/>
      <c r="KAP15" s="2538"/>
      <c r="KAQ15" s="2538"/>
      <c r="KAR15" s="2538"/>
      <c r="KAS15" s="2538"/>
      <c r="KAT15" s="2538"/>
      <c r="KAU15" s="2538"/>
      <c r="KAV15" s="2538"/>
      <c r="KAW15" s="2538"/>
      <c r="KAX15" s="2538"/>
      <c r="KAY15" s="2538"/>
      <c r="KAZ15" s="2538"/>
      <c r="KBA15" s="2538"/>
      <c r="KBB15" s="2538"/>
      <c r="KBC15" s="2538"/>
      <c r="KBD15" s="2538"/>
      <c r="KBE15" s="2538"/>
      <c r="KBF15" s="2538"/>
      <c r="KBG15" s="2538"/>
      <c r="KBH15" s="2538"/>
      <c r="KBI15" s="2538"/>
      <c r="KBJ15" s="2538"/>
      <c r="KBK15" s="2538"/>
      <c r="KBL15" s="2538"/>
      <c r="KBM15" s="2538"/>
      <c r="KBN15" s="2538"/>
      <c r="KBO15" s="2538"/>
      <c r="KBP15" s="2538"/>
      <c r="KBQ15" s="2538"/>
      <c r="KBR15" s="2538"/>
      <c r="KBS15" s="2538"/>
      <c r="KBT15" s="2538"/>
      <c r="KBU15" s="2538"/>
      <c r="KBV15" s="2538"/>
      <c r="KBW15" s="2538"/>
      <c r="KBX15" s="2538"/>
      <c r="KBY15" s="2538"/>
      <c r="KBZ15" s="2538"/>
      <c r="KCA15" s="2538"/>
      <c r="KCB15" s="2538"/>
      <c r="KCC15" s="2538"/>
      <c r="KCD15" s="2538"/>
      <c r="KCE15" s="2538"/>
      <c r="KCF15" s="2538"/>
      <c r="KCG15" s="2538"/>
      <c r="KCH15" s="2538"/>
      <c r="KCI15" s="2538"/>
      <c r="KCJ15" s="2538"/>
      <c r="KCK15" s="2538"/>
      <c r="KCL15" s="2538"/>
      <c r="KCM15" s="2538"/>
      <c r="KCN15" s="2538"/>
      <c r="KCO15" s="2538"/>
      <c r="KCP15" s="2538"/>
      <c r="KCQ15" s="2538"/>
      <c r="KCR15" s="2538"/>
      <c r="KCS15" s="2538"/>
      <c r="KCT15" s="2538"/>
      <c r="KCU15" s="2538"/>
      <c r="KCV15" s="2538"/>
      <c r="KCW15" s="2538"/>
      <c r="KCX15" s="2538"/>
      <c r="KCY15" s="2538"/>
      <c r="KCZ15" s="2538"/>
      <c r="KDA15" s="2538"/>
      <c r="KDB15" s="2538"/>
      <c r="KDC15" s="2538"/>
      <c r="KDD15" s="2538"/>
      <c r="KDE15" s="2538"/>
      <c r="KDF15" s="2538"/>
      <c r="KDG15" s="2538"/>
      <c r="KDH15" s="2538"/>
      <c r="KDI15" s="2538"/>
      <c r="KDJ15" s="2538"/>
      <c r="KDK15" s="2538"/>
      <c r="KDL15" s="2538"/>
      <c r="KDM15" s="2538"/>
      <c r="KDN15" s="2538"/>
      <c r="KDO15" s="2538"/>
      <c r="KDP15" s="2538"/>
      <c r="KDQ15" s="2538"/>
      <c r="KDR15" s="2538"/>
      <c r="KDS15" s="2538"/>
      <c r="KDT15" s="2538"/>
      <c r="KDU15" s="2538"/>
      <c r="KDV15" s="2538"/>
      <c r="KDW15" s="2538"/>
      <c r="KDX15" s="2538"/>
      <c r="KDY15" s="2538"/>
      <c r="KDZ15" s="2538"/>
      <c r="KEA15" s="2538"/>
      <c r="KEB15" s="2538"/>
      <c r="KEC15" s="2538"/>
      <c r="KED15" s="2538"/>
      <c r="KEE15" s="2538"/>
      <c r="KEF15" s="2538"/>
      <c r="KEG15" s="2538"/>
      <c r="KEH15" s="2538"/>
      <c r="KEI15" s="2538"/>
      <c r="KEJ15" s="2538"/>
      <c r="KEK15" s="2538"/>
      <c r="KEL15" s="2538"/>
      <c r="KEM15" s="2538"/>
      <c r="KEN15" s="2538"/>
      <c r="KEO15" s="2538"/>
      <c r="KEP15" s="2538"/>
      <c r="KEQ15" s="2538"/>
      <c r="KER15" s="2538"/>
      <c r="KES15" s="2538"/>
      <c r="KET15" s="2538"/>
      <c r="KEU15" s="2538"/>
      <c r="KEV15" s="2538"/>
      <c r="KEW15" s="2538"/>
      <c r="KEX15" s="2538"/>
      <c r="KEY15" s="2538"/>
      <c r="KEZ15" s="2538"/>
      <c r="KFA15" s="2538"/>
      <c r="KFB15" s="2538"/>
      <c r="KFC15" s="2538"/>
      <c r="KFD15" s="2538"/>
      <c r="KFE15" s="2538"/>
      <c r="KFF15" s="2538"/>
      <c r="KFG15" s="2538"/>
      <c r="KFH15" s="2538"/>
      <c r="KFI15" s="2538"/>
      <c r="KFJ15" s="2538"/>
      <c r="KFK15" s="2538"/>
      <c r="KFL15" s="2538"/>
      <c r="KFM15" s="2538"/>
      <c r="KFN15" s="2538"/>
      <c r="KFO15" s="2538"/>
      <c r="KFP15" s="2538"/>
      <c r="KFQ15" s="2538"/>
      <c r="KFR15" s="2538"/>
      <c r="KFS15" s="2538"/>
      <c r="KFT15" s="2538"/>
      <c r="KFU15" s="2538"/>
      <c r="KFV15" s="2538"/>
      <c r="KFW15" s="2538"/>
      <c r="KFX15" s="2538"/>
      <c r="KFY15" s="2538"/>
      <c r="KFZ15" s="2538"/>
      <c r="KGA15" s="2538"/>
      <c r="KGB15" s="2538"/>
      <c r="KGC15" s="2538"/>
      <c r="KGD15" s="2538"/>
      <c r="KGE15" s="2538"/>
      <c r="KGF15" s="2538"/>
      <c r="KGG15" s="2538"/>
      <c r="KGH15" s="2538"/>
      <c r="KGI15" s="2538"/>
      <c r="KGJ15" s="2538"/>
      <c r="KGK15" s="2538"/>
      <c r="KGL15" s="2538"/>
      <c r="KGM15" s="2538"/>
      <c r="KGN15" s="2538"/>
      <c r="KGO15" s="2538"/>
      <c r="KGP15" s="2538"/>
      <c r="KGQ15" s="2538"/>
      <c r="KGR15" s="2538"/>
      <c r="KGS15" s="2538"/>
      <c r="KGT15" s="2538"/>
      <c r="KGU15" s="2538"/>
      <c r="KGV15" s="2538"/>
      <c r="KGW15" s="2538"/>
      <c r="KGX15" s="2538"/>
      <c r="KGY15" s="2538"/>
      <c r="KGZ15" s="2538"/>
      <c r="KHA15" s="2538"/>
      <c r="KHB15" s="2538"/>
      <c r="KHC15" s="2538"/>
      <c r="KHD15" s="2538"/>
      <c r="KHE15" s="2538"/>
      <c r="KHF15" s="2538"/>
      <c r="KHG15" s="2538"/>
      <c r="KHH15" s="2538"/>
      <c r="KHI15" s="2538"/>
      <c r="KHJ15" s="2538"/>
      <c r="KHK15" s="2538"/>
      <c r="KHL15" s="2538"/>
      <c r="KHM15" s="2538"/>
      <c r="KHN15" s="2538"/>
      <c r="KHO15" s="2538"/>
      <c r="KHP15" s="2538"/>
      <c r="KHQ15" s="2538"/>
      <c r="KHR15" s="2538"/>
      <c r="KHS15" s="2538"/>
      <c r="KHT15" s="2538"/>
      <c r="KHU15" s="2538"/>
      <c r="KHV15" s="2538"/>
      <c r="KHW15" s="2538"/>
      <c r="KHX15" s="2538"/>
      <c r="KHY15" s="2538"/>
      <c r="KHZ15" s="2538"/>
      <c r="KIA15" s="2538"/>
      <c r="KIB15" s="2538"/>
      <c r="KIC15" s="2538"/>
      <c r="KID15" s="2538"/>
      <c r="KIE15" s="2538"/>
      <c r="KIF15" s="2538"/>
      <c r="KIG15" s="2538"/>
      <c r="KIH15" s="2538"/>
      <c r="KII15" s="2538"/>
      <c r="KIJ15" s="2538"/>
      <c r="KIK15" s="2538"/>
      <c r="KIL15" s="2538"/>
      <c r="KIM15" s="2538"/>
      <c r="KIN15" s="2538"/>
      <c r="KIO15" s="2538"/>
      <c r="KIP15" s="2538"/>
      <c r="KIQ15" s="2538"/>
      <c r="KIR15" s="2538"/>
      <c r="KIS15" s="2538"/>
      <c r="KIT15" s="2538"/>
      <c r="KIU15" s="2538"/>
      <c r="KIV15" s="2538"/>
      <c r="KIW15" s="2538"/>
      <c r="KIX15" s="2538"/>
      <c r="KIY15" s="2538"/>
      <c r="KIZ15" s="2538"/>
      <c r="KJA15" s="2538"/>
      <c r="KJB15" s="2538"/>
      <c r="KJC15" s="2538"/>
      <c r="KJD15" s="2538"/>
      <c r="KJE15" s="2538"/>
      <c r="KJF15" s="2538"/>
      <c r="KJG15" s="2538"/>
      <c r="KJH15" s="2538"/>
      <c r="KJI15" s="2538"/>
      <c r="KJJ15" s="2538"/>
      <c r="KJK15" s="2538"/>
      <c r="KJL15" s="2538"/>
      <c r="KJM15" s="2538"/>
      <c r="KJN15" s="2538"/>
      <c r="KJO15" s="2538"/>
      <c r="KJP15" s="2538"/>
      <c r="KJQ15" s="2538"/>
      <c r="KJR15" s="2538"/>
      <c r="KJS15" s="2538"/>
      <c r="KJT15" s="2538"/>
      <c r="KJU15" s="2538"/>
      <c r="KJV15" s="2538"/>
      <c r="KJW15" s="2538"/>
      <c r="KJX15" s="2538"/>
      <c r="KJY15" s="2538"/>
      <c r="KJZ15" s="2538"/>
      <c r="KKA15" s="2538"/>
      <c r="KKB15" s="2538"/>
      <c r="KKC15" s="2538"/>
      <c r="KKD15" s="2538"/>
      <c r="KKE15" s="2538"/>
      <c r="KKF15" s="2538"/>
      <c r="KKG15" s="2538"/>
      <c r="KKH15" s="2538"/>
      <c r="KKI15" s="2538"/>
      <c r="KKJ15" s="2538"/>
      <c r="KKK15" s="2538"/>
      <c r="KKL15" s="2538"/>
      <c r="KKM15" s="2538"/>
      <c r="KKN15" s="2538"/>
      <c r="KKO15" s="2538"/>
      <c r="KKP15" s="2538"/>
      <c r="KKQ15" s="2538"/>
      <c r="KKR15" s="2538"/>
      <c r="KKS15" s="2538"/>
      <c r="KKT15" s="2538"/>
      <c r="KKU15" s="2538"/>
      <c r="KKV15" s="2538"/>
      <c r="KKW15" s="2538"/>
      <c r="KKX15" s="2538"/>
      <c r="KKY15" s="2538"/>
      <c r="KKZ15" s="2538"/>
      <c r="KLA15" s="2538"/>
      <c r="KLB15" s="2538"/>
      <c r="KLC15" s="2538"/>
      <c r="KLD15" s="2538"/>
      <c r="KLE15" s="2538"/>
      <c r="KLF15" s="2538"/>
      <c r="KLG15" s="2538"/>
      <c r="KLH15" s="2538"/>
      <c r="KLI15" s="2538"/>
      <c r="KLJ15" s="2538"/>
      <c r="KLK15" s="2538"/>
      <c r="KLL15" s="2538"/>
      <c r="KLM15" s="2538"/>
      <c r="KLN15" s="2538"/>
      <c r="KLO15" s="2538"/>
      <c r="KLP15" s="2538"/>
      <c r="KLQ15" s="2538"/>
      <c r="KLR15" s="2538"/>
      <c r="KLS15" s="2538"/>
      <c r="KLT15" s="2538"/>
      <c r="KLU15" s="2538"/>
      <c r="KLV15" s="2538"/>
      <c r="KLW15" s="2538"/>
      <c r="KLX15" s="2538"/>
      <c r="KLY15" s="2538"/>
      <c r="KLZ15" s="2538"/>
      <c r="KMA15" s="2538"/>
      <c r="KMB15" s="2538"/>
      <c r="KMC15" s="2538"/>
      <c r="KMD15" s="2538"/>
      <c r="KME15" s="2538"/>
      <c r="KMF15" s="2538"/>
      <c r="KMG15" s="2538"/>
      <c r="KMH15" s="2538"/>
      <c r="KMI15" s="2538"/>
      <c r="KMJ15" s="2538"/>
      <c r="KMK15" s="2538"/>
      <c r="KML15" s="2538"/>
      <c r="KMM15" s="2538"/>
      <c r="KMN15" s="2538"/>
      <c r="KMO15" s="2538"/>
      <c r="KMP15" s="2538"/>
      <c r="KMQ15" s="2538"/>
      <c r="KMR15" s="2538"/>
      <c r="KMS15" s="2538"/>
      <c r="KMT15" s="2538"/>
      <c r="KMU15" s="2538"/>
      <c r="KMV15" s="2538"/>
      <c r="KMW15" s="2538"/>
      <c r="KMX15" s="2538"/>
      <c r="KMY15" s="2538"/>
      <c r="KMZ15" s="2538"/>
      <c r="KNA15" s="2538"/>
      <c r="KNB15" s="2538"/>
      <c r="KNC15" s="2538"/>
      <c r="KND15" s="2538"/>
      <c r="KNE15" s="2538"/>
      <c r="KNF15" s="2538"/>
      <c r="KNG15" s="2538"/>
      <c r="KNH15" s="2538"/>
      <c r="KNI15" s="2538"/>
      <c r="KNJ15" s="2538"/>
      <c r="KNK15" s="2538"/>
      <c r="KNL15" s="2538"/>
      <c r="KNM15" s="2538"/>
      <c r="KNN15" s="2538"/>
      <c r="KNO15" s="2538"/>
      <c r="KNP15" s="2538"/>
      <c r="KNQ15" s="2538"/>
      <c r="KNR15" s="2538"/>
      <c r="KNS15" s="2538"/>
      <c r="KNT15" s="2538"/>
      <c r="KNU15" s="2538"/>
      <c r="KNV15" s="2538"/>
      <c r="KNW15" s="2538"/>
      <c r="KNX15" s="2538"/>
      <c r="KNY15" s="2538"/>
      <c r="KNZ15" s="2538"/>
      <c r="KOA15" s="2538"/>
      <c r="KOB15" s="2538"/>
      <c r="KOC15" s="2538"/>
      <c r="KOD15" s="2538"/>
      <c r="KOE15" s="2538"/>
      <c r="KOF15" s="2538"/>
      <c r="KOG15" s="2538"/>
      <c r="KOH15" s="2538"/>
      <c r="KOI15" s="2538"/>
      <c r="KOJ15" s="2538"/>
      <c r="KOK15" s="2538"/>
      <c r="KOL15" s="2538"/>
      <c r="KOM15" s="2538"/>
      <c r="KON15" s="2538"/>
      <c r="KOO15" s="2538"/>
      <c r="KOP15" s="2538"/>
      <c r="KOQ15" s="2538"/>
      <c r="KOR15" s="2538"/>
      <c r="KOS15" s="2538"/>
      <c r="KOT15" s="2538"/>
      <c r="KOU15" s="2538"/>
      <c r="KOV15" s="2538"/>
      <c r="KOW15" s="2538"/>
      <c r="KOX15" s="2538"/>
      <c r="KOY15" s="2538"/>
      <c r="KOZ15" s="2538"/>
      <c r="KPA15" s="2538"/>
      <c r="KPB15" s="2538"/>
      <c r="KPC15" s="2538"/>
      <c r="KPD15" s="2538"/>
      <c r="KPE15" s="2538"/>
      <c r="KPF15" s="2538"/>
      <c r="KPG15" s="2538"/>
      <c r="KPH15" s="2538"/>
      <c r="KPI15" s="2538"/>
      <c r="KPJ15" s="2538"/>
      <c r="KPK15" s="2538"/>
      <c r="KPL15" s="2538"/>
      <c r="KPM15" s="2538"/>
      <c r="KPN15" s="2538"/>
      <c r="KPO15" s="2538"/>
      <c r="KPP15" s="2538"/>
      <c r="KPQ15" s="2538"/>
      <c r="KPR15" s="2538"/>
      <c r="KPS15" s="2538"/>
      <c r="KPT15" s="2538"/>
      <c r="KPU15" s="2538"/>
      <c r="KPV15" s="2538"/>
      <c r="KPW15" s="2538"/>
      <c r="KPX15" s="2538"/>
      <c r="KPY15" s="2538"/>
      <c r="KPZ15" s="2538"/>
      <c r="KQA15" s="2538"/>
      <c r="KQB15" s="2538"/>
      <c r="KQC15" s="2538"/>
      <c r="KQD15" s="2538"/>
      <c r="KQE15" s="2538"/>
      <c r="KQF15" s="2538"/>
      <c r="KQG15" s="2538"/>
      <c r="KQH15" s="2538"/>
      <c r="KQI15" s="2538"/>
      <c r="KQJ15" s="2538"/>
      <c r="KQK15" s="2538"/>
      <c r="KQL15" s="2538"/>
      <c r="KQM15" s="2538"/>
      <c r="KQN15" s="2538"/>
      <c r="KQO15" s="2538"/>
      <c r="KQP15" s="2538"/>
      <c r="KQQ15" s="2538"/>
      <c r="KQR15" s="2538"/>
      <c r="KQS15" s="2538"/>
      <c r="KQT15" s="2538"/>
      <c r="KQU15" s="2538"/>
      <c r="KQV15" s="2538"/>
      <c r="KQW15" s="2538"/>
      <c r="KQX15" s="2538"/>
      <c r="KQY15" s="2538"/>
      <c r="KQZ15" s="2538"/>
      <c r="KRA15" s="2538"/>
      <c r="KRB15" s="2538"/>
      <c r="KRC15" s="2538"/>
      <c r="KRD15" s="2538"/>
      <c r="KRE15" s="2538"/>
      <c r="KRF15" s="2538"/>
      <c r="KRG15" s="2538"/>
      <c r="KRH15" s="2538"/>
      <c r="KRI15" s="2538"/>
      <c r="KRJ15" s="2538"/>
      <c r="KRK15" s="2538"/>
      <c r="KRL15" s="2538"/>
      <c r="KRM15" s="2538"/>
      <c r="KRN15" s="2538"/>
      <c r="KRO15" s="2538"/>
      <c r="KRP15" s="2538"/>
      <c r="KRQ15" s="2538"/>
      <c r="KRR15" s="2538"/>
      <c r="KRS15" s="2538"/>
      <c r="KRT15" s="2538"/>
      <c r="KRU15" s="2538"/>
      <c r="KRV15" s="2538"/>
      <c r="KRW15" s="2538"/>
      <c r="KRX15" s="2538"/>
      <c r="KRY15" s="2538"/>
      <c r="KRZ15" s="2538"/>
      <c r="KSA15" s="2538"/>
      <c r="KSB15" s="2538"/>
      <c r="KSC15" s="2538"/>
      <c r="KSD15" s="2538"/>
      <c r="KSE15" s="2538"/>
      <c r="KSF15" s="2538"/>
      <c r="KSG15" s="2538"/>
      <c r="KSH15" s="2538"/>
      <c r="KSI15" s="2538"/>
      <c r="KSJ15" s="2538"/>
      <c r="KSK15" s="2538"/>
      <c r="KSL15" s="2538"/>
      <c r="KSM15" s="2538"/>
      <c r="KSN15" s="2538"/>
      <c r="KSO15" s="2538"/>
      <c r="KSP15" s="2538"/>
      <c r="KSQ15" s="2538"/>
      <c r="KSR15" s="2538"/>
      <c r="KSS15" s="2538"/>
      <c r="KST15" s="2538"/>
      <c r="KSU15" s="2538"/>
      <c r="KSV15" s="2538"/>
      <c r="KSW15" s="2538"/>
      <c r="KSX15" s="2538"/>
      <c r="KSY15" s="2538"/>
      <c r="KSZ15" s="2538"/>
      <c r="KTA15" s="2538"/>
      <c r="KTB15" s="2538"/>
      <c r="KTC15" s="2538"/>
      <c r="KTD15" s="2538"/>
      <c r="KTE15" s="2538"/>
      <c r="KTF15" s="2538"/>
      <c r="KTG15" s="2538"/>
      <c r="KTH15" s="2538"/>
      <c r="KTI15" s="2538"/>
      <c r="KTJ15" s="2538"/>
      <c r="KTK15" s="2538"/>
      <c r="KTL15" s="2538"/>
      <c r="KTM15" s="2538"/>
      <c r="KTN15" s="2538"/>
      <c r="KTO15" s="2538"/>
      <c r="KTP15" s="2538"/>
      <c r="KTQ15" s="2538"/>
      <c r="KTR15" s="2538"/>
      <c r="KTS15" s="2538"/>
      <c r="KTT15" s="2538"/>
      <c r="KTU15" s="2538"/>
      <c r="KTV15" s="2538"/>
      <c r="KTW15" s="2538"/>
      <c r="KTX15" s="2538"/>
      <c r="KTY15" s="2538"/>
      <c r="KTZ15" s="2538"/>
      <c r="KUA15" s="2538"/>
      <c r="KUB15" s="2538"/>
      <c r="KUC15" s="2538"/>
      <c r="KUD15" s="2538"/>
      <c r="KUE15" s="2538"/>
      <c r="KUF15" s="2538"/>
      <c r="KUG15" s="2538"/>
      <c r="KUH15" s="2538"/>
      <c r="KUI15" s="2538"/>
      <c r="KUJ15" s="2538"/>
      <c r="KUK15" s="2538"/>
      <c r="KUL15" s="2538"/>
      <c r="KUM15" s="2538"/>
      <c r="KUN15" s="2538"/>
      <c r="KUO15" s="2538"/>
      <c r="KUP15" s="2538"/>
      <c r="KUQ15" s="2538"/>
      <c r="KUR15" s="2538"/>
      <c r="KUS15" s="2538"/>
      <c r="KUT15" s="2538"/>
      <c r="KUU15" s="2538"/>
      <c r="KUV15" s="2538"/>
      <c r="KUW15" s="2538"/>
      <c r="KUX15" s="2538"/>
      <c r="KUY15" s="2538"/>
      <c r="KUZ15" s="2538"/>
      <c r="KVA15" s="2538"/>
      <c r="KVB15" s="2538"/>
      <c r="KVC15" s="2538"/>
      <c r="KVD15" s="2538"/>
      <c r="KVE15" s="2538"/>
      <c r="KVF15" s="2538"/>
      <c r="KVG15" s="2538"/>
      <c r="KVH15" s="2538"/>
      <c r="KVI15" s="2538"/>
      <c r="KVJ15" s="2538"/>
      <c r="KVK15" s="2538"/>
      <c r="KVL15" s="2538"/>
      <c r="KVM15" s="2538"/>
      <c r="KVN15" s="2538"/>
      <c r="KVO15" s="2538"/>
      <c r="KVP15" s="2538"/>
      <c r="KVQ15" s="2538"/>
      <c r="KVR15" s="2538"/>
      <c r="KVS15" s="2538"/>
      <c r="KVT15" s="2538"/>
      <c r="KVU15" s="2538"/>
      <c r="KVV15" s="2538"/>
      <c r="KVW15" s="2538"/>
      <c r="KVX15" s="2538"/>
      <c r="KVY15" s="2538"/>
      <c r="KVZ15" s="2538"/>
      <c r="KWA15" s="2538"/>
      <c r="KWB15" s="2538"/>
      <c r="KWC15" s="2538"/>
      <c r="KWD15" s="2538"/>
      <c r="KWE15" s="2538"/>
      <c r="KWF15" s="2538"/>
      <c r="KWG15" s="2538"/>
      <c r="KWH15" s="2538"/>
      <c r="KWI15" s="2538"/>
      <c r="KWJ15" s="2538"/>
      <c r="KWK15" s="2538"/>
      <c r="KWL15" s="2538"/>
      <c r="KWM15" s="2538"/>
      <c r="KWN15" s="2538"/>
      <c r="KWO15" s="2538"/>
      <c r="KWP15" s="2538"/>
      <c r="KWQ15" s="2538"/>
      <c r="KWR15" s="2538"/>
      <c r="KWS15" s="2538"/>
      <c r="KWT15" s="2538"/>
      <c r="KWU15" s="2538"/>
      <c r="KWV15" s="2538"/>
      <c r="KWW15" s="2538"/>
      <c r="KWX15" s="2538"/>
      <c r="KWY15" s="2538"/>
      <c r="KWZ15" s="2538"/>
      <c r="KXA15" s="2538"/>
      <c r="KXB15" s="2538"/>
      <c r="KXC15" s="2538"/>
      <c r="KXD15" s="2538"/>
      <c r="KXE15" s="2538"/>
      <c r="KXF15" s="2538"/>
      <c r="KXG15" s="2538"/>
      <c r="KXH15" s="2538"/>
      <c r="KXI15" s="2538"/>
      <c r="KXJ15" s="2538"/>
      <c r="KXK15" s="2538"/>
      <c r="KXL15" s="2538"/>
      <c r="KXM15" s="2538"/>
      <c r="KXN15" s="2538"/>
      <c r="KXO15" s="2538"/>
      <c r="KXP15" s="2538"/>
      <c r="KXQ15" s="2538"/>
      <c r="KXR15" s="2538"/>
      <c r="KXS15" s="2538"/>
      <c r="KXT15" s="2538"/>
      <c r="KXU15" s="2538"/>
      <c r="KXV15" s="2538"/>
      <c r="KXW15" s="2538"/>
      <c r="KXX15" s="2538"/>
      <c r="KXY15" s="2538"/>
      <c r="KXZ15" s="2538"/>
      <c r="KYA15" s="2538"/>
      <c r="KYB15" s="2538"/>
      <c r="KYC15" s="2538"/>
      <c r="KYD15" s="2538"/>
      <c r="KYE15" s="2538"/>
      <c r="KYF15" s="2538"/>
      <c r="KYG15" s="2538"/>
      <c r="KYH15" s="2538"/>
      <c r="KYI15" s="2538"/>
      <c r="KYJ15" s="2538"/>
      <c r="KYK15" s="2538"/>
      <c r="KYL15" s="2538"/>
      <c r="KYM15" s="2538"/>
      <c r="KYN15" s="2538"/>
      <c r="KYO15" s="2538"/>
      <c r="KYP15" s="2538"/>
      <c r="KYQ15" s="2538"/>
      <c r="KYR15" s="2538"/>
      <c r="KYS15" s="2538"/>
      <c r="KYT15" s="2538"/>
      <c r="KYU15" s="2538"/>
      <c r="KYV15" s="2538"/>
      <c r="KYW15" s="2538"/>
      <c r="KYX15" s="2538"/>
      <c r="KYY15" s="2538"/>
      <c r="KYZ15" s="2538"/>
      <c r="KZA15" s="2538"/>
      <c r="KZB15" s="2538"/>
      <c r="KZC15" s="2538"/>
      <c r="KZD15" s="2538"/>
      <c r="KZE15" s="2538"/>
      <c r="KZF15" s="2538"/>
      <c r="KZG15" s="2538"/>
      <c r="KZH15" s="2538"/>
      <c r="KZI15" s="2538"/>
      <c r="KZJ15" s="2538"/>
      <c r="KZK15" s="2538"/>
      <c r="KZL15" s="2538"/>
      <c r="KZM15" s="2538"/>
      <c r="KZN15" s="2538"/>
      <c r="KZO15" s="2538"/>
      <c r="KZP15" s="2538"/>
      <c r="KZQ15" s="2538"/>
      <c r="KZR15" s="2538"/>
      <c r="KZS15" s="2538"/>
      <c r="KZT15" s="2538"/>
      <c r="KZU15" s="2538"/>
      <c r="KZV15" s="2538"/>
      <c r="KZW15" s="2538"/>
      <c r="KZX15" s="2538"/>
      <c r="KZY15" s="2538"/>
      <c r="KZZ15" s="2538"/>
      <c r="LAA15" s="2538"/>
      <c r="LAB15" s="2538"/>
      <c r="LAC15" s="2538"/>
      <c r="LAD15" s="2538"/>
      <c r="LAE15" s="2538"/>
      <c r="LAF15" s="2538"/>
      <c r="LAG15" s="2538"/>
      <c r="LAH15" s="2538"/>
      <c r="LAI15" s="2538"/>
      <c r="LAJ15" s="2538"/>
      <c r="LAK15" s="2538"/>
      <c r="LAL15" s="2538"/>
      <c r="LAM15" s="2538"/>
      <c r="LAN15" s="2538"/>
      <c r="LAO15" s="2538"/>
      <c r="LAP15" s="2538"/>
      <c r="LAQ15" s="2538"/>
      <c r="LAR15" s="2538"/>
      <c r="LAS15" s="2538"/>
      <c r="LAT15" s="2538"/>
      <c r="LAU15" s="2538"/>
      <c r="LAV15" s="2538"/>
      <c r="LAW15" s="2538"/>
      <c r="LAX15" s="2538"/>
      <c r="LAY15" s="2538"/>
      <c r="LAZ15" s="2538"/>
      <c r="LBA15" s="2538"/>
      <c r="LBB15" s="2538"/>
      <c r="LBC15" s="2538"/>
      <c r="LBD15" s="2538"/>
      <c r="LBE15" s="2538"/>
      <c r="LBF15" s="2538"/>
      <c r="LBG15" s="2538"/>
      <c r="LBH15" s="2538"/>
      <c r="LBI15" s="2538"/>
      <c r="LBJ15" s="2538"/>
      <c r="LBK15" s="2538"/>
      <c r="LBL15" s="2538"/>
      <c r="LBM15" s="2538"/>
      <c r="LBN15" s="2538"/>
      <c r="LBO15" s="2538"/>
      <c r="LBP15" s="2538"/>
      <c r="LBQ15" s="2538"/>
      <c r="LBR15" s="2538"/>
      <c r="LBS15" s="2538"/>
      <c r="LBT15" s="2538"/>
      <c r="LBU15" s="2538"/>
      <c r="LBV15" s="2538"/>
      <c r="LBW15" s="2538"/>
      <c r="LBX15" s="2538"/>
      <c r="LBY15" s="2538"/>
      <c r="LBZ15" s="2538"/>
      <c r="LCA15" s="2538"/>
      <c r="LCB15" s="2538"/>
      <c r="LCC15" s="2538"/>
      <c r="LCD15" s="2538"/>
      <c r="LCE15" s="2538"/>
      <c r="LCF15" s="2538"/>
      <c r="LCG15" s="2538"/>
      <c r="LCH15" s="2538"/>
      <c r="LCI15" s="2538"/>
      <c r="LCJ15" s="2538"/>
      <c r="LCK15" s="2538"/>
      <c r="LCL15" s="2538"/>
      <c r="LCM15" s="2538"/>
      <c r="LCN15" s="2538"/>
      <c r="LCO15" s="2538"/>
      <c r="LCP15" s="2538"/>
      <c r="LCQ15" s="2538"/>
      <c r="LCR15" s="2538"/>
      <c r="LCS15" s="2538"/>
      <c r="LCT15" s="2538"/>
      <c r="LCU15" s="2538"/>
      <c r="LCV15" s="2538"/>
      <c r="LCW15" s="2538"/>
      <c r="LCX15" s="2538"/>
      <c r="LCY15" s="2538"/>
      <c r="LCZ15" s="2538"/>
      <c r="LDA15" s="2538"/>
      <c r="LDB15" s="2538"/>
      <c r="LDC15" s="2538"/>
      <c r="LDD15" s="2538"/>
      <c r="LDE15" s="2538"/>
      <c r="LDF15" s="2538"/>
      <c r="LDG15" s="2538"/>
      <c r="LDH15" s="2538"/>
      <c r="LDI15" s="2538"/>
      <c r="LDJ15" s="2538"/>
      <c r="LDK15" s="2538"/>
      <c r="LDL15" s="2538"/>
      <c r="LDM15" s="2538"/>
      <c r="LDN15" s="2538"/>
      <c r="LDO15" s="2538"/>
      <c r="LDP15" s="2538"/>
      <c r="LDQ15" s="2538"/>
      <c r="LDR15" s="2538"/>
      <c r="LDS15" s="2538"/>
      <c r="LDT15" s="2538"/>
      <c r="LDU15" s="2538"/>
      <c r="LDV15" s="2538"/>
      <c r="LDW15" s="2538"/>
      <c r="LDX15" s="2538"/>
      <c r="LDY15" s="2538"/>
      <c r="LDZ15" s="2538"/>
      <c r="LEA15" s="2538"/>
      <c r="LEB15" s="2538"/>
      <c r="LEC15" s="2538"/>
      <c r="LED15" s="2538"/>
      <c r="LEE15" s="2538"/>
      <c r="LEF15" s="2538"/>
      <c r="LEG15" s="2538"/>
      <c r="LEH15" s="2538"/>
      <c r="LEI15" s="2538"/>
      <c r="LEJ15" s="2538"/>
      <c r="LEK15" s="2538"/>
      <c r="LEL15" s="2538"/>
      <c r="LEM15" s="2538"/>
      <c r="LEN15" s="2538"/>
      <c r="LEO15" s="2538"/>
      <c r="LEP15" s="2538"/>
      <c r="LEQ15" s="2538"/>
      <c r="LER15" s="2538"/>
      <c r="LES15" s="2538"/>
      <c r="LET15" s="2538"/>
      <c r="LEU15" s="2538"/>
      <c r="LEV15" s="2538"/>
      <c r="LEW15" s="2538"/>
      <c r="LEX15" s="2538"/>
      <c r="LEY15" s="2538"/>
      <c r="LEZ15" s="2538"/>
      <c r="LFA15" s="2538"/>
      <c r="LFB15" s="2538"/>
      <c r="LFC15" s="2538"/>
      <c r="LFD15" s="2538"/>
      <c r="LFE15" s="2538"/>
      <c r="LFF15" s="2538"/>
      <c r="LFG15" s="2538"/>
      <c r="LFH15" s="2538"/>
      <c r="LFI15" s="2538"/>
      <c r="LFJ15" s="2538"/>
      <c r="LFK15" s="2538"/>
      <c r="LFL15" s="2538"/>
      <c r="LFM15" s="2538"/>
      <c r="LFN15" s="2538"/>
      <c r="LFO15" s="2538"/>
      <c r="LFP15" s="2538"/>
      <c r="LFQ15" s="2538"/>
      <c r="LFR15" s="2538"/>
      <c r="LFS15" s="2538"/>
      <c r="LFT15" s="2538"/>
      <c r="LFU15" s="2538"/>
      <c r="LFV15" s="2538"/>
      <c r="LFW15" s="2538"/>
      <c r="LFX15" s="2538"/>
      <c r="LFY15" s="2538"/>
      <c r="LFZ15" s="2538"/>
      <c r="LGA15" s="2538"/>
      <c r="LGB15" s="2538"/>
      <c r="LGC15" s="2538"/>
      <c r="LGD15" s="2538"/>
      <c r="LGE15" s="2538"/>
      <c r="LGF15" s="2538"/>
      <c r="LGG15" s="2538"/>
      <c r="LGH15" s="2538"/>
      <c r="LGI15" s="2538"/>
      <c r="LGJ15" s="2538"/>
      <c r="LGK15" s="2538"/>
      <c r="LGL15" s="2538"/>
      <c r="LGM15" s="2538"/>
      <c r="LGN15" s="2538"/>
      <c r="LGO15" s="2538"/>
      <c r="LGP15" s="2538"/>
      <c r="LGQ15" s="2538"/>
      <c r="LGR15" s="2538"/>
      <c r="LGS15" s="2538"/>
      <c r="LGT15" s="2538"/>
      <c r="LGU15" s="2538"/>
      <c r="LGV15" s="2538"/>
      <c r="LGW15" s="2538"/>
      <c r="LGX15" s="2538"/>
      <c r="LGY15" s="2538"/>
      <c r="LGZ15" s="2538"/>
      <c r="LHA15" s="2538"/>
      <c r="LHB15" s="2538"/>
      <c r="LHC15" s="2538"/>
      <c r="LHD15" s="2538"/>
      <c r="LHE15" s="2538"/>
      <c r="LHF15" s="2538"/>
      <c r="LHG15" s="2538"/>
      <c r="LHH15" s="2538"/>
      <c r="LHI15" s="2538"/>
      <c r="LHJ15" s="2538"/>
      <c r="LHK15" s="2538"/>
      <c r="LHL15" s="2538"/>
      <c r="LHM15" s="2538"/>
      <c r="LHN15" s="2538"/>
      <c r="LHO15" s="2538"/>
      <c r="LHP15" s="2538"/>
      <c r="LHQ15" s="2538"/>
      <c r="LHR15" s="2538"/>
      <c r="LHS15" s="2538"/>
      <c r="LHT15" s="2538"/>
      <c r="LHU15" s="2538"/>
      <c r="LHV15" s="2538"/>
      <c r="LHW15" s="2538"/>
      <c r="LHX15" s="2538"/>
      <c r="LHY15" s="2538"/>
      <c r="LHZ15" s="2538"/>
      <c r="LIA15" s="2538"/>
      <c r="LIB15" s="2538"/>
      <c r="LIC15" s="2538"/>
      <c r="LID15" s="2538"/>
      <c r="LIE15" s="2538"/>
      <c r="LIF15" s="2538"/>
      <c r="LIG15" s="2538"/>
      <c r="LIH15" s="2538"/>
      <c r="LII15" s="2538"/>
      <c r="LIJ15" s="2538"/>
      <c r="LIK15" s="2538"/>
      <c r="LIL15" s="2538"/>
      <c r="LIM15" s="2538"/>
      <c r="LIN15" s="2538"/>
      <c r="LIO15" s="2538"/>
      <c r="LIP15" s="2538"/>
      <c r="LIQ15" s="2538"/>
      <c r="LIR15" s="2538"/>
      <c r="LIS15" s="2538"/>
      <c r="LIT15" s="2538"/>
      <c r="LIU15" s="2538"/>
      <c r="LIV15" s="2538"/>
      <c r="LIW15" s="2538"/>
      <c r="LIX15" s="2538"/>
      <c r="LIY15" s="2538"/>
      <c r="LIZ15" s="2538"/>
      <c r="LJA15" s="2538"/>
      <c r="LJB15" s="2538"/>
      <c r="LJC15" s="2538"/>
      <c r="LJD15" s="2538"/>
      <c r="LJE15" s="2538"/>
      <c r="LJF15" s="2538"/>
      <c r="LJG15" s="2538"/>
      <c r="LJH15" s="2538"/>
      <c r="LJI15" s="2538"/>
      <c r="LJJ15" s="2538"/>
      <c r="LJK15" s="2538"/>
      <c r="LJL15" s="2538"/>
      <c r="LJM15" s="2538"/>
      <c r="LJN15" s="2538"/>
      <c r="LJO15" s="2538"/>
      <c r="LJP15" s="2538"/>
      <c r="LJQ15" s="2538"/>
      <c r="LJR15" s="2538"/>
      <c r="LJS15" s="2538"/>
      <c r="LJT15" s="2538"/>
      <c r="LJU15" s="2538"/>
      <c r="LJV15" s="2538"/>
      <c r="LJW15" s="2538"/>
      <c r="LJX15" s="2538"/>
      <c r="LJY15" s="2538"/>
      <c r="LJZ15" s="2538"/>
      <c r="LKA15" s="2538"/>
      <c r="LKB15" s="2538"/>
      <c r="LKC15" s="2538"/>
      <c r="LKD15" s="2538"/>
      <c r="LKE15" s="2538"/>
      <c r="LKF15" s="2538"/>
      <c r="LKG15" s="2538"/>
      <c r="LKH15" s="2538"/>
      <c r="LKI15" s="2538"/>
      <c r="LKJ15" s="2538"/>
      <c r="LKK15" s="2538"/>
      <c r="LKL15" s="2538"/>
      <c r="LKM15" s="2538"/>
      <c r="LKN15" s="2538"/>
      <c r="LKO15" s="2538"/>
      <c r="LKP15" s="2538"/>
      <c r="LKQ15" s="2538"/>
      <c r="LKR15" s="2538"/>
      <c r="LKS15" s="2538"/>
      <c r="LKT15" s="2538"/>
      <c r="LKU15" s="2538"/>
      <c r="LKV15" s="2538"/>
      <c r="LKW15" s="2538"/>
      <c r="LKX15" s="2538"/>
      <c r="LKY15" s="2538"/>
      <c r="LKZ15" s="2538"/>
      <c r="LLA15" s="2538"/>
      <c r="LLB15" s="2538"/>
      <c r="LLC15" s="2538"/>
      <c r="LLD15" s="2538"/>
      <c r="LLE15" s="2538"/>
      <c r="LLF15" s="2538"/>
      <c r="LLG15" s="2538"/>
      <c r="LLH15" s="2538"/>
      <c r="LLI15" s="2538"/>
      <c r="LLJ15" s="2538"/>
      <c r="LLK15" s="2538"/>
      <c r="LLL15" s="2538"/>
      <c r="LLM15" s="2538"/>
      <c r="LLN15" s="2538"/>
      <c r="LLO15" s="2538"/>
      <c r="LLP15" s="2538"/>
      <c r="LLQ15" s="2538"/>
      <c r="LLR15" s="2538"/>
      <c r="LLS15" s="2538"/>
      <c r="LLT15" s="2538"/>
      <c r="LLU15" s="2538"/>
      <c r="LLV15" s="2538"/>
      <c r="LLW15" s="2538"/>
      <c r="LLX15" s="2538"/>
      <c r="LLY15" s="2538"/>
      <c r="LLZ15" s="2538"/>
      <c r="LMA15" s="2538"/>
      <c r="LMB15" s="2538"/>
      <c r="LMC15" s="2538"/>
      <c r="LMD15" s="2538"/>
      <c r="LME15" s="2538"/>
      <c r="LMF15" s="2538"/>
      <c r="LMG15" s="2538"/>
      <c r="LMH15" s="2538"/>
      <c r="LMI15" s="2538"/>
      <c r="LMJ15" s="2538"/>
      <c r="LMK15" s="2538"/>
      <c r="LML15" s="2538"/>
      <c r="LMM15" s="2538"/>
      <c r="LMN15" s="2538"/>
      <c r="LMO15" s="2538"/>
      <c r="LMP15" s="2538"/>
      <c r="LMQ15" s="2538"/>
      <c r="LMR15" s="2538"/>
      <c r="LMS15" s="2538"/>
      <c r="LMT15" s="2538"/>
      <c r="LMU15" s="2538"/>
      <c r="LMV15" s="2538"/>
      <c r="LMW15" s="2538"/>
      <c r="LMX15" s="2538"/>
      <c r="LMY15" s="2538"/>
      <c r="LMZ15" s="2538"/>
      <c r="LNA15" s="2538"/>
      <c r="LNB15" s="2538"/>
      <c r="LNC15" s="2538"/>
      <c r="LND15" s="2538"/>
      <c r="LNE15" s="2538"/>
      <c r="LNF15" s="2538"/>
      <c r="LNG15" s="2538"/>
      <c r="LNH15" s="2538"/>
      <c r="LNI15" s="2538"/>
      <c r="LNJ15" s="2538"/>
      <c r="LNK15" s="2538"/>
      <c r="LNL15" s="2538"/>
      <c r="LNM15" s="2538"/>
      <c r="LNN15" s="2538"/>
      <c r="LNO15" s="2538"/>
      <c r="LNP15" s="2538"/>
      <c r="LNQ15" s="2538"/>
      <c r="LNR15" s="2538"/>
      <c r="LNS15" s="2538"/>
      <c r="LNT15" s="2538"/>
      <c r="LNU15" s="2538"/>
      <c r="LNV15" s="2538"/>
      <c r="LNW15" s="2538"/>
      <c r="LNX15" s="2538"/>
      <c r="LNY15" s="2538"/>
      <c r="LNZ15" s="2538"/>
      <c r="LOA15" s="2538"/>
      <c r="LOB15" s="2538"/>
      <c r="LOC15" s="2538"/>
      <c r="LOD15" s="2538"/>
      <c r="LOE15" s="2538"/>
      <c r="LOF15" s="2538"/>
      <c r="LOG15" s="2538"/>
      <c r="LOH15" s="2538"/>
      <c r="LOI15" s="2538"/>
      <c r="LOJ15" s="2538"/>
      <c r="LOK15" s="2538"/>
      <c r="LOL15" s="2538"/>
      <c r="LOM15" s="2538"/>
      <c r="LON15" s="2538"/>
      <c r="LOO15" s="2538"/>
      <c r="LOP15" s="2538"/>
      <c r="LOQ15" s="2538"/>
      <c r="LOR15" s="2538"/>
      <c r="LOS15" s="2538"/>
      <c r="LOT15" s="2538"/>
      <c r="LOU15" s="2538"/>
      <c r="LOV15" s="2538"/>
      <c r="LOW15" s="2538"/>
      <c r="LOX15" s="2538"/>
      <c r="LOY15" s="2538"/>
      <c r="LOZ15" s="2538"/>
      <c r="LPA15" s="2538"/>
      <c r="LPB15" s="2538"/>
      <c r="LPC15" s="2538"/>
      <c r="LPD15" s="2538"/>
      <c r="LPE15" s="2538"/>
      <c r="LPF15" s="2538"/>
      <c r="LPG15" s="2538"/>
      <c r="LPH15" s="2538"/>
      <c r="LPI15" s="2538"/>
      <c r="LPJ15" s="2538"/>
      <c r="LPK15" s="2538"/>
      <c r="LPL15" s="2538"/>
      <c r="LPM15" s="2538"/>
      <c r="LPN15" s="2538"/>
      <c r="LPO15" s="2538"/>
      <c r="LPP15" s="2538"/>
      <c r="LPQ15" s="2538"/>
      <c r="LPR15" s="2538"/>
      <c r="LPS15" s="2538"/>
      <c r="LPT15" s="2538"/>
      <c r="LPU15" s="2538"/>
      <c r="LPV15" s="2538"/>
      <c r="LPW15" s="2538"/>
      <c r="LPX15" s="2538"/>
      <c r="LPY15" s="2538"/>
      <c r="LPZ15" s="2538"/>
      <c r="LQA15" s="2538"/>
      <c r="LQB15" s="2538"/>
      <c r="LQC15" s="2538"/>
      <c r="LQD15" s="2538"/>
      <c r="LQE15" s="2538"/>
      <c r="LQF15" s="2538"/>
      <c r="LQG15" s="2538"/>
      <c r="LQH15" s="2538"/>
      <c r="LQI15" s="2538"/>
      <c r="LQJ15" s="2538"/>
      <c r="LQK15" s="2538"/>
      <c r="LQL15" s="2538"/>
      <c r="LQM15" s="2538"/>
      <c r="LQN15" s="2538"/>
      <c r="LQO15" s="2538"/>
      <c r="LQP15" s="2538"/>
      <c r="LQQ15" s="2538"/>
      <c r="LQR15" s="2538"/>
      <c r="LQS15" s="2538"/>
      <c r="LQT15" s="2538"/>
      <c r="LQU15" s="2538"/>
      <c r="LQV15" s="2538"/>
      <c r="LQW15" s="2538"/>
      <c r="LQX15" s="2538"/>
      <c r="LQY15" s="2538"/>
      <c r="LQZ15" s="2538"/>
      <c r="LRA15" s="2538"/>
      <c r="LRB15" s="2538"/>
      <c r="LRC15" s="2538"/>
      <c r="LRD15" s="2538"/>
      <c r="LRE15" s="2538"/>
      <c r="LRF15" s="2538"/>
      <c r="LRG15" s="2538"/>
      <c r="LRH15" s="2538"/>
      <c r="LRI15" s="2538"/>
      <c r="LRJ15" s="2538"/>
      <c r="LRK15" s="2538"/>
      <c r="LRL15" s="2538"/>
      <c r="LRM15" s="2538"/>
      <c r="LRN15" s="2538"/>
      <c r="LRO15" s="2538"/>
      <c r="LRP15" s="2538"/>
      <c r="LRQ15" s="2538"/>
      <c r="LRR15" s="2538"/>
      <c r="LRS15" s="2538"/>
      <c r="LRT15" s="2538"/>
      <c r="LRU15" s="2538"/>
      <c r="LRV15" s="2538"/>
      <c r="LRW15" s="2538"/>
      <c r="LRX15" s="2538"/>
      <c r="LRY15" s="2538"/>
      <c r="LRZ15" s="2538"/>
      <c r="LSA15" s="2538"/>
      <c r="LSB15" s="2538"/>
      <c r="LSC15" s="2538"/>
      <c r="LSD15" s="2538"/>
      <c r="LSE15" s="2538"/>
      <c r="LSF15" s="2538"/>
      <c r="LSG15" s="2538"/>
      <c r="LSH15" s="2538"/>
      <c r="LSI15" s="2538"/>
      <c r="LSJ15" s="2538"/>
      <c r="LSK15" s="2538"/>
      <c r="LSL15" s="2538"/>
      <c r="LSM15" s="2538"/>
      <c r="LSN15" s="2538"/>
      <c r="LSO15" s="2538"/>
      <c r="LSP15" s="2538"/>
      <c r="LSQ15" s="2538"/>
      <c r="LSR15" s="2538"/>
      <c r="LSS15" s="2538"/>
      <c r="LST15" s="2538"/>
      <c r="LSU15" s="2538"/>
      <c r="LSV15" s="2538"/>
      <c r="LSW15" s="2538"/>
      <c r="LSX15" s="2538"/>
      <c r="LSY15" s="2538"/>
      <c r="LSZ15" s="2538"/>
      <c r="LTA15" s="2538"/>
      <c r="LTB15" s="2538"/>
      <c r="LTC15" s="2538"/>
      <c r="LTD15" s="2538"/>
      <c r="LTE15" s="2538"/>
      <c r="LTF15" s="2538"/>
      <c r="LTG15" s="2538"/>
      <c r="LTH15" s="2538"/>
      <c r="LTI15" s="2538"/>
      <c r="LTJ15" s="2538"/>
      <c r="LTK15" s="2538"/>
      <c r="LTL15" s="2538"/>
      <c r="LTM15" s="2538"/>
      <c r="LTN15" s="2538"/>
      <c r="LTO15" s="2538"/>
      <c r="LTP15" s="2538"/>
      <c r="LTQ15" s="2538"/>
      <c r="LTR15" s="2538"/>
      <c r="LTS15" s="2538"/>
      <c r="LTT15" s="2538"/>
      <c r="LTU15" s="2538"/>
      <c r="LTV15" s="2538"/>
      <c r="LTW15" s="2538"/>
      <c r="LTX15" s="2538"/>
      <c r="LTY15" s="2538"/>
      <c r="LTZ15" s="2538"/>
      <c r="LUA15" s="2538"/>
      <c r="LUB15" s="2538"/>
      <c r="LUC15" s="2538"/>
      <c r="LUD15" s="2538"/>
      <c r="LUE15" s="2538"/>
      <c r="LUF15" s="2538"/>
      <c r="LUG15" s="2538"/>
      <c r="LUH15" s="2538"/>
      <c r="LUI15" s="2538"/>
      <c r="LUJ15" s="2538"/>
      <c r="LUK15" s="2538"/>
      <c r="LUL15" s="2538"/>
      <c r="LUM15" s="2538"/>
      <c r="LUN15" s="2538"/>
      <c r="LUO15" s="2538"/>
      <c r="LUP15" s="2538"/>
      <c r="LUQ15" s="2538"/>
      <c r="LUR15" s="2538"/>
      <c r="LUS15" s="2538"/>
      <c r="LUT15" s="2538"/>
      <c r="LUU15" s="2538"/>
      <c r="LUV15" s="2538"/>
      <c r="LUW15" s="2538"/>
      <c r="LUX15" s="2538"/>
      <c r="LUY15" s="2538"/>
      <c r="LUZ15" s="2538"/>
      <c r="LVA15" s="2538"/>
      <c r="LVB15" s="2538"/>
      <c r="LVC15" s="2538"/>
      <c r="LVD15" s="2538"/>
      <c r="LVE15" s="2538"/>
      <c r="LVF15" s="2538"/>
      <c r="LVG15" s="2538"/>
      <c r="LVH15" s="2538"/>
      <c r="LVI15" s="2538"/>
      <c r="LVJ15" s="2538"/>
      <c r="LVK15" s="2538"/>
      <c r="LVL15" s="2538"/>
      <c r="LVM15" s="2538"/>
      <c r="LVN15" s="2538"/>
      <c r="LVO15" s="2538"/>
      <c r="LVP15" s="2538"/>
      <c r="LVQ15" s="2538"/>
      <c r="LVR15" s="2538"/>
      <c r="LVS15" s="2538"/>
      <c r="LVT15" s="2538"/>
      <c r="LVU15" s="2538"/>
      <c r="LVV15" s="2538"/>
      <c r="LVW15" s="2538"/>
      <c r="LVX15" s="2538"/>
      <c r="LVY15" s="2538"/>
      <c r="LVZ15" s="2538"/>
      <c r="LWA15" s="2538"/>
      <c r="LWB15" s="2538"/>
      <c r="LWC15" s="2538"/>
      <c r="LWD15" s="2538"/>
      <c r="LWE15" s="2538"/>
      <c r="LWF15" s="2538"/>
      <c r="LWG15" s="2538"/>
      <c r="LWH15" s="2538"/>
      <c r="LWI15" s="2538"/>
      <c r="LWJ15" s="2538"/>
      <c r="LWK15" s="2538"/>
      <c r="LWL15" s="2538"/>
      <c r="LWM15" s="2538"/>
      <c r="LWN15" s="2538"/>
      <c r="LWO15" s="2538"/>
      <c r="LWP15" s="2538"/>
      <c r="LWQ15" s="2538"/>
      <c r="LWR15" s="2538"/>
      <c r="LWS15" s="2538"/>
      <c r="LWT15" s="2538"/>
      <c r="LWU15" s="2538"/>
      <c r="LWV15" s="2538"/>
      <c r="LWW15" s="2538"/>
      <c r="LWX15" s="2538"/>
      <c r="LWY15" s="2538"/>
      <c r="LWZ15" s="2538"/>
      <c r="LXA15" s="2538"/>
      <c r="LXB15" s="2538"/>
      <c r="LXC15" s="2538"/>
      <c r="LXD15" s="2538"/>
      <c r="LXE15" s="2538"/>
      <c r="LXF15" s="2538"/>
      <c r="LXG15" s="2538"/>
      <c r="LXH15" s="2538"/>
      <c r="LXI15" s="2538"/>
      <c r="LXJ15" s="2538"/>
      <c r="LXK15" s="2538"/>
      <c r="LXL15" s="2538"/>
      <c r="LXM15" s="2538"/>
      <c r="LXN15" s="2538"/>
      <c r="LXO15" s="2538"/>
      <c r="LXP15" s="2538"/>
      <c r="LXQ15" s="2538"/>
      <c r="LXR15" s="2538"/>
      <c r="LXS15" s="2538"/>
      <c r="LXT15" s="2538"/>
      <c r="LXU15" s="2538"/>
      <c r="LXV15" s="2538"/>
      <c r="LXW15" s="2538"/>
      <c r="LXX15" s="2538"/>
      <c r="LXY15" s="2538"/>
      <c r="LXZ15" s="2538"/>
      <c r="LYA15" s="2538"/>
      <c r="LYB15" s="2538"/>
      <c r="LYC15" s="2538"/>
      <c r="LYD15" s="2538"/>
      <c r="LYE15" s="2538"/>
      <c r="LYF15" s="2538"/>
      <c r="LYG15" s="2538"/>
      <c r="LYH15" s="2538"/>
      <c r="LYI15" s="2538"/>
      <c r="LYJ15" s="2538"/>
      <c r="LYK15" s="2538"/>
      <c r="LYL15" s="2538"/>
      <c r="LYM15" s="2538"/>
      <c r="LYN15" s="2538"/>
      <c r="LYO15" s="2538"/>
      <c r="LYP15" s="2538"/>
      <c r="LYQ15" s="2538"/>
      <c r="LYR15" s="2538"/>
      <c r="LYS15" s="2538"/>
      <c r="LYT15" s="2538"/>
      <c r="LYU15" s="2538"/>
      <c r="LYV15" s="2538"/>
      <c r="LYW15" s="2538"/>
      <c r="LYX15" s="2538"/>
      <c r="LYY15" s="2538"/>
      <c r="LYZ15" s="2538"/>
      <c r="LZA15" s="2538"/>
      <c r="LZB15" s="2538"/>
      <c r="LZC15" s="2538"/>
      <c r="LZD15" s="2538"/>
      <c r="LZE15" s="2538"/>
      <c r="LZF15" s="2538"/>
      <c r="LZG15" s="2538"/>
      <c r="LZH15" s="2538"/>
      <c r="LZI15" s="2538"/>
      <c r="LZJ15" s="2538"/>
      <c r="LZK15" s="2538"/>
      <c r="LZL15" s="2538"/>
      <c r="LZM15" s="2538"/>
      <c r="LZN15" s="2538"/>
      <c r="LZO15" s="2538"/>
      <c r="LZP15" s="2538"/>
      <c r="LZQ15" s="2538"/>
      <c r="LZR15" s="2538"/>
      <c r="LZS15" s="2538"/>
      <c r="LZT15" s="2538"/>
      <c r="LZU15" s="2538"/>
      <c r="LZV15" s="2538"/>
      <c r="LZW15" s="2538"/>
      <c r="LZX15" s="2538"/>
      <c r="LZY15" s="2538"/>
      <c r="LZZ15" s="2538"/>
      <c r="MAA15" s="2538"/>
      <c r="MAB15" s="2538"/>
      <c r="MAC15" s="2538"/>
      <c r="MAD15" s="2538"/>
      <c r="MAE15" s="2538"/>
      <c r="MAF15" s="2538"/>
      <c r="MAG15" s="2538"/>
      <c r="MAH15" s="2538"/>
      <c r="MAI15" s="2538"/>
      <c r="MAJ15" s="2538"/>
      <c r="MAK15" s="2538"/>
      <c r="MAL15" s="2538"/>
      <c r="MAM15" s="2538"/>
      <c r="MAN15" s="2538"/>
      <c r="MAO15" s="2538"/>
      <c r="MAP15" s="2538"/>
      <c r="MAQ15" s="2538"/>
      <c r="MAR15" s="2538"/>
      <c r="MAS15" s="2538"/>
      <c r="MAT15" s="2538"/>
      <c r="MAU15" s="2538"/>
      <c r="MAV15" s="2538"/>
      <c r="MAW15" s="2538"/>
      <c r="MAX15" s="2538"/>
      <c r="MAY15" s="2538"/>
      <c r="MAZ15" s="2538"/>
      <c r="MBA15" s="2538"/>
      <c r="MBB15" s="2538"/>
      <c r="MBC15" s="2538"/>
      <c r="MBD15" s="2538"/>
      <c r="MBE15" s="2538"/>
      <c r="MBF15" s="2538"/>
      <c r="MBG15" s="2538"/>
      <c r="MBH15" s="2538"/>
      <c r="MBI15" s="2538"/>
      <c r="MBJ15" s="2538"/>
      <c r="MBK15" s="2538"/>
      <c r="MBL15" s="2538"/>
      <c r="MBM15" s="2538"/>
      <c r="MBN15" s="2538"/>
      <c r="MBO15" s="2538"/>
      <c r="MBP15" s="2538"/>
      <c r="MBQ15" s="2538"/>
      <c r="MBR15" s="2538"/>
      <c r="MBS15" s="2538"/>
      <c r="MBT15" s="2538"/>
      <c r="MBU15" s="2538"/>
      <c r="MBV15" s="2538"/>
      <c r="MBW15" s="2538"/>
      <c r="MBX15" s="2538"/>
      <c r="MBY15" s="2538"/>
      <c r="MBZ15" s="2538"/>
      <c r="MCA15" s="2538"/>
      <c r="MCB15" s="2538"/>
      <c r="MCC15" s="2538"/>
      <c r="MCD15" s="2538"/>
      <c r="MCE15" s="2538"/>
      <c r="MCF15" s="2538"/>
      <c r="MCG15" s="2538"/>
      <c r="MCH15" s="2538"/>
      <c r="MCI15" s="2538"/>
      <c r="MCJ15" s="2538"/>
      <c r="MCK15" s="2538"/>
      <c r="MCL15" s="2538"/>
      <c r="MCM15" s="2538"/>
      <c r="MCN15" s="2538"/>
      <c r="MCO15" s="2538"/>
      <c r="MCP15" s="2538"/>
      <c r="MCQ15" s="2538"/>
      <c r="MCR15" s="2538"/>
      <c r="MCS15" s="2538"/>
      <c r="MCT15" s="2538"/>
      <c r="MCU15" s="2538"/>
      <c r="MCV15" s="2538"/>
      <c r="MCW15" s="2538"/>
      <c r="MCX15" s="2538"/>
      <c r="MCY15" s="2538"/>
      <c r="MCZ15" s="2538"/>
      <c r="MDA15" s="2538"/>
      <c r="MDB15" s="2538"/>
      <c r="MDC15" s="2538"/>
      <c r="MDD15" s="2538"/>
      <c r="MDE15" s="2538"/>
      <c r="MDF15" s="2538"/>
      <c r="MDG15" s="2538"/>
      <c r="MDH15" s="2538"/>
      <c r="MDI15" s="2538"/>
      <c r="MDJ15" s="2538"/>
      <c r="MDK15" s="2538"/>
      <c r="MDL15" s="2538"/>
      <c r="MDM15" s="2538"/>
      <c r="MDN15" s="2538"/>
      <c r="MDO15" s="2538"/>
      <c r="MDP15" s="2538"/>
      <c r="MDQ15" s="2538"/>
      <c r="MDR15" s="2538"/>
      <c r="MDS15" s="2538"/>
      <c r="MDT15" s="2538"/>
      <c r="MDU15" s="2538"/>
      <c r="MDV15" s="2538"/>
      <c r="MDW15" s="2538"/>
      <c r="MDX15" s="2538"/>
      <c r="MDY15" s="2538"/>
      <c r="MDZ15" s="2538"/>
      <c r="MEA15" s="2538"/>
      <c r="MEB15" s="2538"/>
      <c r="MEC15" s="2538"/>
      <c r="MED15" s="2538"/>
      <c r="MEE15" s="2538"/>
      <c r="MEF15" s="2538"/>
      <c r="MEG15" s="2538"/>
      <c r="MEH15" s="2538"/>
      <c r="MEI15" s="2538"/>
      <c r="MEJ15" s="2538"/>
      <c r="MEK15" s="2538"/>
      <c r="MEL15" s="2538"/>
      <c r="MEM15" s="2538"/>
      <c r="MEN15" s="2538"/>
      <c r="MEO15" s="2538"/>
      <c r="MEP15" s="2538"/>
      <c r="MEQ15" s="2538"/>
      <c r="MER15" s="2538"/>
      <c r="MES15" s="2538"/>
      <c r="MET15" s="2538"/>
      <c r="MEU15" s="2538"/>
      <c r="MEV15" s="2538"/>
      <c r="MEW15" s="2538"/>
      <c r="MEX15" s="2538"/>
      <c r="MEY15" s="2538"/>
      <c r="MEZ15" s="2538"/>
      <c r="MFA15" s="2538"/>
      <c r="MFB15" s="2538"/>
      <c r="MFC15" s="2538"/>
      <c r="MFD15" s="2538"/>
      <c r="MFE15" s="2538"/>
      <c r="MFF15" s="2538"/>
      <c r="MFG15" s="2538"/>
      <c r="MFH15" s="2538"/>
      <c r="MFI15" s="2538"/>
      <c r="MFJ15" s="2538"/>
      <c r="MFK15" s="2538"/>
      <c r="MFL15" s="2538"/>
      <c r="MFM15" s="2538"/>
      <c r="MFN15" s="2538"/>
      <c r="MFO15" s="2538"/>
      <c r="MFP15" s="2538"/>
      <c r="MFQ15" s="2538"/>
      <c r="MFR15" s="2538"/>
      <c r="MFS15" s="2538"/>
      <c r="MFT15" s="2538"/>
      <c r="MFU15" s="2538"/>
      <c r="MFV15" s="2538"/>
      <c r="MFW15" s="2538"/>
      <c r="MFX15" s="2538"/>
      <c r="MFY15" s="2538"/>
      <c r="MFZ15" s="2538"/>
      <c r="MGA15" s="2538"/>
      <c r="MGB15" s="2538"/>
      <c r="MGC15" s="2538"/>
      <c r="MGD15" s="2538"/>
      <c r="MGE15" s="2538"/>
      <c r="MGF15" s="2538"/>
      <c r="MGG15" s="2538"/>
      <c r="MGH15" s="2538"/>
      <c r="MGI15" s="2538"/>
      <c r="MGJ15" s="2538"/>
      <c r="MGK15" s="2538"/>
      <c r="MGL15" s="2538"/>
      <c r="MGM15" s="2538"/>
      <c r="MGN15" s="2538"/>
      <c r="MGO15" s="2538"/>
      <c r="MGP15" s="2538"/>
      <c r="MGQ15" s="2538"/>
      <c r="MGR15" s="2538"/>
      <c r="MGS15" s="2538"/>
      <c r="MGT15" s="2538"/>
      <c r="MGU15" s="2538"/>
      <c r="MGV15" s="2538"/>
      <c r="MGW15" s="2538"/>
      <c r="MGX15" s="2538"/>
      <c r="MGY15" s="2538"/>
      <c r="MGZ15" s="2538"/>
      <c r="MHA15" s="2538"/>
      <c r="MHB15" s="2538"/>
      <c r="MHC15" s="2538"/>
      <c r="MHD15" s="2538"/>
      <c r="MHE15" s="2538"/>
      <c r="MHF15" s="2538"/>
      <c r="MHG15" s="2538"/>
      <c r="MHH15" s="2538"/>
      <c r="MHI15" s="2538"/>
      <c r="MHJ15" s="2538"/>
      <c r="MHK15" s="2538"/>
      <c r="MHL15" s="2538"/>
      <c r="MHM15" s="2538"/>
      <c r="MHN15" s="2538"/>
      <c r="MHO15" s="2538"/>
      <c r="MHP15" s="2538"/>
      <c r="MHQ15" s="2538"/>
      <c r="MHR15" s="2538"/>
      <c r="MHS15" s="2538"/>
      <c r="MHT15" s="2538"/>
      <c r="MHU15" s="2538"/>
      <c r="MHV15" s="2538"/>
      <c r="MHW15" s="2538"/>
      <c r="MHX15" s="2538"/>
      <c r="MHY15" s="2538"/>
      <c r="MHZ15" s="2538"/>
      <c r="MIA15" s="2538"/>
      <c r="MIB15" s="2538"/>
      <c r="MIC15" s="2538"/>
      <c r="MID15" s="2538"/>
      <c r="MIE15" s="2538"/>
      <c r="MIF15" s="2538"/>
      <c r="MIG15" s="2538"/>
      <c r="MIH15" s="2538"/>
      <c r="MII15" s="2538"/>
      <c r="MIJ15" s="2538"/>
      <c r="MIK15" s="2538"/>
      <c r="MIL15" s="2538"/>
      <c r="MIM15" s="2538"/>
      <c r="MIN15" s="2538"/>
      <c r="MIO15" s="2538"/>
      <c r="MIP15" s="2538"/>
      <c r="MIQ15" s="2538"/>
      <c r="MIR15" s="2538"/>
      <c r="MIS15" s="2538"/>
      <c r="MIT15" s="2538"/>
      <c r="MIU15" s="2538"/>
      <c r="MIV15" s="2538"/>
      <c r="MIW15" s="2538"/>
      <c r="MIX15" s="2538"/>
      <c r="MIY15" s="2538"/>
      <c r="MIZ15" s="2538"/>
      <c r="MJA15" s="2538"/>
      <c r="MJB15" s="2538"/>
      <c r="MJC15" s="2538"/>
      <c r="MJD15" s="2538"/>
      <c r="MJE15" s="2538"/>
      <c r="MJF15" s="2538"/>
      <c r="MJG15" s="2538"/>
      <c r="MJH15" s="2538"/>
      <c r="MJI15" s="2538"/>
      <c r="MJJ15" s="2538"/>
      <c r="MJK15" s="2538"/>
      <c r="MJL15" s="2538"/>
      <c r="MJM15" s="2538"/>
      <c r="MJN15" s="2538"/>
      <c r="MJO15" s="2538"/>
      <c r="MJP15" s="2538"/>
      <c r="MJQ15" s="2538"/>
      <c r="MJR15" s="2538"/>
      <c r="MJS15" s="2538"/>
      <c r="MJT15" s="2538"/>
      <c r="MJU15" s="2538"/>
      <c r="MJV15" s="2538"/>
      <c r="MJW15" s="2538"/>
      <c r="MJX15" s="2538"/>
      <c r="MJY15" s="2538"/>
      <c r="MJZ15" s="2538"/>
      <c r="MKA15" s="2538"/>
      <c r="MKB15" s="2538"/>
      <c r="MKC15" s="2538"/>
      <c r="MKD15" s="2538"/>
      <c r="MKE15" s="2538"/>
      <c r="MKF15" s="2538"/>
      <c r="MKG15" s="2538"/>
      <c r="MKH15" s="2538"/>
      <c r="MKI15" s="2538"/>
      <c r="MKJ15" s="2538"/>
      <c r="MKK15" s="2538"/>
      <c r="MKL15" s="2538"/>
      <c r="MKM15" s="2538"/>
      <c r="MKN15" s="2538"/>
      <c r="MKO15" s="2538"/>
      <c r="MKP15" s="2538"/>
      <c r="MKQ15" s="2538"/>
      <c r="MKR15" s="2538"/>
      <c r="MKS15" s="2538"/>
      <c r="MKT15" s="2538"/>
      <c r="MKU15" s="2538"/>
      <c r="MKV15" s="2538"/>
      <c r="MKW15" s="2538"/>
      <c r="MKX15" s="2538"/>
      <c r="MKY15" s="2538"/>
      <c r="MKZ15" s="2538"/>
      <c r="MLA15" s="2538"/>
      <c r="MLB15" s="2538"/>
      <c r="MLC15" s="2538"/>
      <c r="MLD15" s="2538"/>
      <c r="MLE15" s="2538"/>
      <c r="MLF15" s="2538"/>
      <c r="MLG15" s="2538"/>
      <c r="MLH15" s="2538"/>
      <c r="MLI15" s="2538"/>
      <c r="MLJ15" s="2538"/>
      <c r="MLK15" s="2538"/>
      <c r="MLL15" s="2538"/>
      <c r="MLM15" s="2538"/>
      <c r="MLN15" s="2538"/>
      <c r="MLO15" s="2538"/>
      <c r="MLP15" s="2538"/>
      <c r="MLQ15" s="2538"/>
      <c r="MLR15" s="2538"/>
      <c r="MLS15" s="2538"/>
      <c r="MLT15" s="2538"/>
      <c r="MLU15" s="2538"/>
      <c r="MLV15" s="2538"/>
      <c r="MLW15" s="2538"/>
      <c r="MLX15" s="2538"/>
      <c r="MLY15" s="2538"/>
      <c r="MLZ15" s="2538"/>
      <c r="MMA15" s="2538"/>
      <c r="MMB15" s="2538"/>
      <c r="MMC15" s="2538"/>
      <c r="MMD15" s="2538"/>
      <c r="MME15" s="2538"/>
      <c r="MMF15" s="2538"/>
      <c r="MMG15" s="2538"/>
      <c r="MMH15" s="2538"/>
      <c r="MMI15" s="2538"/>
      <c r="MMJ15" s="2538"/>
      <c r="MMK15" s="2538"/>
      <c r="MML15" s="2538"/>
      <c r="MMM15" s="2538"/>
      <c r="MMN15" s="2538"/>
      <c r="MMO15" s="2538"/>
      <c r="MMP15" s="2538"/>
      <c r="MMQ15" s="2538"/>
      <c r="MMR15" s="2538"/>
      <c r="MMS15" s="2538"/>
      <c r="MMT15" s="2538"/>
      <c r="MMU15" s="2538"/>
      <c r="MMV15" s="2538"/>
      <c r="MMW15" s="2538"/>
      <c r="MMX15" s="2538"/>
      <c r="MMY15" s="2538"/>
      <c r="MMZ15" s="2538"/>
      <c r="MNA15" s="2538"/>
      <c r="MNB15" s="2538"/>
      <c r="MNC15" s="2538"/>
      <c r="MND15" s="2538"/>
      <c r="MNE15" s="2538"/>
      <c r="MNF15" s="2538"/>
      <c r="MNG15" s="2538"/>
      <c r="MNH15" s="2538"/>
      <c r="MNI15" s="2538"/>
      <c r="MNJ15" s="2538"/>
      <c r="MNK15" s="2538"/>
      <c r="MNL15" s="2538"/>
      <c r="MNM15" s="2538"/>
      <c r="MNN15" s="2538"/>
      <c r="MNO15" s="2538"/>
      <c r="MNP15" s="2538"/>
      <c r="MNQ15" s="2538"/>
      <c r="MNR15" s="2538"/>
      <c r="MNS15" s="2538"/>
      <c r="MNT15" s="2538"/>
      <c r="MNU15" s="2538"/>
      <c r="MNV15" s="2538"/>
      <c r="MNW15" s="2538"/>
      <c r="MNX15" s="2538"/>
      <c r="MNY15" s="2538"/>
      <c r="MNZ15" s="2538"/>
      <c r="MOA15" s="2538"/>
      <c r="MOB15" s="2538"/>
      <c r="MOC15" s="2538"/>
      <c r="MOD15" s="2538"/>
      <c r="MOE15" s="2538"/>
      <c r="MOF15" s="2538"/>
      <c r="MOG15" s="2538"/>
      <c r="MOH15" s="2538"/>
      <c r="MOI15" s="2538"/>
      <c r="MOJ15" s="2538"/>
      <c r="MOK15" s="2538"/>
      <c r="MOL15" s="2538"/>
      <c r="MOM15" s="2538"/>
      <c r="MON15" s="2538"/>
      <c r="MOO15" s="2538"/>
      <c r="MOP15" s="2538"/>
      <c r="MOQ15" s="2538"/>
      <c r="MOR15" s="2538"/>
      <c r="MOS15" s="2538"/>
      <c r="MOT15" s="2538"/>
      <c r="MOU15" s="2538"/>
      <c r="MOV15" s="2538"/>
      <c r="MOW15" s="2538"/>
      <c r="MOX15" s="2538"/>
      <c r="MOY15" s="2538"/>
      <c r="MOZ15" s="2538"/>
      <c r="MPA15" s="2538"/>
      <c r="MPB15" s="2538"/>
      <c r="MPC15" s="2538"/>
      <c r="MPD15" s="2538"/>
      <c r="MPE15" s="2538"/>
      <c r="MPF15" s="2538"/>
      <c r="MPG15" s="2538"/>
      <c r="MPH15" s="2538"/>
      <c r="MPI15" s="2538"/>
      <c r="MPJ15" s="2538"/>
      <c r="MPK15" s="2538"/>
      <c r="MPL15" s="2538"/>
      <c r="MPM15" s="2538"/>
      <c r="MPN15" s="2538"/>
      <c r="MPO15" s="2538"/>
      <c r="MPP15" s="2538"/>
      <c r="MPQ15" s="2538"/>
      <c r="MPR15" s="2538"/>
      <c r="MPS15" s="2538"/>
      <c r="MPT15" s="2538"/>
      <c r="MPU15" s="2538"/>
      <c r="MPV15" s="2538"/>
      <c r="MPW15" s="2538"/>
      <c r="MPX15" s="2538"/>
      <c r="MPY15" s="2538"/>
      <c r="MPZ15" s="2538"/>
      <c r="MQA15" s="2538"/>
      <c r="MQB15" s="2538"/>
      <c r="MQC15" s="2538"/>
      <c r="MQD15" s="2538"/>
      <c r="MQE15" s="2538"/>
      <c r="MQF15" s="2538"/>
      <c r="MQG15" s="2538"/>
      <c r="MQH15" s="2538"/>
      <c r="MQI15" s="2538"/>
      <c r="MQJ15" s="2538"/>
      <c r="MQK15" s="2538"/>
      <c r="MQL15" s="2538"/>
      <c r="MQM15" s="2538"/>
      <c r="MQN15" s="2538"/>
      <c r="MQO15" s="2538"/>
      <c r="MQP15" s="2538"/>
      <c r="MQQ15" s="2538"/>
      <c r="MQR15" s="2538"/>
      <c r="MQS15" s="2538"/>
      <c r="MQT15" s="2538"/>
      <c r="MQU15" s="2538"/>
      <c r="MQV15" s="2538"/>
      <c r="MQW15" s="2538"/>
      <c r="MQX15" s="2538"/>
      <c r="MQY15" s="2538"/>
      <c r="MQZ15" s="2538"/>
      <c r="MRA15" s="2538"/>
      <c r="MRB15" s="2538"/>
      <c r="MRC15" s="2538"/>
      <c r="MRD15" s="2538"/>
      <c r="MRE15" s="2538"/>
      <c r="MRF15" s="2538"/>
      <c r="MRG15" s="2538"/>
      <c r="MRH15" s="2538"/>
      <c r="MRI15" s="2538"/>
      <c r="MRJ15" s="2538"/>
      <c r="MRK15" s="2538"/>
      <c r="MRL15" s="2538"/>
      <c r="MRM15" s="2538"/>
      <c r="MRN15" s="2538"/>
      <c r="MRO15" s="2538"/>
      <c r="MRP15" s="2538"/>
      <c r="MRQ15" s="2538"/>
      <c r="MRR15" s="2538"/>
      <c r="MRS15" s="2538"/>
      <c r="MRT15" s="2538"/>
      <c r="MRU15" s="2538"/>
      <c r="MRV15" s="2538"/>
      <c r="MRW15" s="2538"/>
      <c r="MRX15" s="2538"/>
      <c r="MRY15" s="2538"/>
      <c r="MRZ15" s="2538"/>
      <c r="MSA15" s="2538"/>
      <c r="MSB15" s="2538"/>
      <c r="MSC15" s="2538"/>
      <c r="MSD15" s="2538"/>
      <c r="MSE15" s="2538"/>
      <c r="MSF15" s="2538"/>
      <c r="MSG15" s="2538"/>
      <c r="MSH15" s="2538"/>
      <c r="MSI15" s="2538"/>
      <c r="MSJ15" s="2538"/>
      <c r="MSK15" s="2538"/>
      <c r="MSL15" s="2538"/>
      <c r="MSM15" s="2538"/>
      <c r="MSN15" s="2538"/>
      <c r="MSO15" s="2538"/>
      <c r="MSP15" s="2538"/>
      <c r="MSQ15" s="2538"/>
      <c r="MSR15" s="2538"/>
      <c r="MSS15" s="2538"/>
      <c r="MST15" s="2538"/>
      <c r="MSU15" s="2538"/>
      <c r="MSV15" s="2538"/>
      <c r="MSW15" s="2538"/>
      <c r="MSX15" s="2538"/>
      <c r="MSY15" s="2538"/>
      <c r="MSZ15" s="2538"/>
      <c r="MTA15" s="2538"/>
      <c r="MTB15" s="2538"/>
      <c r="MTC15" s="2538"/>
      <c r="MTD15" s="2538"/>
      <c r="MTE15" s="2538"/>
      <c r="MTF15" s="2538"/>
      <c r="MTG15" s="2538"/>
      <c r="MTH15" s="2538"/>
      <c r="MTI15" s="2538"/>
      <c r="MTJ15" s="2538"/>
      <c r="MTK15" s="2538"/>
      <c r="MTL15" s="2538"/>
      <c r="MTM15" s="2538"/>
      <c r="MTN15" s="2538"/>
      <c r="MTO15" s="2538"/>
      <c r="MTP15" s="2538"/>
      <c r="MTQ15" s="2538"/>
      <c r="MTR15" s="2538"/>
      <c r="MTS15" s="2538"/>
      <c r="MTT15" s="2538"/>
      <c r="MTU15" s="2538"/>
      <c r="MTV15" s="2538"/>
      <c r="MTW15" s="2538"/>
      <c r="MTX15" s="2538"/>
      <c r="MTY15" s="2538"/>
      <c r="MTZ15" s="2538"/>
      <c r="MUA15" s="2538"/>
      <c r="MUB15" s="2538"/>
      <c r="MUC15" s="2538"/>
      <c r="MUD15" s="2538"/>
      <c r="MUE15" s="2538"/>
      <c r="MUF15" s="2538"/>
      <c r="MUG15" s="2538"/>
      <c r="MUH15" s="2538"/>
      <c r="MUI15" s="2538"/>
      <c r="MUJ15" s="2538"/>
      <c r="MUK15" s="2538"/>
      <c r="MUL15" s="2538"/>
      <c r="MUM15" s="2538"/>
      <c r="MUN15" s="2538"/>
      <c r="MUO15" s="2538"/>
      <c r="MUP15" s="2538"/>
      <c r="MUQ15" s="2538"/>
      <c r="MUR15" s="2538"/>
      <c r="MUS15" s="2538"/>
      <c r="MUT15" s="2538"/>
      <c r="MUU15" s="2538"/>
      <c r="MUV15" s="2538"/>
      <c r="MUW15" s="2538"/>
      <c r="MUX15" s="2538"/>
      <c r="MUY15" s="2538"/>
      <c r="MUZ15" s="2538"/>
      <c r="MVA15" s="2538"/>
      <c r="MVB15" s="2538"/>
      <c r="MVC15" s="2538"/>
      <c r="MVD15" s="2538"/>
      <c r="MVE15" s="2538"/>
      <c r="MVF15" s="2538"/>
      <c r="MVG15" s="2538"/>
      <c r="MVH15" s="2538"/>
      <c r="MVI15" s="2538"/>
      <c r="MVJ15" s="2538"/>
      <c r="MVK15" s="2538"/>
      <c r="MVL15" s="2538"/>
      <c r="MVM15" s="2538"/>
      <c r="MVN15" s="2538"/>
      <c r="MVO15" s="2538"/>
      <c r="MVP15" s="2538"/>
      <c r="MVQ15" s="2538"/>
      <c r="MVR15" s="2538"/>
      <c r="MVS15" s="2538"/>
      <c r="MVT15" s="2538"/>
      <c r="MVU15" s="2538"/>
      <c r="MVV15" s="2538"/>
      <c r="MVW15" s="2538"/>
      <c r="MVX15" s="2538"/>
      <c r="MVY15" s="2538"/>
      <c r="MVZ15" s="2538"/>
      <c r="MWA15" s="2538"/>
      <c r="MWB15" s="2538"/>
      <c r="MWC15" s="2538"/>
      <c r="MWD15" s="2538"/>
      <c r="MWE15" s="2538"/>
      <c r="MWF15" s="2538"/>
      <c r="MWG15" s="2538"/>
      <c r="MWH15" s="2538"/>
      <c r="MWI15" s="2538"/>
      <c r="MWJ15" s="2538"/>
      <c r="MWK15" s="2538"/>
      <c r="MWL15" s="2538"/>
      <c r="MWM15" s="2538"/>
      <c r="MWN15" s="2538"/>
      <c r="MWO15" s="2538"/>
      <c r="MWP15" s="2538"/>
      <c r="MWQ15" s="2538"/>
      <c r="MWR15" s="2538"/>
      <c r="MWS15" s="2538"/>
      <c r="MWT15" s="2538"/>
      <c r="MWU15" s="2538"/>
      <c r="MWV15" s="2538"/>
      <c r="MWW15" s="2538"/>
      <c r="MWX15" s="2538"/>
      <c r="MWY15" s="2538"/>
      <c r="MWZ15" s="2538"/>
      <c r="MXA15" s="2538"/>
      <c r="MXB15" s="2538"/>
      <c r="MXC15" s="2538"/>
      <c r="MXD15" s="2538"/>
      <c r="MXE15" s="2538"/>
      <c r="MXF15" s="2538"/>
      <c r="MXG15" s="2538"/>
      <c r="MXH15" s="2538"/>
      <c r="MXI15" s="2538"/>
      <c r="MXJ15" s="2538"/>
      <c r="MXK15" s="2538"/>
      <c r="MXL15" s="2538"/>
      <c r="MXM15" s="2538"/>
      <c r="MXN15" s="2538"/>
      <c r="MXO15" s="2538"/>
      <c r="MXP15" s="2538"/>
      <c r="MXQ15" s="2538"/>
      <c r="MXR15" s="2538"/>
      <c r="MXS15" s="2538"/>
      <c r="MXT15" s="2538"/>
      <c r="MXU15" s="2538"/>
      <c r="MXV15" s="2538"/>
      <c r="MXW15" s="2538"/>
      <c r="MXX15" s="2538"/>
      <c r="MXY15" s="2538"/>
      <c r="MXZ15" s="2538"/>
      <c r="MYA15" s="2538"/>
      <c r="MYB15" s="2538"/>
      <c r="MYC15" s="2538"/>
      <c r="MYD15" s="2538"/>
      <c r="MYE15" s="2538"/>
      <c r="MYF15" s="2538"/>
      <c r="MYG15" s="2538"/>
      <c r="MYH15" s="2538"/>
      <c r="MYI15" s="2538"/>
      <c r="MYJ15" s="2538"/>
      <c r="MYK15" s="2538"/>
      <c r="MYL15" s="2538"/>
      <c r="MYM15" s="2538"/>
      <c r="MYN15" s="2538"/>
      <c r="MYO15" s="2538"/>
      <c r="MYP15" s="2538"/>
      <c r="MYQ15" s="2538"/>
      <c r="MYR15" s="2538"/>
      <c r="MYS15" s="2538"/>
      <c r="MYT15" s="2538"/>
      <c r="MYU15" s="2538"/>
      <c r="MYV15" s="2538"/>
      <c r="MYW15" s="2538"/>
      <c r="MYX15" s="2538"/>
      <c r="MYY15" s="2538"/>
      <c r="MYZ15" s="2538"/>
      <c r="MZA15" s="2538"/>
      <c r="MZB15" s="2538"/>
      <c r="MZC15" s="2538"/>
      <c r="MZD15" s="2538"/>
      <c r="MZE15" s="2538"/>
      <c r="MZF15" s="2538"/>
      <c r="MZG15" s="2538"/>
      <c r="MZH15" s="2538"/>
      <c r="MZI15" s="2538"/>
      <c r="MZJ15" s="2538"/>
      <c r="MZK15" s="2538"/>
      <c r="MZL15" s="2538"/>
      <c r="MZM15" s="2538"/>
      <c r="MZN15" s="2538"/>
      <c r="MZO15" s="2538"/>
      <c r="MZP15" s="2538"/>
      <c r="MZQ15" s="2538"/>
      <c r="MZR15" s="2538"/>
      <c r="MZS15" s="2538"/>
      <c r="MZT15" s="2538"/>
      <c r="MZU15" s="2538"/>
      <c r="MZV15" s="2538"/>
      <c r="MZW15" s="2538"/>
      <c r="MZX15" s="2538"/>
      <c r="MZY15" s="2538"/>
      <c r="MZZ15" s="2538"/>
      <c r="NAA15" s="2538"/>
      <c r="NAB15" s="2538"/>
      <c r="NAC15" s="2538"/>
      <c r="NAD15" s="2538"/>
      <c r="NAE15" s="2538"/>
      <c r="NAF15" s="2538"/>
      <c r="NAG15" s="2538"/>
      <c r="NAH15" s="2538"/>
      <c r="NAI15" s="2538"/>
      <c r="NAJ15" s="2538"/>
      <c r="NAK15" s="2538"/>
      <c r="NAL15" s="2538"/>
      <c r="NAM15" s="2538"/>
      <c r="NAN15" s="2538"/>
      <c r="NAO15" s="2538"/>
      <c r="NAP15" s="2538"/>
      <c r="NAQ15" s="2538"/>
      <c r="NAR15" s="2538"/>
      <c r="NAS15" s="2538"/>
      <c r="NAT15" s="2538"/>
      <c r="NAU15" s="2538"/>
      <c r="NAV15" s="2538"/>
      <c r="NAW15" s="2538"/>
      <c r="NAX15" s="2538"/>
      <c r="NAY15" s="2538"/>
      <c r="NAZ15" s="2538"/>
      <c r="NBA15" s="2538"/>
      <c r="NBB15" s="2538"/>
      <c r="NBC15" s="2538"/>
      <c r="NBD15" s="2538"/>
      <c r="NBE15" s="2538"/>
      <c r="NBF15" s="2538"/>
      <c r="NBG15" s="2538"/>
      <c r="NBH15" s="2538"/>
      <c r="NBI15" s="2538"/>
      <c r="NBJ15" s="2538"/>
      <c r="NBK15" s="2538"/>
      <c r="NBL15" s="2538"/>
      <c r="NBM15" s="2538"/>
      <c r="NBN15" s="2538"/>
      <c r="NBO15" s="2538"/>
      <c r="NBP15" s="2538"/>
      <c r="NBQ15" s="2538"/>
      <c r="NBR15" s="2538"/>
      <c r="NBS15" s="2538"/>
      <c r="NBT15" s="2538"/>
      <c r="NBU15" s="2538"/>
      <c r="NBV15" s="2538"/>
      <c r="NBW15" s="2538"/>
      <c r="NBX15" s="2538"/>
      <c r="NBY15" s="2538"/>
      <c r="NBZ15" s="2538"/>
      <c r="NCA15" s="2538"/>
      <c r="NCB15" s="2538"/>
      <c r="NCC15" s="2538"/>
      <c r="NCD15" s="2538"/>
      <c r="NCE15" s="2538"/>
      <c r="NCF15" s="2538"/>
      <c r="NCG15" s="2538"/>
      <c r="NCH15" s="2538"/>
      <c r="NCI15" s="2538"/>
      <c r="NCJ15" s="2538"/>
      <c r="NCK15" s="2538"/>
      <c r="NCL15" s="2538"/>
      <c r="NCM15" s="2538"/>
      <c r="NCN15" s="2538"/>
      <c r="NCO15" s="2538"/>
      <c r="NCP15" s="2538"/>
      <c r="NCQ15" s="2538"/>
      <c r="NCR15" s="2538"/>
      <c r="NCS15" s="2538"/>
      <c r="NCT15" s="2538"/>
      <c r="NCU15" s="2538"/>
      <c r="NCV15" s="2538"/>
      <c r="NCW15" s="2538"/>
      <c r="NCX15" s="2538"/>
      <c r="NCY15" s="2538"/>
      <c r="NCZ15" s="2538"/>
      <c r="NDA15" s="2538"/>
      <c r="NDB15" s="2538"/>
      <c r="NDC15" s="2538"/>
      <c r="NDD15" s="2538"/>
      <c r="NDE15" s="2538"/>
      <c r="NDF15" s="2538"/>
      <c r="NDG15" s="2538"/>
      <c r="NDH15" s="2538"/>
      <c r="NDI15" s="2538"/>
      <c r="NDJ15" s="2538"/>
      <c r="NDK15" s="2538"/>
      <c r="NDL15" s="2538"/>
      <c r="NDM15" s="2538"/>
      <c r="NDN15" s="2538"/>
      <c r="NDO15" s="2538"/>
      <c r="NDP15" s="2538"/>
      <c r="NDQ15" s="2538"/>
      <c r="NDR15" s="2538"/>
      <c r="NDS15" s="2538"/>
      <c r="NDT15" s="2538"/>
      <c r="NDU15" s="2538"/>
      <c r="NDV15" s="2538"/>
      <c r="NDW15" s="2538"/>
      <c r="NDX15" s="2538"/>
      <c r="NDY15" s="2538"/>
      <c r="NDZ15" s="2538"/>
      <c r="NEA15" s="2538"/>
      <c r="NEB15" s="2538"/>
      <c r="NEC15" s="2538"/>
      <c r="NED15" s="2538"/>
      <c r="NEE15" s="2538"/>
      <c r="NEF15" s="2538"/>
      <c r="NEG15" s="2538"/>
      <c r="NEH15" s="2538"/>
      <c r="NEI15" s="2538"/>
      <c r="NEJ15" s="2538"/>
      <c r="NEK15" s="2538"/>
      <c r="NEL15" s="2538"/>
      <c r="NEM15" s="2538"/>
      <c r="NEN15" s="2538"/>
      <c r="NEO15" s="2538"/>
      <c r="NEP15" s="2538"/>
      <c r="NEQ15" s="2538"/>
      <c r="NER15" s="2538"/>
      <c r="NES15" s="2538"/>
      <c r="NET15" s="2538"/>
      <c r="NEU15" s="2538"/>
      <c r="NEV15" s="2538"/>
      <c r="NEW15" s="2538"/>
      <c r="NEX15" s="2538"/>
      <c r="NEY15" s="2538"/>
      <c r="NEZ15" s="2538"/>
      <c r="NFA15" s="2538"/>
      <c r="NFB15" s="2538"/>
      <c r="NFC15" s="2538"/>
      <c r="NFD15" s="2538"/>
      <c r="NFE15" s="2538"/>
      <c r="NFF15" s="2538"/>
      <c r="NFG15" s="2538"/>
      <c r="NFH15" s="2538"/>
      <c r="NFI15" s="2538"/>
      <c r="NFJ15" s="2538"/>
      <c r="NFK15" s="2538"/>
      <c r="NFL15" s="2538"/>
      <c r="NFM15" s="2538"/>
      <c r="NFN15" s="2538"/>
      <c r="NFO15" s="2538"/>
      <c r="NFP15" s="2538"/>
      <c r="NFQ15" s="2538"/>
      <c r="NFR15" s="2538"/>
      <c r="NFS15" s="2538"/>
      <c r="NFT15" s="2538"/>
      <c r="NFU15" s="2538"/>
      <c r="NFV15" s="2538"/>
      <c r="NFW15" s="2538"/>
      <c r="NFX15" s="2538"/>
      <c r="NFY15" s="2538"/>
      <c r="NFZ15" s="2538"/>
      <c r="NGA15" s="2538"/>
      <c r="NGB15" s="2538"/>
      <c r="NGC15" s="2538"/>
      <c r="NGD15" s="2538"/>
      <c r="NGE15" s="2538"/>
      <c r="NGF15" s="2538"/>
      <c r="NGG15" s="2538"/>
      <c r="NGH15" s="2538"/>
      <c r="NGI15" s="2538"/>
      <c r="NGJ15" s="2538"/>
      <c r="NGK15" s="2538"/>
      <c r="NGL15" s="2538"/>
      <c r="NGM15" s="2538"/>
      <c r="NGN15" s="2538"/>
      <c r="NGO15" s="2538"/>
      <c r="NGP15" s="2538"/>
      <c r="NGQ15" s="2538"/>
      <c r="NGR15" s="2538"/>
      <c r="NGS15" s="2538"/>
      <c r="NGT15" s="2538"/>
      <c r="NGU15" s="2538"/>
      <c r="NGV15" s="2538"/>
      <c r="NGW15" s="2538"/>
      <c r="NGX15" s="2538"/>
      <c r="NGY15" s="2538"/>
      <c r="NGZ15" s="2538"/>
      <c r="NHA15" s="2538"/>
      <c r="NHB15" s="2538"/>
      <c r="NHC15" s="2538"/>
      <c r="NHD15" s="2538"/>
      <c r="NHE15" s="2538"/>
      <c r="NHF15" s="2538"/>
      <c r="NHG15" s="2538"/>
      <c r="NHH15" s="2538"/>
      <c r="NHI15" s="2538"/>
      <c r="NHJ15" s="2538"/>
      <c r="NHK15" s="2538"/>
      <c r="NHL15" s="2538"/>
      <c r="NHM15" s="2538"/>
      <c r="NHN15" s="2538"/>
      <c r="NHO15" s="2538"/>
      <c r="NHP15" s="2538"/>
      <c r="NHQ15" s="2538"/>
      <c r="NHR15" s="2538"/>
      <c r="NHS15" s="2538"/>
      <c r="NHT15" s="2538"/>
      <c r="NHU15" s="2538"/>
      <c r="NHV15" s="2538"/>
      <c r="NHW15" s="2538"/>
      <c r="NHX15" s="2538"/>
      <c r="NHY15" s="2538"/>
      <c r="NHZ15" s="2538"/>
      <c r="NIA15" s="2538"/>
      <c r="NIB15" s="2538"/>
      <c r="NIC15" s="2538"/>
      <c r="NID15" s="2538"/>
      <c r="NIE15" s="2538"/>
      <c r="NIF15" s="2538"/>
      <c r="NIG15" s="2538"/>
      <c r="NIH15" s="2538"/>
      <c r="NII15" s="2538"/>
      <c r="NIJ15" s="2538"/>
      <c r="NIK15" s="2538"/>
      <c r="NIL15" s="2538"/>
      <c r="NIM15" s="2538"/>
      <c r="NIN15" s="2538"/>
      <c r="NIO15" s="2538"/>
      <c r="NIP15" s="2538"/>
      <c r="NIQ15" s="2538"/>
      <c r="NIR15" s="2538"/>
      <c r="NIS15" s="2538"/>
      <c r="NIT15" s="2538"/>
      <c r="NIU15" s="2538"/>
      <c r="NIV15" s="2538"/>
      <c r="NIW15" s="2538"/>
      <c r="NIX15" s="2538"/>
      <c r="NIY15" s="2538"/>
      <c r="NIZ15" s="2538"/>
      <c r="NJA15" s="2538"/>
      <c r="NJB15" s="2538"/>
      <c r="NJC15" s="2538"/>
      <c r="NJD15" s="2538"/>
      <c r="NJE15" s="2538"/>
      <c r="NJF15" s="2538"/>
      <c r="NJG15" s="2538"/>
      <c r="NJH15" s="2538"/>
      <c r="NJI15" s="2538"/>
      <c r="NJJ15" s="2538"/>
      <c r="NJK15" s="2538"/>
      <c r="NJL15" s="2538"/>
      <c r="NJM15" s="2538"/>
      <c r="NJN15" s="2538"/>
      <c r="NJO15" s="2538"/>
      <c r="NJP15" s="2538"/>
      <c r="NJQ15" s="2538"/>
      <c r="NJR15" s="2538"/>
      <c r="NJS15" s="2538"/>
      <c r="NJT15" s="2538"/>
      <c r="NJU15" s="2538"/>
      <c r="NJV15" s="2538"/>
      <c r="NJW15" s="2538"/>
      <c r="NJX15" s="2538"/>
      <c r="NJY15" s="2538"/>
      <c r="NJZ15" s="2538"/>
      <c r="NKA15" s="2538"/>
      <c r="NKB15" s="2538"/>
      <c r="NKC15" s="2538"/>
      <c r="NKD15" s="2538"/>
      <c r="NKE15" s="2538"/>
      <c r="NKF15" s="2538"/>
      <c r="NKG15" s="2538"/>
      <c r="NKH15" s="2538"/>
      <c r="NKI15" s="2538"/>
      <c r="NKJ15" s="2538"/>
      <c r="NKK15" s="2538"/>
      <c r="NKL15" s="2538"/>
      <c r="NKM15" s="2538"/>
      <c r="NKN15" s="2538"/>
      <c r="NKO15" s="2538"/>
      <c r="NKP15" s="2538"/>
      <c r="NKQ15" s="2538"/>
      <c r="NKR15" s="2538"/>
      <c r="NKS15" s="2538"/>
      <c r="NKT15" s="2538"/>
      <c r="NKU15" s="2538"/>
      <c r="NKV15" s="2538"/>
      <c r="NKW15" s="2538"/>
      <c r="NKX15" s="2538"/>
      <c r="NKY15" s="2538"/>
      <c r="NKZ15" s="2538"/>
      <c r="NLA15" s="2538"/>
      <c r="NLB15" s="2538"/>
      <c r="NLC15" s="2538"/>
      <c r="NLD15" s="2538"/>
      <c r="NLE15" s="2538"/>
      <c r="NLF15" s="2538"/>
      <c r="NLG15" s="2538"/>
      <c r="NLH15" s="2538"/>
      <c r="NLI15" s="2538"/>
      <c r="NLJ15" s="2538"/>
      <c r="NLK15" s="2538"/>
      <c r="NLL15" s="2538"/>
      <c r="NLM15" s="2538"/>
      <c r="NLN15" s="2538"/>
      <c r="NLO15" s="2538"/>
      <c r="NLP15" s="2538"/>
      <c r="NLQ15" s="2538"/>
      <c r="NLR15" s="2538"/>
      <c r="NLS15" s="2538"/>
      <c r="NLT15" s="2538"/>
      <c r="NLU15" s="2538"/>
      <c r="NLV15" s="2538"/>
      <c r="NLW15" s="2538"/>
      <c r="NLX15" s="2538"/>
      <c r="NLY15" s="2538"/>
      <c r="NLZ15" s="2538"/>
      <c r="NMA15" s="2538"/>
      <c r="NMB15" s="2538"/>
      <c r="NMC15" s="2538"/>
      <c r="NMD15" s="2538"/>
      <c r="NME15" s="2538"/>
      <c r="NMF15" s="2538"/>
      <c r="NMG15" s="2538"/>
      <c r="NMH15" s="2538"/>
      <c r="NMI15" s="2538"/>
      <c r="NMJ15" s="2538"/>
      <c r="NMK15" s="2538"/>
      <c r="NML15" s="2538"/>
      <c r="NMM15" s="2538"/>
      <c r="NMN15" s="2538"/>
      <c r="NMO15" s="2538"/>
      <c r="NMP15" s="2538"/>
      <c r="NMQ15" s="2538"/>
      <c r="NMR15" s="2538"/>
      <c r="NMS15" s="2538"/>
      <c r="NMT15" s="2538"/>
      <c r="NMU15" s="2538"/>
      <c r="NMV15" s="2538"/>
      <c r="NMW15" s="2538"/>
      <c r="NMX15" s="2538"/>
      <c r="NMY15" s="2538"/>
      <c r="NMZ15" s="2538"/>
      <c r="NNA15" s="2538"/>
      <c r="NNB15" s="2538"/>
      <c r="NNC15" s="2538"/>
      <c r="NND15" s="2538"/>
      <c r="NNE15" s="2538"/>
      <c r="NNF15" s="2538"/>
      <c r="NNG15" s="2538"/>
      <c r="NNH15" s="2538"/>
      <c r="NNI15" s="2538"/>
      <c r="NNJ15" s="2538"/>
      <c r="NNK15" s="2538"/>
      <c r="NNL15" s="2538"/>
      <c r="NNM15" s="2538"/>
      <c r="NNN15" s="2538"/>
      <c r="NNO15" s="2538"/>
      <c r="NNP15" s="2538"/>
      <c r="NNQ15" s="2538"/>
      <c r="NNR15" s="2538"/>
      <c r="NNS15" s="2538"/>
      <c r="NNT15" s="2538"/>
      <c r="NNU15" s="2538"/>
      <c r="NNV15" s="2538"/>
      <c r="NNW15" s="2538"/>
      <c r="NNX15" s="2538"/>
      <c r="NNY15" s="2538"/>
      <c r="NNZ15" s="2538"/>
      <c r="NOA15" s="2538"/>
      <c r="NOB15" s="2538"/>
      <c r="NOC15" s="2538"/>
      <c r="NOD15" s="2538"/>
      <c r="NOE15" s="2538"/>
      <c r="NOF15" s="2538"/>
      <c r="NOG15" s="2538"/>
      <c r="NOH15" s="2538"/>
      <c r="NOI15" s="2538"/>
      <c r="NOJ15" s="2538"/>
      <c r="NOK15" s="2538"/>
      <c r="NOL15" s="2538"/>
      <c r="NOM15" s="2538"/>
      <c r="NON15" s="2538"/>
      <c r="NOO15" s="2538"/>
      <c r="NOP15" s="2538"/>
      <c r="NOQ15" s="2538"/>
      <c r="NOR15" s="2538"/>
      <c r="NOS15" s="2538"/>
      <c r="NOT15" s="2538"/>
      <c r="NOU15" s="2538"/>
      <c r="NOV15" s="2538"/>
      <c r="NOW15" s="2538"/>
      <c r="NOX15" s="2538"/>
      <c r="NOY15" s="2538"/>
      <c r="NOZ15" s="2538"/>
      <c r="NPA15" s="2538"/>
      <c r="NPB15" s="2538"/>
      <c r="NPC15" s="2538"/>
      <c r="NPD15" s="2538"/>
      <c r="NPE15" s="2538"/>
      <c r="NPF15" s="2538"/>
      <c r="NPG15" s="2538"/>
      <c r="NPH15" s="2538"/>
      <c r="NPI15" s="2538"/>
      <c r="NPJ15" s="2538"/>
      <c r="NPK15" s="2538"/>
      <c r="NPL15" s="2538"/>
      <c r="NPM15" s="2538"/>
      <c r="NPN15" s="2538"/>
      <c r="NPO15" s="2538"/>
      <c r="NPP15" s="2538"/>
      <c r="NPQ15" s="2538"/>
      <c r="NPR15" s="2538"/>
      <c r="NPS15" s="2538"/>
      <c r="NPT15" s="2538"/>
      <c r="NPU15" s="2538"/>
      <c r="NPV15" s="2538"/>
      <c r="NPW15" s="2538"/>
      <c r="NPX15" s="2538"/>
      <c r="NPY15" s="2538"/>
      <c r="NPZ15" s="2538"/>
      <c r="NQA15" s="2538"/>
      <c r="NQB15" s="2538"/>
      <c r="NQC15" s="2538"/>
      <c r="NQD15" s="2538"/>
      <c r="NQE15" s="2538"/>
      <c r="NQF15" s="2538"/>
      <c r="NQG15" s="2538"/>
      <c r="NQH15" s="2538"/>
      <c r="NQI15" s="2538"/>
      <c r="NQJ15" s="2538"/>
      <c r="NQK15" s="2538"/>
      <c r="NQL15" s="2538"/>
      <c r="NQM15" s="2538"/>
      <c r="NQN15" s="2538"/>
      <c r="NQO15" s="2538"/>
      <c r="NQP15" s="2538"/>
      <c r="NQQ15" s="2538"/>
      <c r="NQR15" s="2538"/>
      <c r="NQS15" s="2538"/>
      <c r="NQT15" s="2538"/>
      <c r="NQU15" s="2538"/>
      <c r="NQV15" s="2538"/>
      <c r="NQW15" s="2538"/>
      <c r="NQX15" s="2538"/>
      <c r="NQY15" s="2538"/>
      <c r="NQZ15" s="2538"/>
      <c r="NRA15" s="2538"/>
      <c r="NRB15" s="2538"/>
      <c r="NRC15" s="2538"/>
      <c r="NRD15" s="2538"/>
      <c r="NRE15" s="2538"/>
      <c r="NRF15" s="2538"/>
      <c r="NRG15" s="2538"/>
      <c r="NRH15" s="2538"/>
      <c r="NRI15" s="2538"/>
      <c r="NRJ15" s="2538"/>
      <c r="NRK15" s="2538"/>
      <c r="NRL15" s="2538"/>
      <c r="NRM15" s="2538"/>
      <c r="NRN15" s="2538"/>
      <c r="NRO15" s="2538"/>
      <c r="NRP15" s="2538"/>
      <c r="NRQ15" s="2538"/>
      <c r="NRR15" s="2538"/>
      <c r="NRS15" s="2538"/>
      <c r="NRT15" s="2538"/>
      <c r="NRU15" s="2538"/>
      <c r="NRV15" s="2538"/>
      <c r="NRW15" s="2538"/>
      <c r="NRX15" s="2538"/>
      <c r="NRY15" s="2538"/>
      <c r="NRZ15" s="2538"/>
      <c r="NSA15" s="2538"/>
      <c r="NSB15" s="2538"/>
      <c r="NSC15" s="2538"/>
      <c r="NSD15" s="2538"/>
      <c r="NSE15" s="2538"/>
      <c r="NSF15" s="2538"/>
      <c r="NSG15" s="2538"/>
      <c r="NSH15" s="2538"/>
      <c r="NSI15" s="2538"/>
      <c r="NSJ15" s="2538"/>
      <c r="NSK15" s="2538"/>
      <c r="NSL15" s="2538"/>
      <c r="NSM15" s="2538"/>
      <c r="NSN15" s="2538"/>
      <c r="NSO15" s="2538"/>
      <c r="NSP15" s="2538"/>
      <c r="NSQ15" s="2538"/>
      <c r="NSR15" s="2538"/>
      <c r="NSS15" s="2538"/>
      <c r="NST15" s="2538"/>
      <c r="NSU15" s="2538"/>
      <c r="NSV15" s="2538"/>
      <c r="NSW15" s="2538"/>
      <c r="NSX15" s="2538"/>
      <c r="NSY15" s="2538"/>
      <c r="NSZ15" s="2538"/>
      <c r="NTA15" s="2538"/>
      <c r="NTB15" s="2538"/>
      <c r="NTC15" s="2538"/>
      <c r="NTD15" s="2538"/>
      <c r="NTE15" s="2538"/>
      <c r="NTF15" s="2538"/>
      <c r="NTG15" s="2538"/>
      <c r="NTH15" s="2538"/>
      <c r="NTI15" s="2538"/>
      <c r="NTJ15" s="2538"/>
      <c r="NTK15" s="2538"/>
      <c r="NTL15" s="2538"/>
      <c r="NTM15" s="2538"/>
      <c r="NTN15" s="2538"/>
      <c r="NTO15" s="2538"/>
      <c r="NTP15" s="2538"/>
      <c r="NTQ15" s="2538"/>
      <c r="NTR15" s="2538"/>
      <c r="NTS15" s="2538"/>
      <c r="NTT15" s="2538"/>
      <c r="NTU15" s="2538"/>
      <c r="NTV15" s="2538"/>
      <c r="NTW15" s="2538"/>
      <c r="NTX15" s="2538"/>
      <c r="NTY15" s="2538"/>
      <c r="NTZ15" s="2538"/>
      <c r="NUA15" s="2538"/>
      <c r="NUB15" s="2538"/>
      <c r="NUC15" s="2538"/>
      <c r="NUD15" s="2538"/>
      <c r="NUE15" s="2538"/>
      <c r="NUF15" s="2538"/>
      <c r="NUG15" s="2538"/>
      <c r="NUH15" s="2538"/>
      <c r="NUI15" s="2538"/>
      <c r="NUJ15" s="2538"/>
      <c r="NUK15" s="2538"/>
      <c r="NUL15" s="2538"/>
      <c r="NUM15" s="2538"/>
      <c r="NUN15" s="2538"/>
      <c r="NUO15" s="2538"/>
      <c r="NUP15" s="2538"/>
      <c r="NUQ15" s="2538"/>
      <c r="NUR15" s="2538"/>
      <c r="NUS15" s="2538"/>
      <c r="NUT15" s="2538"/>
      <c r="NUU15" s="2538"/>
      <c r="NUV15" s="2538"/>
      <c r="NUW15" s="2538"/>
      <c r="NUX15" s="2538"/>
      <c r="NUY15" s="2538"/>
      <c r="NUZ15" s="2538"/>
      <c r="NVA15" s="2538"/>
      <c r="NVB15" s="2538"/>
      <c r="NVC15" s="2538"/>
      <c r="NVD15" s="2538"/>
      <c r="NVE15" s="2538"/>
      <c r="NVF15" s="2538"/>
      <c r="NVG15" s="2538"/>
      <c r="NVH15" s="2538"/>
      <c r="NVI15" s="2538"/>
      <c r="NVJ15" s="2538"/>
      <c r="NVK15" s="2538"/>
      <c r="NVL15" s="2538"/>
      <c r="NVM15" s="2538"/>
      <c r="NVN15" s="2538"/>
      <c r="NVO15" s="2538"/>
      <c r="NVP15" s="2538"/>
      <c r="NVQ15" s="2538"/>
      <c r="NVR15" s="2538"/>
      <c r="NVS15" s="2538"/>
      <c r="NVT15" s="2538"/>
      <c r="NVU15" s="2538"/>
      <c r="NVV15" s="2538"/>
      <c r="NVW15" s="2538"/>
      <c r="NVX15" s="2538"/>
      <c r="NVY15" s="2538"/>
      <c r="NVZ15" s="2538"/>
      <c r="NWA15" s="2538"/>
      <c r="NWB15" s="2538"/>
      <c r="NWC15" s="2538"/>
      <c r="NWD15" s="2538"/>
      <c r="NWE15" s="2538"/>
      <c r="NWF15" s="2538"/>
      <c r="NWG15" s="2538"/>
      <c r="NWH15" s="2538"/>
      <c r="NWI15" s="2538"/>
      <c r="NWJ15" s="2538"/>
      <c r="NWK15" s="2538"/>
      <c r="NWL15" s="2538"/>
      <c r="NWM15" s="2538"/>
      <c r="NWN15" s="2538"/>
      <c r="NWO15" s="2538"/>
      <c r="NWP15" s="2538"/>
      <c r="NWQ15" s="2538"/>
      <c r="NWR15" s="2538"/>
      <c r="NWS15" s="2538"/>
      <c r="NWT15" s="2538"/>
      <c r="NWU15" s="2538"/>
      <c r="NWV15" s="2538"/>
      <c r="NWW15" s="2538"/>
      <c r="NWX15" s="2538"/>
      <c r="NWY15" s="2538"/>
      <c r="NWZ15" s="2538"/>
      <c r="NXA15" s="2538"/>
      <c r="NXB15" s="2538"/>
      <c r="NXC15" s="2538"/>
      <c r="NXD15" s="2538"/>
      <c r="NXE15" s="2538"/>
      <c r="NXF15" s="2538"/>
      <c r="NXG15" s="2538"/>
      <c r="NXH15" s="2538"/>
      <c r="NXI15" s="2538"/>
      <c r="NXJ15" s="2538"/>
      <c r="NXK15" s="2538"/>
      <c r="NXL15" s="2538"/>
      <c r="NXM15" s="2538"/>
      <c r="NXN15" s="2538"/>
      <c r="NXO15" s="2538"/>
      <c r="NXP15" s="2538"/>
      <c r="NXQ15" s="2538"/>
      <c r="NXR15" s="2538"/>
      <c r="NXS15" s="2538"/>
      <c r="NXT15" s="2538"/>
      <c r="NXU15" s="2538"/>
      <c r="NXV15" s="2538"/>
      <c r="NXW15" s="2538"/>
      <c r="NXX15" s="2538"/>
      <c r="NXY15" s="2538"/>
      <c r="NXZ15" s="2538"/>
      <c r="NYA15" s="2538"/>
      <c r="NYB15" s="2538"/>
      <c r="NYC15" s="2538"/>
      <c r="NYD15" s="2538"/>
      <c r="NYE15" s="2538"/>
      <c r="NYF15" s="2538"/>
      <c r="NYG15" s="2538"/>
      <c r="NYH15" s="2538"/>
      <c r="NYI15" s="2538"/>
      <c r="NYJ15" s="2538"/>
      <c r="NYK15" s="2538"/>
      <c r="NYL15" s="2538"/>
      <c r="NYM15" s="2538"/>
      <c r="NYN15" s="2538"/>
      <c r="NYO15" s="2538"/>
      <c r="NYP15" s="2538"/>
      <c r="NYQ15" s="2538"/>
      <c r="NYR15" s="2538"/>
      <c r="NYS15" s="2538"/>
      <c r="NYT15" s="2538"/>
      <c r="NYU15" s="2538"/>
      <c r="NYV15" s="2538"/>
      <c r="NYW15" s="2538"/>
      <c r="NYX15" s="2538"/>
      <c r="NYY15" s="2538"/>
      <c r="NYZ15" s="2538"/>
      <c r="NZA15" s="2538"/>
      <c r="NZB15" s="2538"/>
      <c r="NZC15" s="2538"/>
      <c r="NZD15" s="2538"/>
      <c r="NZE15" s="2538"/>
      <c r="NZF15" s="2538"/>
      <c r="NZG15" s="2538"/>
      <c r="NZH15" s="2538"/>
      <c r="NZI15" s="2538"/>
      <c r="NZJ15" s="2538"/>
      <c r="NZK15" s="2538"/>
      <c r="NZL15" s="2538"/>
      <c r="NZM15" s="2538"/>
      <c r="NZN15" s="2538"/>
      <c r="NZO15" s="2538"/>
      <c r="NZP15" s="2538"/>
      <c r="NZQ15" s="2538"/>
      <c r="NZR15" s="2538"/>
      <c r="NZS15" s="2538"/>
      <c r="NZT15" s="2538"/>
      <c r="NZU15" s="2538"/>
      <c r="NZV15" s="2538"/>
      <c r="NZW15" s="2538"/>
      <c r="NZX15" s="2538"/>
      <c r="NZY15" s="2538"/>
      <c r="NZZ15" s="2538"/>
      <c r="OAA15" s="2538"/>
      <c r="OAB15" s="2538"/>
      <c r="OAC15" s="2538"/>
      <c r="OAD15" s="2538"/>
      <c r="OAE15" s="2538"/>
      <c r="OAF15" s="2538"/>
      <c r="OAG15" s="2538"/>
      <c r="OAH15" s="2538"/>
      <c r="OAI15" s="2538"/>
      <c r="OAJ15" s="2538"/>
      <c r="OAK15" s="2538"/>
      <c r="OAL15" s="2538"/>
      <c r="OAM15" s="2538"/>
      <c r="OAN15" s="2538"/>
      <c r="OAO15" s="2538"/>
      <c r="OAP15" s="2538"/>
      <c r="OAQ15" s="2538"/>
      <c r="OAR15" s="2538"/>
      <c r="OAS15" s="2538"/>
      <c r="OAT15" s="2538"/>
      <c r="OAU15" s="2538"/>
      <c r="OAV15" s="2538"/>
      <c r="OAW15" s="2538"/>
      <c r="OAX15" s="2538"/>
      <c r="OAY15" s="2538"/>
      <c r="OAZ15" s="2538"/>
      <c r="OBA15" s="2538"/>
      <c r="OBB15" s="2538"/>
      <c r="OBC15" s="2538"/>
      <c r="OBD15" s="2538"/>
      <c r="OBE15" s="2538"/>
      <c r="OBF15" s="2538"/>
      <c r="OBG15" s="2538"/>
      <c r="OBH15" s="2538"/>
      <c r="OBI15" s="2538"/>
      <c r="OBJ15" s="2538"/>
      <c r="OBK15" s="2538"/>
      <c r="OBL15" s="2538"/>
      <c r="OBM15" s="2538"/>
      <c r="OBN15" s="2538"/>
      <c r="OBO15" s="2538"/>
      <c r="OBP15" s="2538"/>
      <c r="OBQ15" s="2538"/>
      <c r="OBR15" s="2538"/>
      <c r="OBS15" s="2538"/>
      <c r="OBT15" s="2538"/>
      <c r="OBU15" s="2538"/>
      <c r="OBV15" s="2538"/>
      <c r="OBW15" s="2538"/>
      <c r="OBX15" s="2538"/>
      <c r="OBY15" s="2538"/>
      <c r="OBZ15" s="2538"/>
      <c r="OCA15" s="2538"/>
      <c r="OCB15" s="2538"/>
      <c r="OCC15" s="2538"/>
      <c r="OCD15" s="2538"/>
      <c r="OCE15" s="2538"/>
      <c r="OCF15" s="2538"/>
      <c r="OCG15" s="2538"/>
      <c r="OCH15" s="2538"/>
      <c r="OCI15" s="2538"/>
      <c r="OCJ15" s="2538"/>
      <c r="OCK15" s="2538"/>
      <c r="OCL15" s="2538"/>
      <c r="OCM15" s="2538"/>
      <c r="OCN15" s="2538"/>
      <c r="OCO15" s="2538"/>
      <c r="OCP15" s="2538"/>
      <c r="OCQ15" s="2538"/>
      <c r="OCR15" s="2538"/>
      <c r="OCS15" s="2538"/>
      <c r="OCT15" s="2538"/>
      <c r="OCU15" s="2538"/>
      <c r="OCV15" s="2538"/>
      <c r="OCW15" s="2538"/>
      <c r="OCX15" s="2538"/>
      <c r="OCY15" s="2538"/>
      <c r="OCZ15" s="2538"/>
      <c r="ODA15" s="2538"/>
      <c r="ODB15" s="2538"/>
      <c r="ODC15" s="2538"/>
      <c r="ODD15" s="2538"/>
      <c r="ODE15" s="2538"/>
      <c r="ODF15" s="2538"/>
      <c r="ODG15" s="2538"/>
      <c r="ODH15" s="2538"/>
      <c r="ODI15" s="2538"/>
      <c r="ODJ15" s="2538"/>
      <c r="ODK15" s="2538"/>
      <c r="ODL15" s="2538"/>
      <c r="ODM15" s="2538"/>
      <c r="ODN15" s="2538"/>
      <c r="ODO15" s="2538"/>
      <c r="ODP15" s="2538"/>
      <c r="ODQ15" s="2538"/>
      <c r="ODR15" s="2538"/>
      <c r="ODS15" s="2538"/>
      <c r="ODT15" s="2538"/>
      <c r="ODU15" s="2538"/>
      <c r="ODV15" s="2538"/>
      <c r="ODW15" s="2538"/>
      <c r="ODX15" s="2538"/>
      <c r="ODY15" s="2538"/>
      <c r="ODZ15" s="2538"/>
      <c r="OEA15" s="2538"/>
      <c r="OEB15" s="2538"/>
      <c r="OEC15" s="2538"/>
      <c r="OED15" s="2538"/>
      <c r="OEE15" s="2538"/>
      <c r="OEF15" s="2538"/>
      <c r="OEG15" s="2538"/>
      <c r="OEH15" s="2538"/>
      <c r="OEI15" s="2538"/>
      <c r="OEJ15" s="2538"/>
      <c r="OEK15" s="2538"/>
      <c r="OEL15" s="2538"/>
      <c r="OEM15" s="2538"/>
      <c r="OEN15" s="2538"/>
      <c r="OEO15" s="2538"/>
      <c r="OEP15" s="2538"/>
      <c r="OEQ15" s="2538"/>
      <c r="OER15" s="2538"/>
      <c r="OES15" s="2538"/>
      <c r="OET15" s="2538"/>
      <c r="OEU15" s="2538"/>
      <c r="OEV15" s="2538"/>
      <c r="OEW15" s="2538"/>
      <c r="OEX15" s="2538"/>
      <c r="OEY15" s="2538"/>
      <c r="OEZ15" s="2538"/>
      <c r="OFA15" s="2538"/>
      <c r="OFB15" s="2538"/>
      <c r="OFC15" s="2538"/>
      <c r="OFD15" s="2538"/>
      <c r="OFE15" s="2538"/>
      <c r="OFF15" s="2538"/>
      <c r="OFG15" s="2538"/>
      <c r="OFH15" s="2538"/>
      <c r="OFI15" s="2538"/>
      <c r="OFJ15" s="2538"/>
      <c r="OFK15" s="2538"/>
      <c r="OFL15" s="2538"/>
      <c r="OFM15" s="2538"/>
      <c r="OFN15" s="2538"/>
      <c r="OFO15" s="2538"/>
      <c r="OFP15" s="2538"/>
      <c r="OFQ15" s="2538"/>
      <c r="OFR15" s="2538"/>
      <c r="OFS15" s="2538"/>
      <c r="OFT15" s="2538"/>
      <c r="OFU15" s="2538"/>
      <c r="OFV15" s="2538"/>
      <c r="OFW15" s="2538"/>
      <c r="OFX15" s="2538"/>
      <c r="OFY15" s="2538"/>
      <c r="OFZ15" s="2538"/>
      <c r="OGA15" s="2538"/>
      <c r="OGB15" s="2538"/>
      <c r="OGC15" s="2538"/>
      <c r="OGD15" s="2538"/>
      <c r="OGE15" s="2538"/>
      <c r="OGF15" s="2538"/>
      <c r="OGG15" s="2538"/>
      <c r="OGH15" s="2538"/>
      <c r="OGI15" s="2538"/>
      <c r="OGJ15" s="2538"/>
      <c r="OGK15" s="2538"/>
      <c r="OGL15" s="2538"/>
      <c r="OGM15" s="2538"/>
      <c r="OGN15" s="2538"/>
      <c r="OGO15" s="2538"/>
      <c r="OGP15" s="2538"/>
      <c r="OGQ15" s="2538"/>
      <c r="OGR15" s="2538"/>
      <c r="OGS15" s="2538"/>
      <c r="OGT15" s="2538"/>
      <c r="OGU15" s="2538"/>
      <c r="OGV15" s="2538"/>
      <c r="OGW15" s="2538"/>
      <c r="OGX15" s="2538"/>
      <c r="OGY15" s="2538"/>
      <c r="OGZ15" s="2538"/>
      <c r="OHA15" s="2538"/>
      <c r="OHB15" s="2538"/>
      <c r="OHC15" s="2538"/>
      <c r="OHD15" s="2538"/>
      <c r="OHE15" s="2538"/>
      <c r="OHF15" s="2538"/>
      <c r="OHG15" s="2538"/>
      <c r="OHH15" s="2538"/>
      <c r="OHI15" s="2538"/>
      <c r="OHJ15" s="2538"/>
      <c r="OHK15" s="2538"/>
      <c r="OHL15" s="2538"/>
      <c r="OHM15" s="2538"/>
      <c r="OHN15" s="2538"/>
      <c r="OHO15" s="2538"/>
      <c r="OHP15" s="2538"/>
      <c r="OHQ15" s="2538"/>
      <c r="OHR15" s="2538"/>
      <c r="OHS15" s="2538"/>
      <c r="OHT15" s="2538"/>
      <c r="OHU15" s="2538"/>
      <c r="OHV15" s="2538"/>
      <c r="OHW15" s="2538"/>
      <c r="OHX15" s="2538"/>
      <c r="OHY15" s="2538"/>
      <c r="OHZ15" s="2538"/>
      <c r="OIA15" s="2538"/>
      <c r="OIB15" s="2538"/>
      <c r="OIC15" s="2538"/>
      <c r="OID15" s="2538"/>
      <c r="OIE15" s="2538"/>
      <c r="OIF15" s="2538"/>
      <c r="OIG15" s="2538"/>
      <c r="OIH15" s="2538"/>
      <c r="OII15" s="2538"/>
      <c r="OIJ15" s="2538"/>
      <c r="OIK15" s="2538"/>
      <c r="OIL15" s="2538"/>
      <c r="OIM15" s="2538"/>
      <c r="OIN15" s="2538"/>
      <c r="OIO15" s="2538"/>
      <c r="OIP15" s="2538"/>
      <c r="OIQ15" s="2538"/>
      <c r="OIR15" s="2538"/>
      <c r="OIS15" s="2538"/>
      <c r="OIT15" s="2538"/>
      <c r="OIU15" s="2538"/>
      <c r="OIV15" s="2538"/>
      <c r="OIW15" s="2538"/>
      <c r="OIX15" s="2538"/>
      <c r="OIY15" s="2538"/>
      <c r="OIZ15" s="2538"/>
      <c r="OJA15" s="2538"/>
      <c r="OJB15" s="2538"/>
      <c r="OJC15" s="2538"/>
      <c r="OJD15" s="2538"/>
      <c r="OJE15" s="2538"/>
      <c r="OJF15" s="2538"/>
      <c r="OJG15" s="2538"/>
      <c r="OJH15" s="2538"/>
      <c r="OJI15" s="2538"/>
      <c r="OJJ15" s="2538"/>
      <c r="OJK15" s="2538"/>
      <c r="OJL15" s="2538"/>
      <c r="OJM15" s="2538"/>
      <c r="OJN15" s="2538"/>
      <c r="OJO15" s="2538"/>
      <c r="OJP15" s="2538"/>
      <c r="OJQ15" s="2538"/>
      <c r="OJR15" s="2538"/>
      <c r="OJS15" s="2538"/>
      <c r="OJT15" s="2538"/>
      <c r="OJU15" s="2538"/>
      <c r="OJV15" s="2538"/>
      <c r="OJW15" s="2538"/>
      <c r="OJX15" s="2538"/>
      <c r="OJY15" s="2538"/>
      <c r="OJZ15" s="2538"/>
      <c r="OKA15" s="2538"/>
      <c r="OKB15" s="2538"/>
      <c r="OKC15" s="2538"/>
      <c r="OKD15" s="2538"/>
      <c r="OKE15" s="2538"/>
      <c r="OKF15" s="2538"/>
      <c r="OKG15" s="2538"/>
      <c r="OKH15" s="2538"/>
      <c r="OKI15" s="2538"/>
      <c r="OKJ15" s="2538"/>
      <c r="OKK15" s="2538"/>
      <c r="OKL15" s="2538"/>
      <c r="OKM15" s="2538"/>
      <c r="OKN15" s="2538"/>
      <c r="OKO15" s="2538"/>
      <c r="OKP15" s="2538"/>
      <c r="OKQ15" s="2538"/>
      <c r="OKR15" s="2538"/>
      <c r="OKS15" s="2538"/>
      <c r="OKT15" s="2538"/>
      <c r="OKU15" s="2538"/>
      <c r="OKV15" s="2538"/>
      <c r="OKW15" s="2538"/>
      <c r="OKX15" s="2538"/>
      <c r="OKY15" s="2538"/>
      <c r="OKZ15" s="2538"/>
      <c r="OLA15" s="2538"/>
      <c r="OLB15" s="2538"/>
      <c r="OLC15" s="2538"/>
      <c r="OLD15" s="2538"/>
      <c r="OLE15" s="2538"/>
      <c r="OLF15" s="2538"/>
      <c r="OLG15" s="2538"/>
      <c r="OLH15" s="2538"/>
      <c r="OLI15" s="2538"/>
      <c r="OLJ15" s="2538"/>
      <c r="OLK15" s="2538"/>
      <c r="OLL15" s="2538"/>
      <c r="OLM15" s="2538"/>
      <c r="OLN15" s="2538"/>
      <c r="OLO15" s="2538"/>
      <c r="OLP15" s="2538"/>
      <c r="OLQ15" s="2538"/>
      <c r="OLR15" s="2538"/>
      <c r="OLS15" s="2538"/>
      <c r="OLT15" s="2538"/>
      <c r="OLU15" s="2538"/>
      <c r="OLV15" s="2538"/>
      <c r="OLW15" s="2538"/>
      <c r="OLX15" s="2538"/>
      <c r="OLY15" s="2538"/>
      <c r="OLZ15" s="2538"/>
      <c r="OMA15" s="2538"/>
      <c r="OMB15" s="2538"/>
      <c r="OMC15" s="2538"/>
      <c r="OMD15" s="2538"/>
      <c r="OME15" s="2538"/>
      <c r="OMF15" s="2538"/>
      <c r="OMG15" s="2538"/>
      <c r="OMH15" s="2538"/>
      <c r="OMI15" s="2538"/>
      <c r="OMJ15" s="2538"/>
      <c r="OMK15" s="2538"/>
      <c r="OML15" s="2538"/>
      <c r="OMM15" s="2538"/>
      <c r="OMN15" s="2538"/>
      <c r="OMO15" s="2538"/>
      <c r="OMP15" s="2538"/>
      <c r="OMQ15" s="2538"/>
      <c r="OMR15" s="2538"/>
      <c r="OMS15" s="2538"/>
      <c r="OMT15" s="2538"/>
      <c r="OMU15" s="2538"/>
      <c r="OMV15" s="2538"/>
      <c r="OMW15" s="2538"/>
      <c r="OMX15" s="2538"/>
      <c r="OMY15" s="2538"/>
      <c r="OMZ15" s="2538"/>
      <c r="ONA15" s="2538"/>
      <c r="ONB15" s="2538"/>
      <c r="ONC15" s="2538"/>
      <c r="OND15" s="2538"/>
      <c r="ONE15" s="2538"/>
      <c r="ONF15" s="2538"/>
      <c r="ONG15" s="2538"/>
      <c r="ONH15" s="2538"/>
      <c r="ONI15" s="2538"/>
      <c r="ONJ15" s="2538"/>
      <c r="ONK15" s="2538"/>
      <c r="ONL15" s="2538"/>
      <c r="ONM15" s="2538"/>
      <c r="ONN15" s="2538"/>
      <c r="ONO15" s="2538"/>
      <c r="ONP15" s="2538"/>
      <c r="ONQ15" s="2538"/>
      <c r="ONR15" s="2538"/>
      <c r="ONS15" s="2538"/>
      <c r="ONT15" s="2538"/>
      <c r="ONU15" s="2538"/>
      <c r="ONV15" s="2538"/>
      <c r="ONW15" s="2538"/>
      <c r="ONX15" s="2538"/>
      <c r="ONY15" s="2538"/>
      <c r="ONZ15" s="2538"/>
      <c r="OOA15" s="2538"/>
      <c r="OOB15" s="2538"/>
      <c r="OOC15" s="2538"/>
      <c r="OOD15" s="2538"/>
      <c r="OOE15" s="2538"/>
      <c r="OOF15" s="2538"/>
      <c r="OOG15" s="2538"/>
      <c r="OOH15" s="2538"/>
      <c r="OOI15" s="2538"/>
      <c r="OOJ15" s="2538"/>
      <c r="OOK15" s="2538"/>
      <c r="OOL15" s="2538"/>
      <c r="OOM15" s="2538"/>
      <c r="OON15" s="2538"/>
      <c r="OOO15" s="2538"/>
      <c r="OOP15" s="2538"/>
      <c r="OOQ15" s="2538"/>
      <c r="OOR15" s="2538"/>
      <c r="OOS15" s="2538"/>
      <c r="OOT15" s="2538"/>
      <c r="OOU15" s="2538"/>
      <c r="OOV15" s="2538"/>
      <c r="OOW15" s="2538"/>
      <c r="OOX15" s="2538"/>
      <c r="OOY15" s="2538"/>
      <c r="OOZ15" s="2538"/>
      <c r="OPA15" s="2538"/>
      <c r="OPB15" s="2538"/>
      <c r="OPC15" s="2538"/>
      <c r="OPD15" s="2538"/>
      <c r="OPE15" s="2538"/>
      <c r="OPF15" s="2538"/>
      <c r="OPG15" s="2538"/>
      <c r="OPH15" s="2538"/>
      <c r="OPI15" s="2538"/>
      <c r="OPJ15" s="2538"/>
      <c r="OPK15" s="2538"/>
      <c r="OPL15" s="2538"/>
      <c r="OPM15" s="2538"/>
      <c r="OPN15" s="2538"/>
      <c r="OPO15" s="2538"/>
      <c r="OPP15" s="2538"/>
      <c r="OPQ15" s="2538"/>
      <c r="OPR15" s="2538"/>
      <c r="OPS15" s="2538"/>
      <c r="OPT15" s="2538"/>
      <c r="OPU15" s="2538"/>
      <c r="OPV15" s="2538"/>
      <c r="OPW15" s="2538"/>
      <c r="OPX15" s="2538"/>
      <c r="OPY15" s="2538"/>
      <c r="OPZ15" s="2538"/>
      <c r="OQA15" s="2538"/>
      <c r="OQB15" s="2538"/>
      <c r="OQC15" s="2538"/>
      <c r="OQD15" s="2538"/>
      <c r="OQE15" s="2538"/>
      <c r="OQF15" s="2538"/>
      <c r="OQG15" s="2538"/>
      <c r="OQH15" s="2538"/>
      <c r="OQI15" s="2538"/>
      <c r="OQJ15" s="2538"/>
      <c r="OQK15" s="2538"/>
      <c r="OQL15" s="2538"/>
      <c r="OQM15" s="2538"/>
      <c r="OQN15" s="2538"/>
      <c r="OQO15" s="2538"/>
      <c r="OQP15" s="2538"/>
      <c r="OQQ15" s="2538"/>
      <c r="OQR15" s="2538"/>
      <c r="OQS15" s="2538"/>
      <c r="OQT15" s="2538"/>
      <c r="OQU15" s="2538"/>
      <c r="OQV15" s="2538"/>
      <c r="OQW15" s="2538"/>
      <c r="OQX15" s="2538"/>
      <c r="OQY15" s="2538"/>
      <c r="OQZ15" s="2538"/>
      <c r="ORA15" s="2538"/>
      <c r="ORB15" s="2538"/>
      <c r="ORC15" s="2538"/>
      <c r="ORD15" s="2538"/>
      <c r="ORE15" s="2538"/>
      <c r="ORF15" s="2538"/>
      <c r="ORG15" s="2538"/>
      <c r="ORH15" s="2538"/>
      <c r="ORI15" s="2538"/>
      <c r="ORJ15" s="2538"/>
      <c r="ORK15" s="2538"/>
      <c r="ORL15" s="2538"/>
      <c r="ORM15" s="2538"/>
      <c r="ORN15" s="2538"/>
      <c r="ORO15" s="2538"/>
      <c r="ORP15" s="2538"/>
      <c r="ORQ15" s="2538"/>
      <c r="ORR15" s="2538"/>
      <c r="ORS15" s="2538"/>
      <c r="ORT15" s="2538"/>
      <c r="ORU15" s="2538"/>
      <c r="ORV15" s="2538"/>
      <c r="ORW15" s="2538"/>
      <c r="ORX15" s="2538"/>
      <c r="ORY15" s="2538"/>
      <c r="ORZ15" s="2538"/>
      <c r="OSA15" s="2538"/>
      <c r="OSB15" s="2538"/>
      <c r="OSC15" s="2538"/>
      <c r="OSD15" s="2538"/>
      <c r="OSE15" s="2538"/>
      <c r="OSF15" s="2538"/>
      <c r="OSG15" s="2538"/>
      <c r="OSH15" s="2538"/>
      <c r="OSI15" s="2538"/>
      <c r="OSJ15" s="2538"/>
      <c r="OSK15" s="2538"/>
      <c r="OSL15" s="2538"/>
      <c r="OSM15" s="2538"/>
      <c r="OSN15" s="2538"/>
      <c r="OSO15" s="2538"/>
      <c r="OSP15" s="2538"/>
      <c r="OSQ15" s="2538"/>
      <c r="OSR15" s="2538"/>
      <c r="OSS15" s="2538"/>
      <c r="OST15" s="2538"/>
      <c r="OSU15" s="2538"/>
      <c r="OSV15" s="2538"/>
      <c r="OSW15" s="2538"/>
      <c r="OSX15" s="2538"/>
      <c r="OSY15" s="2538"/>
      <c r="OSZ15" s="2538"/>
      <c r="OTA15" s="2538"/>
      <c r="OTB15" s="2538"/>
      <c r="OTC15" s="2538"/>
      <c r="OTD15" s="2538"/>
      <c r="OTE15" s="2538"/>
      <c r="OTF15" s="2538"/>
      <c r="OTG15" s="2538"/>
      <c r="OTH15" s="2538"/>
      <c r="OTI15" s="2538"/>
      <c r="OTJ15" s="2538"/>
      <c r="OTK15" s="2538"/>
      <c r="OTL15" s="2538"/>
      <c r="OTM15" s="2538"/>
      <c r="OTN15" s="2538"/>
      <c r="OTO15" s="2538"/>
      <c r="OTP15" s="2538"/>
      <c r="OTQ15" s="2538"/>
      <c r="OTR15" s="2538"/>
      <c r="OTS15" s="2538"/>
      <c r="OTT15" s="2538"/>
      <c r="OTU15" s="2538"/>
      <c r="OTV15" s="2538"/>
      <c r="OTW15" s="2538"/>
      <c r="OTX15" s="2538"/>
      <c r="OTY15" s="2538"/>
      <c r="OTZ15" s="2538"/>
      <c r="OUA15" s="2538"/>
      <c r="OUB15" s="2538"/>
      <c r="OUC15" s="2538"/>
      <c r="OUD15" s="2538"/>
      <c r="OUE15" s="2538"/>
      <c r="OUF15" s="2538"/>
      <c r="OUG15" s="2538"/>
      <c r="OUH15" s="2538"/>
      <c r="OUI15" s="2538"/>
      <c r="OUJ15" s="2538"/>
      <c r="OUK15" s="2538"/>
      <c r="OUL15" s="2538"/>
      <c r="OUM15" s="2538"/>
      <c r="OUN15" s="2538"/>
      <c r="OUO15" s="2538"/>
      <c r="OUP15" s="2538"/>
      <c r="OUQ15" s="2538"/>
      <c r="OUR15" s="2538"/>
      <c r="OUS15" s="2538"/>
      <c r="OUT15" s="2538"/>
      <c r="OUU15" s="2538"/>
      <c r="OUV15" s="2538"/>
      <c r="OUW15" s="2538"/>
      <c r="OUX15" s="2538"/>
      <c r="OUY15" s="2538"/>
      <c r="OUZ15" s="2538"/>
      <c r="OVA15" s="2538"/>
      <c r="OVB15" s="2538"/>
      <c r="OVC15" s="2538"/>
      <c r="OVD15" s="2538"/>
      <c r="OVE15" s="2538"/>
      <c r="OVF15" s="2538"/>
      <c r="OVG15" s="2538"/>
      <c r="OVH15" s="2538"/>
      <c r="OVI15" s="2538"/>
      <c r="OVJ15" s="2538"/>
      <c r="OVK15" s="2538"/>
      <c r="OVL15" s="2538"/>
      <c r="OVM15" s="2538"/>
      <c r="OVN15" s="2538"/>
      <c r="OVO15" s="2538"/>
      <c r="OVP15" s="2538"/>
      <c r="OVQ15" s="2538"/>
      <c r="OVR15" s="2538"/>
      <c r="OVS15" s="2538"/>
      <c r="OVT15" s="2538"/>
      <c r="OVU15" s="2538"/>
      <c r="OVV15" s="2538"/>
      <c r="OVW15" s="2538"/>
      <c r="OVX15" s="2538"/>
      <c r="OVY15" s="2538"/>
      <c r="OVZ15" s="2538"/>
      <c r="OWA15" s="2538"/>
      <c r="OWB15" s="2538"/>
      <c r="OWC15" s="2538"/>
      <c r="OWD15" s="2538"/>
      <c r="OWE15" s="2538"/>
      <c r="OWF15" s="2538"/>
      <c r="OWG15" s="2538"/>
      <c r="OWH15" s="2538"/>
      <c r="OWI15" s="2538"/>
      <c r="OWJ15" s="2538"/>
      <c r="OWK15" s="2538"/>
      <c r="OWL15" s="2538"/>
      <c r="OWM15" s="2538"/>
      <c r="OWN15" s="2538"/>
      <c r="OWO15" s="2538"/>
      <c r="OWP15" s="2538"/>
      <c r="OWQ15" s="2538"/>
      <c r="OWR15" s="2538"/>
      <c r="OWS15" s="2538"/>
      <c r="OWT15" s="2538"/>
      <c r="OWU15" s="2538"/>
      <c r="OWV15" s="2538"/>
      <c r="OWW15" s="2538"/>
      <c r="OWX15" s="2538"/>
      <c r="OWY15" s="2538"/>
      <c r="OWZ15" s="2538"/>
      <c r="OXA15" s="2538"/>
      <c r="OXB15" s="2538"/>
      <c r="OXC15" s="2538"/>
      <c r="OXD15" s="2538"/>
      <c r="OXE15" s="2538"/>
      <c r="OXF15" s="2538"/>
      <c r="OXG15" s="2538"/>
      <c r="OXH15" s="2538"/>
      <c r="OXI15" s="2538"/>
      <c r="OXJ15" s="2538"/>
      <c r="OXK15" s="2538"/>
      <c r="OXL15" s="2538"/>
      <c r="OXM15" s="2538"/>
      <c r="OXN15" s="2538"/>
      <c r="OXO15" s="2538"/>
      <c r="OXP15" s="2538"/>
      <c r="OXQ15" s="2538"/>
      <c r="OXR15" s="2538"/>
      <c r="OXS15" s="2538"/>
      <c r="OXT15" s="2538"/>
      <c r="OXU15" s="2538"/>
      <c r="OXV15" s="2538"/>
      <c r="OXW15" s="2538"/>
      <c r="OXX15" s="2538"/>
      <c r="OXY15" s="2538"/>
      <c r="OXZ15" s="2538"/>
      <c r="OYA15" s="2538"/>
      <c r="OYB15" s="2538"/>
      <c r="OYC15" s="2538"/>
      <c r="OYD15" s="2538"/>
      <c r="OYE15" s="2538"/>
      <c r="OYF15" s="2538"/>
      <c r="OYG15" s="2538"/>
      <c r="OYH15" s="2538"/>
      <c r="OYI15" s="2538"/>
      <c r="OYJ15" s="2538"/>
      <c r="OYK15" s="2538"/>
      <c r="OYL15" s="2538"/>
      <c r="OYM15" s="2538"/>
      <c r="OYN15" s="2538"/>
      <c r="OYO15" s="2538"/>
      <c r="OYP15" s="2538"/>
      <c r="OYQ15" s="2538"/>
      <c r="OYR15" s="2538"/>
      <c r="OYS15" s="2538"/>
      <c r="OYT15" s="2538"/>
      <c r="OYU15" s="2538"/>
      <c r="OYV15" s="2538"/>
      <c r="OYW15" s="2538"/>
      <c r="OYX15" s="2538"/>
      <c r="OYY15" s="2538"/>
      <c r="OYZ15" s="2538"/>
      <c r="OZA15" s="2538"/>
      <c r="OZB15" s="2538"/>
      <c r="OZC15" s="2538"/>
      <c r="OZD15" s="2538"/>
      <c r="OZE15" s="2538"/>
      <c r="OZF15" s="2538"/>
      <c r="OZG15" s="2538"/>
      <c r="OZH15" s="2538"/>
      <c r="OZI15" s="2538"/>
      <c r="OZJ15" s="2538"/>
      <c r="OZK15" s="2538"/>
      <c r="OZL15" s="2538"/>
      <c r="OZM15" s="2538"/>
      <c r="OZN15" s="2538"/>
      <c r="OZO15" s="2538"/>
      <c r="OZP15" s="2538"/>
      <c r="OZQ15" s="2538"/>
      <c r="OZR15" s="2538"/>
      <c r="OZS15" s="2538"/>
      <c r="OZT15" s="2538"/>
      <c r="OZU15" s="2538"/>
      <c r="OZV15" s="2538"/>
      <c r="OZW15" s="2538"/>
      <c r="OZX15" s="2538"/>
      <c r="OZY15" s="2538"/>
      <c r="OZZ15" s="2538"/>
      <c r="PAA15" s="2538"/>
      <c r="PAB15" s="2538"/>
      <c r="PAC15" s="2538"/>
      <c r="PAD15" s="2538"/>
      <c r="PAE15" s="2538"/>
      <c r="PAF15" s="2538"/>
      <c r="PAG15" s="2538"/>
      <c r="PAH15" s="2538"/>
      <c r="PAI15" s="2538"/>
      <c r="PAJ15" s="2538"/>
      <c r="PAK15" s="2538"/>
      <c r="PAL15" s="2538"/>
      <c r="PAM15" s="2538"/>
      <c r="PAN15" s="2538"/>
      <c r="PAO15" s="2538"/>
      <c r="PAP15" s="2538"/>
      <c r="PAQ15" s="2538"/>
      <c r="PAR15" s="2538"/>
      <c r="PAS15" s="2538"/>
      <c r="PAT15" s="2538"/>
      <c r="PAU15" s="2538"/>
      <c r="PAV15" s="2538"/>
      <c r="PAW15" s="2538"/>
      <c r="PAX15" s="2538"/>
      <c r="PAY15" s="2538"/>
      <c r="PAZ15" s="2538"/>
      <c r="PBA15" s="2538"/>
      <c r="PBB15" s="2538"/>
      <c r="PBC15" s="2538"/>
      <c r="PBD15" s="2538"/>
      <c r="PBE15" s="2538"/>
      <c r="PBF15" s="2538"/>
      <c r="PBG15" s="2538"/>
      <c r="PBH15" s="2538"/>
      <c r="PBI15" s="2538"/>
      <c r="PBJ15" s="2538"/>
      <c r="PBK15" s="2538"/>
      <c r="PBL15" s="2538"/>
      <c r="PBM15" s="2538"/>
      <c r="PBN15" s="2538"/>
      <c r="PBO15" s="2538"/>
      <c r="PBP15" s="2538"/>
      <c r="PBQ15" s="2538"/>
      <c r="PBR15" s="2538"/>
      <c r="PBS15" s="2538"/>
      <c r="PBT15" s="2538"/>
      <c r="PBU15" s="2538"/>
      <c r="PBV15" s="2538"/>
      <c r="PBW15" s="2538"/>
      <c r="PBX15" s="2538"/>
      <c r="PBY15" s="2538"/>
      <c r="PBZ15" s="2538"/>
      <c r="PCA15" s="2538"/>
      <c r="PCB15" s="2538"/>
      <c r="PCC15" s="2538"/>
      <c r="PCD15" s="2538"/>
      <c r="PCE15" s="2538"/>
      <c r="PCF15" s="2538"/>
      <c r="PCG15" s="2538"/>
      <c r="PCH15" s="2538"/>
      <c r="PCI15" s="2538"/>
      <c r="PCJ15" s="2538"/>
      <c r="PCK15" s="2538"/>
      <c r="PCL15" s="2538"/>
      <c r="PCM15" s="2538"/>
      <c r="PCN15" s="2538"/>
      <c r="PCO15" s="2538"/>
      <c r="PCP15" s="2538"/>
      <c r="PCQ15" s="2538"/>
      <c r="PCR15" s="2538"/>
      <c r="PCS15" s="2538"/>
      <c r="PCT15" s="2538"/>
      <c r="PCU15" s="2538"/>
      <c r="PCV15" s="2538"/>
      <c r="PCW15" s="2538"/>
      <c r="PCX15" s="2538"/>
      <c r="PCY15" s="2538"/>
      <c r="PCZ15" s="2538"/>
      <c r="PDA15" s="2538"/>
      <c r="PDB15" s="2538"/>
      <c r="PDC15" s="2538"/>
      <c r="PDD15" s="2538"/>
      <c r="PDE15" s="2538"/>
      <c r="PDF15" s="2538"/>
      <c r="PDG15" s="2538"/>
      <c r="PDH15" s="2538"/>
      <c r="PDI15" s="2538"/>
      <c r="PDJ15" s="2538"/>
      <c r="PDK15" s="2538"/>
      <c r="PDL15" s="2538"/>
      <c r="PDM15" s="2538"/>
      <c r="PDN15" s="2538"/>
      <c r="PDO15" s="2538"/>
      <c r="PDP15" s="2538"/>
      <c r="PDQ15" s="2538"/>
      <c r="PDR15" s="2538"/>
      <c r="PDS15" s="2538"/>
      <c r="PDT15" s="2538"/>
      <c r="PDU15" s="2538"/>
      <c r="PDV15" s="2538"/>
      <c r="PDW15" s="2538"/>
      <c r="PDX15" s="2538"/>
      <c r="PDY15" s="2538"/>
      <c r="PDZ15" s="2538"/>
      <c r="PEA15" s="2538"/>
      <c r="PEB15" s="2538"/>
      <c r="PEC15" s="2538"/>
      <c r="PED15" s="2538"/>
      <c r="PEE15" s="2538"/>
      <c r="PEF15" s="2538"/>
      <c r="PEG15" s="2538"/>
      <c r="PEH15" s="2538"/>
      <c r="PEI15" s="2538"/>
      <c r="PEJ15" s="2538"/>
      <c r="PEK15" s="2538"/>
      <c r="PEL15" s="2538"/>
      <c r="PEM15" s="2538"/>
      <c r="PEN15" s="2538"/>
      <c r="PEO15" s="2538"/>
      <c r="PEP15" s="2538"/>
      <c r="PEQ15" s="2538"/>
      <c r="PER15" s="2538"/>
      <c r="PES15" s="2538"/>
      <c r="PET15" s="2538"/>
      <c r="PEU15" s="2538"/>
      <c r="PEV15" s="2538"/>
      <c r="PEW15" s="2538"/>
      <c r="PEX15" s="2538"/>
      <c r="PEY15" s="2538"/>
      <c r="PEZ15" s="2538"/>
      <c r="PFA15" s="2538"/>
      <c r="PFB15" s="2538"/>
      <c r="PFC15" s="2538"/>
      <c r="PFD15" s="2538"/>
      <c r="PFE15" s="2538"/>
      <c r="PFF15" s="2538"/>
      <c r="PFG15" s="2538"/>
      <c r="PFH15" s="2538"/>
      <c r="PFI15" s="2538"/>
      <c r="PFJ15" s="2538"/>
      <c r="PFK15" s="2538"/>
      <c r="PFL15" s="2538"/>
      <c r="PFM15" s="2538"/>
      <c r="PFN15" s="2538"/>
      <c r="PFO15" s="2538"/>
      <c r="PFP15" s="2538"/>
      <c r="PFQ15" s="2538"/>
      <c r="PFR15" s="2538"/>
      <c r="PFS15" s="2538"/>
      <c r="PFT15" s="2538"/>
      <c r="PFU15" s="2538"/>
      <c r="PFV15" s="2538"/>
      <c r="PFW15" s="2538"/>
      <c r="PFX15" s="2538"/>
      <c r="PFY15" s="2538"/>
      <c r="PFZ15" s="2538"/>
      <c r="PGA15" s="2538"/>
      <c r="PGB15" s="2538"/>
      <c r="PGC15" s="2538"/>
      <c r="PGD15" s="2538"/>
      <c r="PGE15" s="2538"/>
      <c r="PGF15" s="2538"/>
      <c r="PGG15" s="2538"/>
      <c r="PGH15" s="2538"/>
      <c r="PGI15" s="2538"/>
      <c r="PGJ15" s="2538"/>
      <c r="PGK15" s="2538"/>
      <c r="PGL15" s="2538"/>
      <c r="PGM15" s="2538"/>
      <c r="PGN15" s="2538"/>
      <c r="PGO15" s="2538"/>
      <c r="PGP15" s="2538"/>
      <c r="PGQ15" s="2538"/>
      <c r="PGR15" s="2538"/>
      <c r="PGS15" s="2538"/>
      <c r="PGT15" s="2538"/>
      <c r="PGU15" s="2538"/>
      <c r="PGV15" s="2538"/>
      <c r="PGW15" s="2538"/>
      <c r="PGX15" s="2538"/>
      <c r="PGY15" s="2538"/>
      <c r="PGZ15" s="2538"/>
      <c r="PHA15" s="2538"/>
      <c r="PHB15" s="2538"/>
      <c r="PHC15" s="2538"/>
      <c r="PHD15" s="2538"/>
      <c r="PHE15" s="2538"/>
      <c r="PHF15" s="2538"/>
      <c r="PHG15" s="2538"/>
      <c r="PHH15" s="2538"/>
      <c r="PHI15" s="2538"/>
      <c r="PHJ15" s="2538"/>
      <c r="PHK15" s="2538"/>
      <c r="PHL15" s="2538"/>
      <c r="PHM15" s="2538"/>
      <c r="PHN15" s="2538"/>
      <c r="PHO15" s="2538"/>
      <c r="PHP15" s="2538"/>
      <c r="PHQ15" s="2538"/>
      <c r="PHR15" s="2538"/>
      <c r="PHS15" s="2538"/>
      <c r="PHT15" s="2538"/>
      <c r="PHU15" s="2538"/>
      <c r="PHV15" s="2538"/>
      <c r="PHW15" s="2538"/>
      <c r="PHX15" s="2538"/>
      <c r="PHY15" s="2538"/>
      <c r="PHZ15" s="2538"/>
      <c r="PIA15" s="2538"/>
      <c r="PIB15" s="2538"/>
      <c r="PIC15" s="2538"/>
      <c r="PID15" s="2538"/>
      <c r="PIE15" s="2538"/>
      <c r="PIF15" s="2538"/>
      <c r="PIG15" s="2538"/>
      <c r="PIH15" s="2538"/>
      <c r="PII15" s="2538"/>
      <c r="PIJ15" s="2538"/>
      <c r="PIK15" s="2538"/>
      <c r="PIL15" s="2538"/>
      <c r="PIM15" s="2538"/>
      <c r="PIN15" s="2538"/>
      <c r="PIO15" s="2538"/>
      <c r="PIP15" s="2538"/>
      <c r="PIQ15" s="2538"/>
      <c r="PIR15" s="2538"/>
      <c r="PIS15" s="2538"/>
      <c r="PIT15" s="2538"/>
      <c r="PIU15" s="2538"/>
      <c r="PIV15" s="2538"/>
      <c r="PIW15" s="2538"/>
      <c r="PIX15" s="2538"/>
      <c r="PIY15" s="2538"/>
      <c r="PIZ15" s="2538"/>
      <c r="PJA15" s="2538"/>
      <c r="PJB15" s="2538"/>
      <c r="PJC15" s="2538"/>
      <c r="PJD15" s="2538"/>
      <c r="PJE15" s="2538"/>
      <c r="PJF15" s="2538"/>
      <c r="PJG15" s="2538"/>
      <c r="PJH15" s="2538"/>
      <c r="PJI15" s="2538"/>
      <c r="PJJ15" s="2538"/>
      <c r="PJK15" s="2538"/>
      <c r="PJL15" s="2538"/>
      <c r="PJM15" s="2538"/>
      <c r="PJN15" s="2538"/>
      <c r="PJO15" s="2538"/>
      <c r="PJP15" s="2538"/>
      <c r="PJQ15" s="2538"/>
      <c r="PJR15" s="2538"/>
      <c r="PJS15" s="2538"/>
      <c r="PJT15" s="2538"/>
      <c r="PJU15" s="2538"/>
      <c r="PJV15" s="2538"/>
      <c r="PJW15" s="2538"/>
      <c r="PJX15" s="2538"/>
      <c r="PJY15" s="2538"/>
      <c r="PJZ15" s="2538"/>
      <c r="PKA15" s="2538"/>
      <c r="PKB15" s="2538"/>
      <c r="PKC15" s="2538"/>
      <c r="PKD15" s="2538"/>
      <c r="PKE15" s="2538"/>
      <c r="PKF15" s="2538"/>
      <c r="PKG15" s="2538"/>
      <c r="PKH15" s="2538"/>
      <c r="PKI15" s="2538"/>
      <c r="PKJ15" s="2538"/>
      <c r="PKK15" s="2538"/>
      <c r="PKL15" s="2538"/>
      <c r="PKM15" s="2538"/>
      <c r="PKN15" s="2538"/>
      <c r="PKO15" s="2538"/>
      <c r="PKP15" s="2538"/>
      <c r="PKQ15" s="2538"/>
      <c r="PKR15" s="2538"/>
      <c r="PKS15" s="2538"/>
      <c r="PKT15" s="2538"/>
      <c r="PKU15" s="2538"/>
      <c r="PKV15" s="2538"/>
      <c r="PKW15" s="2538"/>
      <c r="PKX15" s="2538"/>
      <c r="PKY15" s="2538"/>
      <c r="PKZ15" s="2538"/>
      <c r="PLA15" s="2538"/>
      <c r="PLB15" s="2538"/>
      <c r="PLC15" s="2538"/>
      <c r="PLD15" s="2538"/>
      <c r="PLE15" s="2538"/>
      <c r="PLF15" s="2538"/>
      <c r="PLG15" s="2538"/>
      <c r="PLH15" s="2538"/>
      <c r="PLI15" s="2538"/>
      <c r="PLJ15" s="2538"/>
      <c r="PLK15" s="2538"/>
      <c r="PLL15" s="2538"/>
      <c r="PLM15" s="2538"/>
      <c r="PLN15" s="2538"/>
      <c r="PLO15" s="2538"/>
      <c r="PLP15" s="2538"/>
      <c r="PLQ15" s="2538"/>
      <c r="PLR15" s="2538"/>
      <c r="PLS15" s="2538"/>
      <c r="PLT15" s="2538"/>
      <c r="PLU15" s="2538"/>
      <c r="PLV15" s="2538"/>
      <c r="PLW15" s="2538"/>
      <c r="PLX15" s="2538"/>
      <c r="PLY15" s="2538"/>
      <c r="PLZ15" s="2538"/>
      <c r="PMA15" s="2538"/>
      <c r="PMB15" s="2538"/>
      <c r="PMC15" s="2538"/>
      <c r="PMD15" s="2538"/>
      <c r="PME15" s="2538"/>
      <c r="PMF15" s="2538"/>
      <c r="PMG15" s="2538"/>
      <c r="PMH15" s="2538"/>
      <c r="PMI15" s="2538"/>
      <c r="PMJ15" s="2538"/>
      <c r="PMK15" s="2538"/>
      <c r="PML15" s="2538"/>
      <c r="PMM15" s="2538"/>
      <c r="PMN15" s="2538"/>
      <c r="PMO15" s="2538"/>
      <c r="PMP15" s="2538"/>
      <c r="PMQ15" s="2538"/>
      <c r="PMR15" s="2538"/>
      <c r="PMS15" s="2538"/>
      <c r="PMT15" s="2538"/>
      <c r="PMU15" s="2538"/>
      <c r="PMV15" s="2538"/>
      <c r="PMW15" s="2538"/>
      <c r="PMX15" s="2538"/>
      <c r="PMY15" s="2538"/>
      <c r="PMZ15" s="2538"/>
      <c r="PNA15" s="2538"/>
      <c r="PNB15" s="2538"/>
      <c r="PNC15" s="2538"/>
      <c r="PND15" s="2538"/>
      <c r="PNE15" s="2538"/>
      <c r="PNF15" s="2538"/>
      <c r="PNG15" s="2538"/>
      <c r="PNH15" s="2538"/>
      <c r="PNI15" s="2538"/>
      <c r="PNJ15" s="2538"/>
      <c r="PNK15" s="2538"/>
      <c r="PNL15" s="2538"/>
      <c r="PNM15" s="2538"/>
      <c r="PNN15" s="2538"/>
      <c r="PNO15" s="2538"/>
      <c r="PNP15" s="2538"/>
      <c r="PNQ15" s="2538"/>
      <c r="PNR15" s="2538"/>
      <c r="PNS15" s="2538"/>
      <c r="PNT15" s="2538"/>
      <c r="PNU15" s="2538"/>
      <c r="PNV15" s="2538"/>
      <c r="PNW15" s="2538"/>
      <c r="PNX15" s="2538"/>
      <c r="PNY15" s="2538"/>
      <c r="PNZ15" s="2538"/>
      <c r="POA15" s="2538"/>
      <c r="POB15" s="2538"/>
      <c r="POC15" s="2538"/>
      <c r="POD15" s="2538"/>
      <c r="POE15" s="2538"/>
      <c r="POF15" s="2538"/>
      <c r="POG15" s="2538"/>
      <c r="POH15" s="2538"/>
      <c r="POI15" s="2538"/>
      <c r="POJ15" s="2538"/>
      <c r="POK15" s="2538"/>
      <c r="POL15" s="2538"/>
      <c r="POM15" s="2538"/>
      <c r="PON15" s="2538"/>
      <c r="POO15" s="2538"/>
      <c r="POP15" s="2538"/>
      <c r="POQ15" s="2538"/>
      <c r="POR15" s="2538"/>
      <c r="POS15" s="2538"/>
      <c r="POT15" s="2538"/>
      <c r="POU15" s="2538"/>
      <c r="POV15" s="2538"/>
      <c r="POW15" s="2538"/>
      <c r="POX15" s="2538"/>
      <c r="POY15" s="2538"/>
      <c r="POZ15" s="2538"/>
      <c r="PPA15" s="2538"/>
      <c r="PPB15" s="2538"/>
      <c r="PPC15" s="2538"/>
      <c r="PPD15" s="2538"/>
      <c r="PPE15" s="2538"/>
      <c r="PPF15" s="2538"/>
      <c r="PPG15" s="2538"/>
      <c r="PPH15" s="2538"/>
      <c r="PPI15" s="2538"/>
      <c r="PPJ15" s="2538"/>
      <c r="PPK15" s="2538"/>
      <c r="PPL15" s="2538"/>
      <c r="PPM15" s="2538"/>
      <c r="PPN15" s="2538"/>
      <c r="PPO15" s="2538"/>
      <c r="PPP15" s="2538"/>
      <c r="PPQ15" s="2538"/>
      <c r="PPR15" s="2538"/>
      <c r="PPS15" s="2538"/>
      <c r="PPT15" s="2538"/>
      <c r="PPU15" s="2538"/>
      <c r="PPV15" s="2538"/>
      <c r="PPW15" s="2538"/>
      <c r="PPX15" s="2538"/>
      <c r="PPY15" s="2538"/>
      <c r="PPZ15" s="2538"/>
      <c r="PQA15" s="2538"/>
      <c r="PQB15" s="2538"/>
      <c r="PQC15" s="2538"/>
      <c r="PQD15" s="2538"/>
      <c r="PQE15" s="2538"/>
      <c r="PQF15" s="2538"/>
      <c r="PQG15" s="2538"/>
      <c r="PQH15" s="2538"/>
      <c r="PQI15" s="2538"/>
      <c r="PQJ15" s="2538"/>
      <c r="PQK15" s="2538"/>
      <c r="PQL15" s="2538"/>
      <c r="PQM15" s="2538"/>
      <c r="PQN15" s="2538"/>
      <c r="PQO15" s="2538"/>
      <c r="PQP15" s="2538"/>
      <c r="PQQ15" s="2538"/>
      <c r="PQR15" s="2538"/>
      <c r="PQS15" s="2538"/>
      <c r="PQT15" s="2538"/>
      <c r="PQU15" s="2538"/>
      <c r="PQV15" s="2538"/>
      <c r="PQW15" s="2538"/>
      <c r="PQX15" s="2538"/>
      <c r="PQY15" s="2538"/>
      <c r="PQZ15" s="2538"/>
      <c r="PRA15" s="2538"/>
      <c r="PRB15" s="2538"/>
      <c r="PRC15" s="2538"/>
      <c r="PRD15" s="2538"/>
      <c r="PRE15" s="2538"/>
      <c r="PRF15" s="2538"/>
      <c r="PRG15" s="2538"/>
      <c r="PRH15" s="2538"/>
      <c r="PRI15" s="2538"/>
      <c r="PRJ15" s="2538"/>
      <c r="PRK15" s="2538"/>
      <c r="PRL15" s="2538"/>
      <c r="PRM15" s="2538"/>
      <c r="PRN15" s="2538"/>
      <c r="PRO15" s="2538"/>
      <c r="PRP15" s="2538"/>
      <c r="PRQ15" s="2538"/>
      <c r="PRR15" s="2538"/>
      <c r="PRS15" s="2538"/>
      <c r="PRT15" s="2538"/>
      <c r="PRU15" s="2538"/>
      <c r="PRV15" s="2538"/>
      <c r="PRW15" s="2538"/>
      <c r="PRX15" s="2538"/>
      <c r="PRY15" s="2538"/>
      <c r="PRZ15" s="2538"/>
      <c r="PSA15" s="2538"/>
      <c r="PSB15" s="2538"/>
      <c r="PSC15" s="2538"/>
      <c r="PSD15" s="2538"/>
      <c r="PSE15" s="2538"/>
      <c r="PSF15" s="2538"/>
      <c r="PSG15" s="2538"/>
      <c r="PSH15" s="2538"/>
      <c r="PSI15" s="2538"/>
      <c r="PSJ15" s="2538"/>
      <c r="PSK15" s="2538"/>
      <c r="PSL15" s="2538"/>
      <c r="PSM15" s="2538"/>
      <c r="PSN15" s="2538"/>
      <c r="PSO15" s="2538"/>
      <c r="PSP15" s="2538"/>
      <c r="PSQ15" s="2538"/>
      <c r="PSR15" s="2538"/>
      <c r="PSS15" s="2538"/>
      <c r="PST15" s="2538"/>
      <c r="PSU15" s="2538"/>
      <c r="PSV15" s="2538"/>
      <c r="PSW15" s="2538"/>
      <c r="PSX15" s="2538"/>
      <c r="PSY15" s="2538"/>
      <c r="PSZ15" s="2538"/>
      <c r="PTA15" s="2538"/>
      <c r="PTB15" s="2538"/>
      <c r="PTC15" s="2538"/>
      <c r="PTD15" s="2538"/>
      <c r="PTE15" s="2538"/>
      <c r="PTF15" s="2538"/>
      <c r="PTG15" s="2538"/>
      <c r="PTH15" s="2538"/>
      <c r="PTI15" s="2538"/>
      <c r="PTJ15" s="2538"/>
      <c r="PTK15" s="2538"/>
      <c r="PTL15" s="2538"/>
      <c r="PTM15" s="2538"/>
      <c r="PTN15" s="2538"/>
      <c r="PTO15" s="2538"/>
      <c r="PTP15" s="2538"/>
      <c r="PTQ15" s="2538"/>
      <c r="PTR15" s="2538"/>
      <c r="PTS15" s="2538"/>
      <c r="PTT15" s="2538"/>
      <c r="PTU15" s="2538"/>
      <c r="PTV15" s="2538"/>
      <c r="PTW15" s="2538"/>
      <c r="PTX15" s="2538"/>
      <c r="PTY15" s="2538"/>
      <c r="PTZ15" s="2538"/>
      <c r="PUA15" s="2538"/>
      <c r="PUB15" s="2538"/>
      <c r="PUC15" s="2538"/>
      <c r="PUD15" s="2538"/>
      <c r="PUE15" s="2538"/>
      <c r="PUF15" s="2538"/>
      <c r="PUG15" s="2538"/>
      <c r="PUH15" s="2538"/>
      <c r="PUI15" s="2538"/>
      <c r="PUJ15" s="2538"/>
      <c r="PUK15" s="2538"/>
      <c r="PUL15" s="2538"/>
      <c r="PUM15" s="2538"/>
      <c r="PUN15" s="2538"/>
      <c r="PUO15" s="2538"/>
      <c r="PUP15" s="2538"/>
      <c r="PUQ15" s="2538"/>
      <c r="PUR15" s="2538"/>
      <c r="PUS15" s="2538"/>
      <c r="PUT15" s="2538"/>
      <c r="PUU15" s="2538"/>
      <c r="PUV15" s="2538"/>
      <c r="PUW15" s="2538"/>
      <c r="PUX15" s="2538"/>
      <c r="PUY15" s="2538"/>
      <c r="PUZ15" s="2538"/>
      <c r="PVA15" s="2538"/>
      <c r="PVB15" s="2538"/>
      <c r="PVC15" s="2538"/>
      <c r="PVD15" s="2538"/>
      <c r="PVE15" s="2538"/>
      <c r="PVF15" s="2538"/>
      <c r="PVG15" s="2538"/>
      <c r="PVH15" s="2538"/>
      <c r="PVI15" s="2538"/>
      <c r="PVJ15" s="2538"/>
      <c r="PVK15" s="2538"/>
      <c r="PVL15" s="2538"/>
      <c r="PVM15" s="2538"/>
      <c r="PVN15" s="2538"/>
      <c r="PVO15" s="2538"/>
      <c r="PVP15" s="2538"/>
      <c r="PVQ15" s="2538"/>
      <c r="PVR15" s="2538"/>
      <c r="PVS15" s="2538"/>
      <c r="PVT15" s="2538"/>
      <c r="PVU15" s="2538"/>
      <c r="PVV15" s="2538"/>
      <c r="PVW15" s="2538"/>
      <c r="PVX15" s="2538"/>
      <c r="PVY15" s="2538"/>
      <c r="PVZ15" s="2538"/>
      <c r="PWA15" s="2538"/>
      <c r="PWB15" s="2538"/>
      <c r="PWC15" s="2538"/>
      <c r="PWD15" s="2538"/>
      <c r="PWE15" s="2538"/>
      <c r="PWF15" s="2538"/>
      <c r="PWG15" s="2538"/>
      <c r="PWH15" s="2538"/>
      <c r="PWI15" s="2538"/>
      <c r="PWJ15" s="2538"/>
      <c r="PWK15" s="2538"/>
      <c r="PWL15" s="2538"/>
      <c r="PWM15" s="2538"/>
      <c r="PWN15" s="2538"/>
      <c r="PWO15" s="2538"/>
      <c r="PWP15" s="2538"/>
      <c r="PWQ15" s="2538"/>
      <c r="PWR15" s="2538"/>
      <c r="PWS15" s="2538"/>
      <c r="PWT15" s="2538"/>
      <c r="PWU15" s="2538"/>
      <c r="PWV15" s="2538"/>
      <c r="PWW15" s="2538"/>
      <c r="PWX15" s="2538"/>
      <c r="PWY15" s="2538"/>
      <c r="PWZ15" s="2538"/>
      <c r="PXA15" s="2538"/>
      <c r="PXB15" s="2538"/>
      <c r="PXC15" s="2538"/>
      <c r="PXD15" s="2538"/>
      <c r="PXE15" s="2538"/>
      <c r="PXF15" s="2538"/>
      <c r="PXG15" s="2538"/>
      <c r="PXH15" s="2538"/>
      <c r="PXI15" s="2538"/>
      <c r="PXJ15" s="2538"/>
      <c r="PXK15" s="2538"/>
      <c r="PXL15" s="2538"/>
      <c r="PXM15" s="2538"/>
      <c r="PXN15" s="2538"/>
      <c r="PXO15" s="2538"/>
      <c r="PXP15" s="2538"/>
      <c r="PXQ15" s="2538"/>
      <c r="PXR15" s="2538"/>
      <c r="PXS15" s="2538"/>
      <c r="PXT15" s="2538"/>
      <c r="PXU15" s="2538"/>
      <c r="PXV15" s="2538"/>
      <c r="PXW15" s="2538"/>
      <c r="PXX15" s="2538"/>
      <c r="PXY15" s="2538"/>
      <c r="PXZ15" s="2538"/>
      <c r="PYA15" s="2538"/>
      <c r="PYB15" s="2538"/>
      <c r="PYC15" s="2538"/>
      <c r="PYD15" s="2538"/>
      <c r="PYE15" s="2538"/>
      <c r="PYF15" s="2538"/>
      <c r="PYG15" s="2538"/>
      <c r="PYH15" s="2538"/>
      <c r="PYI15" s="2538"/>
      <c r="PYJ15" s="2538"/>
      <c r="PYK15" s="2538"/>
      <c r="PYL15" s="2538"/>
      <c r="PYM15" s="2538"/>
      <c r="PYN15" s="2538"/>
      <c r="PYO15" s="2538"/>
      <c r="PYP15" s="2538"/>
      <c r="PYQ15" s="2538"/>
      <c r="PYR15" s="2538"/>
      <c r="PYS15" s="2538"/>
      <c r="PYT15" s="2538"/>
      <c r="PYU15" s="2538"/>
      <c r="PYV15" s="2538"/>
      <c r="PYW15" s="2538"/>
      <c r="PYX15" s="2538"/>
      <c r="PYY15" s="2538"/>
      <c r="PYZ15" s="2538"/>
      <c r="PZA15" s="2538"/>
      <c r="PZB15" s="2538"/>
      <c r="PZC15" s="2538"/>
      <c r="PZD15" s="2538"/>
      <c r="PZE15" s="2538"/>
      <c r="PZF15" s="2538"/>
      <c r="PZG15" s="2538"/>
      <c r="PZH15" s="2538"/>
      <c r="PZI15" s="2538"/>
      <c r="PZJ15" s="2538"/>
      <c r="PZK15" s="2538"/>
      <c r="PZL15" s="2538"/>
      <c r="PZM15" s="2538"/>
      <c r="PZN15" s="2538"/>
      <c r="PZO15" s="2538"/>
      <c r="PZP15" s="2538"/>
      <c r="PZQ15" s="2538"/>
      <c r="PZR15" s="2538"/>
      <c r="PZS15" s="2538"/>
      <c r="PZT15" s="2538"/>
      <c r="PZU15" s="2538"/>
      <c r="PZV15" s="2538"/>
      <c r="PZW15" s="2538"/>
      <c r="PZX15" s="2538"/>
      <c r="PZY15" s="2538"/>
      <c r="PZZ15" s="2538"/>
      <c r="QAA15" s="2538"/>
      <c r="QAB15" s="2538"/>
      <c r="QAC15" s="2538"/>
      <c r="QAD15" s="2538"/>
      <c r="QAE15" s="2538"/>
      <c r="QAF15" s="2538"/>
      <c r="QAG15" s="2538"/>
      <c r="QAH15" s="2538"/>
      <c r="QAI15" s="2538"/>
      <c r="QAJ15" s="2538"/>
      <c r="QAK15" s="2538"/>
      <c r="QAL15" s="2538"/>
      <c r="QAM15" s="2538"/>
      <c r="QAN15" s="2538"/>
      <c r="QAO15" s="2538"/>
      <c r="QAP15" s="2538"/>
      <c r="QAQ15" s="2538"/>
      <c r="QAR15" s="2538"/>
      <c r="QAS15" s="2538"/>
      <c r="QAT15" s="2538"/>
      <c r="QAU15" s="2538"/>
      <c r="QAV15" s="2538"/>
      <c r="QAW15" s="2538"/>
      <c r="QAX15" s="2538"/>
      <c r="QAY15" s="2538"/>
      <c r="QAZ15" s="2538"/>
      <c r="QBA15" s="2538"/>
      <c r="QBB15" s="2538"/>
      <c r="QBC15" s="2538"/>
      <c r="QBD15" s="2538"/>
      <c r="QBE15" s="2538"/>
      <c r="QBF15" s="2538"/>
      <c r="QBG15" s="2538"/>
      <c r="QBH15" s="2538"/>
      <c r="QBI15" s="2538"/>
      <c r="QBJ15" s="2538"/>
      <c r="QBK15" s="2538"/>
      <c r="QBL15" s="2538"/>
      <c r="QBM15" s="2538"/>
      <c r="QBN15" s="2538"/>
      <c r="QBO15" s="2538"/>
      <c r="QBP15" s="2538"/>
      <c r="QBQ15" s="2538"/>
      <c r="QBR15" s="2538"/>
      <c r="QBS15" s="2538"/>
      <c r="QBT15" s="2538"/>
      <c r="QBU15" s="2538"/>
      <c r="QBV15" s="2538"/>
      <c r="QBW15" s="2538"/>
      <c r="QBX15" s="2538"/>
      <c r="QBY15" s="2538"/>
      <c r="QBZ15" s="2538"/>
      <c r="QCA15" s="2538"/>
      <c r="QCB15" s="2538"/>
      <c r="QCC15" s="2538"/>
      <c r="QCD15" s="2538"/>
      <c r="QCE15" s="2538"/>
      <c r="QCF15" s="2538"/>
      <c r="QCG15" s="2538"/>
      <c r="QCH15" s="2538"/>
      <c r="QCI15" s="2538"/>
      <c r="QCJ15" s="2538"/>
      <c r="QCK15" s="2538"/>
      <c r="QCL15" s="2538"/>
      <c r="QCM15" s="2538"/>
      <c r="QCN15" s="2538"/>
      <c r="QCO15" s="2538"/>
      <c r="QCP15" s="2538"/>
      <c r="QCQ15" s="2538"/>
      <c r="QCR15" s="2538"/>
      <c r="QCS15" s="2538"/>
      <c r="QCT15" s="2538"/>
      <c r="QCU15" s="2538"/>
      <c r="QCV15" s="2538"/>
      <c r="QCW15" s="2538"/>
      <c r="QCX15" s="2538"/>
      <c r="QCY15" s="2538"/>
      <c r="QCZ15" s="2538"/>
      <c r="QDA15" s="2538"/>
      <c r="QDB15" s="2538"/>
      <c r="QDC15" s="2538"/>
      <c r="QDD15" s="2538"/>
      <c r="QDE15" s="2538"/>
      <c r="QDF15" s="2538"/>
      <c r="QDG15" s="2538"/>
      <c r="QDH15" s="2538"/>
      <c r="QDI15" s="2538"/>
      <c r="QDJ15" s="2538"/>
      <c r="QDK15" s="2538"/>
      <c r="QDL15" s="2538"/>
      <c r="QDM15" s="2538"/>
      <c r="QDN15" s="2538"/>
      <c r="QDO15" s="2538"/>
      <c r="QDP15" s="2538"/>
      <c r="QDQ15" s="2538"/>
      <c r="QDR15" s="2538"/>
      <c r="QDS15" s="2538"/>
      <c r="QDT15" s="2538"/>
      <c r="QDU15" s="2538"/>
      <c r="QDV15" s="2538"/>
      <c r="QDW15" s="2538"/>
      <c r="QDX15" s="2538"/>
      <c r="QDY15" s="2538"/>
      <c r="QDZ15" s="2538"/>
      <c r="QEA15" s="2538"/>
      <c r="QEB15" s="2538"/>
      <c r="QEC15" s="2538"/>
      <c r="QED15" s="2538"/>
      <c r="QEE15" s="2538"/>
      <c r="QEF15" s="2538"/>
      <c r="QEG15" s="2538"/>
      <c r="QEH15" s="2538"/>
      <c r="QEI15" s="2538"/>
      <c r="QEJ15" s="2538"/>
      <c r="QEK15" s="2538"/>
      <c r="QEL15" s="2538"/>
      <c r="QEM15" s="2538"/>
      <c r="QEN15" s="2538"/>
      <c r="QEO15" s="2538"/>
      <c r="QEP15" s="2538"/>
      <c r="QEQ15" s="2538"/>
      <c r="QER15" s="2538"/>
      <c r="QES15" s="2538"/>
      <c r="QET15" s="2538"/>
      <c r="QEU15" s="2538"/>
      <c r="QEV15" s="2538"/>
      <c r="QEW15" s="2538"/>
      <c r="QEX15" s="2538"/>
      <c r="QEY15" s="2538"/>
      <c r="QEZ15" s="2538"/>
      <c r="QFA15" s="2538"/>
      <c r="QFB15" s="2538"/>
      <c r="QFC15" s="2538"/>
      <c r="QFD15" s="2538"/>
      <c r="QFE15" s="2538"/>
      <c r="QFF15" s="2538"/>
      <c r="QFG15" s="2538"/>
      <c r="QFH15" s="2538"/>
      <c r="QFI15" s="2538"/>
      <c r="QFJ15" s="2538"/>
      <c r="QFK15" s="2538"/>
      <c r="QFL15" s="2538"/>
      <c r="QFM15" s="2538"/>
      <c r="QFN15" s="2538"/>
      <c r="QFO15" s="2538"/>
      <c r="QFP15" s="2538"/>
      <c r="QFQ15" s="2538"/>
      <c r="QFR15" s="2538"/>
      <c r="QFS15" s="2538"/>
      <c r="QFT15" s="2538"/>
      <c r="QFU15" s="2538"/>
      <c r="QFV15" s="2538"/>
      <c r="QFW15" s="2538"/>
      <c r="QFX15" s="2538"/>
      <c r="QFY15" s="2538"/>
      <c r="QFZ15" s="2538"/>
      <c r="QGA15" s="2538"/>
      <c r="QGB15" s="2538"/>
      <c r="QGC15" s="2538"/>
      <c r="QGD15" s="2538"/>
      <c r="QGE15" s="2538"/>
      <c r="QGF15" s="2538"/>
      <c r="QGG15" s="2538"/>
      <c r="QGH15" s="2538"/>
      <c r="QGI15" s="2538"/>
      <c r="QGJ15" s="2538"/>
      <c r="QGK15" s="2538"/>
      <c r="QGL15" s="2538"/>
      <c r="QGM15" s="2538"/>
      <c r="QGN15" s="2538"/>
      <c r="QGO15" s="2538"/>
      <c r="QGP15" s="2538"/>
      <c r="QGQ15" s="2538"/>
      <c r="QGR15" s="2538"/>
      <c r="QGS15" s="2538"/>
      <c r="QGT15" s="2538"/>
      <c r="QGU15" s="2538"/>
      <c r="QGV15" s="2538"/>
      <c r="QGW15" s="2538"/>
      <c r="QGX15" s="2538"/>
      <c r="QGY15" s="2538"/>
      <c r="QGZ15" s="2538"/>
      <c r="QHA15" s="2538"/>
      <c r="QHB15" s="2538"/>
      <c r="QHC15" s="2538"/>
      <c r="QHD15" s="2538"/>
      <c r="QHE15" s="2538"/>
      <c r="QHF15" s="2538"/>
      <c r="QHG15" s="2538"/>
      <c r="QHH15" s="2538"/>
      <c r="QHI15" s="2538"/>
      <c r="QHJ15" s="2538"/>
      <c r="QHK15" s="2538"/>
      <c r="QHL15" s="2538"/>
      <c r="QHM15" s="2538"/>
      <c r="QHN15" s="2538"/>
      <c r="QHO15" s="2538"/>
      <c r="QHP15" s="2538"/>
      <c r="QHQ15" s="2538"/>
      <c r="QHR15" s="2538"/>
      <c r="QHS15" s="2538"/>
      <c r="QHT15" s="2538"/>
      <c r="QHU15" s="2538"/>
      <c r="QHV15" s="2538"/>
      <c r="QHW15" s="2538"/>
      <c r="QHX15" s="2538"/>
      <c r="QHY15" s="2538"/>
      <c r="QHZ15" s="2538"/>
      <c r="QIA15" s="2538"/>
      <c r="QIB15" s="2538"/>
      <c r="QIC15" s="2538"/>
      <c r="QID15" s="2538"/>
      <c r="QIE15" s="2538"/>
      <c r="QIF15" s="2538"/>
      <c r="QIG15" s="2538"/>
      <c r="QIH15" s="2538"/>
      <c r="QII15" s="2538"/>
      <c r="QIJ15" s="2538"/>
      <c r="QIK15" s="2538"/>
      <c r="QIL15" s="2538"/>
      <c r="QIM15" s="2538"/>
      <c r="QIN15" s="2538"/>
      <c r="QIO15" s="2538"/>
      <c r="QIP15" s="2538"/>
      <c r="QIQ15" s="2538"/>
      <c r="QIR15" s="2538"/>
      <c r="QIS15" s="2538"/>
      <c r="QIT15" s="2538"/>
      <c r="QIU15" s="2538"/>
      <c r="QIV15" s="2538"/>
      <c r="QIW15" s="2538"/>
      <c r="QIX15" s="2538"/>
      <c r="QIY15" s="2538"/>
      <c r="QIZ15" s="2538"/>
      <c r="QJA15" s="2538"/>
      <c r="QJB15" s="2538"/>
      <c r="QJC15" s="2538"/>
      <c r="QJD15" s="2538"/>
      <c r="QJE15" s="2538"/>
      <c r="QJF15" s="2538"/>
      <c r="QJG15" s="2538"/>
      <c r="QJH15" s="2538"/>
      <c r="QJI15" s="2538"/>
      <c r="QJJ15" s="2538"/>
      <c r="QJK15" s="2538"/>
      <c r="QJL15" s="2538"/>
      <c r="QJM15" s="2538"/>
      <c r="QJN15" s="2538"/>
      <c r="QJO15" s="2538"/>
      <c r="QJP15" s="2538"/>
      <c r="QJQ15" s="2538"/>
      <c r="QJR15" s="2538"/>
      <c r="QJS15" s="2538"/>
      <c r="QJT15" s="2538"/>
      <c r="QJU15" s="2538"/>
      <c r="QJV15" s="2538"/>
      <c r="QJW15" s="2538"/>
      <c r="QJX15" s="2538"/>
      <c r="QJY15" s="2538"/>
      <c r="QJZ15" s="2538"/>
      <c r="QKA15" s="2538"/>
      <c r="QKB15" s="2538"/>
      <c r="QKC15" s="2538"/>
      <c r="QKD15" s="2538"/>
      <c r="QKE15" s="2538"/>
      <c r="QKF15" s="2538"/>
      <c r="QKG15" s="2538"/>
      <c r="QKH15" s="2538"/>
      <c r="QKI15" s="2538"/>
      <c r="QKJ15" s="2538"/>
      <c r="QKK15" s="2538"/>
      <c r="QKL15" s="2538"/>
      <c r="QKM15" s="2538"/>
      <c r="QKN15" s="2538"/>
      <c r="QKO15" s="2538"/>
      <c r="QKP15" s="2538"/>
      <c r="QKQ15" s="2538"/>
      <c r="QKR15" s="2538"/>
      <c r="QKS15" s="2538"/>
      <c r="QKT15" s="2538"/>
      <c r="QKU15" s="2538"/>
      <c r="QKV15" s="2538"/>
      <c r="QKW15" s="2538"/>
      <c r="QKX15" s="2538"/>
      <c r="QKY15" s="2538"/>
      <c r="QKZ15" s="2538"/>
      <c r="QLA15" s="2538"/>
      <c r="QLB15" s="2538"/>
      <c r="QLC15" s="2538"/>
      <c r="QLD15" s="2538"/>
      <c r="QLE15" s="2538"/>
      <c r="QLF15" s="2538"/>
      <c r="QLG15" s="2538"/>
      <c r="QLH15" s="2538"/>
      <c r="QLI15" s="2538"/>
      <c r="QLJ15" s="2538"/>
      <c r="QLK15" s="2538"/>
      <c r="QLL15" s="2538"/>
      <c r="QLM15" s="2538"/>
      <c r="QLN15" s="2538"/>
      <c r="QLO15" s="2538"/>
      <c r="QLP15" s="2538"/>
      <c r="QLQ15" s="2538"/>
      <c r="QLR15" s="2538"/>
      <c r="QLS15" s="2538"/>
      <c r="QLT15" s="2538"/>
      <c r="QLU15" s="2538"/>
      <c r="QLV15" s="2538"/>
      <c r="QLW15" s="2538"/>
      <c r="QLX15" s="2538"/>
      <c r="QLY15" s="2538"/>
      <c r="QLZ15" s="2538"/>
      <c r="QMA15" s="2538"/>
      <c r="QMB15" s="2538"/>
      <c r="QMC15" s="2538"/>
      <c r="QMD15" s="2538"/>
      <c r="QME15" s="2538"/>
      <c r="QMF15" s="2538"/>
      <c r="QMG15" s="2538"/>
      <c r="QMH15" s="2538"/>
      <c r="QMI15" s="2538"/>
      <c r="QMJ15" s="2538"/>
      <c r="QMK15" s="2538"/>
      <c r="QML15" s="2538"/>
      <c r="QMM15" s="2538"/>
      <c r="QMN15" s="2538"/>
      <c r="QMO15" s="2538"/>
      <c r="QMP15" s="2538"/>
      <c r="QMQ15" s="2538"/>
      <c r="QMR15" s="2538"/>
      <c r="QMS15" s="2538"/>
      <c r="QMT15" s="2538"/>
      <c r="QMU15" s="2538"/>
      <c r="QMV15" s="2538"/>
      <c r="QMW15" s="2538"/>
      <c r="QMX15" s="2538"/>
      <c r="QMY15" s="2538"/>
      <c r="QMZ15" s="2538"/>
      <c r="QNA15" s="2538"/>
      <c r="QNB15" s="2538"/>
      <c r="QNC15" s="2538"/>
      <c r="QND15" s="2538"/>
      <c r="QNE15" s="2538"/>
      <c r="QNF15" s="2538"/>
      <c r="QNG15" s="2538"/>
      <c r="QNH15" s="2538"/>
      <c r="QNI15" s="2538"/>
      <c r="QNJ15" s="2538"/>
      <c r="QNK15" s="2538"/>
      <c r="QNL15" s="2538"/>
      <c r="QNM15" s="2538"/>
      <c r="QNN15" s="2538"/>
      <c r="QNO15" s="2538"/>
      <c r="QNP15" s="2538"/>
      <c r="QNQ15" s="2538"/>
      <c r="QNR15" s="2538"/>
      <c r="QNS15" s="2538"/>
      <c r="QNT15" s="2538"/>
      <c r="QNU15" s="2538"/>
      <c r="QNV15" s="2538"/>
      <c r="QNW15" s="2538"/>
      <c r="QNX15" s="2538"/>
      <c r="QNY15" s="2538"/>
      <c r="QNZ15" s="2538"/>
      <c r="QOA15" s="2538"/>
      <c r="QOB15" s="2538"/>
      <c r="QOC15" s="2538"/>
      <c r="QOD15" s="2538"/>
      <c r="QOE15" s="2538"/>
      <c r="QOF15" s="2538"/>
      <c r="QOG15" s="2538"/>
      <c r="QOH15" s="2538"/>
      <c r="QOI15" s="2538"/>
      <c r="QOJ15" s="2538"/>
      <c r="QOK15" s="2538"/>
      <c r="QOL15" s="2538"/>
      <c r="QOM15" s="2538"/>
      <c r="QON15" s="2538"/>
      <c r="QOO15" s="2538"/>
      <c r="QOP15" s="2538"/>
      <c r="QOQ15" s="2538"/>
      <c r="QOR15" s="2538"/>
      <c r="QOS15" s="2538"/>
      <c r="QOT15" s="2538"/>
      <c r="QOU15" s="2538"/>
      <c r="QOV15" s="2538"/>
      <c r="QOW15" s="2538"/>
      <c r="QOX15" s="2538"/>
      <c r="QOY15" s="2538"/>
      <c r="QOZ15" s="2538"/>
      <c r="QPA15" s="2538"/>
      <c r="QPB15" s="2538"/>
      <c r="QPC15" s="2538"/>
      <c r="QPD15" s="2538"/>
      <c r="QPE15" s="2538"/>
      <c r="QPF15" s="2538"/>
      <c r="QPG15" s="2538"/>
      <c r="QPH15" s="2538"/>
      <c r="QPI15" s="2538"/>
      <c r="QPJ15" s="2538"/>
      <c r="QPK15" s="2538"/>
      <c r="QPL15" s="2538"/>
      <c r="QPM15" s="2538"/>
      <c r="QPN15" s="2538"/>
      <c r="QPO15" s="2538"/>
      <c r="QPP15" s="2538"/>
      <c r="QPQ15" s="2538"/>
      <c r="QPR15" s="2538"/>
      <c r="QPS15" s="2538"/>
      <c r="QPT15" s="2538"/>
      <c r="QPU15" s="2538"/>
      <c r="QPV15" s="2538"/>
      <c r="QPW15" s="2538"/>
      <c r="QPX15" s="2538"/>
      <c r="QPY15" s="2538"/>
      <c r="QPZ15" s="2538"/>
      <c r="QQA15" s="2538"/>
      <c r="QQB15" s="2538"/>
      <c r="QQC15" s="2538"/>
      <c r="QQD15" s="2538"/>
      <c r="QQE15" s="2538"/>
      <c r="QQF15" s="2538"/>
      <c r="QQG15" s="2538"/>
      <c r="QQH15" s="2538"/>
      <c r="QQI15" s="2538"/>
      <c r="QQJ15" s="2538"/>
      <c r="QQK15" s="2538"/>
      <c r="QQL15" s="2538"/>
      <c r="QQM15" s="2538"/>
      <c r="QQN15" s="2538"/>
      <c r="QQO15" s="2538"/>
      <c r="QQP15" s="2538"/>
      <c r="QQQ15" s="2538"/>
      <c r="QQR15" s="2538"/>
      <c r="QQS15" s="2538"/>
      <c r="QQT15" s="2538"/>
      <c r="QQU15" s="2538"/>
      <c r="QQV15" s="2538"/>
      <c r="QQW15" s="2538"/>
      <c r="QQX15" s="2538"/>
      <c r="QQY15" s="2538"/>
      <c r="QQZ15" s="2538"/>
      <c r="QRA15" s="2538"/>
      <c r="QRB15" s="2538"/>
      <c r="QRC15" s="2538"/>
      <c r="QRD15" s="2538"/>
      <c r="QRE15" s="2538"/>
      <c r="QRF15" s="2538"/>
      <c r="QRG15" s="2538"/>
      <c r="QRH15" s="2538"/>
      <c r="QRI15" s="2538"/>
      <c r="QRJ15" s="2538"/>
      <c r="QRK15" s="2538"/>
      <c r="QRL15" s="2538"/>
      <c r="QRM15" s="2538"/>
      <c r="QRN15" s="2538"/>
      <c r="QRO15" s="2538"/>
      <c r="QRP15" s="2538"/>
      <c r="QRQ15" s="2538"/>
      <c r="QRR15" s="2538"/>
      <c r="QRS15" s="2538"/>
      <c r="QRT15" s="2538"/>
      <c r="QRU15" s="2538"/>
      <c r="QRV15" s="2538"/>
      <c r="QRW15" s="2538"/>
      <c r="QRX15" s="2538"/>
      <c r="QRY15" s="2538"/>
      <c r="QRZ15" s="2538"/>
      <c r="QSA15" s="2538"/>
      <c r="QSB15" s="2538"/>
      <c r="QSC15" s="2538"/>
      <c r="QSD15" s="2538"/>
      <c r="QSE15" s="2538"/>
      <c r="QSF15" s="2538"/>
      <c r="QSG15" s="2538"/>
      <c r="QSH15" s="2538"/>
      <c r="QSI15" s="2538"/>
      <c r="QSJ15" s="2538"/>
      <c r="QSK15" s="2538"/>
      <c r="QSL15" s="2538"/>
      <c r="QSM15" s="2538"/>
      <c r="QSN15" s="2538"/>
      <c r="QSO15" s="2538"/>
      <c r="QSP15" s="2538"/>
      <c r="QSQ15" s="2538"/>
      <c r="QSR15" s="2538"/>
      <c r="QSS15" s="2538"/>
      <c r="QST15" s="2538"/>
      <c r="QSU15" s="2538"/>
      <c r="QSV15" s="2538"/>
      <c r="QSW15" s="2538"/>
      <c r="QSX15" s="2538"/>
      <c r="QSY15" s="2538"/>
      <c r="QSZ15" s="2538"/>
      <c r="QTA15" s="2538"/>
      <c r="QTB15" s="2538"/>
      <c r="QTC15" s="2538"/>
      <c r="QTD15" s="2538"/>
      <c r="QTE15" s="2538"/>
      <c r="QTF15" s="2538"/>
      <c r="QTG15" s="2538"/>
      <c r="QTH15" s="2538"/>
      <c r="QTI15" s="2538"/>
      <c r="QTJ15" s="2538"/>
      <c r="QTK15" s="2538"/>
      <c r="QTL15" s="2538"/>
      <c r="QTM15" s="2538"/>
      <c r="QTN15" s="2538"/>
      <c r="QTO15" s="2538"/>
      <c r="QTP15" s="2538"/>
      <c r="QTQ15" s="2538"/>
      <c r="QTR15" s="2538"/>
      <c r="QTS15" s="2538"/>
      <c r="QTT15" s="2538"/>
      <c r="QTU15" s="2538"/>
      <c r="QTV15" s="2538"/>
      <c r="QTW15" s="2538"/>
      <c r="QTX15" s="2538"/>
      <c r="QTY15" s="2538"/>
      <c r="QTZ15" s="2538"/>
      <c r="QUA15" s="2538"/>
      <c r="QUB15" s="2538"/>
      <c r="QUC15" s="2538"/>
      <c r="QUD15" s="2538"/>
      <c r="QUE15" s="2538"/>
      <c r="QUF15" s="2538"/>
      <c r="QUG15" s="2538"/>
      <c r="QUH15" s="2538"/>
      <c r="QUI15" s="2538"/>
      <c r="QUJ15" s="2538"/>
      <c r="QUK15" s="2538"/>
      <c r="QUL15" s="2538"/>
      <c r="QUM15" s="2538"/>
      <c r="QUN15" s="2538"/>
      <c r="QUO15" s="2538"/>
      <c r="QUP15" s="2538"/>
      <c r="QUQ15" s="2538"/>
      <c r="QUR15" s="2538"/>
      <c r="QUS15" s="2538"/>
      <c r="QUT15" s="2538"/>
      <c r="QUU15" s="2538"/>
      <c r="QUV15" s="2538"/>
      <c r="QUW15" s="2538"/>
      <c r="QUX15" s="2538"/>
      <c r="QUY15" s="2538"/>
      <c r="QUZ15" s="2538"/>
      <c r="QVA15" s="2538"/>
      <c r="QVB15" s="2538"/>
      <c r="QVC15" s="2538"/>
      <c r="QVD15" s="2538"/>
      <c r="QVE15" s="2538"/>
      <c r="QVF15" s="2538"/>
      <c r="QVG15" s="2538"/>
      <c r="QVH15" s="2538"/>
      <c r="QVI15" s="2538"/>
      <c r="QVJ15" s="2538"/>
      <c r="QVK15" s="2538"/>
      <c r="QVL15" s="2538"/>
      <c r="QVM15" s="2538"/>
      <c r="QVN15" s="2538"/>
      <c r="QVO15" s="2538"/>
      <c r="QVP15" s="2538"/>
      <c r="QVQ15" s="2538"/>
      <c r="QVR15" s="2538"/>
      <c r="QVS15" s="2538"/>
      <c r="QVT15" s="2538"/>
      <c r="QVU15" s="2538"/>
      <c r="QVV15" s="2538"/>
      <c r="QVW15" s="2538"/>
      <c r="QVX15" s="2538"/>
      <c r="QVY15" s="2538"/>
      <c r="QVZ15" s="2538"/>
      <c r="QWA15" s="2538"/>
      <c r="QWB15" s="2538"/>
      <c r="QWC15" s="2538"/>
      <c r="QWD15" s="2538"/>
      <c r="QWE15" s="2538"/>
      <c r="QWF15" s="2538"/>
      <c r="QWG15" s="2538"/>
      <c r="QWH15" s="2538"/>
      <c r="QWI15" s="2538"/>
      <c r="QWJ15" s="2538"/>
      <c r="QWK15" s="2538"/>
      <c r="QWL15" s="2538"/>
      <c r="QWM15" s="2538"/>
      <c r="QWN15" s="2538"/>
      <c r="QWO15" s="2538"/>
      <c r="QWP15" s="2538"/>
      <c r="QWQ15" s="2538"/>
      <c r="QWR15" s="2538"/>
      <c r="QWS15" s="2538"/>
      <c r="QWT15" s="2538"/>
      <c r="QWU15" s="2538"/>
      <c r="QWV15" s="2538"/>
      <c r="QWW15" s="2538"/>
      <c r="QWX15" s="2538"/>
      <c r="QWY15" s="2538"/>
      <c r="QWZ15" s="2538"/>
      <c r="QXA15" s="2538"/>
      <c r="QXB15" s="2538"/>
      <c r="QXC15" s="2538"/>
      <c r="QXD15" s="2538"/>
      <c r="QXE15" s="2538"/>
      <c r="QXF15" s="2538"/>
      <c r="QXG15" s="2538"/>
      <c r="QXH15" s="2538"/>
      <c r="QXI15" s="2538"/>
      <c r="QXJ15" s="2538"/>
      <c r="QXK15" s="2538"/>
      <c r="QXL15" s="2538"/>
      <c r="QXM15" s="2538"/>
      <c r="QXN15" s="2538"/>
      <c r="QXO15" s="2538"/>
      <c r="QXP15" s="2538"/>
      <c r="QXQ15" s="2538"/>
      <c r="QXR15" s="2538"/>
      <c r="QXS15" s="2538"/>
      <c r="QXT15" s="2538"/>
      <c r="QXU15" s="2538"/>
      <c r="QXV15" s="2538"/>
      <c r="QXW15" s="2538"/>
      <c r="QXX15" s="2538"/>
      <c r="QXY15" s="2538"/>
      <c r="QXZ15" s="2538"/>
      <c r="QYA15" s="2538"/>
      <c r="QYB15" s="2538"/>
      <c r="QYC15" s="2538"/>
      <c r="QYD15" s="2538"/>
      <c r="QYE15" s="2538"/>
      <c r="QYF15" s="2538"/>
      <c r="QYG15" s="2538"/>
      <c r="QYH15" s="2538"/>
      <c r="QYI15" s="2538"/>
      <c r="QYJ15" s="2538"/>
      <c r="QYK15" s="2538"/>
      <c r="QYL15" s="2538"/>
      <c r="QYM15" s="2538"/>
      <c r="QYN15" s="2538"/>
      <c r="QYO15" s="2538"/>
      <c r="QYP15" s="2538"/>
      <c r="QYQ15" s="2538"/>
      <c r="QYR15" s="2538"/>
      <c r="QYS15" s="2538"/>
      <c r="QYT15" s="2538"/>
      <c r="QYU15" s="2538"/>
      <c r="QYV15" s="2538"/>
      <c r="QYW15" s="2538"/>
      <c r="QYX15" s="2538"/>
      <c r="QYY15" s="2538"/>
      <c r="QYZ15" s="2538"/>
      <c r="QZA15" s="2538"/>
      <c r="QZB15" s="2538"/>
      <c r="QZC15" s="2538"/>
      <c r="QZD15" s="2538"/>
      <c r="QZE15" s="2538"/>
      <c r="QZF15" s="2538"/>
      <c r="QZG15" s="2538"/>
      <c r="QZH15" s="2538"/>
      <c r="QZI15" s="2538"/>
      <c r="QZJ15" s="2538"/>
      <c r="QZK15" s="2538"/>
      <c r="QZL15" s="2538"/>
      <c r="QZM15" s="2538"/>
      <c r="QZN15" s="2538"/>
      <c r="QZO15" s="2538"/>
      <c r="QZP15" s="2538"/>
      <c r="QZQ15" s="2538"/>
      <c r="QZR15" s="2538"/>
      <c r="QZS15" s="2538"/>
      <c r="QZT15" s="2538"/>
      <c r="QZU15" s="2538"/>
      <c r="QZV15" s="2538"/>
      <c r="QZW15" s="2538"/>
      <c r="QZX15" s="2538"/>
      <c r="QZY15" s="2538"/>
      <c r="QZZ15" s="2538"/>
      <c r="RAA15" s="2538"/>
      <c r="RAB15" s="2538"/>
      <c r="RAC15" s="2538"/>
      <c r="RAD15" s="2538"/>
      <c r="RAE15" s="2538"/>
      <c r="RAF15" s="2538"/>
      <c r="RAG15" s="2538"/>
      <c r="RAH15" s="2538"/>
      <c r="RAI15" s="2538"/>
      <c r="RAJ15" s="2538"/>
      <c r="RAK15" s="2538"/>
      <c r="RAL15" s="2538"/>
      <c r="RAM15" s="2538"/>
      <c r="RAN15" s="2538"/>
      <c r="RAO15" s="2538"/>
      <c r="RAP15" s="2538"/>
      <c r="RAQ15" s="2538"/>
      <c r="RAR15" s="2538"/>
      <c r="RAS15" s="2538"/>
      <c r="RAT15" s="2538"/>
      <c r="RAU15" s="2538"/>
      <c r="RAV15" s="2538"/>
      <c r="RAW15" s="2538"/>
      <c r="RAX15" s="2538"/>
      <c r="RAY15" s="2538"/>
      <c r="RAZ15" s="2538"/>
      <c r="RBA15" s="2538"/>
      <c r="RBB15" s="2538"/>
      <c r="RBC15" s="2538"/>
      <c r="RBD15" s="2538"/>
      <c r="RBE15" s="2538"/>
      <c r="RBF15" s="2538"/>
      <c r="RBG15" s="2538"/>
      <c r="RBH15" s="2538"/>
      <c r="RBI15" s="2538"/>
      <c r="RBJ15" s="2538"/>
      <c r="RBK15" s="2538"/>
      <c r="RBL15" s="2538"/>
      <c r="RBM15" s="2538"/>
      <c r="RBN15" s="2538"/>
      <c r="RBO15" s="2538"/>
      <c r="RBP15" s="2538"/>
      <c r="RBQ15" s="2538"/>
      <c r="RBR15" s="2538"/>
      <c r="RBS15" s="2538"/>
      <c r="RBT15" s="2538"/>
      <c r="RBU15" s="2538"/>
      <c r="RBV15" s="2538"/>
      <c r="RBW15" s="2538"/>
      <c r="RBX15" s="2538"/>
      <c r="RBY15" s="2538"/>
      <c r="RBZ15" s="2538"/>
      <c r="RCA15" s="2538"/>
      <c r="RCB15" s="2538"/>
      <c r="RCC15" s="2538"/>
      <c r="RCD15" s="2538"/>
      <c r="RCE15" s="2538"/>
      <c r="RCF15" s="2538"/>
      <c r="RCG15" s="2538"/>
      <c r="RCH15" s="2538"/>
      <c r="RCI15" s="2538"/>
      <c r="RCJ15" s="2538"/>
      <c r="RCK15" s="2538"/>
      <c r="RCL15" s="2538"/>
      <c r="RCM15" s="2538"/>
      <c r="RCN15" s="2538"/>
      <c r="RCO15" s="2538"/>
      <c r="RCP15" s="2538"/>
      <c r="RCQ15" s="2538"/>
      <c r="RCR15" s="2538"/>
      <c r="RCS15" s="2538"/>
      <c r="RCT15" s="2538"/>
      <c r="RCU15" s="2538"/>
      <c r="RCV15" s="2538"/>
      <c r="RCW15" s="2538"/>
      <c r="RCX15" s="2538"/>
      <c r="RCY15" s="2538"/>
      <c r="RCZ15" s="2538"/>
      <c r="RDA15" s="2538"/>
      <c r="RDB15" s="2538"/>
      <c r="RDC15" s="2538"/>
      <c r="RDD15" s="2538"/>
      <c r="RDE15" s="2538"/>
      <c r="RDF15" s="2538"/>
      <c r="RDG15" s="2538"/>
      <c r="RDH15" s="2538"/>
      <c r="RDI15" s="2538"/>
      <c r="RDJ15" s="2538"/>
      <c r="RDK15" s="2538"/>
      <c r="RDL15" s="2538"/>
      <c r="RDM15" s="2538"/>
      <c r="RDN15" s="2538"/>
      <c r="RDO15" s="2538"/>
      <c r="RDP15" s="2538"/>
      <c r="RDQ15" s="2538"/>
      <c r="RDR15" s="2538"/>
      <c r="RDS15" s="2538"/>
      <c r="RDT15" s="2538"/>
      <c r="RDU15" s="2538"/>
      <c r="RDV15" s="2538"/>
      <c r="RDW15" s="2538"/>
      <c r="RDX15" s="2538"/>
      <c r="RDY15" s="2538"/>
      <c r="RDZ15" s="2538"/>
      <c r="REA15" s="2538"/>
      <c r="REB15" s="2538"/>
      <c r="REC15" s="2538"/>
      <c r="RED15" s="2538"/>
      <c r="REE15" s="2538"/>
      <c r="REF15" s="2538"/>
      <c r="REG15" s="2538"/>
      <c r="REH15" s="2538"/>
      <c r="REI15" s="2538"/>
      <c r="REJ15" s="2538"/>
      <c r="REK15" s="2538"/>
      <c r="REL15" s="2538"/>
      <c r="REM15" s="2538"/>
      <c r="REN15" s="2538"/>
      <c r="REO15" s="2538"/>
      <c r="REP15" s="2538"/>
      <c r="REQ15" s="2538"/>
      <c r="RER15" s="2538"/>
      <c r="RES15" s="2538"/>
      <c r="RET15" s="2538"/>
      <c r="REU15" s="2538"/>
      <c r="REV15" s="2538"/>
      <c r="REW15" s="2538"/>
      <c r="REX15" s="2538"/>
      <c r="REY15" s="2538"/>
      <c r="REZ15" s="2538"/>
      <c r="RFA15" s="2538"/>
      <c r="RFB15" s="2538"/>
      <c r="RFC15" s="2538"/>
      <c r="RFD15" s="2538"/>
      <c r="RFE15" s="2538"/>
      <c r="RFF15" s="2538"/>
      <c r="RFG15" s="2538"/>
      <c r="RFH15" s="2538"/>
      <c r="RFI15" s="2538"/>
      <c r="RFJ15" s="2538"/>
      <c r="RFK15" s="2538"/>
      <c r="RFL15" s="2538"/>
      <c r="RFM15" s="2538"/>
      <c r="RFN15" s="2538"/>
      <c r="RFO15" s="2538"/>
      <c r="RFP15" s="2538"/>
      <c r="RFQ15" s="2538"/>
      <c r="RFR15" s="2538"/>
      <c r="RFS15" s="2538"/>
      <c r="RFT15" s="2538"/>
      <c r="RFU15" s="2538"/>
      <c r="RFV15" s="2538"/>
      <c r="RFW15" s="2538"/>
      <c r="RFX15" s="2538"/>
      <c r="RFY15" s="2538"/>
      <c r="RFZ15" s="2538"/>
      <c r="RGA15" s="2538"/>
      <c r="RGB15" s="2538"/>
      <c r="RGC15" s="2538"/>
      <c r="RGD15" s="2538"/>
      <c r="RGE15" s="2538"/>
      <c r="RGF15" s="2538"/>
      <c r="RGG15" s="2538"/>
      <c r="RGH15" s="2538"/>
      <c r="RGI15" s="2538"/>
      <c r="RGJ15" s="2538"/>
      <c r="RGK15" s="2538"/>
      <c r="RGL15" s="2538"/>
      <c r="RGM15" s="2538"/>
      <c r="RGN15" s="2538"/>
      <c r="RGO15" s="2538"/>
      <c r="RGP15" s="2538"/>
      <c r="RGQ15" s="2538"/>
      <c r="RGR15" s="2538"/>
      <c r="RGS15" s="2538"/>
      <c r="RGT15" s="2538"/>
      <c r="RGU15" s="2538"/>
      <c r="RGV15" s="2538"/>
      <c r="RGW15" s="2538"/>
      <c r="RGX15" s="2538"/>
      <c r="RGY15" s="2538"/>
      <c r="RGZ15" s="2538"/>
      <c r="RHA15" s="2538"/>
      <c r="RHB15" s="2538"/>
      <c r="RHC15" s="2538"/>
      <c r="RHD15" s="2538"/>
      <c r="RHE15" s="2538"/>
      <c r="RHF15" s="2538"/>
      <c r="RHG15" s="2538"/>
      <c r="RHH15" s="2538"/>
      <c r="RHI15" s="2538"/>
      <c r="RHJ15" s="2538"/>
      <c r="RHK15" s="2538"/>
      <c r="RHL15" s="2538"/>
      <c r="RHM15" s="2538"/>
      <c r="RHN15" s="2538"/>
      <c r="RHO15" s="2538"/>
      <c r="RHP15" s="2538"/>
      <c r="RHQ15" s="2538"/>
      <c r="RHR15" s="2538"/>
      <c r="RHS15" s="2538"/>
      <c r="RHT15" s="2538"/>
      <c r="RHU15" s="2538"/>
      <c r="RHV15" s="2538"/>
      <c r="RHW15" s="2538"/>
      <c r="RHX15" s="2538"/>
      <c r="RHY15" s="2538"/>
      <c r="RHZ15" s="2538"/>
      <c r="RIA15" s="2538"/>
      <c r="RIB15" s="2538"/>
      <c r="RIC15" s="2538"/>
      <c r="RID15" s="2538"/>
      <c r="RIE15" s="2538"/>
      <c r="RIF15" s="2538"/>
      <c r="RIG15" s="2538"/>
      <c r="RIH15" s="2538"/>
      <c r="RII15" s="2538"/>
      <c r="RIJ15" s="2538"/>
      <c r="RIK15" s="2538"/>
      <c r="RIL15" s="2538"/>
      <c r="RIM15" s="2538"/>
      <c r="RIN15" s="2538"/>
      <c r="RIO15" s="2538"/>
      <c r="RIP15" s="2538"/>
      <c r="RIQ15" s="2538"/>
      <c r="RIR15" s="2538"/>
      <c r="RIS15" s="2538"/>
      <c r="RIT15" s="2538"/>
      <c r="RIU15" s="2538"/>
      <c r="RIV15" s="2538"/>
      <c r="RIW15" s="2538"/>
      <c r="RIX15" s="2538"/>
      <c r="RIY15" s="2538"/>
      <c r="RIZ15" s="2538"/>
      <c r="RJA15" s="2538"/>
      <c r="RJB15" s="2538"/>
      <c r="RJC15" s="2538"/>
      <c r="RJD15" s="2538"/>
      <c r="RJE15" s="2538"/>
      <c r="RJF15" s="2538"/>
      <c r="RJG15" s="2538"/>
      <c r="RJH15" s="2538"/>
      <c r="RJI15" s="2538"/>
      <c r="RJJ15" s="2538"/>
      <c r="RJK15" s="2538"/>
      <c r="RJL15" s="2538"/>
      <c r="RJM15" s="2538"/>
      <c r="RJN15" s="2538"/>
      <c r="RJO15" s="2538"/>
      <c r="RJP15" s="2538"/>
      <c r="RJQ15" s="2538"/>
      <c r="RJR15" s="2538"/>
      <c r="RJS15" s="2538"/>
      <c r="RJT15" s="2538"/>
      <c r="RJU15" s="2538"/>
      <c r="RJV15" s="2538"/>
      <c r="RJW15" s="2538"/>
      <c r="RJX15" s="2538"/>
      <c r="RJY15" s="2538"/>
      <c r="RJZ15" s="2538"/>
      <c r="RKA15" s="2538"/>
      <c r="RKB15" s="2538"/>
      <c r="RKC15" s="2538"/>
      <c r="RKD15" s="2538"/>
      <c r="RKE15" s="2538"/>
      <c r="RKF15" s="2538"/>
      <c r="RKG15" s="2538"/>
      <c r="RKH15" s="2538"/>
      <c r="RKI15" s="2538"/>
      <c r="RKJ15" s="2538"/>
      <c r="RKK15" s="2538"/>
      <c r="RKL15" s="2538"/>
      <c r="RKM15" s="2538"/>
      <c r="RKN15" s="2538"/>
      <c r="RKO15" s="2538"/>
      <c r="RKP15" s="2538"/>
      <c r="RKQ15" s="2538"/>
      <c r="RKR15" s="2538"/>
      <c r="RKS15" s="2538"/>
      <c r="RKT15" s="2538"/>
      <c r="RKU15" s="2538"/>
      <c r="RKV15" s="2538"/>
      <c r="RKW15" s="2538"/>
      <c r="RKX15" s="2538"/>
      <c r="RKY15" s="2538"/>
      <c r="RKZ15" s="2538"/>
      <c r="RLA15" s="2538"/>
      <c r="RLB15" s="2538"/>
      <c r="RLC15" s="2538"/>
      <c r="RLD15" s="2538"/>
      <c r="RLE15" s="2538"/>
      <c r="RLF15" s="2538"/>
      <c r="RLG15" s="2538"/>
      <c r="RLH15" s="2538"/>
      <c r="RLI15" s="2538"/>
      <c r="RLJ15" s="2538"/>
      <c r="RLK15" s="2538"/>
      <c r="RLL15" s="2538"/>
      <c r="RLM15" s="2538"/>
      <c r="RLN15" s="2538"/>
      <c r="RLO15" s="2538"/>
      <c r="RLP15" s="2538"/>
      <c r="RLQ15" s="2538"/>
      <c r="RLR15" s="2538"/>
      <c r="RLS15" s="2538"/>
      <c r="RLT15" s="2538"/>
      <c r="RLU15" s="2538"/>
      <c r="RLV15" s="2538"/>
      <c r="RLW15" s="2538"/>
      <c r="RLX15" s="2538"/>
      <c r="RLY15" s="2538"/>
      <c r="RLZ15" s="2538"/>
      <c r="RMA15" s="2538"/>
      <c r="RMB15" s="2538"/>
      <c r="RMC15" s="2538"/>
      <c r="RMD15" s="2538"/>
      <c r="RME15" s="2538"/>
      <c r="RMF15" s="2538"/>
      <c r="RMG15" s="2538"/>
      <c r="RMH15" s="2538"/>
      <c r="RMI15" s="2538"/>
      <c r="RMJ15" s="2538"/>
      <c r="RMK15" s="2538"/>
      <c r="RML15" s="2538"/>
      <c r="RMM15" s="2538"/>
      <c r="RMN15" s="2538"/>
      <c r="RMO15" s="2538"/>
      <c r="RMP15" s="2538"/>
      <c r="RMQ15" s="2538"/>
      <c r="RMR15" s="2538"/>
      <c r="RMS15" s="2538"/>
      <c r="RMT15" s="2538"/>
      <c r="RMU15" s="2538"/>
      <c r="RMV15" s="2538"/>
      <c r="RMW15" s="2538"/>
      <c r="RMX15" s="2538"/>
      <c r="RMY15" s="2538"/>
      <c r="RMZ15" s="2538"/>
      <c r="RNA15" s="2538"/>
      <c r="RNB15" s="2538"/>
      <c r="RNC15" s="2538"/>
      <c r="RND15" s="2538"/>
      <c r="RNE15" s="2538"/>
      <c r="RNF15" s="2538"/>
      <c r="RNG15" s="2538"/>
      <c r="RNH15" s="2538"/>
      <c r="RNI15" s="2538"/>
      <c r="RNJ15" s="2538"/>
      <c r="RNK15" s="2538"/>
      <c r="RNL15" s="2538"/>
      <c r="RNM15" s="2538"/>
      <c r="RNN15" s="2538"/>
      <c r="RNO15" s="2538"/>
      <c r="RNP15" s="2538"/>
      <c r="RNQ15" s="2538"/>
      <c r="RNR15" s="2538"/>
      <c r="RNS15" s="2538"/>
      <c r="RNT15" s="2538"/>
      <c r="RNU15" s="2538"/>
      <c r="RNV15" s="2538"/>
      <c r="RNW15" s="2538"/>
      <c r="RNX15" s="2538"/>
      <c r="RNY15" s="2538"/>
      <c r="RNZ15" s="2538"/>
      <c r="ROA15" s="2538"/>
      <c r="ROB15" s="2538"/>
      <c r="ROC15" s="2538"/>
      <c r="ROD15" s="2538"/>
      <c r="ROE15" s="2538"/>
      <c r="ROF15" s="2538"/>
      <c r="ROG15" s="2538"/>
      <c r="ROH15" s="2538"/>
      <c r="ROI15" s="2538"/>
      <c r="ROJ15" s="2538"/>
      <c r="ROK15" s="2538"/>
      <c r="ROL15" s="2538"/>
      <c r="ROM15" s="2538"/>
      <c r="RON15" s="2538"/>
      <c r="ROO15" s="2538"/>
      <c r="ROP15" s="2538"/>
      <c r="ROQ15" s="2538"/>
      <c r="ROR15" s="2538"/>
      <c r="ROS15" s="2538"/>
      <c r="ROT15" s="2538"/>
      <c r="ROU15" s="2538"/>
      <c r="ROV15" s="2538"/>
      <c r="ROW15" s="2538"/>
      <c r="ROX15" s="2538"/>
      <c r="ROY15" s="2538"/>
      <c r="ROZ15" s="2538"/>
      <c r="RPA15" s="2538"/>
      <c r="RPB15" s="2538"/>
      <c r="RPC15" s="2538"/>
      <c r="RPD15" s="2538"/>
      <c r="RPE15" s="2538"/>
      <c r="RPF15" s="2538"/>
      <c r="RPG15" s="2538"/>
      <c r="RPH15" s="2538"/>
      <c r="RPI15" s="2538"/>
      <c r="RPJ15" s="2538"/>
      <c r="RPK15" s="2538"/>
      <c r="RPL15" s="2538"/>
      <c r="RPM15" s="2538"/>
      <c r="RPN15" s="2538"/>
      <c r="RPO15" s="2538"/>
      <c r="RPP15" s="2538"/>
      <c r="RPQ15" s="2538"/>
      <c r="RPR15" s="2538"/>
      <c r="RPS15" s="2538"/>
      <c r="RPT15" s="2538"/>
      <c r="RPU15" s="2538"/>
      <c r="RPV15" s="2538"/>
      <c r="RPW15" s="2538"/>
      <c r="RPX15" s="2538"/>
      <c r="RPY15" s="2538"/>
      <c r="RPZ15" s="2538"/>
      <c r="RQA15" s="2538"/>
      <c r="RQB15" s="2538"/>
      <c r="RQC15" s="2538"/>
      <c r="RQD15" s="2538"/>
      <c r="RQE15" s="2538"/>
      <c r="RQF15" s="2538"/>
      <c r="RQG15" s="2538"/>
      <c r="RQH15" s="2538"/>
      <c r="RQI15" s="2538"/>
      <c r="RQJ15" s="2538"/>
      <c r="RQK15" s="2538"/>
      <c r="RQL15" s="2538"/>
      <c r="RQM15" s="2538"/>
      <c r="RQN15" s="2538"/>
      <c r="RQO15" s="2538"/>
      <c r="RQP15" s="2538"/>
      <c r="RQQ15" s="2538"/>
      <c r="RQR15" s="2538"/>
      <c r="RQS15" s="2538"/>
      <c r="RQT15" s="2538"/>
      <c r="RQU15" s="2538"/>
      <c r="RQV15" s="2538"/>
      <c r="RQW15" s="2538"/>
      <c r="RQX15" s="2538"/>
      <c r="RQY15" s="2538"/>
      <c r="RQZ15" s="2538"/>
      <c r="RRA15" s="2538"/>
      <c r="RRB15" s="2538"/>
      <c r="RRC15" s="2538"/>
      <c r="RRD15" s="2538"/>
      <c r="RRE15" s="2538"/>
      <c r="RRF15" s="2538"/>
      <c r="RRG15" s="2538"/>
      <c r="RRH15" s="2538"/>
      <c r="RRI15" s="2538"/>
      <c r="RRJ15" s="2538"/>
      <c r="RRK15" s="2538"/>
      <c r="RRL15" s="2538"/>
      <c r="RRM15" s="2538"/>
      <c r="RRN15" s="2538"/>
      <c r="RRO15" s="2538"/>
      <c r="RRP15" s="2538"/>
      <c r="RRQ15" s="2538"/>
      <c r="RRR15" s="2538"/>
      <c r="RRS15" s="2538"/>
      <c r="RRT15" s="2538"/>
      <c r="RRU15" s="2538"/>
      <c r="RRV15" s="2538"/>
      <c r="RRW15" s="2538"/>
      <c r="RRX15" s="2538"/>
      <c r="RRY15" s="2538"/>
      <c r="RRZ15" s="2538"/>
      <c r="RSA15" s="2538"/>
      <c r="RSB15" s="2538"/>
      <c r="RSC15" s="2538"/>
      <c r="RSD15" s="2538"/>
      <c r="RSE15" s="2538"/>
      <c r="RSF15" s="2538"/>
      <c r="RSG15" s="2538"/>
      <c r="RSH15" s="2538"/>
      <c r="RSI15" s="2538"/>
      <c r="RSJ15" s="2538"/>
      <c r="RSK15" s="2538"/>
      <c r="RSL15" s="2538"/>
      <c r="RSM15" s="2538"/>
      <c r="RSN15" s="2538"/>
      <c r="RSO15" s="2538"/>
      <c r="RSP15" s="2538"/>
      <c r="RSQ15" s="2538"/>
      <c r="RSR15" s="2538"/>
      <c r="RSS15" s="2538"/>
      <c r="RST15" s="2538"/>
      <c r="RSU15" s="2538"/>
      <c r="RSV15" s="2538"/>
      <c r="RSW15" s="2538"/>
      <c r="RSX15" s="2538"/>
      <c r="RSY15" s="2538"/>
      <c r="RSZ15" s="2538"/>
      <c r="RTA15" s="2538"/>
      <c r="RTB15" s="2538"/>
      <c r="RTC15" s="2538"/>
      <c r="RTD15" s="2538"/>
      <c r="RTE15" s="2538"/>
      <c r="RTF15" s="2538"/>
      <c r="RTG15" s="2538"/>
      <c r="RTH15" s="2538"/>
      <c r="RTI15" s="2538"/>
      <c r="RTJ15" s="2538"/>
      <c r="RTK15" s="2538"/>
      <c r="RTL15" s="2538"/>
      <c r="RTM15" s="2538"/>
      <c r="RTN15" s="2538"/>
      <c r="RTO15" s="2538"/>
      <c r="RTP15" s="2538"/>
      <c r="RTQ15" s="2538"/>
      <c r="RTR15" s="2538"/>
      <c r="RTS15" s="2538"/>
      <c r="RTT15" s="2538"/>
      <c r="RTU15" s="2538"/>
      <c r="RTV15" s="2538"/>
      <c r="RTW15" s="2538"/>
      <c r="RTX15" s="2538"/>
      <c r="RTY15" s="2538"/>
      <c r="RTZ15" s="2538"/>
      <c r="RUA15" s="2538"/>
      <c r="RUB15" s="2538"/>
      <c r="RUC15" s="2538"/>
      <c r="RUD15" s="2538"/>
      <c r="RUE15" s="2538"/>
      <c r="RUF15" s="2538"/>
      <c r="RUG15" s="2538"/>
      <c r="RUH15" s="2538"/>
      <c r="RUI15" s="2538"/>
      <c r="RUJ15" s="2538"/>
      <c r="RUK15" s="2538"/>
      <c r="RUL15" s="2538"/>
      <c r="RUM15" s="2538"/>
      <c r="RUN15" s="2538"/>
      <c r="RUO15" s="2538"/>
      <c r="RUP15" s="2538"/>
      <c r="RUQ15" s="2538"/>
      <c r="RUR15" s="2538"/>
      <c r="RUS15" s="2538"/>
      <c r="RUT15" s="2538"/>
      <c r="RUU15" s="2538"/>
      <c r="RUV15" s="2538"/>
      <c r="RUW15" s="2538"/>
      <c r="RUX15" s="2538"/>
      <c r="RUY15" s="2538"/>
      <c r="RUZ15" s="2538"/>
      <c r="RVA15" s="2538"/>
      <c r="RVB15" s="2538"/>
      <c r="RVC15" s="2538"/>
      <c r="RVD15" s="2538"/>
      <c r="RVE15" s="2538"/>
      <c r="RVF15" s="2538"/>
      <c r="RVG15" s="2538"/>
      <c r="RVH15" s="2538"/>
      <c r="RVI15" s="2538"/>
      <c r="RVJ15" s="2538"/>
      <c r="RVK15" s="2538"/>
      <c r="RVL15" s="2538"/>
      <c r="RVM15" s="2538"/>
      <c r="RVN15" s="2538"/>
      <c r="RVO15" s="2538"/>
      <c r="RVP15" s="2538"/>
      <c r="RVQ15" s="2538"/>
      <c r="RVR15" s="2538"/>
      <c r="RVS15" s="2538"/>
      <c r="RVT15" s="2538"/>
      <c r="RVU15" s="2538"/>
      <c r="RVV15" s="2538"/>
      <c r="RVW15" s="2538"/>
      <c r="RVX15" s="2538"/>
      <c r="RVY15" s="2538"/>
      <c r="RVZ15" s="2538"/>
      <c r="RWA15" s="2538"/>
      <c r="RWB15" s="2538"/>
      <c r="RWC15" s="2538"/>
      <c r="RWD15" s="2538"/>
      <c r="RWE15" s="2538"/>
      <c r="RWF15" s="2538"/>
      <c r="RWG15" s="2538"/>
      <c r="RWH15" s="2538"/>
      <c r="RWI15" s="2538"/>
      <c r="RWJ15" s="2538"/>
      <c r="RWK15" s="2538"/>
      <c r="RWL15" s="2538"/>
      <c r="RWM15" s="2538"/>
      <c r="RWN15" s="2538"/>
      <c r="RWO15" s="2538"/>
      <c r="RWP15" s="2538"/>
      <c r="RWQ15" s="2538"/>
      <c r="RWR15" s="2538"/>
      <c r="RWS15" s="2538"/>
      <c r="RWT15" s="2538"/>
      <c r="RWU15" s="2538"/>
      <c r="RWV15" s="2538"/>
      <c r="RWW15" s="2538"/>
      <c r="RWX15" s="2538"/>
      <c r="RWY15" s="2538"/>
      <c r="RWZ15" s="2538"/>
      <c r="RXA15" s="2538"/>
      <c r="RXB15" s="2538"/>
      <c r="RXC15" s="2538"/>
      <c r="RXD15" s="2538"/>
      <c r="RXE15" s="2538"/>
      <c r="RXF15" s="2538"/>
      <c r="RXG15" s="2538"/>
      <c r="RXH15" s="2538"/>
      <c r="RXI15" s="2538"/>
      <c r="RXJ15" s="2538"/>
      <c r="RXK15" s="2538"/>
      <c r="RXL15" s="2538"/>
      <c r="RXM15" s="2538"/>
      <c r="RXN15" s="2538"/>
      <c r="RXO15" s="2538"/>
      <c r="RXP15" s="2538"/>
      <c r="RXQ15" s="2538"/>
      <c r="RXR15" s="2538"/>
      <c r="RXS15" s="2538"/>
      <c r="RXT15" s="2538"/>
      <c r="RXU15" s="2538"/>
      <c r="RXV15" s="2538"/>
      <c r="RXW15" s="2538"/>
      <c r="RXX15" s="2538"/>
      <c r="RXY15" s="2538"/>
      <c r="RXZ15" s="2538"/>
      <c r="RYA15" s="2538"/>
      <c r="RYB15" s="2538"/>
      <c r="RYC15" s="2538"/>
      <c r="RYD15" s="2538"/>
      <c r="RYE15" s="2538"/>
      <c r="RYF15" s="2538"/>
      <c r="RYG15" s="2538"/>
      <c r="RYH15" s="2538"/>
      <c r="RYI15" s="2538"/>
      <c r="RYJ15" s="2538"/>
      <c r="RYK15" s="2538"/>
      <c r="RYL15" s="2538"/>
      <c r="RYM15" s="2538"/>
      <c r="RYN15" s="2538"/>
      <c r="RYO15" s="2538"/>
      <c r="RYP15" s="2538"/>
      <c r="RYQ15" s="2538"/>
      <c r="RYR15" s="2538"/>
      <c r="RYS15" s="2538"/>
      <c r="RYT15" s="2538"/>
      <c r="RYU15" s="2538"/>
      <c r="RYV15" s="2538"/>
      <c r="RYW15" s="2538"/>
      <c r="RYX15" s="2538"/>
      <c r="RYY15" s="2538"/>
      <c r="RYZ15" s="2538"/>
      <c r="RZA15" s="2538"/>
      <c r="RZB15" s="2538"/>
      <c r="RZC15" s="2538"/>
      <c r="RZD15" s="2538"/>
      <c r="RZE15" s="2538"/>
      <c r="RZF15" s="2538"/>
      <c r="RZG15" s="2538"/>
      <c r="RZH15" s="2538"/>
      <c r="RZI15" s="2538"/>
      <c r="RZJ15" s="2538"/>
      <c r="RZK15" s="2538"/>
      <c r="RZL15" s="2538"/>
      <c r="RZM15" s="2538"/>
      <c r="RZN15" s="2538"/>
      <c r="RZO15" s="2538"/>
      <c r="RZP15" s="2538"/>
      <c r="RZQ15" s="2538"/>
      <c r="RZR15" s="2538"/>
      <c r="RZS15" s="2538"/>
      <c r="RZT15" s="2538"/>
      <c r="RZU15" s="2538"/>
      <c r="RZV15" s="2538"/>
      <c r="RZW15" s="2538"/>
      <c r="RZX15" s="2538"/>
      <c r="RZY15" s="2538"/>
      <c r="RZZ15" s="2538"/>
      <c r="SAA15" s="2538"/>
      <c r="SAB15" s="2538"/>
      <c r="SAC15" s="2538"/>
      <c r="SAD15" s="2538"/>
      <c r="SAE15" s="2538"/>
      <c r="SAF15" s="2538"/>
      <c r="SAG15" s="2538"/>
      <c r="SAH15" s="2538"/>
      <c r="SAI15" s="2538"/>
      <c r="SAJ15" s="2538"/>
      <c r="SAK15" s="2538"/>
      <c r="SAL15" s="2538"/>
      <c r="SAM15" s="2538"/>
      <c r="SAN15" s="2538"/>
      <c r="SAO15" s="2538"/>
      <c r="SAP15" s="2538"/>
      <c r="SAQ15" s="2538"/>
      <c r="SAR15" s="2538"/>
      <c r="SAS15" s="2538"/>
      <c r="SAT15" s="2538"/>
      <c r="SAU15" s="2538"/>
      <c r="SAV15" s="2538"/>
      <c r="SAW15" s="2538"/>
      <c r="SAX15" s="2538"/>
      <c r="SAY15" s="2538"/>
      <c r="SAZ15" s="2538"/>
      <c r="SBA15" s="2538"/>
      <c r="SBB15" s="2538"/>
      <c r="SBC15" s="2538"/>
      <c r="SBD15" s="2538"/>
      <c r="SBE15" s="2538"/>
      <c r="SBF15" s="2538"/>
      <c r="SBG15" s="2538"/>
      <c r="SBH15" s="2538"/>
      <c r="SBI15" s="2538"/>
      <c r="SBJ15" s="2538"/>
      <c r="SBK15" s="2538"/>
      <c r="SBL15" s="2538"/>
      <c r="SBM15" s="2538"/>
      <c r="SBN15" s="2538"/>
      <c r="SBO15" s="2538"/>
      <c r="SBP15" s="2538"/>
      <c r="SBQ15" s="2538"/>
      <c r="SBR15" s="2538"/>
      <c r="SBS15" s="2538"/>
      <c r="SBT15" s="2538"/>
      <c r="SBU15" s="2538"/>
      <c r="SBV15" s="2538"/>
      <c r="SBW15" s="2538"/>
      <c r="SBX15" s="2538"/>
      <c r="SBY15" s="2538"/>
      <c r="SBZ15" s="2538"/>
      <c r="SCA15" s="2538"/>
      <c r="SCB15" s="2538"/>
      <c r="SCC15" s="2538"/>
      <c r="SCD15" s="2538"/>
      <c r="SCE15" s="2538"/>
      <c r="SCF15" s="2538"/>
      <c r="SCG15" s="2538"/>
      <c r="SCH15" s="2538"/>
      <c r="SCI15" s="2538"/>
      <c r="SCJ15" s="2538"/>
      <c r="SCK15" s="2538"/>
      <c r="SCL15" s="2538"/>
      <c r="SCM15" s="2538"/>
      <c r="SCN15" s="2538"/>
      <c r="SCO15" s="2538"/>
      <c r="SCP15" s="2538"/>
      <c r="SCQ15" s="2538"/>
      <c r="SCR15" s="2538"/>
      <c r="SCS15" s="2538"/>
      <c r="SCT15" s="2538"/>
      <c r="SCU15" s="2538"/>
      <c r="SCV15" s="2538"/>
      <c r="SCW15" s="2538"/>
      <c r="SCX15" s="2538"/>
      <c r="SCY15" s="2538"/>
      <c r="SCZ15" s="2538"/>
      <c r="SDA15" s="2538"/>
      <c r="SDB15" s="2538"/>
      <c r="SDC15" s="2538"/>
      <c r="SDD15" s="2538"/>
      <c r="SDE15" s="2538"/>
      <c r="SDF15" s="2538"/>
      <c r="SDG15" s="2538"/>
      <c r="SDH15" s="2538"/>
      <c r="SDI15" s="2538"/>
      <c r="SDJ15" s="2538"/>
      <c r="SDK15" s="2538"/>
      <c r="SDL15" s="2538"/>
      <c r="SDM15" s="2538"/>
      <c r="SDN15" s="2538"/>
      <c r="SDO15" s="2538"/>
      <c r="SDP15" s="2538"/>
      <c r="SDQ15" s="2538"/>
      <c r="SDR15" s="2538"/>
      <c r="SDS15" s="2538"/>
      <c r="SDT15" s="2538"/>
      <c r="SDU15" s="2538"/>
      <c r="SDV15" s="2538"/>
      <c r="SDW15" s="2538"/>
      <c r="SDX15" s="2538"/>
      <c r="SDY15" s="2538"/>
      <c r="SDZ15" s="2538"/>
      <c r="SEA15" s="2538"/>
      <c r="SEB15" s="2538"/>
      <c r="SEC15" s="2538"/>
      <c r="SED15" s="2538"/>
      <c r="SEE15" s="2538"/>
      <c r="SEF15" s="2538"/>
      <c r="SEG15" s="2538"/>
      <c r="SEH15" s="2538"/>
      <c r="SEI15" s="2538"/>
      <c r="SEJ15" s="2538"/>
      <c r="SEK15" s="2538"/>
      <c r="SEL15" s="2538"/>
      <c r="SEM15" s="2538"/>
      <c r="SEN15" s="2538"/>
      <c r="SEO15" s="2538"/>
      <c r="SEP15" s="2538"/>
      <c r="SEQ15" s="2538"/>
      <c r="SER15" s="2538"/>
      <c r="SES15" s="2538"/>
      <c r="SET15" s="2538"/>
      <c r="SEU15" s="2538"/>
      <c r="SEV15" s="2538"/>
      <c r="SEW15" s="2538"/>
      <c r="SEX15" s="2538"/>
      <c r="SEY15" s="2538"/>
      <c r="SEZ15" s="2538"/>
      <c r="SFA15" s="2538"/>
      <c r="SFB15" s="2538"/>
      <c r="SFC15" s="2538"/>
      <c r="SFD15" s="2538"/>
      <c r="SFE15" s="2538"/>
      <c r="SFF15" s="2538"/>
      <c r="SFG15" s="2538"/>
      <c r="SFH15" s="2538"/>
      <c r="SFI15" s="2538"/>
      <c r="SFJ15" s="2538"/>
      <c r="SFK15" s="2538"/>
      <c r="SFL15" s="2538"/>
      <c r="SFM15" s="2538"/>
      <c r="SFN15" s="2538"/>
      <c r="SFO15" s="2538"/>
      <c r="SFP15" s="2538"/>
      <c r="SFQ15" s="2538"/>
      <c r="SFR15" s="2538"/>
      <c r="SFS15" s="2538"/>
      <c r="SFT15" s="2538"/>
      <c r="SFU15" s="2538"/>
      <c r="SFV15" s="2538"/>
      <c r="SFW15" s="2538"/>
      <c r="SFX15" s="2538"/>
      <c r="SFY15" s="2538"/>
      <c r="SFZ15" s="2538"/>
      <c r="SGA15" s="2538"/>
      <c r="SGB15" s="2538"/>
      <c r="SGC15" s="2538"/>
      <c r="SGD15" s="2538"/>
      <c r="SGE15" s="2538"/>
      <c r="SGF15" s="2538"/>
      <c r="SGG15" s="2538"/>
      <c r="SGH15" s="2538"/>
      <c r="SGI15" s="2538"/>
      <c r="SGJ15" s="2538"/>
      <c r="SGK15" s="2538"/>
      <c r="SGL15" s="2538"/>
      <c r="SGM15" s="2538"/>
      <c r="SGN15" s="2538"/>
      <c r="SGO15" s="2538"/>
      <c r="SGP15" s="2538"/>
      <c r="SGQ15" s="2538"/>
      <c r="SGR15" s="2538"/>
      <c r="SGS15" s="2538"/>
      <c r="SGT15" s="2538"/>
      <c r="SGU15" s="2538"/>
      <c r="SGV15" s="2538"/>
      <c r="SGW15" s="2538"/>
      <c r="SGX15" s="2538"/>
      <c r="SGY15" s="2538"/>
      <c r="SGZ15" s="2538"/>
      <c r="SHA15" s="2538"/>
      <c r="SHB15" s="2538"/>
      <c r="SHC15" s="2538"/>
      <c r="SHD15" s="2538"/>
      <c r="SHE15" s="2538"/>
      <c r="SHF15" s="2538"/>
      <c r="SHG15" s="2538"/>
      <c r="SHH15" s="2538"/>
      <c r="SHI15" s="2538"/>
      <c r="SHJ15" s="2538"/>
      <c r="SHK15" s="2538"/>
      <c r="SHL15" s="2538"/>
      <c r="SHM15" s="2538"/>
      <c r="SHN15" s="2538"/>
      <c r="SHO15" s="2538"/>
      <c r="SHP15" s="2538"/>
      <c r="SHQ15" s="2538"/>
      <c r="SHR15" s="2538"/>
      <c r="SHS15" s="2538"/>
      <c r="SHT15" s="2538"/>
      <c r="SHU15" s="2538"/>
      <c r="SHV15" s="2538"/>
      <c r="SHW15" s="2538"/>
      <c r="SHX15" s="2538"/>
      <c r="SHY15" s="2538"/>
      <c r="SHZ15" s="2538"/>
      <c r="SIA15" s="2538"/>
      <c r="SIB15" s="2538"/>
      <c r="SIC15" s="2538"/>
      <c r="SID15" s="2538"/>
      <c r="SIE15" s="2538"/>
      <c r="SIF15" s="2538"/>
      <c r="SIG15" s="2538"/>
      <c r="SIH15" s="2538"/>
      <c r="SII15" s="2538"/>
      <c r="SIJ15" s="2538"/>
      <c r="SIK15" s="2538"/>
      <c r="SIL15" s="2538"/>
      <c r="SIM15" s="2538"/>
      <c r="SIN15" s="2538"/>
      <c r="SIO15" s="2538"/>
      <c r="SIP15" s="2538"/>
      <c r="SIQ15" s="2538"/>
      <c r="SIR15" s="2538"/>
      <c r="SIS15" s="2538"/>
      <c r="SIT15" s="2538"/>
      <c r="SIU15" s="2538"/>
      <c r="SIV15" s="2538"/>
      <c r="SIW15" s="2538"/>
      <c r="SIX15" s="2538"/>
      <c r="SIY15" s="2538"/>
      <c r="SIZ15" s="2538"/>
      <c r="SJA15" s="2538"/>
      <c r="SJB15" s="2538"/>
      <c r="SJC15" s="2538"/>
      <c r="SJD15" s="2538"/>
      <c r="SJE15" s="2538"/>
      <c r="SJF15" s="2538"/>
      <c r="SJG15" s="2538"/>
      <c r="SJH15" s="2538"/>
      <c r="SJI15" s="2538"/>
      <c r="SJJ15" s="2538"/>
      <c r="SJK15" s="2538"/>
      <c r="SJL15" s="2538"/>
      <c r="SJM15" s="2538"/>
      <c r="SJN15" s="2538"/>
      <c r="SJO15" s="2538"/>
      <c r="SJP15" s="2538"/>
      <c r="SJQ15" s="2538"/>
      <c r="SJR15" s="2538"/>
      <c r="SJS15" s="2538"/>
      <c r="SJT15" s="2538"/>
      <c r="SJU15" s="2538"/>
      <c r="SJV15" s="2538"/>
      <c r="SJW15" s="2538"/>
      <c r="SJX15" s="2538"/>
      <c r="SJY15" s="2538"/>
      <c r="SJZ15" s="2538"/>
      <c r="SKA15" s="2538"/>
      <c r="SKB15" s="2538"/>
      <c r="SKC15" s="2538"/>
      <c r="SKD15" s="2538"/>
      <c r="SKE15" s="2538"/>
      <c r="SKF15" s="2538"/>
      <c r="SKG15" s="2538"/>
      <c r="SKH15" s="2538"/>
      <c r="SKI15" s="2538"/>
      <c r="SKJ15" s="2538"/>
      <c r="SKK15" s="2538"/>
      <c r="SKL15" s="2538"/>
      <c r="SKM15" s="2538"/>
      <c r="SKN15" s="2538"/>
      <c r="SKO15" s="2538"/>
      <c r="SKP15" s="2538"/>
      <c r="SKQ15" s="2538"/>
      <c r="SKR15" s="2538"/>
      <c r="SKS15" s="2538"/>
      <c r="SKT15" s="2538"/>
      <c r="SKU15" s="2538"/>
      <c r="SKV15" s="2538"/>
      <c r="SKW15" s="2538"/>
      <c r="SKX15" s="2538"/>
      <c r="SKY15" s="2538"/>
      <c r="SKZ15" s="2538"/>
      <c r="SLA15" s="2538"/>
      <c r="SLB15" s="2538"/>
      <c r="SLC15" s="2538"/>
      <c r="SLD15" s="2538"/>
      <c r="SLE15" s="2538"/>
      <c r="SLF15" s="2538"/>
      <c r="SLG15" s="2538"/>
      <c r="SLH15" s="2538"/>
      <c r="SLI15" s="2538"/>
      <c r="SLJ15" s="2538"/>
      <c r="SLK15" s="2538"/>
      <c r="SLL15" s="2538"/>
      <c r="SLM15" s="2538"/>
      <c r="SLN15" s="2538"/>
      <c r="SLO15" s="2538"/>
      <c r="SLP15" s="2538"/>
      <c r="SLQ15" s="2538"/>
      <c r="SLR15" s="2538"/>
      <c r="SLS15" s="2538"/>
      <c r="SLT15" s="2538"/>
      <c r="SLU15" s="2538"/>
      <c r="SLV15" s="2538"/>
      <c r="SLW15" s="2538"/>
      <c r="SLX15" s="2538"/>
      <c r="SLY15" s="2538"/>
      <c r="SLZ15" s="2538"/>
      <c r="SMA15" s="2538"/>
      <c r="SMB15" s="2538"/>
      <c r="SMC15" s="2538"/>
      <c r="SMD15" s="2538"/>
      <c r="SME15" s="2538"/>
      <c r="SMF15" s="2538"/>
      <c r="SMG15" s="2538"/>
      <c r="SMH15" s="2538"/>
      <c r="SMI15" s="2538"/>
      <c r="SMJ15" s="2538"/>
      <c r="SMK15" s="2538"/>
      <c r="SML15" s="2538"/>
      <c r="SMM15" s="2538"/>
      <c r="SMN15" s="2538"/>
      <c r="SMO15" s="2538"/>
      <c r="SMP15" s="2538"/>
      <c r="SMQ15" s="2538"/>
      <c r="SMR15" s="2538"/>
      <c r="SMS15" s="2538"/>
      <c r="SMT15" s="2538"/>
      <c r="SMU15" s="2538"/>
      <c r="SMV15" s="2538"/>
      <c r="SMW15" s="2538"/>
      <c r="SMX15" s="2538"/>
      <c r="SMY15" s="2538"/>
      <c r="SMZ15" s="2538"/>
      <c r="SNA15" s="2538"/>
      <c r="SNB15" s="2538"/>
      <c r="SNC15" s="2538"/>
      <c r="SND15" s="2538"/>
      <c r="SNE15" s="2538"/>
      <c r="SNF15" s="2538"/>
      <c r="SNG15" s="2538"/>
      <c r="SNH15" s="2538"/>
      <c r="SNI15" s="2538"/>
      <c r="SNJ15" s="2538"/>
      <c r="SNK15" s="2538"/>
      <c r="SNL15" s="2538"/>
      <c r="SNM15" s="2538"/>
      <c r="SNN15" s="2538"/>
      <c r="SNO15" s="2538"/>
      <c r="SNP15" s="2538"/>
      <c r="SNQ15" s="2538"/>
      <c r="SNR15" s="2538"/>
      <c r="SNS15" s="2538"/>
      <c r="SNT15" s="2538"/>
      <c r="SNU15" s="2538"/>
      <c r="SNV15" s="2538"/>
      <c r="SNW15" s="2538"/>
      <c r="SNX15" s="2538"/>
      <c r="SNY15" s="2538"/>
      <c r="SNZ15" s="2538"/>
      <c r="SOA15" s="2538"/>
      <c r="SOB15" s="2538"/>
      <c r="SOC15" s="2538"/>
      <c r="SOD15" s="2538"/>
      <c r="SOE15" s="2538"/>
      <c r="SOF15" s="2538"/>
      <c r="SOG15" s="2538"/>
      <c r="SOH15" s="2538"/>
      <c r="SOI15" s="2538"/>
      <c r="SOJ15" s="2538"/>
      <c r="SOK15" s="2538"/>
      <c r="SOL15" s="2538"/>
      <c r="SOM15" s="2538"/>
      <c r="SON15" s="2538"/>
      <c r="SOO15" s="2538"/>
      <c r="SOP15" s="2538"/>
      <c r="SOQ15" s="2538"/>
      <c r="SOR15" s="2538"/>
      <c r="SOS15" s="2538"/>
      <c r="SOT15" s="2538"/>
      <c r="SOU15" s="2538"/>
      <c r="SOV15" s="2538"/>
      <c r="SOW15" s="2538"/>
      <c r="SOX15" s="2538"/>
      <c r="SOY15" s="2538"/>
      <c r="SOZ15" s="2538"/>
      <c r="SPA15" s="2538"/>
      <c r="SPB15" s="2538"/>
      <c r="SPC15" s="2538"/>
      <c r="SPD15" s="2538"/>
      <c r="SPE15" s="2538"/>
      <c r="SPF15" s="2538"/>
      <c r="SPG15" s="2538"/>
      <c r="SPH15" s="2538"/>
      <c r="SPI15" s="2538"/>
      <c r="SPJ15" s="2538"/>
      <c r="SPK15" s="2538"/>
      <c r="SPL15" s="2538"/>
      <c r="SPM15" s="2538"/>
      <c r="SPN15" s="2538"/>
      <c r="SPO15" s="2538"/>
      <c r="SPP15" s="2538"/>
      <c r="SPQ15" s="2538"/>
      <c r="SPR15" s="2538"/>
      <c r="SPS15" s="2538"/>
      <c r="SPT15" s="2538"/>
      <c r="SPU15" s="2538"/>
      <c r="SPV15" s="2538"/>
      <c r="SPW15" s="2538"/>
      <c r="SPX15" s="2538"/>
      <c r="SPY15" s="2538"/>
      <c r="SPZ15" s="2538"/>
      <c r="SQA15" s="2538"/>
      <c r="SQB15" s="2538"/>
      <c r="SQC15" s="2538"/>
      <c r="SQD15" s="2538"/>
      <c r="SQE15" s="2538"/>
      <c r="SQF15" s="2538"/>
      <c r="SQG15" s="2538"/>
      <c r="SQH15" s="2538"/>
      <c r="SQI15" s="2538"/>
      <c r="SQJ15" s="2538"/>
      <c r="SQK15" s="2538"/>
      <c r="SQL15" s="2538"/>
      <c r="SQM15" s="2538"/>
      <c r="SQN15" s="2538"/>
      <c r="SQO15" s="2538"/>
      <c r="SQP15" s="2538"/>
      <c r="SQQ15" s="2538"/>
      <c r="SQR15" s="2538"/>
      <c r="SQS15" s="2538"/>
      <c r="SQT15" s="2538"/>
      <c r="SQU15" s="2538"/>
      <c r="SQV15" s="2538"/>
      <c r="SQW15" s="2538"/>
      <c r="SQX15" s="2538"/>
      <c r="SQY15" s="2538"/>
      <c r="SQZ15" s="2538"/>
      <c r="SRA15" s="2538"/>
      <c r="SRB15" s="2538"/>
      <c r="SRC15" s="2538"/>
      <c r="SRD15" s="2538"/>
      <c r="SRE15" s="2538"/>
      <c r="SRF15" s="2538"/>
      <c r="SRG15" s="2538"/>
      <c r="SRH15" s="2538"/>
      <c r="SRI15" s="2538"/>
      <c r="SRJ15" s="2538"/>
      <c r="SRK15" s="2538"/>
      <c r="SRL15" s="2538"/>
      <c r="SRM15" s="2538"/>
      <c r="SRN15" s="2538"/>
      <c r="SRO15" s="2538"/>
      <c r="SRP15" s="2538"/>
      <c r="SRQ15" s="2538"/>
      <c r="SRR15" s="2538"/>
      <c r="SRS15" s="2538"/>
      <c r="SRT15" s="2538"/>
      <c r="SRU15" s="2538"/>
      <c r="SRV15" s="2538"/>
      <c r="SRW15" s="2538"/>
      <c r="SRX15" s="2538"/>
      <c r="SRY15" s="2538"/>
      <c r="SRZ15" s="2538"/>
      <c r="SSA15" s="2538"/>
      <c r="SSB15" s="2538"/>
      <c r="SSC15" s="2538"/>
      <c r="SSD15" s="2538"/>
      <c r="SSE15" s="2538"/>
      <c r="SSF15" s="2538"/>
      <c r="SSG15" s="2538"/>
      <c r="SSH15" s="2538"/>
      <c r="SSI15" s="2538"/>
      <c r="SSJ15" s="2538"/>
      <c r="SSK15" s="2538"/>
      <c r="SSL15" s="2538"/>
      <c r="SSM15" s="2538"/>
      <c r="SSN15" s="2538"/>
      <c r="SSO15" s="2538"/>
      <c r="SSP15" s="2538"/>
      <c r="SSQ15" s="2538"/>
      <c r="SSR15" s="2538"/>
      <c r="SSS15" s="2538"/>
      <c r="SST15" s="2538"/>
      <c r="SSU15" s="2538"/>
      <c r="SSV15" s="2538"/>
      <c r="SSW15" s="2538"/>
      <c r="SSX15" s="2538"/>
      <c r="SSY15" s="2538"/>
      <c r="SSZ15" s="2538"/>
      <c r="STA15" s="2538"/>
      <c r="STB15" s="2538"/>
      <c r="STC15" s="2538"/>
      <c r="STD15" s="2538"/>
      <c r="STE15" s="2538"/>
      <c r="STF15" s="2538"/>
      <c r="STG15" s="2538"/>
      <c r="STH15" s="2538"/>
      <c r="STI15" s="2538"/>
      <c r="STJ15" s="2538"/>
      <c r="STK15" s="2538"/>
      <c r="STL15" s="2538"/>
      <c r="STM15" s="2538"/>
      <c r="STN15" s="2538"/>
      <c r="STO15" s="2538"/>
      <c r="STP15" s="2538"/>
      <c r="STQ15" s="2538"/>
      <c r="STR15" s="2538"/>
      <c r="STS15" s="2538"/>
      <c r="STT15" s="2538"/>
      <c r="STU15" s="2538"/>
      <c r="STV15" s="2538"/>
      <c r="STW15" s="2538"/>
      <c r="STX15" s="2538"/>
      <c r="STY15" s="2538"/>
      <c r="STZ15" s="2538"/>
      <c r="SUA15" s="2538"/>
      <c r="SUB15" s="2538"/>
      <c r="SUC15" s="2538"/>
      <c r="SUD15" s="2538"/>
      <c r="SUE15" s="2538"/>
      <c r="SUF15" s="2538"/>
      <c r="SUG15" s="2538"/>
      <c r="SUH15" s="2538"/>
      <c r="SUI15" s="2538"/>
      <c r="SUJ15" s="2538"/>
      <c r="SUK15" s="2538"/>
      <c r="SUL15" s="2538"/>
      <c r="SUM15" s="2538"/>
      <c r="SUN15" s="2538"/>
      <c r="SUO15" s="2538"/>
      <c r="SUP15" s="2538"/>
      <c r="SUQ15" s="2538"/>
      <c r="SUR15" s="2538"/>
      <c r="SUS15" s="2538"/>
      <c r="SUT15" s="2538"/>
      <c r="SUU15" s="2538"/>
      <c r="SUV15" s="2538"/>
      <c r="SUW15" s="2538"/>
      <c r="SUX15" s="2538"/>
      <c r="SUY15" s="2538"/>
      <c r="SUZ15" s="2538"/>
      <c r="SVA15" s="2538"/>
      <c r="SVB15" s="2538"/>
      <c r="SVC15" s="2538"/>
      <c r="SVD15" s="2538"/>
      <c r="SVE15" s="2538"/>
      <c r="SVF15" s="2538"/>
      <c r="SVG15" s="2538"/>
      <c r="SVH15" s="2538"/>
      <c r="SVI15" s="2538"/>
      <c r="SVJ15" s="2538"/>
      <c r="SVK15" s="2538"/>
      <c r="SVL15" s="2538"/>
      <c r="SVM15" s="2538"/>
      <c r="SVN15" s="2538"/>
      <c r="SVO15" s="2538"/>
      <c r="SVP15" s="2538"/>
      <c r="SVQ15" s="2538"/>
      <c r="SVR15" s="2538"/>
      <c r="SVS15" s="2538"/>
      <c r="SVT15" s="2538"/>
      <c r="SVU15" s="2538"/>
      <c r="SVV15" s="2538"/>
      <c r="SVW15" s="2538"/>
      <c r="SVX15" s="2538"/>
      <c r="SVY15" s="2538"/>
      <c r="SVZ15" s="2538"/>
      <c r="SWA15" s="2538"/>
      <c r="SWB15" s="2538"/>
      <c r="SWC15" s="2538"/>
      <c r="SWD15" s="2538"/>
      <c r="SWE15" s="2538"/>
      <c r="SWF15" s="2538"/>
      <c r="SWG15" s="2538"/>
      <c r="SWH15" s="2538"/>
      <c r="SWI15" s="2538"/>
      <c r="SWJ15" s="2538"/>
      <c r="SWK15" s="2538"/>
      <c r="SWL15" s="2538"/>
      <c r="SWM15" s="2538"/>
      <c r="SWN15" s="2538"/>
      <c r="SWO15" s="2538"/>
      <c r="SWP15" s="2538"/>
      <c r="SWQ15" s="2538"/>
      <c r="SWR15" s="2538"/>
      <c r="SWS15" s="2538"/>
      <c r="SWT15" s="2538"/>
      <c r="SWU15" s="2538"/>
      <c r="SWV15" s="2538"/>
      <c r="SWW15" s="2538"/>
      <c r="SWX15" s="2538"/>
      <c r="SWY15" s="2538"/>
      <c r="SWZ15" s="2538"/>
      <c r="SXA15" s="2538"/>
      <c r="SXB15" s="2538"/>
      <c r="SXC15" s="2538"/>
      <c r="SXD15" s="2538"/>
      <c r="SXE15" s="2538"/>
      <c r="SXF15" s="2538"/>
      <c r="SXG15" s="2538"/>
      <c r="SXH15" s="2538"/>
      <c r="SXI15" s="2538"/>
      <c r="SXJ15" s="2538"/>
      <c r="SXK15" s="2538"/>
      <c r="SXL15" s="2538"/>
      <c r="SXM15" s="2538"/>
      <c r="SXN15" s="2538"/>
      <c r="SXO15" s="2538"/>
      <c r="SXP15" s="2538"/>
      <c r="SXQ15" s="2538"/>
      <c r="SXR15" s="2538"/>
      <c r="SXS15" s="2538"/>
      <c r="SXT15" s="2538"/>
      <c r="SXU15" s="2538"/>
      <c r="SXV15" s="2538"/>
      <c r="SXW15" s="2538"/>
      <c r="SXX15" s="2538"/>
      <c r="SXY15" s="2538"/>
      <c r="SXZ15" s="2538"/>
      <c r="SYA15" s="2538"/>
      <c r="SYB15" s="2538"/>
      <c r="SYC15" s="2538"/>
      <c r="SYD15" s="2538"/>
      <c r="SYE15" s="2538"/>
      <c r="SYF15" s="2538"/>
      <c r="SYG15" s="2538"/>
      <c r="SYH15" s="2538"/>
      <c r="SYI15" s="2538"/>
      <c r="SYJ15" s="2538"/>
      <c r="SYK15" s="2538"/>
      <c r="SYL15" s="2538"/>
      <c r="SYM15" s="2538"/>
      <c r="SYN15" s="2538"/>
      <c r="SYO15" s="2538"/>
      <c r="SYP15" s="2538"/>
      <c r="SYQ15" s="2538"/>
      <c r="SYR15" s="2538"/>
      <c r="SYS15" s="2538"/>
      <c r="SYT15" s="2538"/>
      <c r="SYU15" s="2538"/>
      <c r="SYV15" s="2538"/>
      <c r="SYW15" s="2538"/>
      <c r="SYX15" s="2538"/>
      <c r="SYY15" s="2538"/>
      <c r="SYZ15" s="2538"/>
      <c r="SZA15" s="2538"/>
      <c r="SZB15" s="2538"/>
      <c r="SZC15" s="2538"/>
      <c r="SZD15" s="2538"/>
      <c r="SZE15" s="2538"/>
      <c r="SZF15" s="2538"/>
      <c r="SZG15" s="2538"/>
      <c r="SZH15" s="2538"/>
      <c r="SZI15" s="2538"/>
      <c r="SZJ15" s="2538"/>
      <c r="SZK15" s="2538"/>
      <c r="SZL15" s="2538"/>
      <c r="SZM15" s="2538"/>
      <c r="SZN15" s="2538"/>
      <c r="SZO15" s="2538"/>
      <c r="SZP15" s="2538"/>
      <c r="SZQ15" s="2538"/>
      <c r="SZR15" s="2538"/>
      <c r="SZS15" s="2538"/>
      <c r="SZT15" s="2538"/>
      <c r="SZU15" s="2538"/>
      <c r="SZV15" s="2538"/>
      <c r="SZW15" s="2538"/>
      <c r="SZX15" s="2538"/>
      <c r="SZY15" s="2538"/>
      <c r="SZZ15" s="2538"/>
      <c r="TAA15" s="2538"/>
      <c r="TAB15" s="2538"/>
      <c r="TAC15" s="2538"/>
      <c r="TAD15" s="2538"/>
      <c r="TAE15" s="2538"/>
      <c r="TAF15" s="2538"/>
      <c r="TAG15" s="2538"/>
      <c r="TAH15" s="2538"/>
      <c r="TAI15" s="2538"/>
      <c r="TAJ15" s="2538"/>
      <c r="TAK15" s="2538"/>
      <c r="TAL15" s="2538"/>
      <c r="TAM15" s="2538"/>
      <c r="TAN15" s="2538"/>
      <c r="TAO15" s="2538"/>
      <c r="TAP15" s="2538"/>
      <c r="TAQ15" s="2538"/>
      <c r="TAR15" s="2538"/>
      <c r="TAS15" s="2538"/>
      <c r="TAT15" s="2538"/>
      <c r="TAU15" s="2538"/>
      <c r="TAV15" s="2538"/>
      <c r="TAW15" s="2538"/>
      <c r="TAX15" s="2538"/>
      <c r="TAY15" s="2538"/>
      <c r="TAZ15" s="2538"/>
      <c r="TBA15" s="2538"/>
      <c r="TBB15" s="2538"/>
      <c r="TBC15" s="2538"/>
      <c r="TBD15" s="2538"/>
      <c r="TBE15" s="2538"/>
      <c r="TBF15" s="2538"/>
      <c r="TBG15" s="2538"/>
      <c r="TBH15" s="2538"/>
      <c r="TBI15" s="2538"/>
      <c r="TBJ15" s="2538"/>
      <c r="TBK15" s="2538"/>
      <c r="TBL15" s="2538"/>
      <c r="TBM15" s="2538"/>
      <c r="TBN15" s="2538"/>
      <c r="TBO15" s="2538"/>
      <c r="TBP15" s="2538"/>
      <c r="TBQ15" s="2538"/>
      <c r="TBR15" s="2538"/>
      <c r="TBS15" s="2538"/>
      <c r="TBT15" s="2538"/>
      <c r="TBU15" s="2538"/>
      <c r="TBV15" s="2538"/>
      <c r="TBW15" s="2538"/>
      <c r="TBX15" s="2538"/>
      <c r="TBY15" s="2538"/>
      <c r="TBZ15" s="2538"/>
      <c r="TCA15" s="2538"/>
      <c r="TCB15" s="2538"/>
      <c r="TCC15" s="2538"/>
      <c r="TCD15" s="2538"/>
      <c r="TCE15" s="2538"/>
      <c r="TCF15" s="2538"/>
      <c r="TCG15" s="2538"/>
      <c r="TCH15" s="2538"/>
      <c r="TCI15" s="2538"/>
      <c r="TCJ15" s="2538"/>
      <c r="TCK15" s="2538"/>
      <c r="TCL15" s="2538"/>
      <c r="TCM15" s="2538"/>
      <c r="TCN15" s="2538"/>
      <c r="TCO15" s="2538"/>
      <c r="TCP15" s="2538"/>
      <c r="TCQ15" s="2538"/>
      <c r="TCR15" s="2538"/>
      <c r="TCS15" s="2538"/>
      <c r="TCT15" s="2538"/>
      <c r="TCU15" s="2538"/>
      <c r="TCV15" s="2538"/>
      <c r="TCW15" s="2538"/>
      <c r="TCX15" s="2538"/>
      <c r="TCY15" s="2538"/>
      <c r="TCZ15" s="2538"/>
      <c r="TDA15" s="2538"/>
      <c r="TDB15" s="2538"/>
      <c r="TDC15" s="2538"/>
      <c r="TDD15" s="2538"/>
      <c r="TDE15" s="2538"/>
      <c r="TDF15" s="2538"/>
      <c r="TDG15" s="2538"/>
      <c r="TDH15" s="2538"/>
      <c r="TDI15" s="2538"/>
      <c r="TDJ15" s="2538"/>
      <c r="TDK15" s="2538"/>
      <c r="TDL15" s="2538"/>
      <c r="TDM15" s="2538"/>
      <c r="TDN15" s="2538"/>
      <c r="TDO15" s="2538"/>
      <c r="TDP15" s="2538"/>
      <c r="TDQ15" s="2538"/>
      <c r="TDR15" s="2538"/>
      <c r="TDS15" s="2538"/>
      <c r="TDT15" s="2538"/>
      <c r="TDU15" s="2538"/>
      <c r="TDV15" s="2538"/>
      <c r="TDW15" s="2538"/>
      <c r="TDX15" s="2538"/>
      <c r="TDY15" s="2538"/>
      <c r="TDZ15" s="2538"/>
      <c r="TEA15" s="2538"/>
      <c r="TEB15" s="2538"/>
      <c r="TEC15" s="2538"/>
      <c r="TED15" s="2538"/>
      <c r="TEE15" s="2538"/>
      <c r="TEF15" s="2538"/>
      <c r="TEG15" s="2538"/>
      <c r="TEH15" s="2538"/>
      <c r="TEI15" s="2538"/>
      <c r="TEJ15" s="2538"/>
      <c r="TEK15" s="2538"/>
      <c r="TEL15" s="2538"/>
      <c r="TEM15" s="2538"/>
      <c r="TEN15" s="2538"/>
      <c r="TEO15" s="2538"/>
      <c r="TEP15" s="2538"/>
      <c r="TEQ15" s="2538"/>
      <c r="TER15" s="2538"/>
      <c r="TES15" s="2538"/>
      <c r="TET15" s="2538"/>
      <c r="TEU15" s="2538"/>
      <c r="TEV15" s="2538"/>
      <c r="TEW15" s="2538"/>
      <c r="TEX15" s="2538"/>
      <c r="TEY15" s="2538"/>
      <c r="TEZ15" s="2538"/>
      <c r="TFA15" s="2538"/>
      <c r="TFB15" s="2538"/>
      <c r="TFC15" s="2538"/>
      <c r="TFD15" s="2538"/>
      <c r="TFE15" s="2538"/>
      <c r="TFF15" s="2538"/>
      <c r="TFG15" s="2538"/>
      <c r="TFH15" s="2538"/>
      <c r="TFI15" s="2538"/>
      <c r="TFJ15" s="2538"/>
      <c r="TFK15" s="2538"/>
      <c r="TFL15" s="2538"/>
      <c r="TFM15" s="2538"/>
      <c r="TFN15" s="2538"/>
      <c r="TFO15" s="2538"/>
      <c r="TFP15" s="2538"/>
      <c r="TFQ15" s="2538"/>
      <c r="TFR15" s="2538"/>
      <c r="TFS15" s="2538"/>
      <c r="TFT15" s="2538"/>
      <c r="TFU15" s="2538"/>
      <c r="TFV15" s="2538"/>
      <c r="TFW15" s="2538"/>
      <c r="TFX15" s="2538"/>
      <c r="TFY15" s="2538"/>
      <c r="TFZ15" s="2538"/>
      <c r="TGA15" s="2538"/>
      <c r="TGB15" s="2538"/>
      <c r="TGC15" s="2538"/>
      <c r="TGD15" s="2538"/>
      <c r="TGE15" s="2538"/>
      <c r="TGF15" s="2538"/>
      <c r="TGG15" s="2538"/>
      <c r="TGH15" s="2538"/>
      <c r="TGI15" s="2538"/>
      <c r="TGJ15" s="2538"/>
      <c r="TGK15" s="2538"/>
      <c r="TGL15" s="2538"/>
      <c r="TGM15" s="2538"/>
      <c r="TGN15" s="2538"/>
      <c r="TGO15" s="2538"/>
      <c r="TGP15" s="2538"/>
      <c r="TGQ15" s="2538"/>
      <c r="TGR15" s="2538"/>
      <c r="TGS15" s="2538"/>
      <c r="TGT15" s="2538"/>
      <c r="TGU15" s="2538"/>
      <c r="TGV15" s="2538"/>
      <c r="TGW15" s="2538"/>
      <c r="TGX15" s="2538"/>
      <c r="TGY15" s="2538"/>
      <c r="TGZ15" s="2538"/>
      <c r="THA15" s="2538"/>
      <c r="THB15" s="2538"/>
      <c r="THC15" s="2538"/>
      <c r="THD15" s="2538"/>
      <c r="THE15" s="2538"/>
      <c r="THF15" s="2538"/>
      <c r="THG15" s="2538"/>
      <c r="THH15" s="2538"/>
      <c r="THI15" s="2538"/>
      <c r="THJ15" s="2538"/>
      <c r="THK15" s="2538"/>
      <c r="THL15" s="2538"/>
      <c r="THM15" s="2538"/>
      <c r="THN15" s="2538"/>
      <c r="THO15" s="2538"/>
      <c r="THP15" s="2538"/>
      <c r="THQ15" s="2538"/>
      <c r="THR15" s="2538"/>
      <c r="THS15" s="2538"/>
      <c r="THT15" s="2538"/>
      <c r="THU15" s="2538"/>
      <c r="THV15" s="2538"/>
      <c r="THW15" s="2538"/>
      <c r="THX15" s="2538"/>
      <c r="THY15" s="2538"/>
      <c r="THZ15" s="2538"/>
      <c r="TIA15" s="2538"/>
      <c r="TIB15" s="2538"/>
      <c r="TIC15" s="2538"/>
      <c r="TID15" s="2538"/>
      <c r="TIE15" s="2538"/>
      <c r="TIF15" s="2538"/>
      <c r="TIG15" s="2538"/>
      <c r="TIH15" s="2538"/>
      <c r="TII15" s="2538"/>
      <c r="TIJ15" s="2538"/>
      <c r="TIK15" s="2538"/>
      <c r="TIL15" s="2538"/>
      <c r="TIM15" s="2538"/>
      <c r="TIN15" s="2538"/>
      <c r="TIO15" s="2538"/>
      <c r="TIP15" s="2538"/>
      <c r="TIQ15" s="2538"/>
      <c r="TIR15" s="2538"/>
      <c r="TIS15" s="2538"/>
      <c r="TIT15" s="2538"/>
      <c r="TIU15" s="2538"/>
      <c r="TIV15" s="2538"/>
      <c r="TIW15" s="2538"/>
      <c r="TIX15" s="2538"/>
      <c r="TIY15" s="2538"/>
      <c r="TIZ15" s="2538"/>
      <c r="TJA15" s="2538"/>
      <c r="TJB15" s="2538"/>
      <c r="TJC15" s="2538"/>
      <c r="TJD15" s="2538"/>
      <c r="TJE15" s="2538"/>
      <c r="TJF15" s="2538"/>
      <c r="TJG15" s="2538"/>
      <c r="TJH15" s="2538"/>
      <c r="TJI15" s="2538"/>
      <c r="TJJ15" s="2538"/>
      <c r="TJK15" s="2538"/>
      <c r="TJL15" s="2538"/>
      <c r="TJM15" s="2538"/>
      <c r="TJN15" s="2538"/>
      <c r="TJO15" s="2538"/>
      <c r="TJP15" s="2538"/>
      <c r="TJQ15" s="2538"/>
      <c r="TJR15" s="2538"/>
      <c r="TJS15" s="2538"/>
      <c r="TJT15" s="2538"/>
      <c r="TJU15" s="2538"/>
      <c r="TJV15" s="2538"/>
      <c r="TJW15" s="2538"/>
      <c r="TJX15" s="2538"/>
      <c r="TJY15" s="2538"/>
      <c r="TJZ15" s="2538"/>
      <c r="TKA15" s="2538"/>
      <c r="TKB15" s="2538"/>
      <c r="TKC15" s="2538"/>
      <c r="TKD15" s="2538"/>
      <c r="TKE15" s="2538"/>
      <c r="TKF15" s="2538"/>
      <c r="TKG15" s="2538"/>
      <c r="TKH15" s="2538"/>
      <c r="TKI15" s="2538"/>
      <c r="TKJ15" s="2538"/>
      <c r="TKK15" s="2538"/>
      <c r="TKL15" s="2538"/>
      <c r="TKM15" s="2538"/>
      <c r="TKN15" s="2538"/>
      <c r="TKO15" s="2538"/>
      <c r="TKP15" s="2538"/>
      <c r="TKQ15" s="2538"/>
      <c r="TKR15" s="2538"/>
      <c r="TKS15" s="2538"/>
      <c r="TKT15" s="2538"/>
      <c r="TKU15" s="2538"/>
      <c r="TKV15" s="2538"/>
      <c r="TKW15" s="2538"/>
      <c r="TKX15" s="2538"/>
      <c r="TKY15" s="2538"/>
      <c r="TKZ15" s="2538"/>
      <c r="TLA15" s="2538"/>
      <c r="TLB15" s="2538"/>
      <c r="TLC15" s="2538"/>
      <c r="TLD15" s="2538"/>
      <c r="TLE15" s="2538"/>
      <c r="TLF15" s="2538"/>
      <c r="TLG15" s="2538"/>
      <c r="TLH15" s="2538"/>
      <c r="TLI15" s="2538"/>
      <c r="TLJ15" s="2538"/>
      <c r="TLK15" s="2538"/>
      <c r="TLL15" s="2538"/>
      <c r="TLM15" s="2538"/>
      <c r="TLN15" s="2538"/>
      <c r="TLO15" s="2538"/>
      <c r="TLP15" s="2538"/>
      <c r="TLQ15" s="2538"/>
      <c r="TLR15" s="2538"/>
      <c r="TLS15" s="2538"/>
      <c r="TLT15" s="2538"/>
      <c r="TLU15" s="2538"/>
      <c r="TLV15" s="2538"/>
      <c r="TLW15" s="2538"/>
      <c r="TLX15" s="2538"/>
      <c r="TLY15" s="2538"/>
      <c r="TLZ15" s="2538"/>
      <c r="TMA15" s="2538"/>
      <c r="TMB15" s="2538"/>
      <c r="TMC15" s="2538"/>
      <c r="TMD15" s="2538"/>
      <c r="TME15" s="2538"/>
      <c r="TMF15" s="2538"/>
      <c r="TMG15" s="2538"/>
      <c r="TMH15" s="2538"/>
      <c r="TMI15" s="2538"/>
      <c r="TMJ15" s="2538"/>
      <c r="TMK15" s="2538"/>
      <c r="TML15" s="2538"/>
      <c r="TMM15" s="2538"/>
      <c r="TMN15" s="2538"/>
      <c r="TMO15" s="2538"/>
      <c r="TMP15" s="2538"/>
      <c r="TMQ15" s="2538"/>
      <c r="TMR15" s="2538"/>
      <c r="TMS15" s="2538"/>
      <c r="TMT15" s="2538"/>
      <c r="TMU15" s="2538"/>
      <c r="TMV15" s="2538"/>
      <c r="TMW15" s="2538"/>
      <c r="TMX15" s="2538"/>
      <c r="TMY15" s="2538"/>
      <c r="TMZ15" s="2538"/>
      <c r="TNA15" s="2538"/>
      <c r="TNB15" s="2538"/>
      <c r="TNC15" s="2538"/>
      <c r="TND15" s="2538"/>
      <c r="TNE15" s="2538"/>
      <c r="TNF15" s="2538"/>
      <c r="TNG15" s="2538"/>
      <c r="TNH15" s="2538"/>
      <c r="TNI15" s="2538"/>
      <c r="TNJ15" s="2538"/>
      <c r="TNK15" s="2538"/>
      <c r="TNL15" s="2538"/>
      <c r="TNM15" s="2538"/>
      <c r="TNN15" s="2538"/>
      <c r="TNO15" s="2538"/>
      <c r="TNP15" s="2538"/>
      <c r="TNQ15" s="2538"/>
      <c r="TNR15" s="2538"/>
      <c r="TNS15" s="2538"/>
      <c r="TNT15" s="2538"/>
      <c r="TNU15" s="2538"/>
      <c r="TNV15" s="2538"/>
      <c r="TNW15" s="2538"/>
      <c r="TNX15" s="2538"/>
      <c r="TNY15" s="2538"/>
      <c r="TNZ15" s="2538"/>
      <c r="TOA15" s="2538"/>
      <c r="TOB15" s="2538"/>
      <c r="TOC15" s="2538"/>
      <c r="TOD15" s="2538"/>
      <c r="TOE15" s="2538"/>
      <c r="TOF15" s="2538"/>
      <c r="TOG15" s="2538"/>
      <c r="TOH15" s="2538"/>
      <c r="TOI15" s="2538"/>
      <c r="TOJ15" s="2538"/>
      <c r="TOK15" s="2538"/>
      <c r="TOL15" s="2538"/>
      <c r="TOM15" s="2538"/>
      <c r="TON15" s="2538"/>
      <c r="TOO15" s="2538"/>
      <c r="TOP15" s="2538"/>
      <c r="TOQ15" s="2538"/>
      <c r="TOR15" s="2538"/>
      <c r="TOS15" s="2538"/>
      <c r="TOT15" s="2538"/>
      <c r="TOU15" s="2538"/>
      <c r="TOV15" s="2538"/>
      <c r="TOW15" s="2538"/>
      <c r="TOX15" s="2538"/>
      <c r="TOY15" s="2538"/>
      <c r="TOZ15" s="2538"/>
      <c r="TPA15" s="2538"/>
      <c r="TPB15" s="2538"/>
      <c r="TPC15" s="2538"/>
      <c r="TPD15" s="2538"/>
      <c r="TPE15" s="2538"/>
      <c r="TPF15" s="2538"/>
      <c r="TPG15" s="2538"/>
      <c r="TPH15" s="2538"/>
      <c r="TPI15" s="2538"/>
      <c r="TPJ15" s="2538"/>
      <c r="TPK15" s="2538"/>
      <c r="TPL15" s="2538"/>
      <c r="TPM15" s="2538"/>
      <c r="TPN15" s="2538"/>
      <c r="TPO15" s="2538"/>
      <c r="TPP15" s="2538"/>
      <c r="TPQ15" s="2538"/>
      <c r="TPR15" s="2538"/>
      <c r="TPS15" s="2538"/>
      <c r="TPT15" s="2538"/>
      <c r="TPU15" s="2538"/>
      <c r="TPV15" s="2538"/>
      <c r="TPW15" s="2538"/>
      <c r="TPX15" s="2538"/>
      <c r="TPY15" s="2538"/>
      <c r="TPZ15" s="2538"/>
      <c r="TQA15" s="2538"/>
      <c r="TQB15" s="2538"/>
      <c r="TQC15" s="2538"/>
      <c r="TQD15" s="2538"/>
      <c r="TQE15" s="2538"/>
      <c r="TQF15" s="2538"/>
      <c r="TQG15" s="2538"/>
      <c r="TQH15" s="2538"/>
      <c r="TQI15" s="2538"/>
      <c r="TQJ15" s="2538"/>
      <c r="TQK15" s="2538"/>
      <c r="TQL15" s="2538"/>
      <c r="TQM15" s="2538"/>
      <c r="TQN15" s="2538"/>
      <c r="TQO15" s="2538"/>
      <c r="TQP15" s="2538"/>
      <c r="TQQ15" s="2538"/>
      <c r="TQR15" s="2538"/>
      <c r="TQS15" s="2538"/>
      <c r="TQT15" s="2538"/>
      <c r="TQU15" s="2538"/>
      <c r="TQV15" s="2538"/>
      <c r="TQW15" s="2538"/>
      <c r="TQX15" s="2538"/>
      <c r="TQY15" s="2538"/>
      <c r="TQZ15" s="2538"/>
      <c r="TRA15" s="2538"/>
      <c r="TRB15" s="2538"/>
      <c r="TRC15" s="2538"/>
      <c r="TRD15" s="2538"/>
      <c r="TRE15" s="2538"/>
      <c r="TRF15" s="2538"/>
      <c r="TRG15" s="2538"/>
      <c r="TRH15" s="2538"/>
      <c r="TRI15" s="2538"/>
      <c r="TRJ15" s="2538"/>
      <c r="TRK15" s="2538"/>
      <c r="TRL15" s="2538"/>
      <c r="TRM15" s="2538"/>
      <c r="TRN15" s="2538"/>
      <c r="TRO15" s="2538"/>
      <c r="TRP15" s="2538"/>
      <c r="TRQ15" s="2538"/>
      <c r="TRR15" s="2538"/>
      <c r="TRS15" s="2538"/>
      <c r="TRT15" s="2538"/>
      <c r="TRU15" s="2538"/>
      <c r="TRV15" s="2538"/>
      <c r="TRW15" s="2538"/>
      <c r="TRX15" s="2538"/>
      <c r="TRY15" s="2538"/>
      <c r="TRZ15" s="2538"/>
      <c r="TSA15" s="2538"/>
      <c r="TSB15" s="2538"/>
      <c r="TSC15" s="2538"/>
      <c r="TSD15" s="2538"/>
      <c r="TSE15" s="2538"/>
      <c r="TSF15" s="2538"/>
      <c r="TSG15" s="2538"/>
      <c r="TSH15" s="2538"/>
      <c r="TSI15" s="2538"/>
      <c r="TSJ15" s="2538"/>
      <c r="TSK15" s="2538"/>
      <c r="TSL15" s="2538"/>
      <c r="TSM15" s="2538"/>
      <c r="TSN15" s="2538"/>
      <c r="TSO15" s="2538"/>
      <c r="TSP15" s="2538"/>
      <c r="TSQ15" s="2538"/>
      <c r="TSR15" s="2538"/>
      <c r="TSS15" s="2538"/>
      <c r="TST15" s="2538"/>
      <c r="TSU15" s="2538"/>
      <c r="TSV15" s="2538"/>
      <c r="TSW15" s="2538"/>
      <c r="TSX15" s="2538"/>
      <c r="TSY15" s="2538"/>
      <c r="TSZ15" s="2538"/>
      <c r="TTA15" s="2538"/>
      <c r="TTB15" s="2538"/>
      <c r="TTC15" s="2538"/>
      <c r="TTD15" s="2538"/>
      <c r="TTE15" s="2538"/>
      <c r="TTF15" s="2538"/>
      <c r="TTG15" s="2538"/>
      <c r="TTH15" s="2538"/>
      <c r="TTI15" s="2538"/>
      <c r="TTJ15" s="2538"/>
      <c r="TTK15" s="2538"/>
      <c r="TTL15" s="2538"/>
      <c r="TTM15" s="2538"/>
      <c r="TTN15" s="2538"/>
      <c r="TTO15" s="2538"/>
      <c r="TTP15" s="2538"/>
      <c r="TTQ15" s="2538"/>
      <c r="TTR15" s="2538"/>
      <c r="TTS15" s="2538"/>
      <c r="TTT15" s="2538"/>
      <c r="TTU15" s="2538"/>
      <c r="TTV15" s="2538"/>
      <c r="TTW15" s="2538"/>
      <c r="TTX15" s="2538"/>
      <c r="TTY15" s="2538"/>
      <c r="TTZ15" s="2538"/>
      <c r="TUA15" s="2538"/>
      <c r="TUB15" s="2538"/>
      <c r="TUC15" s="2538"/>
      <c r="TUD15" s="2538"/>
      <c r="TUE15" s="2538"/>
      <c r="TUF15" s="2538"/>
      <c r="TUG15" s="2538"/>
      <c r="TUH15" s="2538"/>
      <c r="TUI15" s="2538"/>
      <c r="TUJ15" s="2538"/>
      <c r="TUK15" s="2538"/>
      <c r="TUL15" s="2538"/>
      <c r="TUM15" s="2538"/>
      <c r="TUN15" s="2538"/>
      <c r="TUO15" s="2538"/>
      <c r="TUP15" s="2538"/>
      <c r="TUQ15" s="2538"/>
      <c r="TUR15" s="2538"/>
      <c r="TUS15" s="2538"/>
      <c r="TUT15" s="2538"/>
      <c r="TUU15" s="2538"/>
      <c r="TUV15" s="2538"/>
      <c r="TUW15" s="2538"/>
      <c r="TUX15" s="2538"/>
      <c r="TUY15" s="2538"/>
      <c r="TUZ15" s="2538"/>
      <c r="TVA15" s="2538"/>
      <c r="TVB15" s="2538"/>
      <c r="TVC15" s="2538"/>
      <c r="TVD15" s="2538"/>
      <c r="TVE15" s="2538"/>
      <c r="TVF15" s="2538"/>
      <c r="TVG15" s="2538"/>
      <c r="TVH15" s="2538"/>
      <c r="TVI15" s="2538"/>
      <c r="TVJ15" s="2538"/>
      <c r="TVK15" s="2538"/>
      <c r="TVL15" s="2538"/>
      <c r="TVM15" s="2538"/>
      <c r="TVN15" s="2538"/>
      <c r="TVO15" s="2538"/>
      <c r="TVP15" s="2538"/>
      <c r="TVQ15" s="2538"/>
      <c r="TVR15" s="2538"/>
      <c r="TVS15" s="2538"/>
      <c r="TVT15" s="2538"/>
      <c r="TVU15" s="2538"/>
      <c r="TVV15" s="2538"/>
      <c r="TVW15" s="2538"/>
      <c r="TVX15" s="2538"/>
      <c r="TVY15" s="2538"/>
      <c r="TVZ15" s="2538"/>
      <c r="TWA15" s="2538"/>
      <c r="TWB15" s="2538"/>
      <c r="TWC15" s="2538"/>
      <c r="TWD15" s="2538"/>
      <c r="TWE15" s="2538"/>
      <c r="TWF15" s="2538"/>
      <c r="TWG15" s="2538"/>
      <c r="TWH15" s="2538"/>
      <c r="TWI15" s="2538"/>
      <c r="TWJ15" s="2538"/>
      <c r="TWK15" s="2538"/>
      <c r="TWL15" s="2538"/>
      <c r="TWM15" s="2538"/>
      <c r="TWN15" s="2538"/>
      <c r="TWO15" s="2538"/>
      <c r="TWP15" s="2538"/>
      <c r="TWQ15" s="2538"/>
      <c r="TWR15" s="2538"/>
      <c r="TWS15" s="2538"/>
      <c r="TWT15" s="2538"/>
      <c r="TWU15" s="2538"/>
      <c r="TWV15" s="2538"/>
      <c r="TWW15" s="2538"/>
      <c r="TWX15" s="2538"/>
      <c r="TWY15" s="2538"/>
      <c r="TWZ15" s="2538"/>
      <c r="TXA15" s="2538"/>
      <c r="TXB15" s="2538"/>
      <c r="TXC15" s="2538"/>
      <c r="TXD15" s="2538"/>
      <c r="TXE15" s="2538"/>
      <c r="TXF15" s="2538"/>
      <c r="TXG15" s="2538"/>
      <c r="TXH15" s="2538"/>
      <c r="TXI15" s="2538"/>
      <c r="TXJ15" s="2538"/>
      <c r="TXK15" s="2538"/>
      <c r="TXL15" s="2538"/>
      <c r="TXM15" s="2538"/>
      <c r="TXN15" s="2538"/>
      <c r="TXO15" s="2538"/>
      <c r="TXP15" s="2538"/>
      <c r="TXQ15" s="2538"/>
      <c r="TXR15" s="2538"/>
      <c r="TXS15" s="2538"/>
      <c r="TXT15" s="2538"/>
      <c r="TXU15" s="2538"/>
      <c r="TXV15" s="2538"/>
      <c r="TXW15" s="2538"/>
      <c r="TXX15" s="2538"/>
      <c r="TXY15" s="2538"/>
      <c r="TXZ15" s="2538"/>
      <c r="TYA15" s="2538"/>
      <c r="TYB15" s="2538"/>
      <c r="TYC15" s="2538"/>
      <c r="TYD15" s="2538"/>
      <c r="TYE15" s="2538"/>
      <c r="TYF15" s="2538"/>
      <c r="TYG15" s="2538"/>
      <c r="TYH15" s="2538"/>
      <c r="TYI15" s="2538"/>
      <c r="TYJ15" s="2538"/>
      <c r="TYK15" s="2538"/>
      <c r="TYL15" s="2538"/>
      <c r="TYM15" s="2538"/>
      <c r="TYN15" s="2538"/>
      <c r="TYO15" s="2538"/>
      <c r="TYP15" s="2538"/>
      <c r="TYQ15" s="2538"/>
      <c r="TYR15" s="2538"/>
      <c r="TYS15" s="2538"/>
      <c r="TYT15" s="2538"/>
      <c r="TYU15" s="2538"/>
      <c r="TYV15" s="2538"/>
      <c r="TYW15" s="2538"/>
      <c r="TYX15" s="2538"/>
      <c r="TYY15" s="2538"/>
      <c r="TYZ15" s="2538"/>
      <c r="TZA15" s="2538"/>
      <c r="TZB15" s="2538"/>
      <c r="TZC15" s="2538"/>
      <c r="TZD15" s="2538"/>
      <c r="TZE15" s="2538"/>
      <c r="TZF15" s="2538"/>
      <c r="TZG15" s="2538"/>
      <c r="TZH15" s="2538"/>
      <c r="TZI15" s="2538"/>
      <c r="TZJ15" s="2538"/>
      <c r="TZK15" s="2538"/>
      <c r="TZL15" s="2538"/>
      <c r="TZM15" s="2538"/>
      <c r="TZN15" s="2538"/>
      <c r="TZO15" s="2538"/>
      <c r="TZP15" s="2538"/>
      <c r="TZQ15" s="2538"/>
      <c r="TZR15" s="2538"/>
      <c r="TZS15" s="2538"/>
      <c r="TZT15" s="2538"/>
      <c r="TZU15" s="2538"/>
      <c r="TZV15" s="2538"/>
      <c r="TZW15" s="2538"/>
      <c r="TZX15" s="2538"/>
      <c r="TZY15" s="2538"/>
      <c r="TZZ15" s="2538"/>
      <c r="UAA15" s="2538"/>
      <c r="UAB15" s="2538"/>
      <c r="UAC15" s="2538"/>
      <c r="UAD15" s="2538"/>
      <c r="UAE15" s="2538"/>
      <c r="UAF15" s="2538"/>
      <c r="UAG15" s="2538"/>
      <c r="UAH15" s="2538"/>
      <c r="UAI15" s="2538"/>
      <c r="UAJ15" s="2538"/>
      <c r="UAK15" s="2538"/>
      <c r="UAL15" s="2538"/>
      <c r="UAM15" s="2538"/>
      <c r="UAN15" s="2538"/>
      <c r="UAO15" s="2538"/>
      <c r="UAP15" s="2538"/>
      <c r="UAQ15" s="2538"/>
      <c r="UAR15" s="2538"/>
      <c r="UAS15" s="2538"/>
      <c r="UAT15" s="2538"/>
      <c r="UAU15" s="2538"/>
      <c r="UAV15" s="2538"/>
      <c r="UAW15" s="2538"/>
      <c r="UAX15" s="2538"/>
      <c r="UAY15" s="2538"/>
      <c r="UAZ15" s="2538"/>
      <c r="UBA15" s="2538"/>
      <c r="UBB15" s="2538"/>
      <c r="UBC15" s="2538"/>
      <c r="UBD15" s="2538"/>
      <c r="UBE15" s="2538"/>
      <c r="UBF15" s="2538"/>
      <c r="UBG15" s="2538"/>
      <c r="UBH15" s="2538"/>
      <c r="UBI15" s="2538"/>
      <c r="UBJ15" s="2538"/>
      <c r="UBK15" s="2538"/>
      <c r="UBL15" s="2538"/>
      <c r="UBM15" s="2538"/>
      <c r="UBN15" s="2538"/>
      <c r="UBO15" s="2538"/>
      <c r="UBP15" s="2538"/>
      <c r="UBQ15" s="2538"/>
      <c r="UBR15" s="2538"/>
      <c r="UBS15" s="2538"/>
      <c r="UBT15" s="2538"/>
      <c r="UBU15" s="2538"/>
      <c r="UBV15" s="2538"/>
      <c r="UBW15" s="2538"/>
      <c r="UBX15" s="2538"/>
      <c r="UBY15" s="2538"/>
      <c r="UBZ15" s="2538"/>
      <c r="UCA15" s="2538"/>
      <c r="UCB15" s="2538"/>
      <c r="UCC15" s="2538"/>
      <c r="UCD15" s="2538"/>
      <c r="UCE15" s="2538"/>
      <c r="UCF15" s="2538"/>
      <c r="UCG15" s="2538"/>
      <c r="UCH15" s="2538"/>
      <c r="UCI15" s="2538"/>
      <c r="UCJ15" s="2538"/>
      <c r="UCK15" s="2538"/>
      <c r="UCL15" s="2538"/>
      <c r="UCM15" s="2538"/>
      <c r="UCN15" s="2538"/>
      <c r="UCO15" s="2538"/>
      <c r="UCP15" s="2538"/>
      <c r="UCQ15" s="2538"/>
      <c r="UCR15" s="2538"/>
      <c r="UCS15" s="2538"/>
      <c r="UCT15" s="2538"/>
      <c r="UCU15" s="2538"/>
      <c r="UCV15" s="2538"/>
      <c r="UCW15" s="2538"/>
      <c r="UCX15" s="2538"/>
      <c r="UCY15" s="2538"/>
      <c r="UCZ15" s="2538"/>
      <c r="UDA15" s="2538"/>
      <c r="UDB15" s="2538"/>
      <c r="UDC15" s="2538"/>
      <c r="UDD15" s="2538"/>
      <c r="UDE15" s="2538"/>
      <c r="UDF15" s="2538"/>
      <c r="UDG15" s="2538"/>
      <c r="UDH15" s="2538"/>
      <c r="UDI15" s="2538"/>
      <c r="UDJ15" s="2538"/>
      <c r="UDK15" s="2538"/>
      <c r="UDL15" s="2538"/>
      <c r="UDM15" s="2538"/>
      <c r="UDN15" s="2538"/>
      <c r="UDO15" s="2538"/>
      <c r="UDP15" s="2538"/>
      <c r="UDQ15" s="2538"/>
      <c r="UDR15" s="2538"/>
      <c r="UDS15" s="2538"/>
      <c r="UDT15" s="2538"/>
      <c r="UDU15" s="2538"/>
      <c r="UDV15" s="2538"/>
      <c r="UDW15" s="2538"/>
      <c r="UDX15" s="2538"/>
      <c r="UDY15" s="2538"/>
      <c r="UDZ15" s="2538"/>
      <c r="UEA15" s="2538"/>
      <c r="UEB15" s="2538"/>
      <c r="UEC15" s="2538"/>
      <c r="UED15" s="2538"/>
      <c r="UEE15" s="2538"/>
      <c r="UEF15" s="2538"/>
      <c r="UEG15" s="2538"/>
      <c r="UEH15" s="2538"/>
      <c r="UEI15" s="2538"/>
      <c r="UEJ15" s="2538"/>
      <c r="UEK15" s="2538"/>
      <c r="UEL15" s="2538"/>
      <c r="UEM15" s="2538"/>
      <c r="UEN15" s="2538"/>
      <c r="UEO15" s="2538"/>
      <c r="UEP15" s="2538"/>
      <c r="UEQ15" s="2538"/>
      <c r="UER15" s="2538"/>
      <c r="UES15" s="2538"/>
      <c r="UET15" s="2538"/>
      <c r="UEU15" s="2538"/>
      <c r="UEV15" s="2538"/>
      <c r="UEW15" s="2538"/>
      <c r="UEX15" s="2538"/>
      <c r="UEY15" s="2538"/>
      <c r="UEZ15" s="2538"/>
      <c r="UFA15" s="2538"/>
      <c r="UFB15" s="2538"/>
      <c r="UFC15" s="2538"/>
      <c r="UFD15" s="2538"/>
      <c r="UFE15" s="2538"/>
      <c r="UFF15" s="2538"/>
      <c r="UFG15" s="2538"/>
      <c r="UFH15" s="2538"/>
      <c r="UFI15" s="2538"/>
      <c r="UFJ15" s="2538"/>
      <c r="UFK15" s="2538"/>
      <c r="UFL15" s="2538"/>
      <c r="UFM15" s="2538"/>
      <c r="UFN15" s="2538"/>
      <c r="UFO15" s="2538"/>
      <c r="UFP15" s="2538"/>
      <c r="UFQ15" s="2538"/>
      <c r="UFR15" s="2538"/>
      <c r="UFS15" s="2538"/>
      <c r="UFT15" s="2538"/>
      <c r="UFU15" s="2538"/>
      <c r="UFV15" s="2538"/>
      <c r="UFW15" s="2538"/>
      <c r="UFX15" s="2538"/>
      <c r="UFY15" s="2538"/>
      <c r="UFZ15" s="2538"/>
      <c r="UGA15" s="2538"/>
      <c r="UGB15" s="2538"/>
      <c r="UGC15" s="2538"/>
      <c r="UGD15" s="2538"/>
      <c r="UGE15" s="2538"/>
      <c r="UGF15" s="2538"/>
      <c r="UGG15" s="2538"/>
      <c r="UGH15" s="2538"/>
      <c r="UGI15" s="2538"/>
      <c r="UGJ15" s="2538"/>
      <c r="UGK15" s="2538"/>
      <c r="UGL15" s="2538"/>
      <c r="UGM15" s="2538"/>
      <c r="UGN15" s="2538"/>
      <c r="UGO15" s="2538"/>
      <c r="UGP15" s="2538"/>
      <c r="UGQ15" s="2538"/>
      <c r="UGR15" s="2538"/>
      <c r="UGS15" s="2538"/>
      <c r="UGT15" s="2538"/>
      <c r="UGU15" s="2538"/>
      <c r="UGV15" s="2538"/>
      <c r="UGW15" s="2538"/>
      <c r="UGX15" s="2538"/>
      <c r="UGY15" s="2538"/>
      <c r="UGZ15" s="2538"/>
      <c r="UHA15" s="2538"/>
      <c r="UHB15" s="2538"/>
      <c r="UHC15" s="2538"/>
      <c r="UHD15" s="2538"/>
      <c r="UHE15" s="2538"/>
      <c r="UHF15" s="2538"/>
      <c r="UHG15" s="2538"/>
      <c r="UHH15" s="2538"/>
      <c r="UHI15" s="2538"/>
      <c r="UHJ15" s="2538"/>
      <c r="UHK15" s="2538"/>
      <c r="UHL15" s="2538"/>
      <c r="UHM15" s="2538"/>
      <c r="UHN15" s="2538"/>
      <c r="UHO15" s="2538"/>
      <c r="UHP15" s="2538"/>
      <c r="UHQ15" s="2538"/>
      <c r="UHR15" s="2538"/>
      <c r="UHS15" s="2538"/>
      <c r="UHT15" s="2538"/>
      <c r="UHU15" s="2538"/>
      <c r="UHV15" s="2538"/>
      <c r="UHW15" s="2538"/>
      <c r="UHX15" s="2538"/>
      <c r="UHY15" s="2538"/>
      <c r="UHZ15" s="2538"/>
      <c r="UIA15" s="2538"/>
      <c r="UIB15" s="2538"/>
      <c r="UIC15" s="2538"/>
      <c r="UID15" s="2538"/>
      <c r="UIE15" s="2538"/>
      <c r="UIF15" s="2538"/>
      <c r="UIG15" s="2538"/>
      <c r="UIH15" s="2538"/>
      <c r="UII15" s="2538"/>
      <c r="UIJ15" s="2538"/>
      <c r="UIK15" s="2538"/>
      <c r="UIL15" s="2538"/>
      <c r="UIM15" s="2538"/>
      <c r="UIN15" s="2538"/>
      <c r="UIO15" s="2538"/>
      <c r="UIP15" s="2538"/>
      <c r="UIQ15" s="2538"/>
      <c r="UIR15" s="2538"/>
      <c r="UIS15" s="2538"/>
      <c r="UIT15" s="2538"/>
      <c r="UIU15" s="2538"/>
      <c r="UIV15" s="2538"/>
      <c r="UIW15" s="2538"/>
      <c r="UIX15" s="2538"/>
      <c r="UIY15" s="2538"/>
      <c r="UIZ15" s="2538"/>
      <c r="UJA15" s="2538"/>
      <c r="UJB15" s="2538"/>
      <c r="UJC15" s="2538"/>
      <c r="UJD15" s="2538"/>
      <c r="UJE15" s="2538"/>
      <c r="UJF15" s="2538"/>
      <c r="UJG15" s="2538"/>
      <c r="UJH15" s="2538"/>
      <c r="UJI15" s="2538"/>
      <c r="UJJ15" s="2538"/>
      <c r="UJK15" s="2538"/>
      <c r="UJL15" s="2538"/>
      <c r="UJM15" s="2538"/>
      <c r="UJN15" s="2538"/>
      <c r="UJO15" s="2538"/>
      <c r="UJP15" s="2538"/>
      <c r="UJQ15" s="2538"/>
      <c r="UJR15" s="2538"/>
      <c r="UJS15" s="2538"/>
      <c r="UJT15" s="2538"/>
      <c r="UJU15" s="2538"/>
      <c r="UJV15" s="2538"/>
      <c r="UJW15" s="2538"/>
      <c r="UJX15" s="2538"/>
      <c r="UJY15" s="2538"/>
      <c r="UJZ15" s="2538"/>
      <c r="UKA15" s="2538"/>
      <c r="UKB15" s="2538"/>
      <c r="UKC15" s="2538"/>
      <c r="UKD15" s="2538"/>
      <c r="UKE15" s="2538"/>
      <c r="UKF15" s="2538"/>
      <c r="UKG15" s="2538"/>
      <c r="UKH15" s="2538"/>
      <c r="UKI15" s="2538"/>
      <c r="UKJ15" s="2538"/>
      <c r="UKK15" s="2538"/>
      <c r="UKL15" s="2538"/>
      <c r="UKM15" s="2538"/>
      <c r="UKN15" s="2538"/>
      <c r="UKO15" s="2538"/>
      <c r="UKP15" s="2538"/>
      <c r="UKQ15" s="2538"/>
      <c r="UKR15" s="2538"/>
      <c r="UKS15" s="2538"/>
      <c r="UKT15" s="2538"/>
      <c r="UKU15" s="2538"/>
      <c r="UKV15" s="2538"/>
      <c r="UKW15" s="2538"/>
      <c r="UKX15" s="2538"/>
      <c r="UKY15" s="2538"/>
      <c r="UKZ15" s="2538"/>
      <c r="ULA15" s="2538"/>
      <c r="ULB15" s="2538"/>
      <c r="ULC15" s="2538"/>
      <c r="ULD15" s="2538"/>
      <c r="ULE15" s="2538"/>
      <c r="ULF15" s="2538"/>
      <c r="ULG15" s="2538"/>
      <c r="ULH15" s="2538"/>
      <c r="ULI15" s="2538"/>
      <c r="ULJ15" s="2538"/>
      <c r="ULK15" s="2538"/>
      <c r="ULL15" s="2538"/>
      <c r="ULM15" s="2538"/>
      <c r="ULN15" s="2538"/>
      <c r="ULO15" s="2538"/>
      <c r="ULP15" s="2538"/>
      <c r="ULQ15" s="2538"/>
      <c r="ULR15" s="2538"/>
      <c r="ULS15" s="2538"/>
      <c r="ULT15" s="2538"/>
      <c r="ULU15" s="2538"/>
      <c r="ULV15" s="2538"/>
      <c r="ULW15" s="2538"/>
      <c r="ULX15" s="2538"/>
      <c r="ULY15" s="2538"/>
      <c r="ULZ15" s="2538"/>
      <c r="UMA15" s="2538"/>
      <c r="UMB15" s="2538"/>
      <c r="UMC15" s="2538"/>
      <c r="UMD15" s="2538"/>
      <c r="UME15" s="2538"/>
      <c r="UMF15" s="2538"/>
      <c r="UMG15" s="2538"/>
      <c r="UMH15" s="2538"/>
      <c r="UMI15" s="2538"/>
      <c r="UMJ15" s="2538"/>
      <c r="UMK15" s="2538"/>
      <c r="UML15" s="2538"/>
      <c r="UMM15" s="2538"/>
      <c r="UMN15" s="2538"/>
      <c r="UMO15" s="2538"/>
      <c r="UMP15" s="2538"/>
      <c r="UMQ15" s="2538"/>
      <c r="UMR15" s="2538"/>
      <c r="UMS15" s="2538"/>
      <c r="UMT15" s="2538"/>
      <c r="UMU15" s="2538"/>
      <c r="UMV15" s="2538"/>
      <c r="UMW15" s="2538"/>
      <c r="UMX15" s="2538"/>
      <c r="UMY15" s="2538"/>
      <c r="UMZ15" s="2538"/>
      <c r="UNA15" s="2538"/>
      <c r="UNB15" s="2538"/>
      <c r="UNC15" s="2538"/>
      <c r="UND15" s="2538"/>
      <c r="UNE15" s="2538"/>
      <c r="UNF15" s="2538"/>
      <c r="UNG15" s="2538"/>
      <c r="UNH15" s="2538"/>
      <c r="UNI15" s="2538"/>
      <c r="UNJ15" s="2538"/>
      <c r="UNK15" s="2538"/>
      <c r="UNL15" s="2538"/>
      <c r="UNM15" s="2538"/>
      <c r="UNN15" s="2538"/>
      <c r="UNO15" s="2538"/>
      <c r="UNP15" s="2538"/>
      <c r="UNQ15" s="2538"/>
      <c r="UNR15" s="2538"/>
      <c r="UNS15" s="2538"/>
      <c r="UNT15" s="2538"/>
      <c r="UNU15" s="2538"/>
      <c r="UNV15" s="2538"/>
      <c r="UNW15" s="2538"/>
      <c r="UNX15" s="2538"/>
      <c r="UNY15" s="2538"/>
      <c r="UNZ15" s="2538"/>
      <c r="UOA15" s="2538"/>
      <c r="UOB15" s="2538"/>
      <c r="UOC15" s="2538"/>
      <c r="UOD15" s="2538"/>
      <c r="UOE15" s="2538"/>
      <c r="UOF15" s="2538"/>
      <c r="UOG15" s="2538"/>
      <c r="UOH15" s="2538"/>
      <c r="UOI15" s="2538"/>
      <c r="UOJ15" s="2538"/>
      <c r="UOK15" s="2538"/>
      <c r="UOL15" s="2538"/>
      <c r="UOM15" s="2538"/>
      <c r="UON15" s="2538"/>
      <c r="UOO15" s="2538"/>
      <c r="UOP15" s="2538"/>
      <c r="UOQ15" s="2538"/>
      <c r="UOR15" s="2538"/>
      <c r="UOS15" s="2538"/>
      <c r="UOT15" s="2538"/>
      <c r="UOU15" s="2538"/>
      <c r="UOV15" s="2538"/>
      <c r="UOW15" s="2538"/>
      <c r="UOX15" s="2538"/>
      <c r="UOY15" s="2538"/>
      <c r="UOZ15" s="2538"/>
      <c r="UPA15" s="2538"/>
      <c r="UPB15" s="2538"/>
      <c r="UPC15" s="2538"/>
      <c r="UPD15" s="2538"/>
      <c r="UPE15" s="2538"/>
      <c r="UPF15" s="2538"/>
      <c r="UPG15" s="2538"/>
      <c r="UPH15" s="2538"/>
      <c r="UPI15" s="2538"/>
      <c r="UPJ15" s="2538"/>
      <c r="UPK15" s="2538"/>
      <c r="UPL15" s="2538"/>
      <c r="UPM15" s="2538"/>
      <c r="UPN15" s="2538"/>
      <c r="UPO15" s="2538"/>
      <c r="UPP15" s="2538"/>
      <c r="UPQ15" s="2538"/>
      <c r="UPR15" s="2538"/>
      <c r="UPS15" s="2538"/>
      <c r="UPT15" s="2538"/>
      <c r="UPU15" s="2538"/>
      <c r="UPV15" s="2538"/>
      <c r="UPW15" s="2538"/>
      <c r="UPX15" s="2538"/>
      <c r="UPY15" s="2538"/>
      <c r="UPZ15" s="2538"/>
      <c r="UQA15" s="2538"/>
      <c r="UQB15" s="2538"/>
      <c r="UQC15" s="2538"/>
      <c r="UQD15" s="2538"/>
      <c r="UQE15" s="2538"/>
      <c r="UQF15" s="2538"/>
      <c r="UQG15" s="2538"/>
      <c r="UQH15" s="2538"/>
      <c r="UQI15" s="2538"/>
      <c r="UQJ15" s="2538"/>
      <c r="UQK15" s="2538"/>
      <c r="UQL15" s="2538"/>
      <c r="UQM15" s="2538"/>
      <c r="UQN15" s="2538"/>
      <c r="UQO15" s="2538"/>
      <c r="UQP15" s="2538"/>
      <c r="UQQ15" s="2538"/>
      <c r="UQR15" s="2538"/>
      <c r="UQS15" s="2538"/>
      <c r="UQT15" s="2538"/>
      <c r="UQU15" s="2538"/>
      <c r="UQV15" s="2538"/>
      <c r="UQW15" s="2538"/>
      <c r="UQX15" s="2538"/>
      <c r="UQY15" s="2538"/>
      <c r="UQZ15" s="2538"/>
      <c r="URA15" s="2538"/>
      <c r="URB15" s="2538"/>
      <c r="URC15" s="2538"/>
      <c r="URD15" s="2538"/>
      <c r="URE15" s="2538"/>
      <c r="URF15" s="2538"/>
      <c r="URG15" s="2538"/>
      <c r="URH15" s="2538"/>
      <c r="URI15" s="2538"/>
      <c r="URJ15" s="2538"/>
      <c r="URK15" s="2538"/>
      <c r="URL15" s="2538"/>
      <c r="URM15" s="2538"/>
      <c r="URN15" s="2538"/>
      <c r="URO15" s="2538"/>
      <c r="URP15" s="2538"/>
      <c r="URQ15" s="2538"/>
      <c r="URR15" s="2538"/>
      <c r="URS15" s="2538"/>
      <c r="URT15" s="2538"/>
      <c r="URU15" s="2538"/>
      <c r="URV15" s="2538"/>
      <c r="URW15" s="2538"/>
      <c r="URX15" s="2538"/>
      <c r="URY15" s="2538"/>
      <c r="URZ15" s="2538"/>
      <c r="USA15" s="2538"/>
      <c r="USB15" s="2538"/>
      <c r="USC15" s="2538"/>
      <c r="USD15" s="2538"/>
      <c r="USE15" s="2538"/>
      <c r="USF15" s="2538"/>
      <c r="USG15" s="2538"/>
      <c r="USH15" s="2538"/>
      <c r="USI15" s="2538"/>
      <c r="USJ15" s="2538"/>
      <c r="USK15" s="2538"/>
      <c r="USL15" s="2538"/>
      <c r="USM15" s="2538"/>
      <c r="USN15" s="2538"/>
      <c r="USO15" s="2538"/>
      <c r="USP15" s="2538"/>
      <c r="USQ15" s="2538"/>
      <c r="USR15" s="2538"/>
      <c r="USS15" s="2538"/>
      <c r="UST15" s="2538"/>
      <c r="USU15" s="2538"/>
      <c r="USV15" s="2538"/>
      <c r="USW15" s="2538"/>
      <c r="USX15" s="2538"/>
      <c r="USY15" s="2538"/>
      <c r="USZ15" s="2538"/>
      <c r="UTA15" s="2538"/>
      <c r="UTB15" s="2538"/>
      <c r="UTC15" s="2538"/>
      <c r="UTD15" s="2538"/>
      <c r="UTE15" s="2538"/>
      <c r="UTF15" s="2538"/>
      <c r="UTG15" s="2538"/>
      <c r="UTH15" s="2538"/>
      <c r="UTI15" s="2538"/>
      <c r="UTJ15" s="2538"/>
      <c r="UTK15" s="2538"/>
      <c r="UTL15" s="2538"/>
      <c r="UTM15" s="2538"/>
      <c r="UTN15" s="2538"/>
      <c r="UTO15" s="2538"/>
      <c r="UTP15" s="2538"/>
      <c r="UTQ15" s="2538"/>
      <c r="UTR15" s="2538"/>
      <c r="UTS15" s="2538"/>
      <c r="UTT15" s="2538"/>
      <c r="UTU15" s="2538"/>
      <c r="UTV15" s="2538"/>
      <c r="UTW15" s="2538"/>
      <c r="UTX15" s="2538"/>
      <c r="UTY15" s="2538"/>
      <c r="UTZ15" s="2538"/>
      <c r="UUA15" s="2538"/>
      <c r="UUB15" s="2538"/>
      <c r="UUC15" s="2538"/>
      <c r="UUD15" s="2538"/>
      <c r="UUE15" s="2538"/>
      <c r="UUF15" s="2538"/>
      <c r="UUG15" s="2538"/>
      <c r="UUH15" s="2538"/>
      <c r="UUI15" s="2538"/>
      <c r="UUJ15" s="2538"/>
      <c r="UUK15" s="2538"/>
      <c r="UUL15" s="2538"/>
      <c r="UUM15" s="2538"/>
      <c r="UUN15" s="2538"/>
      <c r="UUO15" s="2538"/>
      <c r="UUP15" s="2538"/>
      <c r="UUQ15" s="2538"/>
      <c r="UUR15" s="2538"/>
      <c r="UUS15" s="2538"/>
      <c r="UUT15" s="2538"/>
      <c r="UUU15" s="2538"/>
      <c r="UUV15" s="2538"/>
      <c r="UUW15" s="2538"/>
      <c r="UUX15" s="2538"/>
      <c r="UUY15" s="2538"/>
      <c r="UUZ15" s="2538"/>
      <c r="UVA15" s="2538"/>
      <c r="UVB15" s="2538"/>
      <c r="UVC15" s="2538"/>
      <c r="UVD15" s="2538"/>
      <c r="UVE15" s="2538"/>
      <c r="UVF15" s="2538"/>
      <c r="UVG15" s="2538"/>
      <c r="UVH15" s="2538"/>
      <c r="UVI15" s="2538"/>
      <c r="UVJ15" s="2538"/>
      <c r="UVK15" s="2538"/>
      <c r="UVL15" s="2538"/>
      <c r="UVM15" s="2538"/>
      <c r="UVN15" s="2538"/>
      <c r="UVO15" s="2538"/>
      <c r="UVP15" s="2538"/>
      <c r="UVQ15" s="2538"/>
      <c r="UVR15" s="2538"/>
      <c r="UVS15" s="2538"/>
      <c r="UVT15" s="2538"/>
      <c r="UVU15" s="2538"/>
      <c r="UVV15" s="2538"/>
      <c r="UVW15" s="2538"/>
      <c r="UVX15" s="2538"/>
      <c r="UVY15" s="2538"/>
      <c r="UVZ15" s="2538"/>
      <c r="UWA15" s="2538"/>
      <c r="UWB15" s="2538"/>
      <c r="UWC15" s="2538"/>
      <c r="UWD15" s="2538"/>
      <c r="UWE15" s="2538"/>
      <c r="UWF15" s="2538"/>
      <c r="UWG15" s="2538"/>
      <c r="UWH15" s="2538"/>
      <c r="UWI15" s="2538"/>
      <c r="UWJ15" s="2538"/>
      <c r="UWK15" s="2538"/>
      <c r="UWL15" s="2538"/>
      <c r="UWM15" s="2538"/>
      <c r="UWN15" s="2538"/>
      <c r="UWO15" s="2538"/>
      <c r="UWP15" s="2538"/>
      <c r="UWQ15" s="2538"/>
      <c r="UWR15" s="2538"/>
      <c r="UWS15" s="2538"/>
      <c r="UWT15" s="2538"/>
      <c r="UWU15" s="2538"/>
      <c r="UWV15" s="2538"/>
      <c r="UWW15" s="2538"/>
      <c r="UWX15" s="2538"/>
      <c r="UWY15" s="2538"/>
      <c r="UWZ15" s="2538"/>
      <c r="UXA15" s="2538"/>
      <c r="UXB15" s="2538"/>
      <c r="UXC15" s="2538"/>
      <c r="UXD15" s="2538"/>
      <c r="UXE15" s="2538"/>
      <c r="UXF15" s="2538"/>
      <c r="UXG15" s="2538"/>
      <c r="UXH15" s="2538"/>
      <c r="UXI15" s="2538"/>
      <c r="UXJ15" s="2538"/>
      <c r="UXK15" s="2538"/>
      <c r="UXL15" s="2538"/>
      <c r="UXM15" s="2538"/>
      <c r="UXN15" s="2538"/>
      <c r="UXO15" s="2538"/>
      <c r="UXP15" s="2538"/>
      <c r="UXQ15" s="2538"/>
      <c r="UXR15" s="2538"/>
      <c r="UXS15" s="2538"/>
      <c r="UXT15" s="2538"/>
      <c r="UXU15" s="2538"/>
      <c r="UXV15" s="2538"/>
      <c r="UXW15" s="2538"/>
      <c r="UXX15" s="2538"/>
      <c r="UXY15" s="2538"/>
      <c r="UXZ15" s="2538"/>
      <c r="UYA15" s="2538"/>
      <c r="UYB15" s="2538"/>
      <c r="UYC15" s="2538"/>
      <c r="UYD15" s="2538"/>
      <c r="UYE15" s="2538"/>
      <c r="UYF15" s="2538"/>
      <c r="UYG15" s="2538"/>
      <c r="UYH15" s="2538"/>
      <c r="UYI15" s="2538"/>
      <c r="UYJ15" s="2538"/>
      <c r="UYK15" s="2538"/>
      <c r="UYL15" s="2538"/>
      <c r="UYM15" s="2538"/>
      <c r="UYN15" s="2538"/>
      <c r="UYO15" s="2538"/>
      <c r="UYP15" s="2538"/>
      <c r="UYQ15" s="2538"/>
      <c r="UYR15" s="2538"/>
      <c r="UYS15" s="2538"/>
      <c r="UYT15" s="2538"/>
      <c r="UYU15" s="2538"/>
      <c r="UYV15" s="2538"/>
      <c r="UYW15" s="2538"/>
      <c r="UYX15" s="2538"/>
      <c r="UYY15" s="2538"/>
      <c r="UYZ15" s="2538"/>
      <c r="UZA15" s="2538"/>
      <c r="UZB15" s="2538"/>
      <c r="UZC15" s="2538"/>
      <c r="UZD15" s="2538"/>
      <c r="UZE15" s="2538"/>
      <c r="UZF15" s="2538"/>
      <c r="UZG15" s="2538"/>
      <c r="UZH15" s="2538"/>
      <c r="UZI15" s="2538"/>
      <c r="UZJ15" s="2538"/>
      <c r="UZK15" s="2538"/>
      <c r="UZL15" s="2538"/>
      <c r="UZM15" s="2538"/>
      <c r="UZN15" s="2538"/>
      <c r="UZO15" s="2538"/>
      <c r="UZP15" s="2538"/>
      <c r="UZQ15" s="2538"/>
      <c r="UZR15" s="2538"/>
      <c r="UZS15" s="2538"/>
      <c r="UZT15" s="2538"/>
      <c r="UZU15" s="2538"/>
      <c r="UZV15" s="2538"/>
      <c r="UZW15" s="2538"/>
      <c r="UZX15" s="2538"/>
      <c r="UZY15" s="2538"/>
      <c r="UZZ15" s="2538"/>
      <c r="VAA15" s="2538"/>
      <c r="VAB15" s="2538"/>
      <c r="VAC15" s="2538"/>
      <c r="VAD15" s="2538"/>
      <c r="VAE15" s="2538"/>
      <c r="VAF15" s="2538"/>
      <c r="VAG15" s="2538"/>
      <c r="VAH15" s="2538"/>
      <c r="VAI15" s="2538"/>
      <c r="VAJ15" s="2538"/>
      <c r="VAK15" s="2538"/>
      <c r="VAL15" s="2538"/>
      <c r="VAM15" s="2538"/>
      <c r="VAN15" s="2538"/>
      <c r="VAO15" s="2538"/>
      <c r="VAP15" s="2538"/>
      <c r="VAQ15" s="2538"/>
      <c r="VAR15" s="2538"/>
      <c r="VAS15" s="2538"/>
      <c r="VAT15" s="2538"/>
      <c r="VAU15" s="2538"/>
      <c r="VAV15" s="2538"/>
      <c r="VAW15" s="2538"/>
      <c r="VAX15" s="2538"/>
      <c r="VAY15" s="2538"/>
      <c r="VAZ15" s="2538"/>
      <c r="VBA15" s="2538"/>
      <c r="VBB15" s="2538"/>
      <c r="VBC15" s="2538"/>
      <c r="VBD15" s="2538"/>
      <c r="VBE15" s="2538"/>
      <c r="VBF15" s="2538"/>
      <c r="VBG15" s="2538"/>
      <c r="VBH15" s="2538"/>
      <c r="VBI15" s="2538"/>
      <c r="VBJ15" s="2538"/>
      <c r="VBK15" s="2538"/>
      <c r="VBL15" s="2538"/>
      <c r="VBM15" s="2538"/>
      <c r="VBN15" s="2538"/>
      <c r="VBO15" s="2538"/>
      <c r="VBP15" s="2538"/>
      <c r="VBQ15" s="2538"/>
      <c r="VBR15" s="2538"/>
      <c r="VBS15" s="2538"/>
      <c r="VBT15" s="2538"/>
      <c r="VBU15" s="2538"/>
      <c r="VBV15" s="2538"/>
      <c r="VBW15" s="2538"/>
      <c r="VBX15" s="2538"/>
      <c r="VBY15" s="2538"/>
      <c r="VBZ15" s="2538"/>
      <c r="VCA15" s="2538"/>
      <c r="VCB15" s="2538"/>
      <c r="VCC15" s="2538"/>
      <c r="VCD15" s="2538"/>
      <c r="VCE15" s="2538"/>
      <c r="VCF15" s="2538"/>
      <c r="VCG15" s="2538"/>
      <c r="VCH15" s="2538"/>
      <c r="VCI15" s="2538"/>
      <c r="VCJ15" s="2538"/>
      <c r="VCK15" s="2538"/>
      <c r="VCL15" s="2538"/>
      <c r="VCM15" s="2538"/>
      <c r="VCN15" s="2538"/>
      <c r="VCO15" s="2538"/>
      <c r="VCP15" s="2538"/>
      <c r="VCQ15" s="2538"/>
      <c r="VCR15" s="2538"/>
      <c r="VCS15" s="2538"/>
      <c r="VCT15" s="2538"/>
      <c r="VCU15" s="2538"/>
      <c r="VCV15" s="2538"/>
      <c r="VCW15" s="2538"/>
      <c r="VCX15" s="2538"/>
      <c r="VCY15" s="2538"/>
      <c r="VCZ15" s="2538"/>
      <c r="VDA15" s="2538"/>
      <c r="VDB15" s="2538"/>
      <c r="VDC15" s="2538"/>
      <c r="VDD15" s="2538"/>
      <c r="VDE15" s="2538"/>
      <c r="VDF15" s="2538"/>
      <c r="VDG15" s="2538"/>
      <c r="VDH15" s="2538"/>
      <c r="VDI15" s="2538"/>
      <c r="VDJ15" s="2538"/>
      <c r="VDK15" s="2538"/>
      <c r="VDL15" s="2538"/>
      <c r="VDM15" s="2538"/>
      <c r="VDN15" s="2538"/>
      <c r="VDO15" s="2538"/>
      <c r="VDP15" s="2538"/>
      <c r="VDQ15" s="2538"/>
      <c r="VDR15" s="2538"/>
      <c r="VDS15" s="2538"/>
      <c r="VDT15" s="2538"/>
      <c r="VDU15" s="2538"/>
      <c r="VDV15" s="2538"/>
      <c r="VDW15" s="2538"/>
      <c r="VDX15" s="2538"/>
      <c r="VDY15" s="2538"/>
      <c r="VDZ15" s="2538"/>
      <c r="VEA15" s="2538"/>
      <c r="VEB15" s="2538"/>
      <c r="VEC15" s="2538"/>
      <c r="VED15" s="2538"/>
      <c r="VEE15" s="2538"/>
      <c r="VEF15" s="2538"/>
      <c r="VEG15" s="2538"/>
      <c r="VEH15" s="2538"/>
      <c r="VEI15" s="2538"/>
      <c r="VEJ15" s="2538"/>
      <c r="VEK15" s="2538"/>
      <c r="VEL15" s="2538"/>
      <c r="VEM15" s="2538"/>
      <c r="VEN15" s="2538"/>
      <c r="VEO15" s="2538"/>
      <c r="VEP15" s="2538"/>
      <c r="VEQ15" s="2538"/>
      <c r="VER15" s="2538"/>
      <c r="VES15" s="2538"/>
      <c r="VET15" s="2538"/>
      <c r="VEU15" s="2538"/>
      <c r="VEV15" s="2538"/>
      <c r="VEW15" s="2538"/>
      <c r="VEX15" s="2538"/>
      <c r="VEY15" s="2538"/>
      <c r="VEZ15" s="2538"/>
      <c r="VFA15" s="2538"/>
      <c r="VFB15" s="2538"/>
      <c r="VFC15" s="2538"/>
      <c r="VFD15" s="2538"/>
      <c r="VFE15" s="2538"/>
      <c r="VFF15" s="2538"/>
      <c r="VFG15" s="2538"/>
      <c r="VFH15" s="2538"/>
      <c r="VFI15" s="2538"/>
      <c r="VFJ15" s="2538"/>
      <c r="VFK15" s="2538"/>
      <c r="VFL15" s="2538"/>
      <c r="VFM15" s="2538"/>
      <c r="VFN15" s="2538"/>
      <c r="VFO15" s="2538"/>
      <c r="VFP15" s="2538"/>
      <c r="VFQ15" s="2538"/>
      <c r="VFR15" s="2538"/>
      <c r="VFS15" s="2538"/>
      <c r="VFT15" s="2538"/>
      <c r="VFU15" s="2538"/>
      <c r="VFV15" s="2538"/>
      <c r="VFW15" s="2538"/>
      <c r="VFX15" s="2538"/>
      <c r="VFY15" s="2538"/>
      <c r="VFZ15" s="2538"/>
      <c r="VGA15" s="2538"/>
      <c r="VGB15" s="2538"/>
      <c r="VGC15" s="2538"/>
      <c r="VGD15" s="2538"/>
      <c r="VGE15" s="2538"/>
      <c r="VGF15" s="2538"/>
      <c r="VGG15" s="2538"/>
      <c r="VGH15" s="2538"/>
      <c r="VGI15" s="2538"/>
      <c r="VGJ15" s="2538"/>
      <c r="VGK15" s="2538"/>
      <c r="VGL15" s="2538"/>
      <c r="VGM15" s="2538"/>
      <c r="VGN15" s="2538"/>
      <c r="VGO15" s="2538"/>
      <c r="VGP15" s="2538"/>
      <c r="VGQ15" s="2538"/>
      <c r="VGR15" s="2538"/>
      <c r="VGS15" s="2538"/>
      <c r="VGT15" s="2538"/>
      <c r="VGU15" s="2538"/>
      <c r="VGV15" s="2538"/>
      <c r="VGW15" s="2538"/>
      <c r="VGX15" s="2538"/>
      <c r="VGY15" s="2538"/>
      <c r="VGZ15" s="2538"/>
      <c r="VHA15" s="2538"/>
      <c r="VHB15" s="2538"/>
      <c r="VHC15" s="2538"/>
      <c r="VHD15" s="2538"/>
      <c r="VHE15" s="2538"/>
      <c r="VHF15" s="2538"/>
      <c r="VHG15" s="2538"/>
      <c r="VHH15" s="2538"/>
      <c r="VHI15" s="2538"/>
      <c r="VHJ15" s="2538"/>
      <c r="VHK15" s="2538"/>
      <c r="VHL15" s="2538"/>
      <c r="VHM15" s="2538"/>
      <c r="VHN15" s="2538"/>
      <c r="VHO15" s="2538"/>
      <c r="VHP15" s="2538"/>
      <c r="VHQ15" s="2538"/>
      <c r="VHR15" s="2538"/>
      <c r="VHS15" s="2538"/>
      <c r="VHT15" s="2538"/>
      <c r="VHU15" s="2538"/>
      <c r="VHV15" s="2538"/>
      <c r="VHW15" s="2538"/>
      <c r="VHX15" s="2538"/>
      <c r="VHY15" s="2538"/>
      <c r="VHZ15" s="2538"/>
      <c r="VIA15" s="2538"/>
      <c r="VIB15" s="2538"/>
      <c r="VIC15" s="2538"/>
      <c r="VID15" s="2538"/>
      <c r="VIE15" s="2538"/>
      <c r="VIF15" s="2538"/>
      <c r="VIG15" s="2538"/>
      <c r="VIH15" s="2538"/>
      <c r="VII15" s="2538"/>
      <c r="VIJ15" s="2538"/>
      <c r="VIK15" s="2538"/>
      <c r="VIL15" s="2538"/>
      <c r="VIM15" s="2538"/>
      <c r="VIN15" s="2538"/>
      <c r="VIO15" s="2538"/>
      <c r="VIP15" s="2538"/>
      <c r="VIQ15" s="2538"/>
      <c r="VIR15" s="2538"/>
      <c r="VIS15" s="2538"/>
      <c r="VIT15" s="2538"/>
      <c r="VIU15" s="2538"/>
      <c r="VIV15" s="2538"/>
      <c r="VIW15" s="2538"/>
      <c r="VIX15" s="2538"/>
      <c r="VIY15" s="2538"/>
      <c r="VIZ15" s="2538"/>
      <c r="VJA15" s="2538"/>
      <c r="VJB15" s="2538"/>
      <c r="VJC15" s="2538"/>
      <c r="VJD15" s="2538"/>
      <c r="VJE15" s="2538"/>
      <c r="VJF15" s="2538"/>
      <c r="VJG15" s="2538"/>
      <c r="VJH15" s="2538"/>
      <c r="VJI15" s="2538"/>
      <c r="VJJ15" s="2538"/>
      <c r="VJK15" s="2538"/>
      <c r="VJL15" s="2538"/>
      <c r="VJM15" s="2538"/>
      <c r="VJN15" s="2538"/>
      <c r="VJO15" s="2538"/>
      <c r="VJP15" s="2538"/>
      <c r="VJQ15" s="2538"/>
      <c r="VJR15" s="2538"/>
      <c r="VJS15" s="2538"/>
      <c r="VJT15" s="2538"/>
      <c r="VJU15" s="2538"/>
      <c r="VJV15" s="2538"/>
      <c r="VJW15" s="2538"/>
      <c r="VJX15" s="2538"/>
      <c r="VJY15" s="2538"/>
      <c r="VJZ15" s="2538"/>
      <c r="VKA15" s="2538"/>
      <c r="VKB15" s="2538"/>
      <c r="VKC15" s="2538"/>
      <c r="VKD15" s="2538"/>
      <c r="VKE15" s="2538"/>
      <c r="VKF15" s="2538"/>
      <c r="VKG15" s="2538"/>
      <c r="VKH15" s="2538"/>
      <c r="VKI15" s="2538"/>
      <c r="VKJ15" s="2538"/>
      <c r="VKK15" s="2538"/>
      <c r="VKL15" s="2538"/>
      <c r="VKM15" s="2538"/>
      <c r="VKN15" s="2538"/>
      <c r="VKO15" s="2538"/>
      <c r="VKP15" s="2538"/>
      <c r="VKQ15" s="2538"/>
      <c r="VKR15" s="2538"/>
      <c r="VKS15" s="2538"/>
      <c r="VKT15" s="2538"/>
      <c r="VKU15" s="2538"/>
      <c r="VKV15" s="2538"/>
      <c r="VKW15" s="2538"/>
      <c r="VKX15" s="2538"/>
      <c r="VKY15" s="2538"/>
      <c r="VKZ15" s="2538"/>
      <c r="VLA15" s="2538"/>
      <c r="VLB15" s="2538"/>
      <c r="VLC15" s="2538"/>
      <c r="VLD15" s="2538"/>
      <c r="VLE15" s="2538"/>
      <c r="VLF15" s="2538"/>
      <c r="VLG15" s="2538"/>
      <c r="VLH15" s="2538"/>
      <c r="VLI15" s="2538"/>
      <c r="VLJ15" s="2538"/>
      <c r="VLK15" s="2538"/>
      <c r="VLL15" s="2538"/>
      <c r="VLM15" s="2538"/>
      <c r="VLN15" s="2538"/>
      <c r="VLO15" s="2538"/>
      <c r="VLP15" s="2538"/>
      <c r="VLQ15" s="2538"/>
      <c r="VLR15" s="2538"/>
      <c r="VLS15" s="2538"/>
      <c r="VLT15" s="2538"/>
      <c r="VLU15" s="2538"/>
      <c r="VLV15" s="2538"/>
      <c r="VLW15" s="2538"/>
      <c r="VLX15" s="2538"/>
      <c r="VLY15" s="2538"/>
      <c r="VLZ15" s="2538"/>
      <c r="VMA15" s="2538"/>
      <c r="VMB15" s="2538"/>
      <c r="VMC15" s="2538"/>
      <c r="VMD15" s="2538"/>
      <c r="VME15" s="2538"/>
      <c r="VMF15" s="2538"/>
      <c r="VMG15" s="2538"/>
      <c r="VMH15" s="2538"/>
      <c r="VMI15" s="2538"/>
      <c r="VMJ15" s="2538"/>
      <c r="VMK15" s="2538"/>
      <c r="VML15" s="2538"/>
      <c r="VMM15" s="2538"/>
      <c r="VMN15" s="2538"/>
      <c r="VMO15" s="2538"/>
      <c r="VMP15" s="2538"/>
      <c r="VMQ15" s="2538"/>
      <c r="VMR15" s="2538"/>
      <c r="VMS15" s="2538"/>
      <c r="VMT15" s="2538"/>
      <c r="VMU15" s="2538"/>
      <c r="VMV15" s="2538"/>
      <c r="VMW15" s="2538"/>
      <c r="VMX15" s="2538"/>
      <c r="VMY15" s="2538"/>
      <c r="VMZ15" s="2538"/>
      <c r="VNA15" s="2538"/>
      <c r="VNB15" s="2538"/>
      <c r="VNC15" s="2538"/>
      <c r="VND15" s="2538"/>
      <c r="VNE15" s="2538"/>
      <c r="VNF15" s="2538"/>
      <c r="VNG15" s="2538"/>
      <c r="VNH15" s="2538"/>
      <c r="VNI15" s="2538"/>
      <c r="VNJ15" s="2538"/>
      <c r="VNK15" s="2538"/>
      <c r="VNL15" s="2538"/>
      <c r="VNM15" s="2538"/>
      <c r="VNN15" s="2538"/>
      <c r="VNO15" s="2538"/>
      <c r="VNP15" s="2538"/>
      <c r="VNQ15" s="2538"/>
      <c r="VNR15" s="2538"/>
      <c r="VNS15" s="2538"/>
      <c r="VNT15" s="2538"/>
      <c r="VNU15" s="2538"/>
      <c r="VNV15" s="2538"/>
      <c r="VNW15" s="2538"/>
      <c r="VNX15" s="2538"/>
      <c r="VNY15" s="2538"/>
      <c r="VNZ15" s="2538"/>
      <c r="VOA15" s="2538"/>
      <c r="VOB15" s="2538"/>
      <c r="VOC15" s="2538"/>
      <c r="VOD15" s="2538"/>
      <c r="VOE15" s="2538"/>
      <c r="VOF15" s="2538"/>
      <c r="VOG15" s="2538"/>
      <c r="VOH15" s="2538"/>
      <c r="VOI15" s="2538"/>
      <c r="VOJ15" s="2538"/>
      <c r="VOK15" s="2538"/>
      <c r="VOL15" s="2538"/>
      <c r="VOM15" s="2538"/>
      <c r="VON15" s="2538"/>
      <c r="VOO15" s="2538"/>
      <c r="VOP15" s="2538"/>
      <c r="VOQ15" s="2538"/>
      <c r="VOR15" s="2538"/>
      <c r="VOS15" s="2538"/>
      <c r="VOT15" s="2538"/>
      <c r="VOU15" s="2538"/>
      <c r="VOV15" s="2538"/>
      <c r="VOW15" s="2538"/>
      <c r="VOX15" s="2538"/>
      <c r="VOY15" s="2538"/>
      <c r="VOZ15" s="2538"/>
      <c r="VPA15" s="2538"/>
      <c r="VPB15" s="2538"/>
      <c r="VPC15" s="2538"/>
      <c r="VPD15" s="2538"/>
      <c r="VPE15" s="2538"/>
      <c r="VPF15" s="2538"/>
      <c r="VPG15" s="2538"/>
      <c r="VPH15" s="2538"/>
      <c r="VPI15" s="2538"/>
      <c r="VPJ15" s="2538"/>
      <c r="VPK15" s="2538"/>
      <c r="VPL15" s="2538"/>
      <c r="VPM15" s="2538"/>
      <c r="VPN15" s="2538"/>
      <c r="VPO15" s="2538"/>
      <c r="VPP15" s="2538"/>
      <c r="VPQ15" s="2538"/>
      <c r="VPR15" s="2538"/>
      <c r="VPS15" s="2538"/>
      <c r="VPT15" s="2538"/>
      <c r="VPU15" s="2538"/>
      <c r="VPV15" s="2538"/>
      <c r="VPW15" s="2538"/>
      <c r="VPX15" s="2538"/>
      <c r="VPY15" s="2538"/>
      <c r="VPZ15" s="2538"/>
      <c r="VQA15" s="2538"/>
      <c r="VQB15" s="2538"/>
      <c r="VQC15" s="2538"/>
      <c r="VQD15" s="2538"/>
      <c r="VQE15" s="2538"/>
      <c r="VQF15" s="2538"/>
      <c r="VQG15" s="2538"/>
      <c r="VQH15" s="2538"/>
      <c r="VQI15" s="2538"/>
      <c r="VQJ15" s="2538"/>
      <c r="VQK15" s="2538"/>
      <c r="VQL15" s="2538"/>
      <c r="VQM15" s="2538"/>
      <c r="VQN15" s="2538"/>
      <c r="VQO15" s="2538"/>
      <c r="VQP15" s="2538"/>
      <c r="VQQ15" s="2538"/>
      <c r="VQR15" s="2538"/>
      <c r="VQS15" s="2538"/>
      <c r="VQT15" s="2538"/>
      <c r="VQU15" s="2538"/>
      <c r="VQV15" s="2538"/>
      <c r="VQW15" s="2538"/>
      <c r="VQX15" s="2538"/>
      <c r="VQY15" s="2538"/>
      <c r="VQZ15" s="2538"/>
      <c r="VRA15" s="2538"/>
      <c r="VRB15" s="2538"/>
      <c r="VRC15" s="2538"/>
      <c r="VRD15" s="2538"/>
      <c r="VRE15" s="2538"/>
      <c r="VRF15" s="2538"/>
      <c r="VRG15" s="2538"/>
      <c r="VRH15" s="2538"/>
      <c r="VRI15" s="2538"/>
      <c r="VRJ15" s="2538"/>
      <c r="VRK15" s="2538"/>
      <c r="VRL15" s="2538"/>
      <c r="VRM15" s="2538"/>
      <c r="VRN15" s="2538"/>
      <c r="VRO15" s="2538"/>
      <c r="VRP15" s="2538"/>
      <c r="VRQ15" s="2538"/>
      <c r="VRR15" s="2538"/>
      <c r="VRS15" s="2538"/>
      <c r="VRT15" s="2538"/>
      <c r="VRU15" s="2538"/>
      <c r="VRV15" s="2538"/>
      <c r="VRW15" s="2538"/>
      <c r="VRX15" s="2538"/>
      <c r="VRY15" s="2538"/>
      <c r="VRZ15" s="2538"/>
      <c r="VSA15" s="2538"/>
      <c r="VSB15" s="2538"/>
      <c r="VSC15" s="2538"/>
      <c r="VSD15" s="2538"/>
      <c r="VSE15" s="2538"/>
      <c r="VSF15" s="2538"/>
      <c r="VSG15" s="2538"/>
      <c r="VSH15" s="2538"/>
      <c r="VSI15" s="2538"/>
      <c r="VSJ15" s="2538"/>
      <c r="VSK15" s="2538"/>
      <c r="VSL15" s="2538"/>
      <c r="VSM15" s="2538"/>
      <c r="VSN15" s="2538"/>
      <c r="VSO15" s="2538"/>
      <c r="VSP15" s="2538"/>
      <c r="VSQ15" s="2538"/>
      <c r="VSR15" s="2538"/>
      <c r="VSS15" s="2538"/>
      <c r="VST15" s="2538"/>
      <c r="VSU15" s="2538"/>
      <c r="VSV15" s="2538"/>
      <c r="VSW15" s="2538"/>
      <c r="VSX15" s="2538"/>
      <c r="VSY15" s="2538"/>
      <c r="VSZ15" s="2538"/>
      <c r="VTA15" s="2538"/>
      <c r="VTB15" s="2538"/>
      <c r="VTC15" s="2538"/>
      <c r="VTD15" s="2538"/>
      <c r="VTE15" s="2538"/>
      <c r="VTF15" s="2538"/>
      <c r="VTG15" s="2538"/>
      <c r="VTH15" s="2538"/>
      <c r="VTI15" s="2538"/>
      <c r="VTJ15" s="2538"/>
      <c r="VTK15" s="2538"/>
      <c r="VTL15" s="2538"/>
      <c r="VTM15" s="2538"/>
      <c r="VTN15" s="2538"/>
      <c r="VTO15" s="2538"/>
      <c r="VTP15" s="2538"/>
      <c r="VTQ15" s="2538"/>
      <c r="VTR15" s="2538"/>
      <c r="VTS15" s="2538"/>
      <c r="VTT15" s="2538"/>
      <c r="VTU15" s="2538"/>
      <c r="VTV15" s="2538"/>
      <c r="VTW15" s="2538"/>
      <c r="VTX15" s="2538"/>
      <c r="VTY15" s="2538"/>
      <c r="VTZ15" s="2538"/>
      <c r="VUA15" s="2538"/>
      <c r="VUB15" s="2538"/>
      <c r="VUC15" s="2538"/>
      <c r="VUD15" s="2538"/>
      <c r="VUE15" s="2538"/>
      <c r="VUF15" s="2538"/>
      <c r="VUG15" s="2538"/>
      <c r="VUH15" s="2538"/>
      <c r="VUI15" s="2538"/>
      <c r="VUJ15" s="2538"/>
      <c r="VUK15" s="2538"/>
      <c r="VUL15" s="2538"/>
      <c r="VUM15" s="2538"/>
      <c r="VUN15" s="2538"/>
      <c r="VUO15" s="2538"/>
      <c r="VUP15" s="2538"/>
      <c r="VUQ15" s="2538"/>
      <c r="VUR15" s="2538"/>
      <c r="VUS15" s="2538"/>
      <c r="VUT15" s="2538"/>
      <c r="VUU15" s="2538"/>
      <c r="VUV15" s="2538"/>
      <c r="VUW15" s="2538"/>
      <c r="VUX15" s="2538"/>
      <c r="VUY15" s="2538"/>
      <c r="VUZ15" s="2538"/>
      <c r="VVA15" s="2538"/>
      <c r="VVB15" s="2538"/>
      <c r="VVC15" s="2538"/>
      <c r="VVD15" s="2538"/>
      <c r="VVE15" s="2538"/>
      <c r="VVF15" s="2538"/>
      <c r="VVG15" s="2538"/>
      <c r="VVH15" s="2538"/>
      <c r="VVI15" s="2538"/>
      <c r="VVJ15" s="2538"/>
      <c r="VVK15" s="2538"/>
      <c r="VVL15" s="2538"/>
      <c r="VVM15" s="2538"/>
      <c r="VVN15" s="2538"/>
      <c r="VVO15" s="2538"/>
      <c r="VVP15" s="2538"/>
      <c r="VVQ15" s="2538"/>
      <c r="VVR15" s="2538"/>
      <c r="VVS15" s="2538"/>
      <c r="VVT15" s="2538"/>
      <c r="VVU15" s="2538"/>
      <c r="VVV15" s="2538"/>
      <c r="VVW15" s="2538"/>
      <c r="VVX15" s="2538"/>
      <c r="VVY15" s="2538"/>
      <c r="VVZ15" s="2538"/>
      <c r="VWA15" s="2538"/>
      <c r="VWB15" s="2538"/>
      <c r="VWC15" s="2538"/>
      <c r="VWD15" s="2538"/>
      <c r="VWE15" s="2538"/>
      <c r="VWF15" s="2538"/>
      <c r="VWG15" s="2538"/>
      <c r="VWH15" s="2538"/>
      <c r="VWI15" s="2538"/>
      <c r="VWJ15" s="2538"/>
      <c r="VWK15" s="2538"/>
      <c r="VWL15" s="2538"/>
      <c r="VWM15" s="2538"/>
      <c r="VWN15" s="2538"/>
      <c r="VWO15" s="2538"/>
      <c r="VWP15" s="2538"/>
      <c r="VWQ15" s="2538"/>
      <c r="VWR15" s="2538"/>
      <c r="VWS15" s="2538"/>
      <c r="VWT15" s="2538"/>
      <c r="VWU15" s="2538"/>
      <c r="VWV15" s="2538"/>
      <c r="VWW15" s="2538"/>
      <c r="VWX15" s="2538"/>
      <c r="VWY15" s="2538"/>
      <c r="VWZ15" s="2538"/>
      <c r="VXA15" s="2538"/>
      <c r="VXB15" s="2538"/>
      <c r="VXC15" s="2538"/>
      <c r="VXD15" s="2538"/>
      <c r="VXE15" s="2538"/>
      <c r="VXF15" s="2538"/>
      <c r="VXG15" s="2538"/>
      <c r="VXH15" s="2538"/>
      <c r="VXI15" s="2538"/>
      <c r="VXJ15" s="2538"/>
      <c r="VXK15" s="2538"/>
      <c r="VXL15" s="2538"/>
      <c r="VXM15" s="2538"/>
      <c r="VXN15" s="2538"/>
      <c r="VXO15" s="2538"/>
      <c r="VXP15" s="2538"/>
      <c r="VXQ15" s="2538"/>
      <c r="VXR15" s="2538"/>
      <c r="VXS15" s="2538"/>
      <c r="VXT15" s="2538"/>
      <c r="VXU15" s="2538"/>
      <c r="VXV15" s="2538"/>
      <c r="VXW15" s="2538"/>
      <c r="VXX15" s="2538"/>
      <c r="VXY15" s="2538"/>
      <c r="VXZ15" s="2538"/>
      <c r="VYA15" s="2538"/>
      <c r="VYB15" s="2538"/>
      <c r="VYC15" s="2538"/>
      <c r="VYD15" s="2538"/>
      <c r="VYE15" s="2538"/>
      <c r="VYF15" s="2538"/>
      <c r="VYG15" s="2538"/>
      <c r="VYH15" s="2538"/>
      <c r="VYI15" s="2538"/>
      <c r="VYJ15" s="2538"/>
      <c r="VYK15" s="2538"/>
      <c r="VYL15" s="2538"/>
      <c r="VYM15" s="2538"/>
      <c r="VYN15" s="2538"/>
      <c r="VYO15" s="2538"/>
      <c r="VYP15" s="2538"/>
      <c r="VYQ15" s="2538"/>
      <c r="VYR15" s="2538"/>
      <c r="VYS15" s="2538"/>
      <c r="VYT15" s="2538"/>
      <c r="VYU15" s="2538"/>
      <c r="VYV15" s="2538"/>
      <c r="VYW15" s="2538"/>
      <c r="VYX15" s="2538"/>
      <c r="VYY15" s="2538"/>
      <c r="VYZ15" s="2538"/>
      <c r="VZA15" s="2538"/>
      <c r="VZB15" s="2538"/>
      <c r="VZC15" s="2538"/>
      <c r="VZD15" s="2538"/>
      <c r="VZE15" s="2538"/>
      <c r="VZF15" s="2538"/>
      <c r="VZG15" s="2538"/>
      <c r="VZH15" s="2538"/>
      <c r="VZI15" s="2538"/>
      <c r="VZJ15" s="2538"/>
      <c r="VZK15" s="2538"/>
      <c r="VZL15" s="2538"/>
      <c r="VZM15" s="2538"/>
      <c r="VZN15" s="2538"/>
      <c r="VZO15" s="2538"/>
      <c r="VZP15" s="2538"/>
      <c r="VZQ15" s="2538"/>
      <c r="VZR15" s="2538"/>
      <c r="VZS15" s="2538"/>
      <c r="VZT15" s="2538"/>
      <c r="VZU15" s="2538"/>
      <c r="VZV15" s="2538"/>
      <c r="VZW15" s="2538"/>
      <c r="VZX15" s="2538"/>
      <c r="VZY15" s="2538"/>
      <c r="VZZ15" s="2538"/>
      <c r="WAA15" s="2538"/>
      <c r="WAB15" s="2538"/>
      <c r="WAC15" s="2538"/>
      <c r="WAD15" s="2538"/>
      <c r="WAE15" s="2538"/>
      <c r="WAF15" s="2538"/>
      <c r="WAG15" s="2538"/>
      <c r="WAH15" s="2538"/>
      <c r="WAI15" s="2538"/>
      <c r="WAJ15" s="2538"/>
      <c r="WAK15" s="2538"/>
      <c r="WAL15" s="2538"/>
      <c r="WAM15" s="2538"/>
      <c r="WAN15" s="2538"/>
      <c r="WAO15" s="2538"/>
      <c r="WAP15" s="2538"/>
      <c r="WAQ15" s="2538"/>
      <c r="WAR15" s="2538"/>
      <c r="WAS15" s="2538"/>
      <c r="WAT15" s="2538"/>
      <c r="WAU15" s="2538"/>
      <c r="WAV15" s="2538"/>
      <c r="WAW15" s="2538"/>
      <c r="WAX15" s="2538"/>
      <c r="WAY15" s="2538"/>
      <c r="WAZ15" s="2538"/>
      <c r="WBA15" s="2538"/>
      <c r="WBB15" s="2538"/>
      <c r="WBC15" s="2538"/>
      <c r="WBD15" s="2538"/>
      <c r="WBE15" s="2538"/>
      <c r="WBF15" s="2538"/>
      <c r="WBG15" s="2538"/>
      <c r="WBH15" s="2538"/>
      <c r="WBI15" s="2538"/>
      <c r="WBJ15" s="2538"/>
      <c r="WBK15" s="2538"/>
      <c r="WBL15" s="2538"/>
      <c r="WBM15" s="2538"/>
      <c r="WBN15" s="2538"/>
      <c r="WBO15" s="2538"/>
      <c r="WBP15" s="2538"/>
      <c r="WBQ15" s="2538"/>
      <c r="WBR15" s="2538"/>
      <c r="WBS15" s="2538"/>
      <c r="WBT15" s="2538"/>
      <c r="WBU15" s="2538"/>
      <c r="WBV15" s="2538"/>
      <c r="WBW15" s="2538"/>
      <c r="WBX15" s="2538"/>
      <c r="WBY15" s="2538"/>
      <c r="WBZ15" s="2538"/>
      <c r="WCA15" s="2538"/>
      <c r="WCB15" s="2538"/>
      <c r="WCC15" s="2538"/>
      <c r="WCD15" s="2538"/>
      <c r="WCE15" s="2538"/>
      <c r="WCF15" s="2538"/>
      <c r="WCG15" s="2538"/>
      <c r="WCH15" s="2538"/>
      <c r="WCI15" s="2538"/>
      <c r="WCJ15" s="2538"/>
      <c r="WCK15" s="2538"/>
      <c r="WCL15" s="2538"/>
      <c r="WCM15" s="2538"/>
      <c r="WCN15" s="2538"/>
      <c r="WCO15" s="2538"/>
      <c r="WCP15" s="2538"/>
      <c r="WCQ15" s="2538"/>
      <c r="WCR15" s="2538"/>
      <c r="WCS15" s="2538"/>
      <c r="WCT15" s="2538"/>
      <c r="WCU15" s="2538"/>
      <c r="WCV15" s="2538"/>
      <c r="WCW15" s="2538"/>
      <c r="WCX15" s="2538"/>
      <c r="WCY15" s="2538"/>
      <c r="WCZ15" s="2538"/>
      <c r="WDA15" s="2538"/>
      <c r="WDB15" s="2538"/>
      <c r="WDC15" s="2538"/>
      <c r="WDD15" s="2538"/>
      <c r="WDE15" s="2538"/>
      <c r="WDF15" s="2538"/>
      <c r="WDG15" s="2538"/>
      <c r="WDH15" s="2538"/>
      <c r="WDI15" s="2538"/>
      <c r="WDJ15" s="2538"/>
      <c r="WDK15" s="2538"/>
      <c r="WDL15" s="2538"/>
      <c r="WDM15" s="2538"/>
      <c r="WDN15" s="2538"/>
      <c r="WDO15" s="2538"/>
      <c r="WDP15" s="2538"/>
      <c r="WDQ15" s="2538"/>
      <c r="WDR15" s="2538"/>
      <c r="WDS15" s="2538"/>
      <c r="WDT15" s="2538"/>
      <c r="WDU15" s="2538"/>
      <c r="WDV15" s="2538"/>
      <c r="WDW15" s="2538"/>
      <c r="WDX15" s="2538"/>
      <c r="WDY15" s="2538"/>
      <c r="WDZ15" s="2538"/>
      <c r="WEA15" s="2538"/>
      <c r="WEB15" s="2538"/>
      <c r="WEC15" s="2538"/>
      <c r="WED15" s="2538"/>
      <c r="WEE15" s="2538"/>
      <c r="WEF15" s="2538"/>
      <c r="WEG15" s="2538"/>
      <c r="WEH15" s="2538"/>
      <c r="WEI15" s="2538"/>
      <c r="WEJ15" s="2538"/>
      <c r="WEK15" s="2538"/>
      <c r="WEL15" s="2538"/>
      <c r="WEM15" s="2538"/>
      <c r="WEN15" s="2538"/>
      <c r="WEO15" s="2538"/>
      <c r="WEP15" s="2538"/>
      <c r="WEQ15" s="2538"/>
      <c r="WER15" s="2538"/>
      <c r="WES15" s="2538"/>
      <c r="WET15" s="2538"/>
      <c r="WEU15" s="2538"/>
      <c r="WEV15" s="2538"/>
      <c r="WEW15" s="2538"/>
      <c r="WEX15" s="2538"/>
      <c r="WEY15" s="2538"/>
      <c r="WEZ15" s="2538"/>
      <c r="WFA15" s="2538"/>
      <c r="WFB15" s="2538"/>
      <c r="WFC15" s="2538"/>
      <c r="WFD15" s="2538"/>
      <c r="WFE15" s="2538"/>
      <c r="WFF15" s="2538"/>
      <c r="WFG15" s="2538"/>
      <c r="WFH15" s="2538"/>
      <c r="WFI15" s="2538"/>
      <c r="WFJ15" s="2538"/>
      <c r="WFK15" s="2538"/>
      <c r="WFL15" s="2538"/>
      <c r="WFM15" s="2538"/>
      <c r="WFN15" s="2538"/>
      <c r="WFO15" s="2538"/>
      <c r="WFP15" s="2538"/>
      <c r="WFQ15" s="2538"/>
      <c r="WFR15" s="2538"/>
      <c r="WFS15" s="2538"/>
      <c r="WFT15" s="2538"/>
      <c r="WFU15" s="2538"/>
      <c r="WFV15" s="2538"/>
      <c r="WFW15" s="2538"/>
      <c r="WFX15" s="2538"/>
      <c r="WFY15" s="2538"/>
      <c r="WFZ15" s="2538"/>
      <c r="WGA15" s="2538"/>
      <c r="WGB15" s="2538"/>
      <c r="WGC15" s="2538"/>
      <c r="WGD15" s="2538"/>
      <c r="WGE15" s="2538"/>
      <c r="WGF15" s="2538"/>
      <c r="WGG15" s="2538"/>
      <c r="WGH15" s="2538"/>
      <c r="WGI15" s="2538"/>
      <c r="WGJ15" s="2538"/>
      <c r="WGK15" s="2538"/>
      <c r="WGL15" s="2538"/>
      <c r="WGM15" s="2538"/>
      <c r="WGN15" s="2538"/>
      <c r="WGO15" s="2538"/>
      <c r="WGP15" s="2538"/>
      <c r="WGQ15" s="2538"/>
      <c r="WGR15" s="2538"/>
      <c r="WGS15" s="2538"/>
      <c r="WGT15" s="2538"/>
      <c r="WGU15" s="2538"/>
      <c r="WGV15" s="2538"/>
      <c r="WGW15" s="2538"/>
      <c r="WGX15" s="2538"/>
      <c r="WGY15" s="2538"/>
      <c r="WGZ15" s="2538"/>
      <c r="WHA15" s="2538"/>
      <c r="WHB15" s="2538"/>
      <c r="WHC15" s="2538"/>
      <c r="WHD15" s="2538"/>
      <c r="WHE15" s="2538"/>
      <c r="WHF15" s="2538"/>
      <c r="WHG15" s="2538"/>
      <c r="WHH15" s="2538"/>
      <c r="WHI15" s="2538"/>
      <c r="WHJ15" s="2538"/>
      <c r="WHK15" s="2538"/>
      <c r="WHL15" s="2538"/>
      <c r="WHM15" s="2538"/>
      <c r="WHN15" s="2538"/>
      <c r="WHO15" s="2538"/>
      <c r="WHP15" s="2538"/>
      <c r="WHQ15" s="2538"/>
      <c r="WHR15" s="2538"/>
      <c r="WHS15" s="2538"/>
      <c r="WHT15" s="2538"/>
      <c r="WHU15" s="2538"/>
      <c r="WHV15" s="2538"/>
      <c r="WHW15" s="2538"/>
      <c r="WHX15" s="2538"/>
      <c r="WHY15" s="2538"/>
      <c r="WHZ15" s="2538"/>
      <c r="WIA15" s="2538"/>
      <c r="WIB15" s="2538"/>
      <c r="WIC15" s="2538"/>
      <c r="WID15" s="2538"/>
      <c r="WIE15" s="2538"/>
      <c r="WIF15" s="2538"/>
      <c r="WIG15" s="2538"/>
      <c r="WIH15" s="2538"/>
      <c r="WII15" s="2538"/>
      <c r="WIJ15" s="2538"/>
      <c r="WIK15" s="2538"/>
      <c r="WIL15" s="2538"/>
      <c r="WIM15" s="2538"/>
      <c r="WIN15" s="2538"/>
      <c r="WIO15" s="2538"/>
      <c r="WIP15" s="2538"/>
      <c r="WIQ15" s="2538"/>
      <c r="WIR15" s="2538"/>
      <c r="WIS15" s="2538"/>
      <c r="WIT15" s="2538"/>
      <c r="WIU15" s="2538"/>
      <c r="WIV15" s="2538"/>
      <c r="WIW15" s="2538"/>
      <c r="WIX15" s="2538"/>
      <c r="WIY15" s="2538"/>
      <c r="WIZ15" s="2538"/>
      <c r="WJA15" s="2538"/>
      <c r="WJB15" s="2538"/>
      <c r="WJC15" s="2538"/>
      <c r="WJD15" s="2538"/>
      <c r="WJE15" s="2538"/>
      <c r="WJF15" s="2538"/>
      <c r="WJG15" s="2538"/>
      <c r="WJH15" s="2538"/>
      <c r="WJI15" s="2538"/>
      <c r="WJJ15" s="2538"/>
      <c r="WJK15" s="2538"/>
      <c r="WJL15" s="2538"/>
      <c r="WJM15" s="2538"/>
      <c r="WJN15" s="2538"/>
      <c r="WJO15" s="2538"/>
      <c r="WJP15" s="2538"/>
      <c r="WJQ15" s="2538"/>
      <c r="WJR15" s="2538"/>
      <c r="WJS15" s="2538"/>
      <c r="WJT15" s="2538"/>
      <c r="WJU15" s="2538"/>
      <c r="WJV15" s="2538"/>
      <c r="WJW15" s="2538"/>
      <c r="WJX15" s="2538"/>
      <c r="WJY15" s="2538"/>
      <c r="WJZ15" s="2538"/>
      <c r="WKA15" s="2538"/>
      <c r="WKB15" s="2538"/>
      <c r="WKC15" s="2538"/>
      <c r="WKD15" s="2538"/>
      <c r="WKE15" s="2538"/>
      <c r="WKF15" s="2538"/>
      <c r="WKG15" s="2538"/>
      <c r="WKH15" s="2538"/>
      <c r="WKI15" s="2538"/>
      <c r="WKJ15" s="2538"/>
      <c r="WKK15" s="2538"/>
      <c r="WKL15" s="2538"/>
      <c r="WKM15" s="2538"/>
      <c r="WKN15" s="2538"/>
      <c r="WKO15" s="2538"/>
      <c r="WKP15" s="2538"/>
      <c r="WKQ15" s="2538"/>
      <c r="WKR15" s="2538"/>
      <c r="WKS15" s="2538"/>
      <c r="WKT15" s="2538"/>
      <c r="WKU15" s="2538"/>
      <c r="WKV15" s="2538"/>
      <c r="WKW15" s="2538"/>
      <c r="WKX15" s="2538"/>
      <c r="WKY15" s="2538"/>
      <c r="WKZ15" s="2538"/>
      <c r="WLA15" s="2538"/>
      <c r="WLB15" s="2538"/>
      <c r="WLC15" s="2538"/>
      <c r="WLD15" s="2538"/>
      <c r="WLE15" s="2538"/>
      <c r="WLF15" s="2538"/>
      <c r="WLG15" s="2538"/>
      <c r="WLH15" s="2538"/>
      <c r="WLI15" s="2538"/>
      <c r="WLJ15" s="2538"/>
      <c r="WLK15" s="2538"/>
      <c r="WLL15" s="2538"/>
      <c r="WLM15" s="2538"/>
      <c r="WLN15" s="2538"/>
      <c r="WLO15" s="2538"/>
      <c r="WLP15" s="2538"/>
      <c r="WLQ15" s="2538"/>
      <c r="WLR15" s="2538"/>
      <c r="WLS15" s="2538"/>
      <c r="WLT15" s="2538"/>
      <c r="WLU15" s="2538"/>
      <c r="WLV15" s="2538"/>
      <c r="WLW15" s="2538"/>
      <c r="WLX15" s="2538"/>
      <c r="WLY15" s="2538"/>
      <c r="WLZ15" s="2538"/>
      <c r="WMA15" s="2538"/>
      <c r="WMB15" s="2538"/>
      <c r="WMC15" s="2538"/>
      <c r="WMD15" s="2538"/>
      <c r="WME15" s="2538"/>
      <c r="WMF15" s="2538"/>
      <c r="WMG15" s="2538"/>
      <c r="WMH15" s="2538"/>
      <c r="WMI15" s="2538"/>
      <c r="WMJ15" s="2538"/>
      <c r="WMK15" s="2538"/>
      <c r="WML15" s="2538"/>
      <c r="WMM15" s="2538"/>
      <c r="WMN15" s="2538"/>
      <c r="WMO15" s="2538"/>
      <c r="WMP15" s="2538"/>
      <c r="WMQ15" s="2538"/>
      <c r="WMR15" s="2538"/>
      <c r="WMS15" s="2538"/>
      <c r="WMT15" s="2538"/>
      <c r="WMU15" s="2538"/>
      <c r="WMV15" s="2538"/>
      <c r="WMW15" s="2538"/>
      <c r="WMX15" s="2538"/>
      <c r="WMY15" s="2538"/>
      <c r="WMZ15" s="2538"/>
      <c r="WNA15" s="2538"/>
      <c r="WNB15" s="2538"/>
      <c r="WNC15" s="2538"/>
      <c r="WND15" s="2538"/>
      <c r="WNE15" s="2538"/>
      <c r="WNF15" s="2538"/>
      <c r="WNG15" s="2538"/>
      <c r="WNH15" s="2538"/>
      <c r="WNI15" s="2538"/>
      <c r="WNJ15" s="2538"/>
      <c r="WNK15" s="2538"/>
      <c r="WNL15" s="2538"/>
      <c r="WNM15" s="2538"/>
      <c r="WNN15" s="2538"/>
      <c r="WNO15" s="2538"/>
      <c r="WNP15" s="2538"/>
      <c r="WNQ15" s="2538"/>
      <c r="WNR15" s="2538"/>
      <c r="WNS15" s="2538"/>
      <c r="WNT15" s="2538"/>
      <c r="WNU15" s="2538"/>
      <c r="WNV15" s="2538"/>
      <c r="WNW15" s="2538"/>
      <c r="WNX15" s="2538"/>
      <c r="WNY15" s="2538"/>
      <c r="WNZ15" s="2538"/>
      <c r="WOA15" s="2538"/>
      <c r="WOB15" s="2538"/>
      <c r="WOC15" s="2538"/>
      <c r="WOD15" s="2538"/>
      <c r="WOE15" s="2538"/>
      <c r="WOF15" s="2538"/>
      <c r="WOG15" s="2538"/>
      <c r="WOH15" s="2538"/>
      <c r="WOI15" s="2538"/>
      <c r="WOJ15" s="2538"/>
      <c r="WOK15" s="2538"/>
      <c r="WOL15" s="2538"/>
      <c r="WOM15" s="2538"/>
      <c r="WON15" s="2538"/>
      <c r="WOO15" s="2538"/>
      <c r="WOP15" s="2538"/>
      <c r="WOQ15" s="2538"/>
      <c r="WOR15" s="2538"/>
      <c r="WOS15" s="2538"/>
      <c r="WOT15" s="2538"/>
      <c r="WOU15" s="2538"/>
      <c r="WOV15" s="2538"/>
      <c r="WOW15" s="2538"/>
      <c r="WOX15" s="2538"/>
      <c r="WOY15" s="2538"/>
      <c r="WOZ15" s="2538"/>
      <c r="WPA15" s="2538"/>
      <c r="WPB15" s="2538"/>
      <c r="WPC15" s="2538"/>
      <c r="WPD15" s="2538"/>
      <c r="WPE15" s="2538"/>
      <c r="WPF15" s="2538"/>
      <c r="WPG15" s="2538"/>
      <c r="WPH15" s="2538"/>
      <c r="WPI15" s="2538"/>
      <c r="WPJ15" s="2538"/>
      <c r="WPK15" s="2538"/>
      <c r="WPL15" s="2538"/>
      <c r="WPM15" s="2538"/>
      <c r="WPN15" s="2538"/>
      <c r="WPO15" s="2538"/>
      <c r="WPP15" s="2538"/>
      <c r="WPQ15" s="2538"/>
      <c r="WPR15" s="2538"/>
      <c r="WPS15" s="2538"/>
      <c r="WPT15" s="2538"/>
      <c r="WPU15" s="2538"/>
      <c r="WPV15" s="2538"/>
      <c r="WPW15" s="2538"/>
      <c r="WPX15" s="2538"/>
      <c r="WPY15" s="2538"/>
      <c r="WPZ15" s="2538"/>
      <c r="WQA15" s="2538"/>
      <c r="WQB15" s="2538"/>
      <c r="WQC15" s="2538"/>
      <c r="WQD15" s="2538"/>
      <c r="WQE15" s="2538"/>
      <c r="WQF15" s="2538"/>
      <c r="WQG15" s="2538"/>
      <c r="WQH15" s="2538"/>
      <c r="WQI15" s="2538"/>
      <c r="WQJ15" s="2538"/>
      <c r="WQK15" s="2538"/>
      <c r="WQL15" s="2538"/>
      <c r="WQM15" s="2538"/>
      <c r="WQN15" s="2538"/>
      <c r="WQO15" s="2538"/>
      <c r="WQP15" s="2538"/>
      <c r="WQQ15" s="2538"/>
      <c r="WQR15" s="2538"/>
      <c r="WQS15" s="2538"/>
      <c r="WQT15" s="2538"/>
      <c r="WQU15" s="2538"/>
      <c r="WQV15" s="2538"/>
      <c r="WQW15" s="2538"/>
      <c r="WQX15" s="2538"/>
      <c r="WQY15" s="2538"/>
      <c r="WQZ15" s="2538"/>
      <c r="WRA15" s="2538"/>
      <c r="WRB15" s="2538"/>
      <c r="WRC15" s="2538"/>
      <c r="WRD15" s="2538"/>
      <c r="WRE15" s="2538"/>
      <c r="WRF15" s="2538"/>
      <c r="WRG15" s="2538"/>
      <c r="WRH15" s="2538"/>
      <c r="WRI15" s="2538"/>
      <c r="WRJ15" s="2538"/>
      <c r="WRK15" s="2538"/>
      <c r="WRL15" s="2538"/>
      <c r="WRM15" s="2538"/>
      <c r="WRN15" s="2538"/>
      <c r="WRO15" s="2538"/>
      <c r="WRP15" s="2538"/>
      <c r="WRQ15" s="2538"/>
      <c r="WRR15" s="2538"/>
      <c r="WRS15" s="2538"/>
      <c r="WRT15" s="2538"/>
      <c r="WRU15" s="2538"/>
      <c r="WRV15" s="2538"/>
      <c r="WRW15" s="2538"/>
      <c r="WRX15" s="2538"/>
      <c r="WRY15" s="2538"/>
      <c r="WRZ15" s="2538"/>
      <c r="WSA15" s="2538"/>
      <c r="WSB15" s="2538"/>
      <c r="WSC15" s="2538"/>
      <c r="WSD15" s="2538"/>
      <c r="WSE15" s="2538"/>
      <c r="WSF15" s="2538"/>
      <c r="WSG15" s="2538"/>
      <c r="WSH15" s="2538"/>
      <c r="WSI15" s="2538"/>
      <c r="WSJ15" s="2538"/>
      <c r="WSK15" s="2538"/>
      <c r="WSL15" s="2538"/>
      <c r="WSM15" s="2538"/>
      <c r="WSN15" s="2538"/>
      <c r="WSO15" s="2538"/>
      <c r="WSP15" s="2538"/>
      <c r="WSQ15" s="2538"/>
      <c r="WSR15" s="2538"/>
      <c r="WSS15" s="2538"/>
      <c r="WST15" s="2538"/>
      <c r="WSU15" s="2538"/>
      <c r="WSV15" s="2538"/>
      <c r="WSW15" s="2538"/>
      <c r="WSX15" s="2538"/>
      <c r="WSY15" s="2538"/>
      <c r="WSZ15" s="2538"/>
      <c r="WTA15" s="2538"/>
      <c r="WTB15" s="2538"/>
      <c r="WTC15" s="2538"/>
      <c r="WTD15" s="2538"/>
      <c r="WTE15" s="2538"/>
      <c r="WTF15" s="2538"/>
      <c r="WTG15" s="2538"/>
      <c r="WTH15" s="2538"/>
      <c r="WTI15" s="2538"/>
      <c r="WTJ15" s="2538"/>
      <c r="WTK15" s="2538"/>
      <c r="WTL15" s="2538"/>
      <c r="WTM15" s="2538"/>
      <c r="WTN15" s="2538"/>
      <c r="WTO15" s="2538"/>
      <c r="WTP15" s="2538"/>
      <c r="WTQ15" s="2538"/>
      <c r="WTR15" s="2538"/>
      <c r="WTS15" s="2538"/>
      <c r="WTT15" s="2538"/>
      <c r="WTU15" s="2538"/>
      <c r="WTV15" s="2538"/>
      <c r="WTW15" s="2538"/>
      <c r="WTX15" s="2538"/>
      <c r="WTY15" s="2538"/>
      <c r="WTZ15" s="2538"/>
      <c r="WUA15" s="2538"/>
      <c r="WUB15" s="2538"/>
      <c r="WUC15" s="2538"/>
      <c r="WUD15" s="2538"/>
      <c r="WUE15" s="2538"/>
      <c r="WUF15" s="2538"/>
      <c r="WUG15" s="2538"/>
      <c r="WUH15" s="2538"/>
      <c r="WUI15" s="2538"/>
      <c r="WUJ15" s="2538"/>
      <c r="WUK15" s="2538"/>
      <c r="WUL15" s="2538"/>
      <c r="WUM15" s="2538"/>
      <c r="WUN15" s="2538"/>
      <c r="WUO15" s="2538"/>
      <c r="WUP15" s="2538"/>
      <c r="WUQ15" s="2538"/>
      <c r="WUR15" s="2538"/>
      <c r="WUS15" s="2538"/>
      <c r="WUT15" s="2538"/>
      <c r="WUU15" s="2538"/>
      <c r="WUV15" s="2538"/>
      <c r="WUW15" s="2538"/>
      <c r="WUX15" s="2538"/>
      <c r="WUY15" s="2538"/>
      <c r="WUZ15" s="2538"/>
      <c r="WVA15" s="2538"/>
      <c r="WVB15" s="2538"/>
      <c r="WVC15" s="2538"/>
      <c r="WVD15" s="2538"/>
      <c r="WVE15" s="2538"/>
      <c r="WVF15" s="2538"/>
      <c r="WVG15" s="2538"/>
      <c r="WVH15" s="2538"/>
      <c r="WVI15" s="2538"/>
      <c r="WVJ15" s="2538"/>
      <c r="WVK15" s="2538"/>
      <c r="WVL15" s="2538"/>
      <c r="WVM15" s="2538"/>
      <c r="WVN15" s="2538"/>
      <c r="WVO15" s="2538"/>
      <c r="WVP15" s="2538"/>
      <c r="WVQ15" s="2538"/>
      <c r="WVR15" s="2538"/>
      <c r="WVS15" s="2538"/>
      <c r="WVT15" s="2538"/>
      <c r="WVU15" s="2538"/>
      <c r="WVV15" s="2538"/>
      <c r="WVW15" s="2538"/>
      <c r="WVX15" s="2538"/>
      <c r="WVY15" s="2538"/>
      <c r="WVZ15" s="2538"/>
      <c r="WWA15" s="2538"/>
      <c r="WWB15" s="2538"/>
      <c r="WWC15" s="2538"/>
      <c r="WWD15" s="2538"/>
      <c r="WWE15" s="2538"/>
      <c r="WWF15" s="2538"/>
      <c r="WWG15" s="2538"/>
      <c r="WWH15" s="2538"/>
      <c r="WWI15" s="2538"/>
      <c r="WWJ15" s="2538"/>
      <c r="WWK15" s="2538"/>
      <c r="WWL15" s="2538"/>
      <c r="WWM15" s="2538"/>
      <c r="WWN15" s="2538"/>
      <c r="WWO15" s="2538"/>
      <c r="WWP15" s="2538"/>
      <c r="WWQ15" s="2538"/>
      <c r="WWR15" s="2538"/>
      <c r="WWS15" s="2538"/>
      <c r="WWT15" s="2538"/>
      <c r="WWU15" s="2538"/>
      <c r="WWV15" s="2538"/>
      <c r="WWW15" s="2538"/>
      <c r="WWX15" s="2538"/>
      <c r="WWY15" s="2538"/>
      <c r="WWZ15" s="2538"/>
      <c r="WXA15" s="2538"/>
      <c r="WXB15" s="2538"/>
      <c r="WXC15" s="2538"/>
      <c r="WXD15" s="2538"/>
      <c r="WXE15" s="2538"/>
      <c r="WXF15" s="2538"/>
      <c r="WXG15" s="2538"/>
      <c r="WXH15" s="2538"/>
      <c r="WXI15" s="2538"/>
      <c r="WXJ15" s="2538"/>
      <c r="WXK15" s="2538"/>
      <c r="WXL15" s="2538"/>
      <c r="WXM15" s="2538"/>
      <c r="WXN15" s="2538"/>
      <c r="WXO15" s="2538"/>
      <c r="WXP15" s="2538"/>
      <c r="WXQ15" s="2538"/>
      <c r="WXR15" s="2538"/>
      <c r="WXS15" s="2538"/>
      <c r="WXT15" s="2538"/>
      <c r="WXU15" s="2538"/>
      <c r="WXV15" s="2538"/>
      <c r="WXW15" s="2538"/>
      <c r="WXX15" s="2538"/>
      <c r="WXY15" s="2538"/>
      <c r="WXZ15" s="2538"/>
      <c r="WYA15" s="2538"/>
      <c r="WYB15" s="2538"/>
      <c r="WYC15" s="2538"/>
      <c r="WYD15" s="2538"/>
      <c r="WYE15" s="2538"/>
      <c r="WYF15" s="2538"/>
      <c r="WYG15" s="2538"/>
      <c r="WYH15" s="2538"/>
      <c r="WYI15" s="2538"/>
      <c r="WYJ15" s="2538"/>
      <c r="WYK15" s="2538"/>
      <c r="WYL15" s="2538"/>
      <c r="WYM15" s="2538"/>
      <c r="WYN15" s="2538"/>
      <c r="WYO15" s="2538"/>
      <c r="WYP15" s="2538"/>
      <c r="WYQ15" s="2538"/>
      <c r="WYR15" s="2538"/>
      <c r="WYS15" s="2538"/>
      <c r="WYT15" s="2538"/>
      <c r="WYU15" s="2538"/>
      <c r="WYV15" s="2538"/>
      <c r="WYW15" s="2538"/>
      <c r="WYX15" s="2538"/>
      <c r="WYY15" s="2538"/>
      <c r="WYZ15" s="2538"/>
      <c r="WZA15" s="2538"/>
      <c r="WZB15" s="2538"/>
      <c r="WZC15" s="2538"/>
      <c r="WZD15" s="2538"/>
      <c r="WZE15" s="2538"/>
      <c r="WZF15" s="2538"/>
      <c r="WZG15" s="2538"/>
      <c r="WZH15" s="2538"/>
      <c r="WZI15" s="2538"/>
      <c r="WZJ15" s="2538"/>
      <c r="WZK15" s="2538"/>
      <c r="WZL15" s="2538"/>
      <c r="WZM15" s="2538"/>
      <c r="WZN15" s="2538"/>
      <c r="WZO15" s="2538"/>
      <c r="WZP15" s="2538"/>
      <c r="WZQ15" s="2538"/>
      <c r="WZR15" s="2538"/>
      <c r="WZS15" s="2538"/>
      <c r="WZT15" s="2538"/>
      <c r="WZU15" s="2538"/>
      <c r="WZV15" s="2538"/>
      <c r="WZW15" s="2538"/>
      <c r="WZX15" s="2538"/>
      <c r="WZY15" s="2538"/>
      <c r="WZZ15" s="2538"/>
      <c r="XAA15" s="2538"/>
      <c r="XAB15" s="2538"/>
      <c r="XAC15" s="2538"/>
      <c r="XAD15" s="2538"/>
      <c r="XAE15" s="2538"/>
      <c r="XAF15" s="2538"/>
      <c r="XAG15" s="2538"/>
      <c r="XAH15" s="2538"/>
      <c r="XAI15" s="2538"/>
      <c r="XAJ15" s="2538"/>
      <c r="XAK15" s="2538"/>
      <c r="XAL15" s="2538"/>
      <c r="XAM15" s="2538"/>
      <c r="XAN15" s="2538"/>
      <c r="XAO15" s="2538"/>
      <c r="XAP15" s="2538"/>
      <c r="XAQ15" s="2538"/>
      <c r="XAR15" s="2538"/>
      <c r="XAS15" s="2538"/>
      <c r="XAT15" s="2538"/>
      <c r="XAU15" s="2538"/>
      <c r="XAV15" s="2538"/>
      <c r="XAW15" s="2538"/>
      <c r="XAX15" s="2538"/>
      <c r="XAY15" s="2538"/>
      <c r="XAZ15" s="2538"/>
      <c r="XBA15" s="2538"/>
      <c r="XBB15" s="2538"/>
      <c r="XBC15" s="2538"/>
      <c r="XBD15" s="2538"/>
      <c r="XBE15" s="2538"/>
      <c r="XBF15" s="2538"/>
      <c r="XBG15" s="2538"/>
      <c r="XBH15" s="2538"/>
      <c r="XBI15" s="2538"/>
      <c r="XBJ15" s="2538"/>
      <c r="XBK15" s="2538"/>
      <c r="XBL15" s="2538"/>
      <c r="XBM15" s="2538"/>
      <c r="XBN15" s="2538"/>
      <c r="XBO15" s="2538"/>
      <c r="XBP15" s="2538"/>
      <c r="XBQ15" s="2538"/>
      <c r="XBR15" s="2538"/>
      <c r="XBS15" s="2538"/>
      <c r="XBT15" s="2538"/>
      <c r="XBU15" s="2538"/>
      <c r="XBV15" s="2538"/>
      <c r="XBW15" s="2538"/>
      <c r="XBX15" s="2538"/>
      <c r="XBY15" s="2538"/>
      <c r="XBZ15" s="2538"/>
      <c r="XCA15" s="2538"/>
      <c r="XCB15" s="2538"/>
      <c r="XCC15" s="2538"/>
      <c r="XCD15" s="2538"/>
      <c r="XCE15" s="2538"/>
      <c r="XCF15" s="2538"/>
      <c r="XCG15" s="2538"/>
      <c r="XCH15" s="2538"/>
      <c r="XCI15" s="2538"/>
      <c r="XCJ15" s="2538"/>
      <c r="XCK15" s="2538"/>
      <c r="XCL15" s="2538"/>
      <c r="XCM15" s="2538"/>
      <c r="XCN15" s="2538"/>
      <c r="XCO15" s="2538"/>
      <c r="XCP15" s="2538"/>
      <c r="XCQ15" s="2538"/>
      <c r="XCR15" s="2538"/>
      <c r="XCS15" s="2538"/>
      <c r="XCT15" s="2538"/>
      <c r="XCU15" s="2538"/>
      <c r="XCV15" s="2538"/>
      <c r="XCW15" s="2538"/>
      <c r="XCX15" s="2538"/>
      <c r="XCY15" s="2538"/>
      <c r="XCZ15" s="2538"/>
      <c r="XDA15" s="2538"/>
      <c r="XDB15" s="2538"/>
      <c r="XDC15" s="2538"/>
      <c r="XDD15" s="2538"/>
      <c r="XDE15" s="2538"/>
      <c r="XDF15" s="2538"/>
      <c r="XDG15" s="2538"/>
      <c r="XDH15" s="2538"/>
      <c r="XDI15" s="2538"/>
      <c r="XDJ15" s="2538"/>
      <c r="XDK15" s="2538"/>
      <c r="XDL15" s="2538"/>
      <c r="XDM15" s="2538"/>
      <c r="XDN15" s="2538"/>
      <c r="XDO15" s="2538"/>
      <c r="XDP15" s="2538"/>
      <c r="XDQ15" s="2538"/>
      <c r="XDR15" s="2538"/>
      <c r="XDS15" s="2538"/>
      <c r="XDT15" s="2538"/>
      <c r="XDU15" s="2538"/>
      <c r="XDV15" s="2538"/>
      <c r="XDW15" s="2538"/>
      <c r="XDX15" s="2538"/>
      <c r="XDY15" s="2538"/>
      <c r="XDZ15" s="2538"/>
      <c r="XEA15" s="2538"/>
      <c r="XEB15" s="2538"/>
      <c r="XEC15" s="2538"/>
      <c r="XED15" s="2538"/>
      <c r="XEE15" s="2538"/>
      <c r="XEF15" s="2538"/>
      <c r="XEG15" s="2538"/>
      <c r="XEH15" s="2538"/>
      <c r="XEI15" s="2538"/>
      <c r="XEJ15" s="2538"/>
      <c r="XEK15" s="2538"/>
      <c r="XEL15" s="2538"/>
      <c r="XEM15" s="2538"/>
      <c r="XEN15" s="2538"/>
      <c r="XEO15" s="2538"/>
      <c r="XEP15" s="2538"/>
      <c r="XEQ15" s="2538"/>
      <c r="XER15" s="2538"/>
      <c r="XES15" s="2538"/>
      <c r="XET15" s="2538"/>
      <c r="XEU15" s="2538"/>
      <c r="XEV15" s="2538"/>
      <c r="XEW15" s="2538"/>
      <c r="XEX15" s="2538"/>
      <c r="XEY15" s="2538"/>
      <c r="XEZ15" s="2538"/>
      <c r="XFA15" s="2538"/>
      <c r="XFB15" s="2538"/>
      <c r="XFC15" s="2538"/>
      <c r="XFD15" s="2538"/>
    </row>
    <row r="16" spans="1:16384" s="1555" customFormat="1" ht="15.75">
      <c r="A16" s="2431" t="s">
        <v>531</v>
      </c>
      <c r="B16" s="2431"/>
      <c r="C16" s="2431"/>
      <c r="D16" s="2431"/>
      <c r="E16" s="2431"/>
      <c r="F16" s="2431"/>
      <c r="G16" s="2431"/>
      <c r="H16" s="2431"/>
      <c r="I16" s="2431"/>
      <c r="J16" s="1565"/>
    </row>
    <row r="17" spans="1:16384" s="1567" customFormat="1" ht="15.75">
      <c r="A17" s="2431" t="s">
        <v>532</v>
      </c>
      <c r="B17" s="2431"/>
      <c r="C17" s="2431"/>
      <c r="D17" s="2431"/>
      <c r="E17" s="2431"/>
      <c r="F17" s="2431"/>
      <c r="G17" s="2431"/>
      <c r="H17" s="2431"/>
      <c r="I17" s="2431"/>
      <c r="J17" s="1568"/>
      <c r="K17" s="2538"/>
      <c r="L17" s="2538"/>
      <c r="M17" s="2538"/>
      <c r="N17" s="2538"/>
      <c r="O17" s="2538"/>
      <c r="P17" s="2538"/>
      <c r="Q17" s="2538"/>
      <c r="R17" s="2538"/>
      <c r="S17" s="2538"/>
      <c r="T17" s="2538"/>
      <c r="U17" s="2538"/>
      <c r="V17" s="2538"/>
      <c r="W17" s="2538"/>
      <c r="X17" s="2538"/>
      <c r="Y17" s="2538"/>
      <c r="Z17" s="2538"/>
      <c r="AA17" s="2538"/>
      <c r="AB17" s="2538"/>
      <c r="AC17" s="2538"/>
      <c r="AD17" s="2538"/>
      <c r="AE17" s="2538"/>
      <c r="AF17" s="2538"/>
      <c r="AG17" s="2538"/>
      <c r="AH17" s="2538"/>
      <c r="AI17" s="2538"/>
      <c r="AJ17" s="2538"/>
      <c r="AK17" s="2538"/>
      <c r="AL17" s="2538"/>
      <c r="AM17" s="2538"/>
      <c r="AN17" s="2538"/>
      <c r="AO17" s="2538"/>
      <c r="AP17" s="2538"/>
      <c r="AQ17" s="2538"/>
      <c r="AR17" s="2538"/>
      <c r="AS17" s="2538"/>
      <c r="AT17" s="2538"/>
      <c r="AU17" s="2538"/>
      <c r="AV17" s="2538"/>
      <c r="AW17" s="2538"/>
      <c r="AX17" s="2538"/>
      <c r="AY17" s="2538"/>
      <c r="AZ17" s="2538"/>
      <c r="BA17" s="2538"/>
      <c r="BB17" s="2538"/>
      <c r="BC17" s="2538"/>
      <c r="BD17" s="2538"/>
      <c r="BE17" s="2538"/>
      <c r="BF17" s="2538"/>
      <c r="BG17" s="2538"/>
      <c r="BH17" s="2538"/>
      <c r="BI17" s="2538"/>
      <c r="BJ17" s="2538"/>
      <c r="BK17" s="2538"/>
      <c r="BL17" s="2538"/>
      <c r="BM17" s="2538"/>
      <c r="BN17" s="2538"/>
      <c r="BO17" s="2538"/>
      <c r="BP17" s="2538"/>
      <c r="BQ17" s="2538"/>
      <c r="BR17" s="2538"/>
      <c r="BS17" s="2538"/>
      <c r="BT17" s="2538"/>
      <c r="BU17" s="2538"/>
      <c r="BV17" s="2538"/>
      <c r="BW17" s="2538"/>
      <c r="BX17" s="2538"/>
      <c r="BY17" s="2538"/>
      <c r="BZ17" s="2538"/>
      <c r="CA17" s="2538"/>
      <c r="CB17" s="2538"/>
      <c r="CC17" s="2538"/>
      <c r="CD17" s="2538"/>
      <c r="CE17" s="2538"/>
      <c r="CF17" s="2538"/>
      <c r="CG17" s="2538"/>
      <c r="CH17" s="2538"/>
      <c r="CI17" s="2538"/>
      <c r="CJ17" s="2538"/>
      <c r="CK17" s="2538"/>
      <c r="CL17" s="2538"/>
      <c r="CM17" s="2538"/>
      <c r="CN17" s="2538"/>
      <c r="CO17" s="2538"/>
      <c r="CP17" s="2538"/>
      <c r="CQ17" s="2538"/>
      <c r="CR17" s="2538"/>
      <c r="CS17" s="2538"/>
      <c r="CT17" s="2538"/>
      <c r="CU17" s="2538"/>
      <c r="CV17" s="2538"/>
      <c r="CW17" s="2538"/>
      <c r="CX17" s="2538"/>
      <c r="CY17" s="2538"/>
      <c r="CZ17" s="2538"/>
      <c r="DA17" s="2538"/>
      <c r="DB17" s="2538"/>
      <c r="DC17" s="2538"/>
      <c r="DD17" s="2538"/>
      <c r="DE17" s="2538"/>
      <c r="DF17" s="2538"/>
      <c r="DG17" s="2538"/>
      <c r="DH17" s="2538"/>
      <c r="DI17" s="2538"/>
      <c r="DJ17" s="2538"/>
      <c r="DK17" s="2538"/>
      <c r="DL17" s="2538"/>
      <c r="DM17" s="2538"/>
      <c r="DN17" s="2538"/>
      <c r="DO17" s="2538"/>
      <c r="DP17" s="2538"/>
      <c r="DQ17" s="2538"/>
      <c r="DR17" s="2538"/>
      <c r="DS17" s="2538"/>
      <c r="DT17" s="2538"/>
      <c r="DU17" s="2538"/>
      <c r="DV17" s="2538"/>
      <c r="DW17" s="2538"/>
      <c r="DX17" s="2538"/>
      <c r="DY17" s="2538"/>
      <c r="DZ17" s="2538"/>
      <c r="EA17" s="2538"/>
      <c r="EB17" s="2538"/>
      <c r="EC17" s="2538"/>
      <c r="ED17" s="2538"/>
      <c r="EE17" s="2538"/>
      <c r="EF17" s="2538"/>
      <c r="EG17" s="2538"/>
      <c r="EH17" s="2538"/>
      <c r="EI17" s="2538"/>
      <c r="EJ17" s="2538"/>
      <c r="EK17" s="2538"/>
      <c r="EL17" s="2538"/>
      <c r="EM17" s="2538"/>
      <c r="EN17" s="2538"/>
      <c r="EO17" s="2538"/>
      <c r="EP17" s="2538"/>
      <c r="EQ17" s="2538"/>
      <c r="ER17" s="2538"/>
      <c r="ES17" s="2538"/>
      <c r="ET17" s="2538"/>
      <c r="EU17" s="2538"/>
      <c r="EV17" s="2538"/>
      <c r="EW17" s="2538"/>
      <c r="EX17" s="2538"/>
      <c r="EY17" s="2538"/>
      <c r="EZ17" s="2538"/>
      <c r="FA17" s="2538"/>
      <c r="FB17" s="2538"/>
      <c r="FC17" s="2538"/>
      <c r="FD17" s="2538"/>
      <c r="FE17" s="2538"/>
      <c r="FF17" s="2538"/>
      <c r="FG17" s="2538"/>
      <c r="FH17" s="2538"/>
      <c r="FI17" s="2538"/>
      <c r="FJ17" s="2538"/>
      <c r="FK17" s="2538"/>
      <c r="FL17" s="2538"/>
      <c r="FM17" s="2538"/>
      <c r="FN17" s="2538"/>
      <c r="FO17" s="2538"/>
      <c r="FP17" s="2538"/>
      <c r="FQ17" s="2538"/>
      <c r="FR17" s="2538"/>
      <c r="FS17" s="2538"/>
      <c r="FT17" s="2538"/>
      <c r="FU17" s="2538"/>
      <c r="FV17" s="2538"/>
      <c r="FW17" s="2538"/>
      <c r="FX17" s="2538"/>
      <c r="FY17" s="2538"/>
      <c r="FZ17" s="2538"/>
      <c r="GA17" s="2538"/>
      <c r="GB17" s="2538"/>
      <c r="GC17" s="2538"/>
      <c r="GD17" s="2538"/>
      <c r="GE17" s="2538"/>
      <c r="GF17" s="2538"/>
      <c r="GG17" s="2538"/>
      <c r="GH17" s="2538"/>
      <c r="GI17" s="2538"/>
      <c r="GJ17" s="2538"/>
      <c r="GK17" s="2538"/>
      <c r="GL17" s="2538"/>
      <c r="GM17" s="2538"/>
      <c r="GN17" s="2538"/>
      <c r="GO17" s="2538"/>
      <c r="GP17" s="2538"/>
      <c r="GQ17" s="2538"/>
      <c r="GR17" s="2538"/>
      <c r="GS17" s="2538"/>
      <c r="GT17" s="2538"/>
      <c r="GU17" s="2538"/>
      <c r="GV17" s="2538"/>
      <c r="GW17" s="2538"/>
      <c r="GX17" s="2538"/>
      <c r="GY17" s="2538"/>
      <c r="GZ17" s="2538"/>
      <c r="HA17" s="2538"/>
      <c r="HB17" s="2538"/>
      <c r="HC17" s="2538"/>
      <c r="HD17" s="2538"/>
      <c r="HE17" s="2538"/>
      <c r="HF17" s="2538"/>
      <c r="HG17" s="2538"/>
      <c r="HH17" s="2538"/>
      <c r="HI17" s="2538"/>
      <c r="HJ17" s="2538"/>
      <c r="HK17" s="2538"/>
      <c r="HL17" s="2538"/>
      <c r="HM17" s="2538"/>
      <c r="HN17" s="2538"/>
      <c r="HO17" s="2538"/>
      <c r="HP17" s="2538"/>
      <c r="HQ17" s="2538"/>
      <c r="HR17" s="2538"/>
      <c r="HS17" s="2538"/>
      <c r="HT17" s="2538"/>
      <c r="HU17" s="2538"/>
      <c r="HV17" s="2538"/>
      <c r="HW17" s="2538"/>
      <c r="HX17" s="2538"/>
      <c r="HY17" s="2538"/>
      <c r="HZ17" s="2538"/>
      <c r="IA17" s="2538"/>
      <c r="IB17" s="2538"/>
      <c r="IC17" s="2538"/>
      <c r="ID17" s="2538"/>
      <c r="IE17" s="2538"/>
      <c r="IF17" s="2538"/>
      <c r="IG17" s="2538"/>
      <c r="IH17" s="2538"/>
      <c r="II17" s="2538"/>
      <c r="IJ17" s="2538"/>
      <c r="IK17" s="2538"/>
      <c r="IL17" s="2538"/>
      <c r="IM17" s="2538"/>
      <c r="IN17" s="2538"/>
      <c r="IO17" s="2538"/>
      <c r="IP17" s="2538"/>
      <c r="IQ17" s="2538"/>
      <c r="IR17" s="2538"/>
      <c r="IS17" s="2538"/>
      <c r="IT17" s="2538"/>
      <c r="IU17" s="2538"/>
      <c r="IV17" s="2538"/>
      <c r="IW17" s="2538"/>
      <c r="IX17" s="2538"/>
      <c r="IY17" s="2538"/>
      <c r="IZ17" s="2538"/>
      <c r="JA17" s="2538"/>
      <c r="JB17" s="2538"/>
      <c r="JC17" s="2538"/>
      <c r="JD17" s="2538"/>
      <c r="JE17" s="2538"/>
      <c r="JF17" s="2538"/>
      <c r="JG17" s="2538"/>
      <c r="JH17" s="2538"/>
      <c r="JI17" s="2538"/>
      <c r="JJ17" s="2538"/>
      <c r="JK17" s="2538"/>
      <c r="JL17" s="2538"/>
      <c r="JM17" s="2538"/>
      <c r="JN17" s="2538"/>
      <c r="JO17" s="2538"/>
      <c r="JP17" s="2538"/>
      <c r="JQ17" s="2538"/>
      <c r="JR17" s="2538"/>
      <c r="JS17" s="2538"/>
      <c r="JT17" s="2538"/>
      <c r="JU17" s="2538"/>
      <c r="JV17" s="2538"/>
      <c r="JW17" s="2538"/>
      <c r="JX17" s="2538"/>
      <c r="JY17" s="2538"/>
      <c r="JZ17" s="2538"/>
      <c r="KA17" s="2538"/>
      <c r="KB17" s="2538"/>
      <c r="KC17" s="2538"/>
      <c r="KD17" s="2538"/>
      <c r="KE17" s="2538"/>
      <c r="KF17" s="2538"/>
      <c r="KG17" s="2538"/>
      <c r="KH17" s="2538"/>
      <c r="KI17" s="2538"/>
      <c r="KJ17" s="2538"/>
      <c r="KK17" s="2538"/>
      <c r="KL17" s="2538"/>
      <c r="KM17" s="2538"/>
      <c r="KN17" s="2538"/>
      <c r="KO17" s="2538"/>
      <c r="KP17" s="2538"/>
      <c r="KQ17" s="2538"/>
      <c r="KR17" s="2538"/>
      <c r="KS17" s="2538"/>
      <c r="KT17" s="2538"/>
      <c r="KU17" s="2538"/>
      <c r="KV17" s="2538"/>
      <c r="KW17" s="2538"/>
      <c r="KX17" s="2538"/>
      <c r="KY17" s="2538"/>
      <c r="KZ17" s="2538"/>
      <c r="LA17" s="2538"/>
      <c r="LB17" s="2538"/>
      <c r="LC17" s="2538"/>
      <c r="LD17" s="2538"/>
      <c r="LE17" s="2538"/>
      <c r="LF17" s="2538"/>
      <c r="LG17" s="2538"/>
      <c r="LH17" s="2538"/>
      <c r="LI17" s="2538"/>
      <c r="LJ17" s="2538"/>
      <c r="LK17" s="2538"/>
      <c r="LL17" s="2538"/>
      <c r="LM17" s="2538"/>
      <c r="LN17" s="2538"/>
      <c r="LO17" s="2538"/>
      <c r="LP17" s="2538"/>
      <c r="LQ17" s="2538"/>
      <c r="LR17" s="2538"/>
      <c r="LS17" s="2538"/>
      <c r="LT17" s="2538"/>
      <c r="LU17" s="2538"/>
      <c r="LV17" s="2538"/>
      <c r="LW17" s="2538"/>
      <c r="LX17" s="2538"/>
      <c r="LY17" s="2538"/>
      <c r="LZ17" s="2538"/>
      <c r="MA17" s="2538"/>
      <c r="MB17" s="2538"/>
      <c r="MC17" s="2538"/>
      <c r="MD17" s="2538"/>
      <c r="ME17" s="2538"/>
      <c r="MF17" s="2538"/>
      <c r="MG17" s="2538"/>
      <c r="MH17" s="2538"/>
      <c r="MI17" s="2538"/>
      <c r="MJ17" s="2538"/>
      <c r="MK17" s="2538"/>
      <c r="ML17" s="2538"/>
      <c r="MM17" s="2538"/>
      <c r="MN17" s="2538"/>
      <c r="MO17" s="2538"/>
      <c r="MP17" s="2538"/>
      <c r="MQ17" s="2538"/>
      <c r="MR17" s="2538"/>
      <c r="MS17" s="2538"/>
      <c r="MT17" s="2538"/>
      <c r="MU17" s="2538"/>
      <c r="MV17" s="2538"/>
      <c r="MW17" s="2538"/>
      <c r="MX17" s="2538"/>
      <c r="MY17" s="2538"/>
      <c r="MZ17" s="2538"/>
      <c r="NA17" s="2538"/>
      <c r="NB17" s="2538"/>
      <c r="NC17" s="2538"/>
      <c r="ND17" s="2538"/>
      <c r="NE17" s="2538"/>
      <c r="NF17" s="2538"/>
      <c r="NG17" s="2538"/>
      <c r="NH17" s="2538"/>
      <c r="NI17" s="2538"/>
      <c r="NJ17" s="2538"/>
      <c r="NK17" s="2538"/>
      <c r="NL17" s="2538"/>
      <c r="NM17" s="2538"/>
      <c r="NN17" s="2538"/>
      <c r="NO17" s="2538"/>
      <c r="NP17" s="2538"/>
      <c r="NQ17" s="2538"/>
      <c r="NR17" s="2538"/>
      <c r="NS17" s="2538"/>
      <c r="NT17" s="2538"/>
      <c r="NU17" s="2538"/>
      <c r="NV17" s="2538"/>
      <c r="NW17" s="2538"/>
      <c r="NX17" s="2538"/>
      <c r="NY17" s="2538"/>
      <c r="NZ17" s="2538"/>
      <c r="OA17" s="2538"/>
      <c r="OB17" s="2538"/>
      <c r="OC17" s="2538"/>
      <c r="OD17" s="2538"/>
      <c r="OE17" s="2538"/>
      <c r="OF17" s="2538"/>
      <c r="OG17" s="2538"/>
      <c r="OH17" s="2538"/>
      <c r="OI17" s="2538"/>
      <c r="OJ17" s="2538"/>
      <c r="OK17" s="2538"/>
      <c r="OL17" s="2538"/>
      <c r="OM17" s="2538"/>
      <c r="ON17" s="2538"/>
      <c r="OO17" s="2538"/>
      <c r="OP17" s="2538"/>
      <c r="OQ17" s="2538"/>
      <c r="OR17" s="2538"/>
      <c r="OS17" s="2538"/>
      <c r="OT17" s="2538"/>
      <c r="OU17" s="2538"/>
      <c r="OV17" s="2538"/>
      <c r="OW17" s="2538"/>
      <c r="OX17" s="2538"/>
      <c r="OY17" s="2538"/>
      <c r="OZ17" s="2538"/>
      <c r="PA17" s="2538"/>
      <c r="PB17" s="2538"/>
      <c r="PC17" s="2538"/>
      <c r="PD17" s="2538"/>
      <c r="PE17" s="2538"/>
      <c r="PF17" s="2538"/>
      <c r="PG17" s="2538"/>
      <c r="PH17" s="2538"/>
      <c r="PI17" s="2538"/>
      <c r="PJ17" s="2538"/>
      <c r="PK17" s="2538"/>
      <c r="PL17" s="2538"/>
      <c r="PM17" s="2538"/>
      <c r="PN17" s="2538"/>
      <c r="PO17" s="2538"/>
      <c r="PP17" s="2538"/>
      <c r="PQ17" s="2538"/>
      <c r="PR17" s="2538"/>
      <c r="PS17" s="2538"/>
      <c r="PT17" s="2538"/>
      <c r="PU17" s="2538"/>
      <c r="PV17" s="2538"/>
      <c r="PW17" s="2538"/>
      <c r="PX17" s="2538"/>
      <c r="PY17" s="2538"/>
      <c r="PZ17" s="2538"/>
      <c r="QA17" s="2538"/>
      <c r="QB17" s="2538"/>
      <c r="QC17" s="2538"/>
      <c r="QD17" s="2538"/>
      <c r="QE17" s="2538"/>
      <c r="QF17" s="2538"/>
      <c r="QG17" s="2538"/>
      <c r="QH17" s="2538"/>
      <c r="QI17" s="2538"/>
      <c r="QJ17" s="2538"/>
      <c r="QK17" s="2538"/>
      <c r="QL17" s="2538"/>
      <c r="QM17" s="2538"/>
      <c r="QN17" s="2538"/>
      <c r="QO17" s="2538"/>
      <c r="QP17" s="2538"/>
      <c r="QQ17" s="2538"/>
      <c r="QR17" s="2538"/>
      <c r="QS17" s="2538"/>
      <c r="QT17" s="2538"/>
      <c r="QU17" s="2538"/>
      <c r="QV17" s="2538"/>
      <c r="QW17" s="2538"/>
      <c r="QX17" s="2538"/>
      <c r="QY17" s="2538"/>
      <c r="QZ17" s="2538"/>
      <c r="RA17" s="2538"/>
      <c r="RB17" s="2538"/>
      <c r="RC17" s="2538"/>
      <c r="RD17" s="2538"/>
      <c r="RE17" s="2538"/>
      <c r="RF17" s="2538"/>
      <c r="RG17" s="2538"/>
      <c r="RH17" s="2538"/>
      <c r="RI17" s="2538"/>
      <c r="RJ17" s="2538"/>
      <c r="RK17" s="2538"/>
      <c r="RL17" s="2538"/>
      <c r="RM17" s="2538"/>
      <c r="RN17" s="2538"/>
      <c r="RO17" s="2538"/>
      <c r="RP17" s="2538"/>
      <c r="RQ17" s="2538"/>
      <c r="RR17" s="2538"/>
      <c r="RS17" s="2538"/>
      <c r="RT17" s="2538"/>
      <c r="RU17" s="2538"/>
      <c r="RV17" s="2538"/>
      <c r="RW17" s="2538"/>
      <c r="RX17" s="2538"/>
      <c r="RY17" s="2538"/>
      <c r="RZ17" s="2538"/>
      <c r="SA17" s="2538"/>
      <c r="SB17" s="2538"/>
      <c r="SC17" s="2538"/>
      <c r="SD17" s="2538"/>
      <c r="SE17" s="2538"/>
      <c r="SF17" s="2538"/>
      <c r="SG17" s="2538"/>
      <c r="SH17" s="2538"/>
      <c r="SI17" s="2538"/>
      <c r="SJ17" s="2538"/>
      <c r="SK17" s="2538"/>
      <c r="SL17" s="2538"/>
      <c r="SM17" s="2538"/>
      <c r="SN17" s="2538"/>
      <c r="SO17" s="2538"/>
      <c r="SP17" s="2538"/>
      <c r="SQ17" s="2538"/>
      <c r="SR17" s="2538"/>
      <c r="SS17" s="2538"/>
      <c r="ST17" s="2538"/>
      <c r="SU17" s="2538"/>
      <c r="SV17" s="2538"/>
      <c r="SW17" s="2538"/>
      <c r="SX17" s="2538"/>
      <c r="SY17" s="2538"/>
      <c r="SZ17" s="2538"/>
      <c r="TA17" s="2538"/>
      <c r="TB17" s="2538"/>
      <c r="TC17" s="2538"/>
      <c r="TD17" s="2538"/>
      <c r="TE17" s="2538"/>
      <c r="TF17" s="2538"/>
      <c r="TG17" s="2538"/>
      <c r="TH17" s="2538"/>
      <c r="TI17" s="2538"/>
      <c r="TJ17" s="2538"/>
      <c r="TK17" s="2538"/>
      <c r="TL17" s="2538"/>
      <c r="TM17" s="2538"/>
      <c r="TN17" s="2538"/>
      <c r="TO17" s="2538"/>
      <c r="TP17" s="2538"/>
      <c r="TQ17" s="2538"/>
      <c r="TR17" s="2538"/>
      <c r="TS17" s="2538"/>
      <c r="TT17" s="2538"/>
      <c r="TU17" s="2538"/>
      <c r="TV17" s="2538"/>
      <c r="TW17" s="2538"/>
      <c r="TX17" s="2538"/>
      <c r="TY17" s="2538"/>
      <c r="TZ17" s="2538"/>
      <c r="UA17" s="2538"/>
      <c r="UB17" s="2538"/>
      <c r="UC17" s="2538"/>
      <c r="UD17" s="2538"/>
      <c r="UE17" s="2538"/>
      <c r="UF17" s="2538"/>
      <c r="UG17" s="2538"/>
      <c r="UH17" s="2538"/>
      <c r="UI17" s="2538"/>
      <c r="UJ17" s="2538"/>
      <c r="UK17" s="2538"/>
      <c r="UL17" s="2538"/>
      <c r="UM17" s="2538"/>
      <c r="UN17" s="2538"/>
      <c r="UO17" s="2538"/>
      <c r="UP17" s="2538"/>
      <c r="UQ17" s="2538"/>
      <c r="UR17" s="2538"/>
      <c r="US17" s="2538"/>
      <c r="UT17" s="2538"/>
      <c r="UU17" s="2538"/>
      <c r="UV17" s="2538"/>
      <c r="UW17" s="2538"/>
      <c r="UX17" s="2538"/>
      <c r="UY17" s="2538"/>
      <c r="UZ17" s="2538"/>
      <c r="VA17" s="2538"/>
      <c r="VB17" s="2538"/>
      <c r="VC17" s="2538"/>
      <c r="VD17" s="2538"/>
      <c r="VE17" s="2538"/>
      <c r="VF17" s="2538"/>
      <c r="VG17" s="2538"/>
      <c r="VH17" s="2538"/>
      <c r="VI17" s="2538"/>
      <c r="VJ17" s="2538"/>
      <c r="VK17" s="2538"/>
      <c r="VL17" s="2538"/>
      <c r="VM17" s="2538"/>
      <c r="VN17" s="2538"/>
      <c r="VO17" s="2538"/>
      <c r="VP17" s="2538"/>
      <c r="VQ17" s="2538"/>
      <c r="VR17" s="2538"/>
      <c r="VS17" s="2538"/>
      <c r="VT17" s="2538"/>
      <c r="VU17" s="2538"/>
      <c r="VV17" s="2538"/>
      <c r="VW17" s="2538"/>
      <c r="VX17" s="2538"/>
      <c r="VY17" s="2538"/>
      <c r="VZ17" s="2538"/>
      <c r="WA17" s="2538"/>
      <c r="WB17" s="2538"/>
      <c r="WC17" s="2538"/>
      <c r="WD17" s="2538"/>
      <c r="WE17" s="2538"/>
      <c r="WF17" s="2538"/>
      <c r="WG17" s="2538"/>
      <c r="WH17" s="2538"/>
      <c r="WI17" s="2538"/>
      <c r="WJ17" s="2538"/>
      <c r="WK17" s="2538"/>
      <c r="WL17" s="2538"/>
      <c r="WM17" s="2538"/>
      <c r="WN17" s="2538"/>
      <c r="WO17" s="2538"/>
      <c r="WP17" s="2538"/>
      <c r="WQ17" s="2538"/>
      <c r="WR17" s="2538"/>
      <c r="WS17" s="2538"/>
      <c r="WT17" s="2538"/>
      <c r="WU17" s="2538"/>
      <c r="WV17" s="2538"/>
      <c r="WW17" s="2538"/>
      <c r="WX17" s="2538"/>
      <c r="WY17" s="2538"/>
      <c r="WZ17" s="2538"/>
      <c r="XA17" s="2538"/>
      <c r="XB17" s="2538"/>
      <c r="XC17" s="2538"/>
      <c r="XD17" s="2538"/>
      <c r="XE17" s="2538"/>
      <c r="XF17" s="2538"/>
      <c r="XG17" s="2538"/>
      <c r="XH17" s="2538"/>
      <c r="XI17" s="2538"/>
      <c r="XJ17" s="2538"/>
      <c r="XK17" s="2538"/>
      <c r="XL17" s="2538"/>
      <c r="XM17" s="2538"/>
      <c r="XN17" s="2538"/>
      <c r="XO17" s="2538"/>
      <c r="XP17" s="2538"/>
      <c r="XQ17" s="2538"/>
      <c r="XR17" s="2538"/>
      <c r="XS17" s="2538"/>
      <c r="XT17" s="2538"/>
      <c r="XU17" s="2538"/>
      <c r="XV17" s="2538"/>
      <c r="XW17" s="2538"/>
      <c r="XX17" s="2538"/>
      <c r="XY17" s="2538"/>
      <c r="XZ17" s="2538"/>
      <c r="YA17" s="2538"/>
      <c r="YB17" s="2538"/>
      <c r="YC17" s="2538"/>
      <c r="YD17" s="2538"/>
      <c r="YE17" s="2538"/>
      <c r="YF17" s="2538"/>
      <c r="YG17" s="2538"/>
      <c r="YH17" s="2538"/>
      <c r="YI17" s="2538"/>
      <c r="YJ17" s="2538"/>
      <c r="YK17" s="2538"/>
      <c r="YL17" s="2538"/>
      <c r="YM17" s="2538"/>
      <c r="YN17" s="2538"/>
      <c r="YO17" s="2538"/>
      <c r="YP17" s="2538"/>
      <c r="YQ17" s="2538"/>
      <c r="YR17" s="2538"/>
      <c r="YS17" s="2538"/>
      <c r="YT17" s="2538"/>
      <c r="YU17" s="2538"/>
      <c r="YV17" s="2538"/>
      <c r="YW17" s="2538"/>
      <c r="YX17" s="2538"/>
      <c r="YY17" s="2538"/>
      <c r="YZ17" s="2538"/>
      <c r="ZA17" s="2538"/>
      <c r="ZB17" s="2538"/>
      <c r="ZC17" s="2538"/>
      <c r="ZD17" s="2538"/>
      <c r="ZE17" s="2538"/>
      <c r="ZF17" s="2538"/>
      <c r="ZG17" s="2538"/>
      <c r="ZH17" s="2538"/>
      <c r="ZI17" s="2538"/>
      <c r="ZJ17" s="2538"/>
      <c r="ZK17" s="2538"/>
      <c r="ZL17" s="2538"/>
      <c r="ZM17" s="2538"/>
      <c r="ZN17" s="2538"/>
      <c r="ZO17" s="2538"/>
      <c r="ZP17" s="2538"/>
      <c r="ZQ17" s="2538"/>
      <c r="ZR17" s="2538"/>
      <c r="ZS17" s="2538"/>
      <c r="ZT17" s="2538"/>
      <c r="ZU17" s="2538"/>
      <c r="ZV17" s="2538"/>
      <c r="ZW17" s="2538"/>
      <c r="ZX17" s="2538"/>
      <c r="ZY17" s="2538"/>
      <c r="ZZ17" s="2538"/>
      <c r="AAA17" s="2538"/>
      <c r="AAB17" s="2538"/>
      <c r="AAC17" s="2538"/>
      <c r="AAD17" s="2538"/>
      <c r="AAE17" s="2538"/>
      <c r="AAF17" s="2538"/>
      <c r="AAG17" s="2538"/>
      <c r="AAH17" s="2538"/>
      <c r="AAI17" s="2538"/>
      <c r="AAJ17" s="2538"/>
      <c r="AAK17" s="2538"/>
      <c r="AAL17" s="2538"/>
      <c r="AAM17" s="2538"/>
      <c r="AAN17" s="2538"/>
      <c r="AAO17" s="2538"/>
      <c r="AAP17" s="2538"/>
      <c r="AAQ17" s="2538"/>
      <c r="AAR17" s="2538"/>
      <c r="AAS17" s="2538"/>
      <c r="AAT17" s="2538"/>
      <c r="AAU17" s="2538"/>
      <c r="AAV17" s="2538"/>
      <c r="AAW17" s="2538"/>
      <c r="AAX17" s="2538"/>
      <c r="AAY17" s="2538"/>
      <c r="AAZ17" s="2538"/>
      <c r="ABA17" s="2538"/>
      <c r="ABB17" s="2538"/>
      <c r="ABC17" s="2538"/>
      <c r="ABD17" s="2538"/>
      <c r="ABE17" s="2538"/>
      <c r="ABF17" s="2538"/>
      <c r="ABG17" s="2538"/>
      <c r="ABH17" s="2538"/>
      <c r="ABI17" s="2538"/>
      <c r="ABJ17" s="2538"/>
      <c r="ABK17" s="2538"/>
      <c r="ABL17" s="2538"/>
      <c r="ABM17" s="2538"/>
      <c r="ABN17" s="2538"/>
      <c r="ABO17" s="2538"/>
      <c r="ABP17" s="2538"/>
      <c r="ABQ17" s="2538"/>
      <c r="ABR17" s="2538"/>
      <c r="ABS17" s="2538"/>
      <c r="ABT17" s="2538"/>
      <c r="ABU17" s="2538"/>
      <c r="ABV17" s="2538"/>
      <c r="ABW17" s="2538"/>
      <c r="ABX17" s="2538"/>
      <c r="ABY17" s="2538"/>
      <c r="ABZ17" s="2538"/>
      <c r="ACA17" s="2538"/>
      <c r="ACB17" s="2538"/>
      <c r="ACC17" s="2538"/>
      <c r="ACD17" s="2538"/>
      <c r="ACE17" s="2538"/>
      <c r="ACF17" s="2538"/>
      <c r="ACG17" s="2538"/>
      <c r="ACH17" s="2538"/>
      <c r="ACI17" s="2538"/>
      <c r="ACJ17" s="2538"/>
      <c r="ACK17" s="2538"/>
      <c r="ACL17" s="2538"/>
      <c r="ACM17" s="2538"/>
      <c r="ACN17" s="2538"/>
      <c r="ACO17" s="2538"/>
      <c r="ACP17" s="2538"/>
      <c r="ACQ17" s="2538"/>
      <c r="ACR17" s="2538"/>
      <c r="ACS17" s="2538"/>
      <c r="ACT17" s="2538"/>
      <c r="ACU17" s="2538"/>
      <c r="ACV17" s="2538"/>
      <c r="ACW17" s="2538"/>
      <c r="ACX17" s="2538"/>
      <c r="ACY17" s="2538"/>
      <c r="ACZ17" s="2538"/>
      <c r="ADA17" s="2538"/>
      <c r="ADB17" s="2538"/>
      <c r="ADC17" s="2538"/>
      <c r="ADD17" s="2538"/>
      <c r="ADE17" s="2538"/>
      <c r="ADF17" s="2538"/>
      <c r="ADG17" s="2538"/>
      <c r="ADH17" s="2538"/>
      <c r="ADI17" s="2538"/>
      <c r="ADJ17" s="2538"/>
      <c r="ADK17" s="2538"/>
      <c r="ADL17" s="2538"/>
      <c r="ADM17" s="2538"/>
      <c r="ADN17" s="2538"/>
      <c r="ADO17" s="2538"/>
      <c r="ADP17" s="2538"/>
      <c r="ADQ17" s="2538"/>
      <c r="ADR17" s="2538"/>
      <c r="ADS17" s="2538"/>
      <c r="ADT17" s="2538"/>
      <c r="ADU17" s="2538"/>
      <c r="ADV17" s="2538"/>
      <c r="ADW17" s="2538"/>
      <c r="ADX17" s="2538"/>
      <c r="ADY17" s="2538"/>
      <c r="ADZ17" s="2538"/>
      <c r="AEA17" s="2538"/>
      <c r="AEB17" s="2538"/>
      <c r="AEC17" s="2538"/>
      <c r="AED17" s="2538"/>
      <c r="AEE17" s="2538"/>
      <c r="AEF17" s="2538"/>
      <c r="AEG17" s="2538"/>
      <c r="AEH17" s="2538"/>
      <c r="AEI17" s="2538"/>
      <c r="AEJ17" s="2538"/>
      <c r="AEK17" s="2538"/>
      <c r="AEL17" s="2538"/>
      <c r="AEM17" s="2538"/>
      <c r="AEN17" s="2538"/>
      <c r="AEO17" s="2538"/>
      <c r="AEP17" s="2538"/>
      <c r="AEQ17" s="2538"/>
      <c r="AER17" s="2538"/>
      <c r="AES17" s="2538"/>
      <c r="AET17" s="2538"/>
      <c r="AEU17" s="2538"/>
      <c r="AEV17" s="2538"/>
      <c r="AEW17" s="2538"/>
      <c r="AEX17" s="2538"/>
      <c r="AEY17" s="2538"/>
      <c r="AEZ17" s="2538"/>
      <c r="AFA17" s="2538"/>
      <c r="AFB17" s="2538"/>
      <c r="AFC17" s="2538"/>
      <c r="AFD17" s="2538"/>
      <c r="AFE17" s="2538"/>
      <c r="AFF17" s="2538"/>
      <c r="AFG17" s="2538"/>
      <c r="AFH17" s="2538"/>
      <c r="AFI17" s="2538"/>
      <c r="AFJ17" s="2538"/>
      <c r="AFK17" s="2538"/>
      <c r="AFL17" s="2538"/>
      <c r="AFM17" s="2538"/>
      <c r="AFN17" s="2538"/>
      <c r="AFO17" s="2538"/>
      <c r="AFP17" s="2538"/>
      <c r="AFQ17" s="2538"/>
      <c r="AFR17" s="2538"/>
      <c r="AFS17" s="2538"/>
      <c r="AFT17" s="2538"/>
      <c r="AFU17" s="2538"/>
      <c r="AFV17" s="2538"/>
      <c r="AFW17" s="2538"/>
      <c r="AFX17" s="2538"/>
      <c r="AFY17" s="2538"/>
      <c r="AFZ17" s="2538"/>
      <c r="AGA17" s="2538"/>
      <c r="AGB17" s="2538"/>
      <c r="AGC17" s="2538"/>
      <c r="AGD17" s="2538"/>
      <c r="AGE17" s="2538"/>
      <c r="AGF17" s="2538"/>
      <c r="AGG17" s="2538"/>
      <c r="AGH17" s="2538"/>
      <c r="AGI17" s="2538"/>
      <c r="AGJ17" s="2538"/>
      <c r="AGK17" s="2538"/>
      <c r="AGL17" s="2538"/>
      <c r="AGM17" s="2538"/>
      <c r="AGN17" s="2538"/>
      <c r="AGO17" s="2538"/>
      <c r="AGP17" s="2538"/>
      <c r="AGQ17" s="2538"/>
      <c r="AGR17" s="2538"/>
      <c r="AGS17" s="2538"/>
      <c r="AGT17" s="2538"/>
      <c r="AGU17" s="2538"/>
      <c r="AGV17" s="2538"/>
      <c r="AGW17" s="2538"/>
      <c r="AGX17" s="2538"/>
      <c r="AGY17" s="2538"/>
      <c r="AGZ17" s="2538"/>
      <c r="AHA17" s="2538"/>
      <c r="AHB17" s="2538"/>
      <c r="AHC17" s="2538"/>
      <c r="AHD17" s="2538"/>
      <c r="AHE17" s="2538"/>
      <c r="AHF17" s="2538"/>
      <c r="AHG17" s="2538"/>
      <c r="AHH17" s="2538"/>
      <c r="AHI17" s="2538"/>
      <c r="AHJ17" s="2538"/>
      <c r="AHK17" s="2538"/>
      <c r="AHL17" s="2538"/>
      <c r="AHM17" s="2538"/>
      <c r="AHN17" s="2538"/>
      <c r="AHO17" s="2538"/>
      <c r="AHP17" s="2538"/>
      <c r="AHQ17" s="2538"/>
      <c r="AHR17" s="2538"/>
      <c r="AHS17" s="2538"/>
      <c r="AHT17" s="2538"/>
      <c r="AHU17" s="2538"/>
      <c r="AHV17" s="2538"/>
      <c r="AHW17" s="2538"/>
      <c r="AHX17" s="2538"/>
      <c r="AHY17" s="2538"/>
      <c r="AHZ17" s="2538"/>
      <c r="AIA17" s="2538"/>
      <c r="AIB17" s="2538"/>
      <c r="AIC17" s="2538"/>
      <c r="AID17" s="2538"/>
      <c r="AIE17" s="2538"/>
      <c r="AIF17" s="2538"/>
      <c r="AIG17" s="2538"/>
      <c r="AIH17" s="2538"/>
      <c r="AII17" s="2538"/>
      <c r="AIJ17" s="2538"/>
      <c r="AIK17" s="2538"/>
      <c r="AIL17" s="2538"/>
      <c r="AIM17" s="2538"/>
      <c r="AIN17" s="2538"/>
      <c r="AIO17" s="2538"/>
      <c r="AIP17" s="2538"/>
      <c r="AIQ17" s="2538"/>
      <c r="AIR17" s="2538"/>
      <c r="AIS17" s="2538"/>
      <c r="AIT17" s="2538"/>
      <c r="AIU17" s="2538"/>
      <c r="AIV17" s="2538"/>
      <c r="AIW17" s="2538"/>
      <c r="AIX17" s="2538"/>
      <c r="AIY17" s="2538"/>
      <c r="AIZ17" s="2538"/>
      <c r="AJA17" s="2538"/>
      <c r="AJB17" s="2538"/>
      <c r="AJC17" s="2538"/>
      <c r="AJD17" s="2538"/>
      <c r="AJE17" s="2538"/>
      <c r="AJF17" s="2538"/>
      <c r="AJG17" s="2538"/>
      <c r="AJH17" s="2538"/>
      <c r="AJI17" s="2538"/>
      <c r="AJJ17" s="2538"/>
      <c r="AJK17" s="2538"/>
      <c r="AJL17" s="2538"/>
      <c r="AJM17" s="2538"/>
      <c r="AJN17" s="2538"/>
      <c r="AJO17" s="2538"/>
      <c r="AJP17" s="2538"/>
      <c r="AJQ17" s="2538"/>
      <c r="AJR17" s="2538"/>
      <c r="AJS17" s="2538"/>
      <c r="AJT17" s="2538"/>
      <c r="AJU17" s="2538"/>
      <c r="AJV17" s="2538"/>
      <c r="AJW17" s="2538"/>
      <c r="AJX17" s="2538"/>
      <c r="AJY17" s="2538"/>
      <c r="AJZ17" s="2538"/>
      <c r="AKA17" s="2538"/>
      <c r="AKB17" s="2538"/>
      <c r="AKC17" s="2538"/>
      <c r="AKD17" s="2538"/>
      <c r="AKE17" s="2538"/>
      <c r="AKF17" s="2538"/>
      <c r="AKG17" s="2538"/>
      <c r="AKH17" s="2538"/>
      <c r="AKI17" s="2538"/>
      <c r="AKJ17" s="2538"/>
      <c r="AKK17" s="2538"/>
      <c r="AKL17" s="2538"/>
      <c r="AKM17" s="2538"/>
      <c r="AKN17" s="2538"/>
      <c r="AKO17" s="2538"/>
      <c r="AKP17" s="2538"/>
      <c r="AKQ17" s="2538"/>
      <c r="AKR17" s="2538"/>
      <c r="AKS17" s="2538"/>
      <c r="AKT17" s="2538"/>
      <c r="AKU17" s="2538"/>
      <c r="AKV17" s="2538"/>
      <c r="AKW17" s="2538"/>
      <c r="AKX17" s="2538"/>
      <c r="AKY17" s="2538"/>
      <c r="AKZ17" s="2538"/>
      <c r="ALA17" s="2538"/>
      <c r="ALB17" s="2538"/>
      <c r="ALC17" s="2538"/>
      <c r="ALD17" s="2538"/>
      <c r="ALE17" s="2538"/>
      <c r="ALF17" s="2538"/>
      <c r="ALG17" s="2538"/>
      <c r="ALH17" s="2538"/>
      <c r="ALI17" s="2538"/>
      <c r="ALJ17" s="2538"/>
      <c r="ALK17" s="2538"/>
      <c r="ALL17" s="2538"/>
      <c r="ALM17" s="2538"/>
      <c r="ALN17" s="2538"/>
      <c r="ALO17" s="2538"/>
      <c r="ALP17" s="2538"/>
      <c r="ALQ17" s="2538"/>
      <c r="ALR17" s="2538"/>
      <c r="ALS17" s="2538"/>
      <c r="ALT17" s="2538"/>
      <c r="ALU17" s="2538"/>
      <c r="ALV17" s="2538"/>
      <c r="ALW17" s="2538"/>
      <c r="ALX17" s="2538"/>
      <c r="ALY17" s="2538"/>
      <c r="ALZ17" s="2538"/>
      <c r="AMA17" s="2538"/>
      <c r="AMB17" s="2538"/>
      <c r="AMC17" s="2538"/>
      <c r="AMD17" s="2538"/>
      <c r="AME17" s="2538"/>
      <c r="AMF17" s="2538"/>
      <c r="AMG17" s="2538"/>
      <c r="AMH17" s="2538"/>
      <c r="AMI17" s="2538"/>
      <c r="AMJ17" s="2538"/>
      <c r="AMK17" s="2538"/>
      <c r="AML17" s="2538"/>
      <c r="AMM17" s="2538"/>
      <c r="AMN17" s="2538"/>
      <c r="AMO17" s="2538"/>
      <c r="AMP17" s="2538"/>
      <c r="AMQ17" s="2538"/>
      <c r="AMR17" s="2538"/>
      <c r="AMS17" s="2538"/>
      <c r="AMT17" s="2538"/>
      <c r="AMU17" s="2538"/>
      <c r="AMV17" s="2538"/>
      <c r="AMW17" s="2538"/>
      <c r="AMX17" s="2538"/>
      <c r="AMY17" s="2538"/>
      <c r="AMZ17" s="2538"/>
      <c r="ANA17" s="2538"/>
      <c r="ANB17" s="2538"/>
      <c r="ANC17" s="2538"/>
      <c r="AND17" s="2538"/>
      <c r="ANE17" s="2538"/>
      <c r="ANF17" s="2538"/>
      <c r="ANG17" s="2538"/>
      <c r="ANH17" s="2538"/>
      <c r="ANI17" s="2538"/>
      <c r="ANJ17" s="2538"/>
      <c r="ANK17" s="2538"/>
      <c r="ANL17" s="2538"/>
      <c r="ANM17" s="2538"/>
      <c r="ANN17" s="2538"/>
      <c r="ANO17" s="2538"/>
      <c r="ANP17" s="2538"/>
      <c r="ANQ17" s="2538"/>
      <c r="ANR17" s="2538"/>
      <c r="ANS17" s="2538"/>
      <c r="ANT17" s="2538"/>
      <c r="ANU17" s="2538"/>
      <c r="ANV17" s="2538"/>
      <c r="ANW17" s="2538"/>
      <c r="ANX17" s="2538"/>
      <c r="ANY17" s="2538"/>
      <c r="ANZ17" s="2538"/>
      <c r="AOA17" s="2538"/>
      <c r="AOB17" s="2538"/>
      <c r="AOC17" s="2538"/>
      <c r="AOD17" s="2538"/>
      <c r="AOE17" s="2538"/>
      <c r="AOF17" s="2538"/>
      <c r="AOG17" s="2538"/>
      <c r="AOH17" s="2538"/>
      <c r="AOI17" s="2538"/>
      <c r="AOJ17" s="2538"/>
      <c r="AOK17" s="2538"/>
      <c r="AOL17" s="2538"/>
      <c r="AOM17" s="2538"/>
      <c r="AON17" s="2538"/>
      <c r="AOO17" s="2538"/>
      <c r="AOP17" s="2538"/>
      <c r="AOQ17" s="2538"/>
      <c r="AOR17" s="2538"/>
      <c r="AOS17" s="2538"/>
      <c r="AOT17" s="2538"/>
      <c r="AOU17" s="2538"/>
      <c r="AOV17" s="2538"/>
      <c r="AOW17" s="2538"/>
      <c r="AOX17" s="2538"/>
      <c r="AOY17" s="2538"/>
      <c r="AOZ17" s="2538"/>
      <c r="APA17" s="2538"/>
      <c r="APB17" s="2538"/>
      <c r="APC17" s="2538"/>
      <c r="APD17" s="2538"/>
      <c r="APE17" s="2538"/>
      <c r="APF17" s="2538"/>
      <c r="APG17" s="2538"/>
      <c r="APH17" s="2538"/>
      <c r="API17" s="2538"/>
      <c r="APJ17" s="2538"/>
      <c r="APK17" s="2538"/>
      <c r="APL17" s="2538"/>
      <c r="APM17" s="2538"/>
      <c r="APN17" s="2538"/>
      <c r="APO17" s="2538"/>
      <c r="APP17" s="2538"/>
      <c r="APQ17" s="2538"/>
      <c r="APR17" s="2538"/>
      <c r="APS17" s="2538"/>
      <c r="APT17" s="2538"/>
      <c r="APU17" s="2538"/>
      <c r="APV17" s="2538"/>
      <c r="APW17" s="2538"/>
      <c r="APX17" s="2538"/>
      <c r="APY17" s="2538"/>
      <c r="APZ17" s="2538"/>
      <c r="AQA17" s="2538"/>
      <c r="AQB17" s="2538"/>
      <c r="AQC17" s="2538"/>
      <c r="AQD17" s="2538"/>
      <c r="AQE17" s="2538"/>
      <c r="AQF17" s="2538"/>
      <c r="AQG17" s="2538"/>
      <c r="AQH17" s="2538"/>
      <c r="AQI17" s="2538"/>
      <c r="AQJ17" s="2538"/>
      <c r="AQK17" s="2538"/>
      <c r="AQL17" s="2538"/>
      <c r="AQM17" s="2538"/>
      <c r="AQN17" s="2538"/>
      <c r="AQO17" s="2538"/>
      <c r="AQP17" s="2538"/>
      <c r="AQQ17" s="2538"/>
      <c r="AQR17" s="2538"/>
      <c r="AQS17" s="2538"/>
      <c r="AQT17" s="2538"/>
      <c r="AQU17" s="2538"/>
      <c r="AQV17" s="2538"/>
      <c r="AQW17" s="2538"/>
      <c r="AQX17" s="2538"/>
      <c r="AQY17" s="2538"/>
      <c r="AQZ17" s="2538"/>
      <c r="ARA17" s="2538"/>
      <c r="ARB17" s="2538"/>
      <c r="ARC17" s="2538"/>
      <c r="ARD17" s="2538"/>
      <c r="ARE17" s="2538"/>
      <c r="ARF17" s="2538"/>
      <c r="ARG17" s="2538"/>
      <c r="ARH17" s="2538"/>
      <c r="ARI17" s="2538"/>
      <c r="ARJ17" s="2538"/>
      <c r="ARK17" s="2538"/>
      <c r="ARL17" s="2538"/>
      <c r="ARM17" s="2538"/>
      <c r="ARN17" s="2538"/>
      <c r="ARO17" s="2538"/>
      <c r="ARP17" s="2538"/>
      <c r="ARQ17" s="2538"/>
      <c r="ARR17" s="2538"/>
      <c r="ARS17" s="2538"/>
      <c r="ART17" s="2538"/>
      <c r="ARU17" s="2538"/>
      <c r="ARV17" s="2538"/>
      <c r="ARW17" s="2538"/>
      <c r="ARX17" s="2538"/>
      <c r="ARY17" s="2538"/>
      <c r="ARZ17" s="2538"/>
      <c r="ASA17" s="2538"/>
      <c r="ASB17" s="2538"/>
      <c r="ASC17" s="2538"/>
      <c r="ASD17" s="2538"/>
      <c r="ASE17" s="2538"/>
      <c r="ASF17" s="2538"/>
      <c r="ASG17" s="2538"/>
      <c r="ASH17" s="2538"/>
      <c r="ASI17" s="2538"/>
      <c r="ASJ17" s="2538"/>
      <c r="ASK17" s="2538"/>
      <c r="ASL17" s="2538"/>
      <c r="ASM17" s="2538"/>
      <c r="ASN17" s="2538"/>
      <c r="ASO17" s="2538"/>
      <c r="ASP17" s="2538"/>
      <c r="ASQ17" s="2538"/>
      <c r="ASR17" s="2538"/>
      <c r="ASS17" s="2538"/>
      <c r="AST17" s="2538"/>
      <c r="ASU17" s="2538"/>
      <c r="ASV17" s="2538"/>
      <c r="ASW17" s="2538"/>
      <c r="ASX17" s="2538"/>
      <c r="ASY17" s="2538"/>
      <c r="ASZ17" s="2538"/>
      <c r="ATA17" s="2538"/>
      <c r="ATB17" s="2538"/>
      <c r="ATC17" s="2538"/>
      <c r="ATD17" s="2538"/>
      <c r="ATE17" s="2538"/>
      <c r="ATF17" s="2538"/>
      <c r="ATG17" s="2538"/>
      <c r="ATH17" s="2538"/>
      <c r="ATI17" s="2538"/>
      <c r="ATJ17" s="2538"/>
      <c r="ATK17" s="2538"/>
      <c r="ATL17" s="2538"/>
      <c r="ATM17" s="2538"/>
      <c r="ATN17" s="2538"/>
      <c r="ATO17" s="2538"/>
      <c r="ATP17" s="2538"/>
      <c r="ATQ17" s="2538"/>
      <c r="ATR17" s="2538"/>
      <c r="ATS17" s="2538"/>
      <c r="ATT17" s="2538"/>
      <c r="ATU17" s="2538"/>
      <c r="ATV17" s="2538"/>
      <c r="ATW17" s="2538"/>
      <c r="ATX17" s="2538"/>
      <c r="ATY17" s="2538"/>
      <c r="ATZ17" s="2538"/>
      <c r="AUA17" s="2538"/>
      <c r="AUB17" s="2538"/>
      <c r="AUC17" s="2538"/>
      <c r="AUD17" s="2538"/>
      <c r="AUE17" s="2538"/>
      <c r="AUF17" s="2538"/>
      <c r="AUG17" s="2538"/>
      <c r="AUH17" s="2538"/>
      <c r="AUI17" s="2538"/>
      <c r="AUJ17" s="2538"/>
      <c r="AUK17" s="2538"/>
      <c r="AUL17" s="2538"/>
      <c r="AUM17" s="2538"/>
      <c r="AUN17" s="2538"/>
      <c r="AUO17" s="2538"/>
      <c r="AUP17" s="2538"/>
      <c r="AUQ17" s="2538"/>
      <c r="AUR17" s="2538"/>
      <c r="AUS17" s="2538"/>
      <c r="AUT17" s="2538"/>
      <c r="AUU17" s="2538"/>
      <c r="AUV17" s="2538"/>
      <c r="AUW17" s="2538"/>
      <c r="AUX17" s="2538"/>
      <c r="AUY17" s="2538"/>
      <c r="AUZ17" s="2538"/>
      <c r="AVA17" s="2538"/>
      <c r="AVB17" s="2538"/>
      <c r="AVC17" s="2538"/>
      <c r="AVD17" s="2538"/>
      <c r="AVE17" s="2538"/>
      <c r="AVF17" s="2538"/>
      <c r="AVG17" s="2538"/>
      <c r="AVH17" s="2538"/>
      <c r="AVI17" s="2538"/>
      <c r="AVJ17" s="2538"/>
      <c r="AVK17" s="2538"/>
      <c r="AVL17" s="2538"/>
      <c r="AVM17" s="2538"/>
      <c r="AVN17" s="2538"/>
      <c r="AVO17" s="2538"/>
      <c r="AVP17" s="2538"/>
      <c r="AVQ17" s="2538"/>
      <c r="AVR17" s="2538"/>
      <c r="AVS17" s="2538"/>
      <c r="AVT17" s="2538"/>
      <c r="AVU17" s="2538"/>
      <c r="AVV17" s="2538"/>
      <c r="AVW17" s="2538"/>
      <c r="AVX17" s="2538"/>
      <c r="AVY17" s="2538"/>
      <c r="AVZ17" s="2538"/>
      <c r="AWA17" s="2538"/>
      <c r="AWB17" s="2538"/>
      <c r="AWC17" s="2538"/>
      <c r="AWD17" s="2538"/>
      <c r="AWE17" s="2538"/>
      <c r="AWF17" s="2538"/>
      <c r="AWG17" s="2538"/>
      <c r="AWH17" s="2538"/>
      <c r="AWI17" s="2538"/>
      <c r="AWJ17" s="2538"/>
      <c r="AWK17" s="2538"/>
      <c r="AWL17" s="2538"/>
      <c r="AWM17" s="2538"/>
      <c r="AWN17" s="2538"/>
      <c r="AWO17" s="2538"/>
      <c r="AWP17" s="2538"/>
      <c r="AWQ17" s="2538"/>
      <c r="AWR17" s="2538"/>
      <c r="AWS17" s="2538"/>
      <c r="AWT17" s="2538"/>
      <c r="AWU17" s="2538"/>
      <c r="AWV17" s="2538"/>
      <c r="AWW17" s="2538"/>
      <c r="AWX17" s="2538"/>
      <c r="AWY17" s="2538"/>
      <c r="AWZ17" s="2538"/>
      <c r="AXA17" s="2538"/>
      <c r="AXB17" s="2538"/>
      <c r="AXC17" s="2538"/>
      <c r="AXD17" s="2538"/>
      <c r="AXE17" s="2538"/>
      <c r="AXF17" s="2538"/>
      <c r="AXG17" s="2538"/>
      <c r="AXH17" s="2538"/>
      <c r="AXI17" s="2538"/>
      <c r="AXJ17" s="2538"/>
      <c r="AXK17" s="2538"/>
      <c r="AXL17" s="2538"/>
      <c r="AXM17" s="2538"/>
      <c r="AXN17" s="2538"/>
      <c r="AXO17" s="2538"/>
      <c r="AXP17" s="2538"/>
      <c r="AXQ17" s="2538"/>
      <c r="AXR17" s="2538"/>
      <c r="AXS17" s="2538"/>
      <c r="AXT17" s="2538"/>
      <c r="AXU17" s="2538"/>
      <c r="AXV17" s="2538"/>
      <c r="AXW17" s="2538"/>
      <c r="AXX17" s="2538"/>
      <c r="AXY17" s="2538"/>
      <c r="AXZ17" s="2538"/>
      <c r="AYA17" s="2538"/>
      <c r="AYB17" s="2538"/>
      <c r="AYC17" s="2538"/>
      <c r="AYD17" s="2538"/>
      <c r="AYE17" s="2538"/>
      <c r="AYF17" s="2538"/>
      <c r="AYG17" s="2538"/>
      <c r="AYH17" s="2538"/>
      <c r="AYI17" s="2538"/>
      <c r="AYJ17" s="2538"/>
      <c r="AYK17" s="2538"/>
      <c r="AYL17" s="2538"/>
      <c r="AYM17" s="2538"/>
      <c r="AYN17" s="2538"/>
      <c r="AYO17" s="2538"/>
      <c r="AYP17" s="2538"/>
      <c r="AYQ17" s="2538"/>
      <c r="AYR17" s="2538"/>
      <c r="AYS17" s="2538"/>
      <c r="AYT17" s="2538"/>
      <c r="AYU17" s="2538"/>
      <c r="AYV17" s="2538"/>
      <c r="AYW17" s="2538"/>
      <c r="AYX17" s="2538"/>
      <c r="AYY17" s="2538"/>
      <c r="AYZ17" s="2538"/>
      <c r="AZA17" s="2538"/>
      <c r="AZB17" s="2538"/>
      <c r="AZC17" s="2538"/>
      <c r="AZD17" s="2538"/>
      <c r="AZE17" s="2538"/>
      <c r="AZF17" s="2538"/>
      <c r="AZG17" s="2538"/>
      <c r="AZH17" s="2538"/>
      <c r="AZI17" s="2538"/>
      <c r="AZJ17" s="2538"/>
      <c r="AZK17" s="2538"/>
      <c r="AZL17" s="2538"/>
      <c r="AZM17" s="2538"/>
      <c r="AZN17" s="2538"/>
      <c r="AZO17" s="2538"/>
      <c r="AZP17" s="2538"/>
      <c r="AZQ17" s="2538"/>
      <c r="AZR17" s="2538"/>
      <c r="AZS17" s="2538"/>
      <c r="AZT17" s="2538"/>
      <c r="AZU17" s="2538"/>
      <c r="AZV17" s="2538"/>
      <c r="AZW17" s="2538"/>
      <c r="AZX17" s="2538"/>
      <c r="AZY17" s="2538"/>
      <c r="AZZ17" s="2538"/>
      <c r="BAA17" s="2538"/>
      <c r="BAB17" s="2538"/>
      <c r="BAC17" s="2538"/>
      <c r="BAD17" s="2538"/>
      <c r="BAE17" s="2538"/>
      <c r="BAF17" s="2538"/>
      <c r="BAG17" s="2538"/>
      <c r="BAH17" s="2538"/>
      <c r="BAI17" s="2538"/>
      <c r="BAJ17" s="2538"/>
      <c r="BAK17" s="2538"/>
      <c r="BAL17" s="2538"/>
      <c r="BAM17" s="2538"/>
      <c r="BAN17" s="2538"/>
      <c r="BAO17" s="2538"/>
      <c r="BAP17" s="2538"/>
      <c r="BAQ17" s="2538"/>
      <c r="BAR17" s="2538"/>
      <c r="BAS17" s="2538"/>
      <c r="BAT17" s="2538"/>
      <c r="BAU17" s="2538"/>
      <c r="BAV17" s="2538"/>
      <c r="BAW17" s="2538"/>
      <c r="BAX17" s="2538"/>
      <c r="BAY17" s="2538"/>
      <c r="BAZ17" s="2538"/>
      <c r="BBA17" s="2538"/>
      <c r="BBB17" s="2538"/>
      <c r="BBC17" s="2538"/>
      <c r="BBD17" s="2538"/>
      <c r="BBE17" s="2538"/>
      <c r="BBF17" s="2538"/>
      <c r="BBG17" s="2538"/>
      <c r="BBH17" s="2538"/>
      <c r="BBI17" s="2538"/>
      <c r="BBJ17" s="2538"/>
      <c r="BBK17" s="2538"/>
      <c r="BBL17" s="2538"/>
      <c r="BBM17" s="2538"/>
      <c r="BBN17" s="2538"/>
      <c r="BBO17" s="2538"/>
      <c r="BBP17" s="2538"/>
      <c r="BBQ17" s="2538"/>
      <c r="BBR17" s="2538"/>
      <c r="BBS17" s="2538"/>
      <c r="BBT17" s="2538"/>
      <c r="BBU17" s="2538"/>
      <c r="BBV17" s="2538"/>
      <c r="BBW17" s="2538"/>
      <c r="BBX17" s="2538"/>
      <c r="BBY17" s="2538"/>
      <c r="BBZ17" s="2538"/>
      <c r="BCA17" s="2538"/>
      <c r="BCB17" s="2538"/>
      <c r="BCC17" s="2538"/>
      <c r="BCD17" s="2538"/>
      <c r="BCE17" s="2538"/>
      <c r="BCF17" s="2538"/>
      <c r="BCG17" s="2538"/>
      <c r="BCH17" s="2538"/>
      <c r="BCI17" s="2538"/>
      <c r="BCJ17" s="2538"/>
      <c r="BCK17" s="2538"/>
      <c r="BCL17" s="2538"/>
      <c r="BCM17" s="2538"/>
      <c r="BCN17" s="2538"/>
      <c r="BCO17" s="2538"/>
      <c r="BCP17" s="2538"/>
      <c r="BCQ17" s="2538"/>
      <c r="BCR17" s="2538"/>
      <c r="BCS17" s="2538"/>
      <c r="BCT17" s="2538"/>
      <c r="BCU17" s="2538"/>
      <c r="BCV17" s="2538"/>
      <c r="BCW17" s="2538"/>
      <c r="BCX17" s="2538"/>
      <c r="BCY17" s="2538"/>
      <c r="BCZ17" s="2538"/>
      <c r="BDA17" s="2538"/>
      <c r="BDB17" s="2538"/>
      <c r="BDC17" s="2538"/>
      <c r="BDD17" s="2538"/>
      <c r="BDE17" s="2538"/>
      <c r="BDF17" s="2538"/>
      <c r="BDG17" s="2538"/>
      <c r="BDH17" s="2538"/>
      <c r="BDI17" s="2538"/>
      <c r="BDJ17" s="2538"/>
      <c r="BDK17" s="2538"/>
      <c r="BDL17" s="2538"/>
      <c r="BDM17" s="2538"/>
      <c r="BDN17" s="2538"/>
      <c r="BDO17" s="2538"/>
      <c r="BDP17" s="2538"/>
      <c r="BDQ17" s="2538"/>
      <c r="BDR17" s="2538"/>
      <c r="BDS17" s="2538"/>
      <c r="BDT17" s="2538"/>
      <c r="BDU17" s="2538"/>
      <c r="BDV17" s="2538"/>
      <c r="BDW17" s="2538"/>
      <c r="BDX17" s="2538"/>
      <c r="BDY17" s="2538"/>
      <c r="BDZ17" s="2538"/>
      <c r="BEA17" s="2538"/>
      <c r="BEB17" s="2538"/>
      <c r="BEC17" s="2538"/>
      <c r="BED17" s="2538"/>
      <c r="BEE17" s="2538"/>
      <c r="BEF17" s="2538"/>
      <c r="BEG17" s="2538"/>
      <c r="BEH17" s="2538"/>
      <c r="BEI17" s="2538"/>
      <c r="BEJ17" s="2538"/>
      <c r="BEK17" s="2538"/>
      <c r="BEL17" s="2538"/>
      <c r="BEM17" s="2538"/>
      <c r="BEN17" s="2538"/>
      <c r="BEO17" s="2538"/>
      <c r="BEP17" s="2538"/>
      <c r="BEQ17" s="2538"/>
      <c r="BER17" s="2538"/>
      <c r="BES17" s="2538"/>
      <c r="BET17" s="2538"/>
      <c r="BEU17" s="2538"/>
      <c r="BEV17" s="2538"/>
      <c r="BEW17" s="2538"/>
      <c r="BEX17" s="2538"/>
      <c r="BEY17" s="2538"/>
      <c r="BEZ17" s="2538"/>
      <c r="BFA17" s="2538"/>
      <c r="BFB17" s="2538"/>
      <c r="BFC17" s="2538"/>
      <c r="BFD17" s="2538"/>
      <c r="BFE17" s="2538"/>
      <c r="BFF17" s="2538"/>
      <c r="BFG17" s="2538"/>
      <c r="BFH17" s="2538"/>
      <c r="BFI17" s="2538"/>
      <c r="BFJ17" s="2538"/>
      <c r="BFK17" s="2538"/>
      <c r="BFL17" s="2538"/>
      <c r="BFM17" s="2538"/>
      <c r="BFN17" s="2538"/>
      <c r="BFO17" s="2538"/>
      <c r="BFP17" s="2538"/>
      <c r="BFQ17" s="2538"/>
      <c r="BFR17" s="2538"/>
      <c r="BFS17" s="2538"/>
      <c r="BFT17" s="2538"/>
      <c r="BFU17" s="2538"/>
      <c r="BFV17" s="2538"/>
      <c r="BFW17" s="2538"/>
      <c r="BFX17" s="2538"/>
      <c r="BFY17" s="2538"/>
      <c r="BFZ17" s="2538"/>
      <c r="BGA17" s="2538"/>
      <c r="BGB17" s="2538"/>
      <c r="BGC17" s="2538"/>
      <c r="BGD17" s="2538"/>
      <c r="BGE17" s="2538"/>
      <c r="BGF17" s="2538"/>
      <c r="BGG17" s="2538"/>
      <c r="BGH17" s="2538"/>
      <c r="BGI17" s="2538"/>
      <c r="BGJ17" s="2538"/>
      <c r="BGK17" s="2538"/>
      <c r="BGL17" s="2538"/>
      <c r="BGM17" s="2538"/>
      <c r="BGN17" s="2538"/>
      <c r="BGO17" s="2538"/>
      <c r="BGP17" s="2538"/>
      <c r="BGQ17" s="2538"/>
      <c r="BGR17" s="2538"/>
      <c r="BGS17" s="2538"/>
      <c r="BGT17" s="2538"/>
      <c r="BGU17" s="2538"/>
      <c r="BGV17" s="2538"/>
      <c r="BGW17" s="2538"/>
      <c r="BGX17" s="2538"/>
      <c r="BGY17" s="2538"/>
      <c r="BGZ17" s="2538"/>
      <c r="BHA17" s="2538"/>
      <c r="BHB17" s="2538"/>
      <c r="BHC17" s="2538"/>
      <c r="BHD17" s="2538"/>
      <c r="BHE17" s="2538"/>
      <c r="BHF17" s="2538"/>
      <c r="BHG17" s="2538"/>
      <c r="BHH17" s="2538"/>
      <c r="BHI17" s="2538"/>
      <c r="BHJ17" s="2538"/>
      <c r="BHK17" s="2538"/>
      <c r="BHL17" s="2538"/>
      <c r="BHM17" s="2538"/>
      <c r="BHN17" s="2538"/>
      <c r="BHO17" s="2538"/>
      <c r="BHP17" s="2538"/>
      <c r="BHQ17" s="2538"/>
      <c r="BHR17" s="2538"/>
      <c r="BHS17" s="2538"/>
      <c r="BHT17" s="2538"/>
      <c r="BHU17" s="2538"/>
      <c r="BHV17" s="2538"/>
      <c r="BHW17" s="2538"/>
      <c r="BHX17" s="2538"/>
      <c r="BHY17" s="2538"/>
      <c r="BHZ17" s="2538"/>
      <c r="BIA17" s="2538"/>
      <c r="BIB17" s="2538"/>
      <c r="BIC17" s="2538"/>
      <c r="BID17" s="2538"/>
      <c r="BIE17" s="2538"/>
      <c r="BIF17" s="2538"/>
      <c r="BIG17" s="2538"/>
      <c r="BIH17" s="2538"/>
      <c r="BII17" s="2538"/>
      <c r="BIJ17" s="2538"/>
      <c r="BIK17" s="2538"/>
      <c r="BIL17" s="2538"/>
      <c r="BIM17" s="2538"/>
      <c r="BIN17" s="2538"/>
      <c r="BIO17" s="2538"/>
      <c r="BIP17" s="2538"/>
      <c r="BIQ17" s="2538"/>
      <c r="BIR17" s="2538"/>
      <c r="BIS17" s="2538"/>
      <c r="BIT17" s="2538"/>
      <c r="BIU17" s="2538"/>
      <c r="BIV17" s="2538"/>
      <c r="BIW17" s="2538"/>
      <c r="BIX17" s="2538"/>
      <c r="BIY17" s="2538"/>
      <c r="BIZ17" s="2538"/>
      <c r="BJA17" s="2538"/>
      <c r="BJB17" s="2538"/>
      <c r="BJC17" s="2538"/>
      <c r="BJD17" s="2538"/>
      <c r="BJE17" s="2538"/>
      <c r="BJF17" s="2538"/>
      <c r="BJG17" s="2538"/>
      <c r="BJH17" s="2538"/>
      <c r="BJI17" s="2538"/>
      <c r="BJJ17" s="2538"/>
      <c r="BJK17" s="2538"/>
      <c r="BJL17" s="2538"/>
      <c r="BJM17" s="2538"/>
      <c r="BJN17" s="2538"/>
      <c r="BJO17" s="2538"/>
      <c r="BJP17" s="2538"/>
      <c r="BJQ17" s="2538"/>
      <c r="BJR17" s="2538"/>
      <c r="BJS17" s="2538"/>
      <c r="BJT17" s="2538"/>
      <c r="BJU17" s="2538"/>
      <c r="BJV17" s="2538"/>
      <c r="BJW17" s="2538"/>
      <c r="BJX17" s="2538"/>
      <c r="BJY17" s="2538"/>
      <c r="BJZ17" s="2538"/>
      <c r="BKA17" s="2538"/>
      <c r="BKB17" s="2538"/>
      <c r="BKC17" s="2538"/>
      <c r="BKD17" s="2538"/>
      <c r="BKE17" s="2538"/>
      <c r="BKF17" s="2538"/>
      <c r="BKG17" s="2538"/>
      <c r="BKH17" s="2538"/>
      <c r="BKI17" s="2538"/>
      <c r="BKJ17" s="2538"/>
      <c r="BKK17" s="2538"/>
      <c r="BKL17" s="2538"/>
      <c r="BKM17" s="2538"/>
      <c r="BKN17" s="2538"/>
      <c r="BKO17" s="2538"/>
      <c r="BKP17" s="2538"/>
      <c r="BKQ17" s="2538"/>
      <c r="BKR17" s="2538"/>
      <c r="BKS17" s="2538"/>
      <c r="BKT17" s="2538"/>
      <c r="BKU17" s="2538"/>
      <c r="BKV17" s="2538"/>
      <c r="BKW17" s="2538"/>
      <c r="BKX17" s="2538"/>
      <c r="BKY17" s="2538"/>
      <c r="BKZ17" s="2538"/>
      <c r="BLA17" s="2538"/>
      <c r="BLB17" s="2538"/>
      <c r="BLC17" s="2538"/>
      <c r="BLD17" s="2538"/>
      <c r="BLE17" s="2538"/>
      <c r="BLF17" s="2538"/>
      <c r="BLG17" s="2538"/>
      <c r="BLH17" s="2538"/>
      <c r="BLI17" s="2538"/>
      <c r="BLJ17" s="2538"/>
      <c r="BLK17" s="2538"/>
      <c r="BLL17" s="2538"/>
      <c r="BLM17" s="2538"/>
      <c r="BLN17" s="2538"/>
      <c r="BLO17" s="2538"/>
      <c r="BLP17" s="2538"/>
      <c r="BLQ17" s="2538"/>
      <c r="BLR17" s="2538"/>
      <c r="BLS17" s="2538"/>
      <c r="BLT17" s="2538"/>
      <c r="BLU17" s="2538"/>
      <c r="BLV17" s="2538"/>
      <c r="BLW17" s="2538"/>
      <c r="BLX17" s="2538"/>
      <c r="BLY17" s="2538"/>
      <c r="BLZ17" s="2538"/>
      <c r="BMA17" s="2538"/>
      <c r="BMB17" s="2538"/>
      <c r="BMC17" s="2538"/>
      <c r="BMD17" s="2538"/>
      <c r="BME17" s="2538"/>
      <c r="BMF17" s="2538"/>
      <c r="BMG17" s="2538"/>
      <c r="BMH17" s="2538"/>
      <c r="BMI17" s="2538"/>
      <c r="BMJ17" s="2538"/>
      <c r="BMK17" s="2538"/>
      <c r="BML17" s="2538"/>
      <c r="BMM17" s="2538"/>
      <c r="BMN17" s="2538"/>
      <c r="BMO17" s="2538"/>
      <c r="BMP17" s="2538"/>
      <c r="BMQ17" s="2538"/>
      <c r="BMR17" s="2538"/>
      <c r="BMS17" s="2538"/>
      <c r="BMT17" s="2538"/>
      <c r="BMU17" s="2538"/>
      <c r="BMV17" s="2538"/>
      <c r="BMW17" s="2538"/>
      <c r="BMX17" s="2538"/>
      <c r="BMY17" s="2538"/>
      <c r="BMZ17" s="2538"/>
      <c r="BNA17" s="2538"/>
      <c r="BNB17" s="2538"/>
      <c r="BNC17" s="2538"/>
      <c r="BND17" s="2538"/>
      <c r="BNE17" s="2538"/>
      <c r="BNF17" s="2538"/>
      <c r="BNG17" s="2538"/>
      <c r="BNH17" s="2538"/>
      <c r="BNI17" s="2538"/>
      <c r="BNJ17" s="2538"/>
      <c r="BNK17" s="2538"/>
      <c r="BNL17" s="2538"/>
      <c r="BNM17" s="2538"/>
      <c r="BNN17" s="2538"/>
      <c r="BNO17" s="2538"/>
      <c r="BNP17" s="2538"/>
      <c r="BNQ17" s="2538"/>
      <c r="BNR17" s="2538"/>
      <c r="BNS17" s="2538"/>
      <c r="BNT17" s="2538"/>
      <c r="BNU17" s="2538"/>
      <c r="BNV17" s="2538"/>
      <c r="BNW17" s="2538"/>
      <c r="BNX17" s="2538"/>
      <c r="BNY17" s="2538"/>
      <c r="BNZ17" s="2538"/>
      <c r="BOA17" s="2538"/>
      <c r="BOB17" s="2538"/>
      <c r="BOC17" s="2538"/>
      <c r="BOD17" s="2538"/>
      <c r="BOE17" s="2538"/>
      <c r="BOF17" s="2538"/>
      <c r="BOG17" s="2538"/>
      <c r="BOH17" s="2538"/>
      <c r="BOI17" s="2538"/>
      <c r="BOJ17" s="2538"/>
      <c r="BOK17" s="2538"/>
      <c r="BOL17" s="2538"/>
      <c r="BOM17" s="2538"/>
      <c r="BON17" s="2538"/>
      <c r="BOO17" s="2538"/>
      <c r="BOP17" s="2538"/>
      <c r="BOQ17" s="2538"/>
      <c r="BOR17" s="2538"/>
      <c r="BOS17" s="2538"/>
      <c r="BOT17" s="2538"/>
      <c r="BOU17" s="2538"/>
      <c r="BOV17" s="2538"/>
      <c r="BOW17" s="2538"/>
      <c r="BOX17" s="2538"/>
      <c r="BOY17" s="2538"/>
      <c r="BOZ17" s="2538"/>
      <c r="BPA17" s="2538"/>
      <c r="BPB17" s="2538"/>
      <c r="BPC17" s="2538"/>
      <c r="BPD17" s="2538"/>
      <c r="BPE17" s="2538"/>
      <c r="BPF17" s="2538"/>
      <c r="BPG17" s="2538"/>
      <c r="BPH17" s="2538"/>
      <c r="BPI17" s="2538"/>
      <c r="BPJ17" s="2538"/>
      <c r="BPK17" s="2538"/>
      <c r="BPL17" s="2538"/>
      <c r="BPM17" s="2538"/>
      <c r="BPN17" s="2538"/>
      <c r="BPO17" s="2538"/>
      <c r="BPP17" s="2538"/>
      <c r="BPQ17" s="2538"/>
      <c r="BPR17" s="2538"/>
      <c r="BPS17" s="2538"/>
      <c r="BPT17" s="2538"/>
      <c r="BPU17" s="2538"/>
      <c r="BPV17" s="2538"/>
      <c r="BPW17" s="2538"/>
      <c r="BPX17" s="2538"/>
      <c r="BPY17" s="2538"/>
      <c r="BPZ17" s="2538"/>
      <c r="BQA17" s="2538"/>
      <c r="BQB17" s="2538"/>
      <c r="BQC17" s="2538"/>
      <c r="BQD17" s="2538"/>
      <c r="BQE17" s="2538"/>
      <c r="BQF17" s="2538"/>
      <c r="BQG17" s="2538"/>
      <c r="BQH17" s="2538"/>
      <c r="BQI17" s="2538"/>
      <c r="BQJ17" s="2538"/>
      <c r="BQK17" s="2538"/>
      <c r="BQL17" s="2538"/>
      <c r="BQM17" s="2538"/>
      <c r="BQN17" s="2538"/>
      <c r="BQO17" s="2538"/>
      <c r="BQP17" s="2538"/>
      <c r="BQQ17" s="2538"/>
      <c r="BQR17" s="2538"/>
      <c r="BQS17" s="2538"/>
      <c r="BQT17" s="2538"/>
      <c r="BQU17" s="2538"/>
      <c r="BQV17" s="2538"/>
      <c r="BQW17" s="2538"/>
      <c r="BQX17" s="2538"/>
      <c r="BQY17" s="2538"/>
      <c r="BQZ17" s="2538"/>
      <c r="BRA17" s="2538"/>
      <c r="BRB17" s="2538"/>
      <c r="BRC17" s="2538"/>
      <c r="BRD17" s="2538"/>
      <c r="BRE17" s="2538"/>
      <c r="BRF17" s="2538"/>
      <c r="BRG17" s="2538"/>
      <c r="BRH17" s="2538"/>
      <c r="BRI17" s="2538"/>
      <c r="BRJ17" s="2538"/>
      <c r="BRK17" s="2538"/>
      <c r="BRL17" s="2538"/>
      <c r="BRM17" s="2538"/>
      <c r="BRN17" s="2538"/>
      <c r="BRO17" s="2538"/>
      <c r="BRP17" s="2538"/>
      <c r="BRQ17" s="2538"/>
      <c r="BRR17" s="2538"/>
      <c r="BRS17" s="2538"/>
      <c r="BRT17" s="2538"/>
      <c r="BRU17" s="2538"/>
      <c r="BRV17" s="2538"/>
      <c r="BRW17" s="2538"/>
      <c r="BRX17" s="2538"/>
      <c r="BRY17" s="2538"/>
      <c r="BRZ17" s="2538"/>
      <c r="BSA17" s="2538"/>
      <c r="BSB17" s="2538"/>
      <c r="BSC17" s="2538"/>
      <c r="BSD17" s="2538"/>
      <c r="BSE17" s="2538"/>
      <c r="BSF17" s="2538"/>
      <c r="BSG17" s="2538"/>
      <c r="BSH17" s="2538"/>
      <c r="BSI17" s="2538"/>
      <c r="BSJ17" s="2538"/>
      <c r="BSK17" s="2538"/>
      <c r="BSL17" s="2538"/>
      <c r="BSM17" s="2538"/>
      <c r="BSN17" s="2538"/>
      <c r="BSO17" s="2538"/>
      <c r="BSP17" s="2538"/>
      <c r="BSQ17" s="2538"/>
      <c r="BSR17" s="2538"/>
      <c r="BSS17" s="2538"/>
      <c r="BST17" s="2538"/>
      <c r="BSU17" s="2538"/>
      <c r="BSV17" s="2538"/>
      <c r="BSW17" s="2538"/>
      <c r="BSX17" s="2538"/>
      <c r="BSY17" s="2538"/>
      <c r="BSZ17" s="2538"/>
      <c r="BTA17" s="2538"/>
      <c r="BTB17" s="2538"/>
      <c r="BTC17" s="2538"/>
      <c r="BTD17" s="2538"/>
      <c r="BTE17" s="2538"/>
      <c r="BTF17" s="2538"/>
      <c r="BTG17" s="2538"/>
      <c r="BTH17" s="2538"/>
      <c r="BTI17" s="2538"/>
      <c r="BTJ17" s="2538"/>
      <c r="BTK17" s="2538"/>
      <c r="BTL17" s="2538"/>
      <c r="BTM17" s="2538"/>
      <c r="BTN17" s="2538"/>
      <c r="BTO17" s="2538"/>
      <c r="BTP17" s="2538"/>
      <c r="BTQ17" s="2538"/>
      <c r="BTR17" s="2538"/>
      <c r="BTS17" s="2538"/>
      <c r="BTT17" s="2538"/>
      <c r="BTU17" s="2538"/>
      <c r="BTV17" s="2538"/>
      <c r="BTW17" s="2538"/>
      <c r="BTX17" s="2538"/>
      <c r="BTY17" s="2538"/>
      <c r="BTZ17" s="2538"/>
      <c r="BUA17" s="2538"/>
      <c r="BUB17" s="2538"/>
      <c r="BUC17" s="2538"/>
      <c r="BUD17" s="2538"/>
      <c r="BUE17" s="2538"/>
      <c r="BUF17" s="2538"/>
      <c r="BUG17" s="2538"/>
      <c r="BUH17" s="2538"/>
      <c r="BUI17" s="2538"/>
      <c r="BUJ17" s="2538"/>
      <c r="BUK17" s="2538"/>
      <c r="BUL17" s="2538"/>
      <c r="BUM17" s="2538"/>
      <c r="BUN17" s="2538"/>
      <c r="BUO17" s="2538"/>
      <c r="BUP17" s="2538"/>
      <c r="BUQ17" s="2538"/>
      <c r="BUR17" s="2538"/>
      <c r="BUS17" s="2538"/>
      <c r="BUT17" s="2538"/>
      <c r="BUU17" s="2538"/>
      <c r="BUV17" s="2538"/>
      <c r="BUW17" s="2538"/>
      <c r="BUX17" s="2538"/>
      <c r="BUY17" s="2538"/>
      <c r="BUZ17" s="2538"/>
      <c r="BVA17" s="2538"/>
      <c r="BVB17" s="2538"/>
      <c r="BVC17" s="2538"/>
      <c r="BVD17" s="2538"/>
      <c r="BVE17" s="2538"/>
      <c r="BVF17" s="2538"/>
      <c r="BVG17" s="2538"/>
      <c r="BVH17" s="2538"/>
      <c r="BVI17" s="2538"/>
      <c r="BVJ17" s="2538"/>
      <c r="BVK17" s="2538"/>
      <c r="BVL17" s="2538"/>
      <c r="BVM17" s="2538"/>
      <c r="BVN17" s="2538"/>
      <c r="BVO17" s="2538"/>
      <c r="BVP17" s="2538"/>
      <c r="BVQ17" s="2538"/>
      <c r="BVR17" s="2538"/>
      <c r="BVS17" s="2538"/>
      <c r="BVT17" s="2538"/>
      <c r="BVU17" s="2538"/>
      <c r="BVV17" s="2538"/>
      <c r="BVW17" s="2538"/>
      <c r="BVX17" s="2538"/>
      <c r="BVY17" s="2538"/>
      <c r="BVZ17" s="2538"/>
      <c r="BWA17" s="2538"/>
      <c r="BWB17" s="2538"/>
      <c r="BWC17" s="2538"/>
      <c r="BWD17" s="2538"/>
      <c r="BWE17" s="2538"/>
      <c r="BWF17" s="2538"/>
      <c r="BWG17" s="2538"/>
      <c r="BWH17" s="2538"/>
      <c r="BWI17" s="2538"/>
      <c r="BWJ17" s="2538"/>
      <c r="BWK17" s="2538"/>
      <c r="BWL17" s="2538"/>
      <c r="BWM17" s="2538"/>
      <c r="BWN17" s="2538"/>
      <c r="BWO17" s="2538"/>
      <c r="BWP17" s="2538"/>
      <c r="BWQ17" s="2538"/>
      <c r="BWR17" s="2538"/>
      <c r="BWS17" s="2538"/>
      <c r="BWT17" s="2538"/>
      <c r="BWU17" s="2538"/>
      <c r="BWV17" s="2538"/>
      <c r="BWW17" s="2538"/>
      <c r="BWX17" s="2538"/>
      <c r="BWY17" s="2538"/>
      <c r="BWZ17" s="2538"/>
      <c r="BXA17" s="2538"/>
      <c r="BXB17" s="2538"/>
      <c r="BXC17" s="2538"/>
      <c r="BXD17" s="2538"/>
      <c r="BXE17" s="2538"/>
      <c r="BXF17" s="2538"/>
      <c r="BXG17" s="2538"/>
      <c r="BXH17" s="2538"/>
      <c r="BXI17" s="2538"/>
      <c r="BXJ17" s="2538"/>
      <c r="BXK17" s="2538"/>
      <c r="BXL17" s="2538"/>
      <c r="BXM17" s="2538"/>
      <c r="BXN17" s="2538"/>
      <c r="BXO17" s="2538"/>
      <c r="BXP17" s="2538"/>
      <c r="BXQ17" s="2538"/>
      <c r="BXR17" s="2538"/>
      <c r="BXS17" s="2538"/>
      <c r="BXT17" s="2538"/>
      <c r="BXU17" s="2538"/>
      <c r="BXV17" s="2538"/>
      <c r="BXW17" s="2538"/>
      <c r="BXX17" s="2538"/>
      <c r="BXY17" s="2538"/>
      <c r="BXZ17" s="2538"/>
      <c r="BYA17" s="2538"/>
      <c r="BYB17" s="2538"/>
      <c r="BYC17" s="2538"/>
      <c r="BYD17" s="2538"/>
      <c r="BYE17" s="2538"/>
      <c r="BYF17" s="2538"/>
      <c r="BYG17" s="2538"/>
      <c r="BYH17" s="2538"/>
      <c r="BYI17" s="2538"/>
      <c r="BYJ17" s="2538"/>
      <c r="BYK17" s="2538"/>
      <c r="BYL17" s="2538"/>
      <c r="BYM17" s="2538"/>
      <c r="BYN17" s="2538"/>
      <c r="BYO17" s="2538"/>
      <c r="BYP17" s="2538"/>
      <c r="BYQ17" s="2538"/>
      <c r="BYR17" s="2538"/>
      <c r="BYS17" s="2538"/>
      <c r="BYT17" s="2538"/>
      <c r="BYU17" s="2538"/>
      <c r="BYV17" s="2538"/>
      <c r="BYW17" s="2538"/>
      <c r="BYX17" s="2538"/>
      <c r="BYY17" s="2538"/>
      <c r="BYZ17" s="2538"/>
      <c r="BZA17" s="2538"/>
      <c r="BZB17" s="2538"/>
      <c r="BZC17" s="2538"/>
      <c r="BZD17" s="2538"/>
      <c r="BZE17" s="2538"/>
      <c r="BZF17" s="2538"/>
      <c r="BZG17" s="2538"/>
      <c r="BZH17" s="2538"/>
      <c r="BZI17" s="2538"/>
      <c r="BZJ17" s="2538"/>
      <c r="BZK17" s="2538"/>
      <c r="BZL17" s="2538"/>
      <c r="BZM17" s="2538"/>
      <c r="BZN17" s="2538"/>
      <c r="BZO17" s="2538"/>
      <c r="BZP17" s="2538"/>
      <c r="BZQ17" s="2538"/>
      <c r="BZR17" s="2538"/>
      <c r="BZS17" s="2538"/>
      <c r="BZT17" s="2538"/>
      <c r="BZU17" s="2538"/>
      <c r="BZV17" s="2538"/>
      <c r="BZW17" s="2538"/>
      <c r="BZX17" s="2538"/>
      <c r="BZY17" s="2538"/>
      <c r="BZZ17" s="2538"/>
      <c r="CAA17" s="2538"/>
      <c r="CAB17" s="2538"/>
      <c r="CAC17" s="2538"/>
      <c r="CAD17" s="2538"/>
      <c r="CAE17" s="2538"/>
      <c r="CAF17" s="2538"/>
      <c r="CAG17" s="2538"/>
      <c r="CAH17" s="2538"/>
      <c r="CAI17" s="2538"/>
      <c r="CAJ17" s="2538"/>
      <c r="CAK17" s="2538"/>
      <c r="CAL17" s="2538"/>
      <c r="CAM17" s="2538"/>
      <c r="CAN17" s="2538"/>
      <c r="CAO17" s="2538"/>
      <c r="CAP17" s="2538"/>
      <c r="CAQ17" s="2538"/>
      <c r="CAR17" s="2538"/>
      <c r="CAS17" s="2538"/>
      <c r="CAT17" s="2538"/>
      <c r="CAU17" s="2538"/>
      <c r="CAV17" s="2538"/>
      <c r="CAW17" s="2538"/>
      <c r="CAX17" s="2538"/>
      <c r="CAY17" s="2538"/>
      <c r="CAZ17" s="2538"/>
      <c r="CBA17" s="2538"/>
      <c r="CBB17" s="2538"/>
      <c r="CBC17" s="2538"/>
      <c r="CBD17" s="2538"/>
      <c r="CBE17" s="2538"/>
      <c r="CBF17" s="2538"/>
      <c r="CBG17" s="2538"/>
      <c r="CBH17" s="2538"/>
      <c r="CBI17" s="2538"/>
      <c r="CBJ17" s="2538"/>
      <c r="CBK17" s="2538"/>
      <c r="CBL17" s="2538"/>
      <c r="CBM17" s="2538"/>
      <c r="CBN17" s="2538"/>
      <c r="CBO17" s="2538"/>
      <c r="CBP17" s="2538"/>
      <c r="CBQ17" s="2538"/>
      <c r="CBR17" s="2538"/>
      <c r="CBS17" s="2538"/>
      <c r="CBT17" s="2538"/>
      <c r="CBU17" s="2538"/>
      <c r="CBV17" s="2538"/>
      <c r="CBW17" s="2538"/>
      <c r="CBX17" s="2538"/>
      <c r="CBY17" s="2538"/>
      <c r="CBZ17" s="2538"/>
      <c r="CCA17" s="2538"/>
      <c r="CCB17" s="2538"/>
      <c r="CCC17" s="2538"/>
      <c r="CCD17" s="2538"/>
      <c r="CCE17" s="2538"/>
      <c r="CCF17" s="2538"/>
      <c r="CCG17" s="2538"/>
      <c r="CCH17" s="2538"/>
      <c r="CCI17" s="2538"/>
      <c r="CCJ17" s="2538"/>
      <c r="CCK17" s="2538"/>
      <c r="CCL17" s="2538"/>
      <c r="CCM17" s="2538"/>
      <c r="CCN17" s="2538"/>
      <c r="CCO17" s="2538"/>
      <c r="CCP17" s="2538"/>
      <c r="CCQ17" s="2538"/>
      <c r="CCR17" s="2538"/>
      <c r="CCS17" s="2538"/>
      <c r="CCT17" s="2538"/>
      <c r="CCU17" s="2538"/>
      <c r="CCV17" s="2538"/>
      <c r="CCW17" s="2538"/>
      <c r="CCX17" s="2538"/>
      <c r="CCY17" s="2538"/>
      <c r="CCZ17" s="2538"/>
      <c r="CDA17" s="2538"/>
      <c r="CDB17" s="2538"/>
      <c r="CDC17" s="2538"/>
      <c r="CDD17" s="2538"/>
      <c r="CDE17" s="2538"/>
      <c r="CDF17" s="2538"/>
      <c r="CDG17" s="2538"/>
      <c r="CDH17" s="2538"/>
      <c r="CDI17" s="2538"/>
      <c r="CDJ17" s="2538"/>
      <c r="CDK17" s="2538"/>
      <c r="CDL17" s="2538"/>
      <c r="CDM17" s="2538"/>
      <c r="CDN17" s="2538"/>
      <c r="CDO17" s="2538"/>
      <c r="CDP17" s="2538"/>
      <c r="CDQ17" s="2538"/>
      <c r="CDR17" s="2538"/>
      <c r="CDS17" s="2538"/>
      <c r="CDT17" s="2538"/>
      <c r="CDU17" s="2538"/>
      <c r="CDV17" s="2538"/>
      <c r="CDW17" s="2538"/>
      <c r="CDX17" s="2538"/>
      <c r="CDY17" s="2538"/>
      <c r="CDZ17" s="2538"/>
      <c r="CEA17" s="2538"/>
      <c r="CEB17" s="2538"/>
      <c r="CEC17" s="2538"/>
      <c r="CED17" s="2538"/>
      <c r="CEE17" s="2538"/>
      <c r="CEF17" s="2538"/>
      <c r="CEG17" s="2538"/>
      <c r="CEH17" s="2538"/>
      <c r="CEI17" s="2538"/>
      <c r="CEJ17" s="2538"/>
      <c r="CEK17" s="2538"/>
      <c r="CEL17" s="2538"/>
      <c r="CEM17" s="2538"/>
      <c r="CEN17" s="2538"/>
      <c r="CEO17" s="2538"/>
      <c r="CEP17" s="2538"/>
      <c r="CEQ17" s="2538"/>
      <c r="CER17" s="2538"/>
      <c r="CES17" s="2538"/>
      <c r="CET17" s="2538"/>
      <c r="CEU17" s="2538"/>
      <c r="CEV17" s="2538"/>
      <c r="CEW17" s="2538"/>
      <c r="CEX17" s="2538"/>
      <c r="CEY17" s="2538"/>
      <c r="CEZ17" s="2538"/>
      <c r="CFA17" s="2538"/>
      <c r="CFB17" s="2538"/>
      <c r="CFC17" s="2538"/>
      <c r="CFD17" s="2538"/>
      <c r="CFE17" s="2538"/>
      <c r="CFF17" s="2538"/>
      <c r="CFG17" s="2538"/>
      <c r="CFH17" s="2538"/>
      <c r="CFI17" s="2538"/>
      <c r="CFJ17" s="2538"/>
      <c r="CFK17" s="2538"/>
      <c r="CFL17" s="2538"/>
      <c r="CFM17" s="2538"/>
      <c r="CFN17" s="2538"/>
      <c r="CFO17" s="2538"/>
      <c r="CFP17" s="2538"/>
      <c r="CFQ17" s="2538"/>
      <c r="CFR17" s="2538"/>
      <c r="CFS17" s="2538"/>
      <c r="CFT17" s="2538"/>
      <c r="CFU17" s="2538"/>
      <c r="CFV17" s="2538"/>
      <c r="CFW17" s="2538"/>
      <c r="CFX17" s="2538"/>
      <c r="CFY17" s="2538"/>
      <c r="CFZ17" s="2538"/>
      <c r="CGA17" s="2538"/>
      <c r="CGB17" s="2538"/>
      <c r="CGC17" s="2538"/>
      <c r="CGD17" s="2538"/>
      <c r="CGE17" s="2538"/>
      <c r="CGF17" s="2538"/>
      <c r="CGG17" s="2538"/>
      <c r="CGH17" s="2538"/>
      <c r="CGI17" s="2538"/>
      <c r="CGJ17" s="2538"/>
      <c r="CGK17" s="2538"/>
      <c r="CGL17" s="2538"/>
      <c r="CGM17" s="2538"/>
      <c r="CGN17" s="2538"/>
      <c r="CGO17" s="2538"/>
      <c r="CGP17" s="2538"/>
      <c r="CGQ17" s="2538"/>
      <c r="CGR17" s="2538"/>
      <c r="CGS17" s="2538"/>
      <c r="CGT17" s="2538"/>
      <c r="CGU17" s="2538"/>
      <c r="CGV17" s="2538"/>
      <c r="CGW17" s="2538"/>
      <c r="CGX17" s="2538"/>
      <c r="CGY17" s="2538"/>
      <c r="CGZ17" s="2538"/>
      <c r="CHA17" s="2538"/>
      <c r="CHB17" s="2538"/>
      <c r="CHC17" s="2538"/>
      <c r="CHD17" s="2538"/>
      <c r="CHE17" s="2538"/>
      <c r="CHF17" s="2538"/>
      <c r="CHG17" s="2538"/>
      <c r="CHH17" s="2538"/>
      <c r="CHI17" s="2538"/>
      <c r="CHJ17" s="2538"/>
      <c r="CHK17" s="2538"/>
      <c r="CHL17" s="2538"/>
      <c r="CHM17" s="2538"/>
      <c r="CHN17" s="2538"/>
      <c r="CHO17" s="2538"/>
      <c r="CHP17" s="2538"/>
      <c r="CHQ17" s="2538"/>
      <c r="CHR17" s="2538"/>
      <c r="CHS17" s="2538"/>
      <c r="CHT17" s="2538"/>
      <c r="CHU17" s="2538"/>
      <c r="CHV17" s="2538"/>
      <c r="CHW17" s="2538"/>
      <c r="CHX17" s="2538"/>
      <c r="CHY17" s="2538"/>
      <c r="CHZ17" s="2538"/>
      <c r="CIA17" s="2538"/>
      <c r="CIB17" s="2538"/>
      <c r="CIC17" s="2538"/>
      <c r="CID17" s="2538"/>
      <c r="CIE17" s="2538"/>
      <c r="CIF17" s="2538"/>
      <c r="CIG17" s="2538"/>
      <c r="CIH17" s="2538"/>
      <c r="CII17" s="2538"/>
      <c r="CIJ17" s="2538"/>
      <c r="CIK17" s="2538"/>
      <c r="CIL17" s="2538"/>
      <c r="CIM17" s="2538"/>
      <c r="CIN17" s="2538"/>
      <c r="CIO17" s="2538"/>
      <c r="CIP17" s="2538"/>
      <c r="CIQ17" s="2538"/>
      <c r="CIR17" s="2538"/>
      <c r="CIS17" s="2538"/>
      <c r="CIT17" s="2538"/>
      <c r="CIU17" s="2538"/>
      <c r="CIV17" s="2538"/>
      <c r="CIW17" s="2538"/>
      <c r="CIX17" s="2538"/>
      <c r="CIY17" s="2538"/>
      <c r="CIZ17" s="2538"/>
      <c r="CJA17" s="2538"/>
      <c r="CJB17" s="2538"/>
      <c r="CJC17" s="2538"/>
      <c r="CJD17" s="2538"/>
      <c r="CJE17" s="2538"/>
      <c r="CJF17" s="2538"/>
      <c r="CJG17" s="2538"/>
      <c r="CJH17" s="2538"/>
      <c r="CJI17" s="2538"/>
      <c r="CJJ17" s="2538"/>
      <c r="CJK17" s="2538"/>
      <c r="CJL17" s="2538"/>
      <c r="CJM17" s="2538"/>
      <c r="CJN17" s="2538"/>
      <c r="CJO17" s="2538"/>
      <c r="CJP17" s="2538"/>
      <c r="CJQ17" s="2538"/>
      <c r="CJR17" s="2538"/>
      <c r="CJS17" s="2538"/>
      <c r="CJT17" s="2538"/>
      <c r="CJU17" s="2538"/>
      <c r="CJV17" s="2538"/>
      <c r="CJW17" s="2538"/>
      <c r="CJX17" s="2538"/>
      <c r="CJY17" s="2538"/>
      <c r="CJZ17" s="2538"/>
      <c r="CKA17" s="2538"/>
      <c r="CKB17" s="2538"/>
      <c r="CKC17" s="2538"/>
      <c r="CKD17" s="2538"/>
      <c r="CKE17" s="2538"/>
      <c r="CKF17" s="2538"/>
      <c r="CKG17" s="2538"/>
      <c r="CKH17" s="2538"/>
      <c r="CKI17" s="2538"/>
      <c r="CKJ17" s="2538"/>
      <c r="CKK17" s="2538"/>
      <c r="CKL17" s="2538"/>
      <c r="CKM17" s="2538"/>
      <c r="CKN17" s="2538"/>
      <c r="CKO17" s="2538"/>
      <c r="CKP17" s="2538"/>
      <c r="CKQ17" s="2538"/>
      <c r="CKR17" s="2538"/>
      <c r="CKS17" s="2538"/>
      <c r="CKT17" s="2538"/>
      <c r="CKU17" s="2538"/>
      <c r="CKV17" s="2538"/>
      <c r="CKW17" s="2538"/>
      <c r="CKX17" s="2538"/>
      <c r="CKY17" s="2538"/>
      <c r="CKZ17" s="2538"/>
      <c r="CLA17" s="2538"/>
      <c r="CLB17" s="2538"/>
      <c r="CLC17" s="2538"/>
      <c r="CLD17" s="2538"/>
      <c r="CLE17" s="2538"/>
      <c r="CLF17" s="2538"/>
      <c r="CLG17" s="2538"/>
      <c r="CLH17" s="2538"/>
      <c r="CLI17" s="2538"/>
      <c r="CLJ17" s="2538"/>
      <c r="CLK17" s="2538"/>
      <c r="CLL17" s="2538"/>
      <c r="CLM17" s="2538"/>
      <c r="CLN17" s="2538"/>
      <c r="CLO17" s="2538"/>
      <c r="CLP17" s="2538"/>
      <c r="CLQ17" s="2538"/>
      <c r="CLR17" s="2538"/>
      <c r="CLS17" s="2538"/>
      <c r="CLT17" s="2538"/>
      <c r="CLU17" s="2538"/>
      <c r="CLV17" s="2538"/>
      <c r="CLW17" s="2538"/>
      <c r="CLX17" s="2538"/>
      <c r="CLY17" s="2538"/>
      <c r="CLZ17" s="2538"/>
      <c r="CMA17" s="2538"/>
      <c r="CMB17" s="2538"/>
      <c r="CMC17" s="2538"/>
      <c r="CMD17" s="2538"/>
      <c r="CME17" s="2538"/>
      <c r="CMF17" s="2538"/>
      <c r="CMG17" s="2538"/>
      <c r="CMH17" s="2538"/>
      <c r="CMI17" s="2538"/>
      <c r="CMJ17" s="2538"/>
      <c r="CMK17" s="2538"/>
      <c r="CML17" s="2538"/>
      <c r="CMM17" s="2538"/>
      <c r="CMN17" s="2538"/>
      <c r="CMO17" s="2538"/>
      <c r="CMP17" s="2538"/>
      <c r="CMQ17" s="2538"/>
      <c r="CMR17" s="2538"/>
      <c r="CMS17" s="2538"/>
      <c r="CMT17" s="2538"/>
      <c r="CMU17" s="2538"/>
      <c r="CMV17" s="2538"/>
      <c r="CMW17" s="2538"/>
      <c r="CMX17" s="2538"/>
      <c r="CMY17" s="2538"/>
      <c r="CMZ17" s="2538"/>
      <c r="CNA17" s="2538"/>
      <c r="CNB17" s="2538"/>
      <c r="CNC17" s="2538"/>
      <c r="CND17" s="2538"/>
      <c r="CNE17" s="2538"/>
      <c r="CNF17" s="2538"/>
      <c r="CNG17" s="2538"/>
      <c r="CNH17" s="2538"/>
      <c r="CNI17" s="2538"/>
      <c r="CNJ17" s="2538"/>
      <c r="CNK17" s="2538"/>
      <c r="CNL17" s="2538"/>
      <c r="CNM17" s="2538"/>
      <c r="CNN17" s="2538"/>
      <c r="CNO17" s="2538"/>
      <c r="CNP17" s="2538"/>
      <c r="CNQ17" s="2538"/>
      <c r="CNR17" s="2538"/>
      <c r="CNS17" s="2538"/>
      <c r="CNT17" s="2538"/>
      <c r="CNU17" s="2538"/>
      <c r="CNV17" s="2538"/>
      <c r="CNW17" s="2538"/>
      <c r="CNX17" s="2538"/>
      <c r="CNY17" s="2538"/>
      <c r="CNZ17" s="2538"/>
      <c r="COA17" s="2538"/>
      <c r="COB17" s="2538"/>
      <c r="COC17" s="2538"/>
      <c r="COD17" s="2538"/>
      <c r="COE17" s="2538"/>
      <c r="COF17" s="2538"/>
      <c r="COG17" s="2538"/>
      <c r="COH17" s="2538"/>
      <c r="COI17" s="2538"/>
      <c r="COJ17" s="2538"/>
      <c r="COK17" s="2538"/>
      <c r="COL17" s="2538"/>
      <c r="COM17" s="2538"/>
      <c r="CON17" s="2538"/>
      <c r="COO17" s="2538"/>
      <c r="COP17" s="2538"/>
      <c r="COQ17" s="2538"/>
      <c r="COR17" s="2538"/>
      <c r="COS17" s="2538"/>
      <c r="COT17" s="2538"/>
      <c r="COU17" s="2538"/>
      <c r="COV17" s="2538"/>
      <c r="COW17" s="2538"/>
      <c r="COX17" s="2538"/>
      <c r="COY17" s="2538"/>
      <c r="COZ17" s="2538"/>
      <c r="CPA17" s="2538"/>
      <c r="CPB17" s="2538"/>
      <c r="CPC17" s="2538"/>
      <c r="CPD17" s="2538"/>
      <c r="CPE17" s="2538"/>
      <c r="CPF17" s="2538"/>
      <c r="CPG17" s="2538"/>
      <c r="CPH17" s="2538"/>
      <c r="CPI17" s="2538"/>
      <c r="CPJ17" s="2538"/>
      <c r="CPK17" s="2538"/>
      <c r="CPL17" s="2538"/>
      <c r="CPM17" s="2538"/>
      <c r="CPN17" s="2538"/>
      <c r="CPO17" s="2538"/>
      <c r="CPP17" s="2538"/>
      <c r="CPQ17" s="2538"/>
      <c r="CPR17" s="2538"/>
      <c r="CPS17" s="2538"/>
      <c r="CPT17" s="2538"/>
      <c r="CPU17" s="2538"/>
      <c r="CPV17" s="2538"/>
      <c r="CPW17" s="2538"/>
      <c r="CPX17" s="2538"/>
      <c r="CPY17" s="2538"/>
      <c r="CPZ17" s="2538"/>
      <c r="CQA17" s="2538"/>
      <c r="CQB17" s="2538"/>
      <c r="CQC17" s="2538"/>
      <c r="CQD17" s="2538"/>
      <c r="CQE17" s="2538"/>
      <c r="CQF17" s="2538"/>
      <c r="CQG17" s="2538"/>
      <c r="CQH17" s="2538"/>
      <c r="CQI17" s="2538"/>
      <c r="CQJ17" s="2538"/>
      <c r="CQK17" s="2538"/>
      <c r="CQL17" s="2538"/>
      <c r="CQM17" s="2538"/>
      <c r="CQN17" s="2538"/>
      <c r="CQO17" s="2538"/>
      <c r="CQP17" s="2538"/>
      <c r="CQQ17" s="2538"/>
      <c r="CQR17" s="2538"/>
      <c r="CQS17" s="2538"/>
      <c r="CQT17" s="2538"/>
      <c r="CQU17" s="2538"/>
      <c r="CQV17" s="2538"/>
      <c r="CQW17" s="2538"/>
      <c r="CQX17" s="2538"/>
      <c r="CQY17" s="2538"/>
      <c r="CQZ17" s="2538"/>
      <c r="CRA17" s="2538"/>
      <c r="CRB17" s="2538"/>
      <c r="CRC17" s="2538"/>
      <c r="CRD17" s="2538"/>
      <c r="CRE17" s="2538"/>
      <c r="CRF17" s="2538"/>
      <c r="CRG17" s="2538"/>
      <c r="CRH17" s="2538"/>
      <c r="CRI17" s="2538"/>
      <c r="CRJ17" s="2538"/>
      <c r="CRK17" s="2538"/>
      <c r="CRL17" s="2538"/>
      <c r="CRM17" s="2538"/>
      <c r="CRN17" s="2538"/>
      <c r="CRO17" s="2538"/>
      <c r="CRP17" s="2538"/>
      <c r="CRQ17" s="2538"/>
      <c r="CRR17" s="2538"/>
      <c r="CRS17" s="2538"/>
      <c r="CRT17" s="2538"/>
      <c r="CRU17" s="2538"/>
      <c r="CRV17" s="2538"/>
      <c r="CRW17" s="2538"/>
      <c r="CRX17" s="2538"/>
      <c r="CRY17" s="2538"/>
      <c r="CRZ17" s="2538"/>
      <c r="CSA17" s="2538"/>
      <c r="CSB17" s="2538"/>
      <c r="CSC17" s="2538"/>
      <c r="CSD17" s="2538"/>
      <c r="CSE17" s="2538"/>
      <c r="CSF17" s="2538"/>
      <c r="CSG17" s="2538"/>
      <c r="CSH17" s="2538"/>
      <c r="CSI17" s="2538"/>
      <c r="CSJ17" s="2538"/>
      <c r="CSK17" s="2538"/>
      <c r="CSL17" s="2538"/>
      <c r="CSM17" s="2538"/>
      <c r="CSN17" s="2538"/>
      <c r="CSO17" s="2538"/>
      <c r="CSP17" s="2538"/>
      <c r="CSQ17" s="2538"/>
      <c r="CSR17" s="2538"/>
      <c r="CSS17" s="2538"/>
      <c r="CST17" s="2538"/>
      <c r="CSU17" s="2538"/>
      <c r="CSV17" s="2538"/>
      <c r="CSW17" s="2538"/>
      <c r="CSX17" s="2538"/>
      <c r="CSY17" s="2538"/>
      <c r="CSZ17" s="2538"/>
      <c r="CTA17" s="2538"/>
      <c r="CTB17" s="2538"/>
      <c r="CTC17" s="2538"/>
      <c r="CTD17" s="2538"/>
      <c r="CTE17" s="2538"/>
      <c r="CTF17" s="2538"/>
      <c r="CTG17" s="2538"/>
      <c r="CTH17" s="2538"/>
      <c r="CTI17" s="2538"/>
      <c r="CTJ17" s="2538"/>
      <c r="CTK17" s="2538"/>
      <c r="CTL17" s="2538"/>
      <c r="CTM17" s="2538"/>
      <c r="CTN17" s="2538"/>
      <c r="CTO17" s="2538"/>
      <c r="CTP17" s="2538"/>
      <c r="CTQ17" s="2538"/>
      <c r="CTR17" s="2538"/>
      <c r="CTS17" s="2538"/>
      <c r="CTT17" s="2538"/>
      <c r="CTU17" s="2538"/>
      <c r="CTV17" s="2538"/>
      <c r="CTW17" s="2538"/>
      <c r="CTX17" s="2538"/>
      <c r="CTY17" s="2538"/>
      <c r="CTZ17" s="2538"/>
      <c r="CUA17" s="2538"/>
      <c r="CUB17" s="2538"/>
      <c r="CUC17" s="2538"/>
      <c r="CUD17" s="2538"/>
      <c r="CUE17" s="2538"/>
      <c r="CUF17" s="2538"/>
      <c r="CUG17" s="2538"/>
      <c r="CUH17" s="2538"/>
      <c r="CUI17" s="2538"/>
      <c r="CUJ17" s="2538"/>
      <c r="CUK17" s="2538"/>
      <c r="CUL17" s="2538"/>
      <c r="CUM17" s="2538"/>
      <c r="CUN17" s="2538"/>
      <c r="CUO17" s="2538"/>
      <c r="CUP17" s="2538"/>
      <c r="CUQ17" s="2538"/>
      <c r="CUR17" s="2538"/>
      <c r="CUS17" s="2538"/>
      <c r="CUT17" s="2538"/>
      <c r="CUU17" s="2538"/>
      <c r="CUV17" s="2538"/>
      <c r="CUW17" s="2538"/>
      <c r="CUX17" s="2538"/>
      <c r="CUY17" s="2538"/>
      <c r="CUZ17" s="2538"/>
      <c r="CVA17" s="2538"/>
      <c r="CVB17" s="2538"/>
      <c r="CVC17" s="2538"/>
      <c r="CVD17" s="2538"/>
      <c r="CVE17" s="2538"/>
      <c r="CVF17" s="2538"/>
      <c r="CVG17" s="2538"/>
      <c r="CVH17" s="2538"/>
      <c r="CVI17" s="2538"/>
      <c r="CVJ17" s="2538"/>
      <c r="CVK17" s="2538"/>
      <c r="CVL17" s="2538"/>
      <c r="CVM17" s="2538"/>
      <c r="CVN17" s="2538"/>
      <c r="CVO17" s="2538"/>
      <c r="CVP17" s="2538"/>
      <c r="CVQ17" s="2538"/>
      <c r="CVR17" s="2538"/>
      <c r="CVS17" s="2538"/>
      <c r="CVT17" s="2538"/>
      <c r="CVU17" s="2538"/>
      <c r="CVV17" s="2538"/>
      <c r="CVW17" s="2538"/>
      <c r="CVX17" s="2538"/>
      <c r="CVY17" s="2538"/>
      <c r="CVZ17" s="2538"/>
      <c r="CWA17" s="2538"/>
      <c r="CWB17" s="2538"/>
      <c r="CWC17" s="2538"/>
      <c r="CWD17" s="2538"/>
      <c r="CWE17" s="2538"/>
      <c r="CWF17" s="2538"/>
      <c r="CWG17" s="2538"/>
      <c r="CWH17" s="2538"/>
      <c r="CWI17" s="2538"/>
      <c r="CWJ17" s="2538"/>
      <c r="CWK17" s="2538"/>
      <c r="CWL17" s="2538"/>
      <c r="CWM17" s="2538"/>
      <c r="CWN17" s="2538"/>
      <c r="CWO17" s="2538"/>
      <c r="CWP17" s="2538"/>
      <c r="CWQ17" s="2538"/>
      <c r="CWR17" s="2538"/>
      <c r="CWS17" s="2538"/>
      <c r="CWT17" s="2538"/>
      <c r="CWU17" s="2538"/>
      <c r="CWV17" s="2538"/>
      <c r="CWW17" s="2538"/>
      <c r="CWX17" s="2538"/>
      <c r="CWY17" s="2538"/>
      <c r="CWZ17" s="2538"/>
      <c r="CXA17" s="2538"/>
      <c r="CXB17" s="2538"/>
      <c r="CXC17" s="2538"/>
      <c r="CXD17" s="2538"/>
      <c r="CXE17" s="2538"/>
      <c r="CXF17" s="2538"/>
      <c r="CXG17" s="2538"/>
      <c r="CXH17" s="2538"/>
      <c r="CXI17" s="2538"/>
      <c r="CXJ17" s="2538"/>
      <c r="CXK17" s="2538"/>
      <c r="CXL17" s="2538"/>
      <c r="CXM17" s="2538"/>
      <c r="CXN17" s="2538"/>
      <c r="CXO17" s="2538"/>
      <c r="CXP17" s="2538"/>
      <c r="CXQ17" s="2538"/>
      <c r="CXR17" s="2538"/>
      <c r="CXS17" s="2538"/>
      <c r="CXT17" s="2538"/>
      <c r="CXU17" s="2538"/>
      <c r="CXV17" s="2538"/>
      <c r="CXW17" s="2538"/>
      <c r="CXX17" s="2538"/>
      <c r="CXY17" s="2538"/>
      <c r="CXZ17" s="2538"/>
      <c r="CYA17" s="2538"/>
      <c r="CYB17" s="2538"/>
      <c r="CYC17" s="2538"/>
      <c r="CYD17" s="2538"/>
      <c r="CYE17" s="2538"/>
      <c r="CYF17" s="2538"/>
      <c r="CYG17" s="2538"/>
      <c r="CYH17" s="2538"/>
      <c r="CYI17" s="2538"/>
      <c r="CYJ17" s="2538"/>
      <c r="CYK17" s="2538"/>
      <c r="CYL17" s="2538"/>
      <c r="CYM17" s="2538"/>
      <c r="CYN17" s="2538"/>
      <c r="CYO17" s="2538"/>
      <c r="CYP17" s="2538"/>
      <c r="CYQ17" s="2538"/>
      <c r="CYR17" s="2538"/>
      <c r="CYS17" s="2538"/>
      <c r="CYT17" s="2538"/>
      <c r="CYU17" s="2538"/>
      <c r="CYV17" s="2538"/>
      <c r="CYW17" s="2538"/>
      <c r="CYX17" s="2538"/>
      <c r="CYY17" s="2538"/>
      <c r="CYZ17" s="2538"/>
      <c r="CZA17" s="2538"/>
      <c r="CZB17" s="2538"/>
      <c r="CZC17" s="2538"/>
      <c r="CZD17" s="2538"/>
      <c r="CZE17" s="2538"/>
      <c r="CZF17" s="2538"/>
      <c r="CZG17" s="2538"/>
      <c r="CZH17" s="2538"/>
      <c r="CZI17" s="2538"/>
      <c r="CZJ17" s="2538"/>
      <c r="CZK17" s="2538"/>
      <c r="CZL17" s="2538"/>
      <c r="CZM17" s="2538"/>
      <c r="CZN17" s="2538"/>
      <c r="CZO17" s="2538"/>
      <c r="CZP17" s="2538"/>
      <c r="CZQ17" s="2538"/>
      <c r="CZR17" s="2538"/>
      <c r="CZS17" s="2538"/>
      <c r="CZT17" s="2538"/>
      <c r="CZU17" s="2538"/>
      <c r="CZV17" s="2538"/>
      <c r="CZW17" s="2538"/>
      <c r="CZX17" s="2538"/>
      <c r="CZY17" s="2538"/>
      <c r="CZZ17" s="2538"/>
      <c r="DAA17" s="2538"/>
      <c r="DAB17" s="2538"/>
      <c r="DAC17" s="2538"/>
      <c r="DAD17" s="2538"/>
      <c r="DAE17" s="2538"/>
      <c r="DAF17" s="2538"/>
      <c r="DAG17" s="2538"/>
      <c r="DAH17" s="2538"/>
      <c r="DAI17" s="2538"/>
      <c r="DAJ17" s="2538"/>
      <c r="DAK17" s="2538"/>
      <c r="DAL17" s="2538"/>
      <c r="DAM17" s="2538"/>
      <c r="DAN17" s="2538"/>
      <c r="DAO17" s="2538"/>
      <c r="DAP17" s="2538"/>
      <c r="DAQ17" s="2538"/>
      <c r="DAR17" s="2538"/>
      <c r="DAS17" s="2538"/>
      <c r="DAT17" s="2538"/>
      <c r="DAU17" s="2538"/>
      <c r="DAV17" s="2538"/>
      <c r="DAW17" s="2538"/>
      <c r="DAX17" s="2538"/>
      <c r="DAY17" s="2538"/>
      <c r="DAZ17" s="2538"/>
      <c r="DBA17" s="2538"/>
      <c r="DBB17" s="2538"/>
      <c r="DBC17" s="2538"/>
      <c r="DBD17" s="2538"/>
      <c r="DBE17" s="2538"/>
      <c r="DBF17" s="2538"/>
      <c r="DBG17" s="2538"/>
      <c r="DBH17" s="2538"/>
      <c r="DBI17" s="2538"/>
      <c r="DBJ17" s="2538"/>
      <c r="DBK17" s="2538"/>
      <c r="DBL17" s="2538"/>
      <c r="DBM17" s="2538"/>
      <c r="DBN17" s="2538"/>
      <c r="DBO17" s="2538"/>
      <c r="DBP17" s="2538"/>
      <c r="DBQ17" s="2538"/>
      <c r="DBR17" s="2538"/>
      <c r="DBS17" s="2538"/>
      <c r="DBT17" s="2538"/>
      <c r="DBU17" s="2538"/>
      <c r="DBV17" s="2538"/>
      <c r="DBW17" s="2538"/>
      <c r="DBX17" s="2538"/>
      <c r="DBY17" s="2538"/>
      <c r="DBZ17" s="2538"/>
      <c r="DCA17" s="2538"/>
      <c r="DCB17" s="2538"/>
      <c r="DCC17" s="2538"/>
      <c r="DCD17" s="2538"/>
      <c r="DCE17" s="2538"/>
      <c r="DCF17" s="2538"/>
      <c r="DCG17" s="2538"/>
      <c r="DCH17" s="2538"/>
      <c r="DCI17" s="2538"/>
      <c r="DCJ17" s="2538"/>
      <c r="DCK17" s="2538"/>
      <c r="DCL17" s="2538"/>
      <c r="DCM17" s="2538"/>
      <c r="DCN17" s="2538"/>
      <c r="DCO17" s="2538"/>
      <c r="DCP17" s="2538"/>
      <c r="DCQ17" s="2538"/>
      <c r="DCR17" s="2538"/>
      <c r="DCS17" s="2538"/>
      <c r="DCT17" s="2538"/>
      <c r="DCU17" s="2538"/>
      <c r="DCV17" s="2538"/>
      <c r="DCW17" s="2538"/>
      <c r="DCX17" s="2538"/>
      <c r="DCY17" s="2538"/>
      <c r="DCZ17" s="2538"/>
      <c r="DDA17" s="2538"/>
      <c r="DDB17" s="2538"/>
      <c r="DDC17" s="2538"/>
      <c r="DDD17" s="2538"/>
      <c r="DDE17" s="2538"/>
      <c r="DDF17" s="2538"/>
      <c r="DDG17" s="2538"/>
      <c r="DDH17" s="2538"/>
      <c r="DDI17" s="2538"/>
      <c r="DDJ17" s="2538"/>
      <c r="DDK17" s="2538"/>
      <c r="DDL17" s="2538"/>
      <c r="DDM17" s="2538"/>
      <c r="DDN17" s="2538"/>
      <c r="DDO17" s="2538"/>
      <c r="DDP17" s="2538"/>
      <c r="DDQ17" s="2538"/>
      <c r="DDR17" s="2538"/>
      <c r="DDS17" s="2538"/>
      <c r="DDT17" s="2538"/>
      <c r="DDU17" s="2538"/>
      <c r="DDV17" s="2538"/>
      <c r="DDW17" s="2538"/>
      <c r="DDX17" s="2538"/>
      <c r="DDY17" s="2538"/>
      <c r="DDZ17" s="2538"/>
      <c r="DEA17" s="2538"/>
      <c r="DEB17" s="2538"/>
      <c r="DEC17" s="2538"/>
      <c r="DED17" s="2538"/>
      <c r="DEE17" s="2538"/>
      <c r="DEF17" s="2538"/>
      <c r="DEG17" s="2538"/>
      <c r="DEH17" s="2538"/>
      <c r="DEI17" s="2538"/>
      <c r="DEJ17" s="2538"/>
      <c r="DEK17" s="2538"/>
      <c r="DEL17" s="2538"/>
      <c r="DEM17" s="2538"/>
      <c r="DEN17" s="2538"/>
      <c r="DEO17" s="2538"/>
      <c r="DEP17" s="2538"/>
      <c r="DEQ17" s="2538"/>
      <c r="DER17" s="2538"/>
      <c r="DES17" s="2538"/>
      <c r="DET17" s="2538"/>
      <c r="DEU17" s="2538"/>
      <c r="DEV17" s="2538"/>
      <c r="DEW17" s="2538"/>
      <c r="DEX17" s="2538"/>
      <c r="DEY17" s="2538"/>
      <c r="DEZ17" s="2538"/>
      <c r="DFA17" s="2538"/>
      <c r="DFB17" s="2538"/>
      <c r="DFC17" s="2538"/>
      <c r="DFD17" s="2538"/>
      <c r="DFE17" s="2538"/>
      <c r="DFF17" s="2538"/>
      <c r="DFG17" s="2538"/>
      <c r="DFH17" s="2538"/>
      <c r="DFI17" s="2538"/>
      <c r="DFJ17" s="2538"/>
      <c r="DFK17" s="2538"/>
      <c r="DFL17" s="2538"/>
      <c r="DFM17" s="2538"/>
      <c r="DFN17" s="2538"/>
      <c r="DFO17" s="2538"/>
      <c r="DFP17" s="2538"/>
      <c r="DFQ17" s="2538"/>
      <c r="DFR17" s="2538"/>
      <c r="DFS17" s="2538"/>
      <c r="DFT17" s="2538"/>
      <c r="DFU17" s="2538"/>
      <c r="DFV17" s="2538"/>
      <c r="DFW17" s="2538"/>
      <c r="DFX17" s="2538"/>
      <c r="DFY17" s="2538"/>
      <c r="DFZ17" s="2538"/>
      <c r="DGA17" s="2538"/>
      <c r="DGB17" s="2538"/>
      <c r="DGC17" s="2538"/>
      <c r="DGD17" s="2538"/>
      <c r="DGE17" s="2538"/>
      <c r="DGF17" s="2538"/>
      <c r="DGG17" s="2538"/>
      <c r="DGH17" s="2538"/>
      <c r="DGI17" s="2538"/>
      <c r="DGJ17" s="2538"/>
      <c r="DGK17" s="2538"/>
      <c r="DGL17" s="2538"/>
      <c r="DGM17" s="2538"/>
      <c r="DGN17" s="2538"/>
      <c r="DGO17" s="2538"/>
      <c r="DGP17" s="2538"/>
      <c r="DGQ17" s="2538"/>
      <c r="DGR17" s="2538"/>
      <c r="DGS17" s="2538"/>
      <c r="DGT17" s="2538"/>
      <c r="DGU17" s="2538"/>
      <c r="DGV17" s="2538"/>
      <c r="DGW17" s="2538"/>
      <c r="DGX17" s="2538"/>
      <c r="DGY17" s="2538"/>
      <c r="DGZ17" s="2538"/>
      <c r="DHA17" s="2538"/>
      <c r="DHB17" s="2538"/>
      <c r="DHC17" s="2538"/>
      <c r="DHD17" s="2538"/>
      <c r="DHE17" s="2538"/>
      <c r="DHF17" s="2538"/>
      <c r="DHG17" s="2538"/>
      <c r="DHH17" s="2538"/>
      <c r="DHI17" s="2538"/>
      <c r="DHJ17" s="2538"/>
      <c r="DHK17" s="2538"/>
      <c r="DHL17" s="2538"/>
      <c r="DHM17" s="2538"/>
      <c r="DHN17" s="2538"/>
      <c r="DHO17" s="2538"/>
      <c r="DHP17" s="2538"/>
      <c r="DHQ17" s="2538"/>
      <c r="DHR17" s="2538"/>
      <c r="DHS17" s="2538"/>
      <c r="DHT17" s="2538"/>
      <c r="DHU17" s="2538"/>
      <c r="DHV17" s="2538"/>
      <c r="DHW17" s="2538"/>
      <c r="DHX17" s="2538"/>
      <c r="DHY17" s="2538"/>
      <c r="DHZ17" s="2538"/>
      <c r="DIA17" s="2538"/>
      <c r="DIB17" s="2538"/>
      <c r="DIC17" s="2538"/>
      <c r="DID17" s="2538"/>
      <c r="DIE17" s="2538"/>
      <c r="DIF17" s="2538"/>
      <c r="DIG17" s="2538"/>
      <c r="DIH17" s="2538"/>
      <c r="DII17" s="2538"/>
      <c r="DIJ17" s="2538"/>
      <c r="DIK17" s="2538"/>
      <c r="DIL17" s="2538"/>
      <c r="DIM17" s="2538"/>
      <c r="DIN17" s="2538"/>
      <c r="DIO17" s="2538"/>
      <c r="DIP17" s="2538"/>
      <c r="DIQ17" s="2538"/>
      <c r="DIR17" s="2538"/>
      <c r="DIS17" s="2538"/>
      <c r="DIT17" s="2538"/>
      <c r="DIU17" s="2538"/>
      <c r="DIV17" s="2538"/>
      <c r="DIW17" s="2538"/>
      <c r="DIX17" s="2538"/>
      <c r="DIY17" s="2538"/>
      <c r="DIZ17" s="2538"/>
      <c r="DJA17" s="2538"/>
      <c r="DJB17" s="2538"/>
      <c r="DJC17" s="2538"/>
      <c r="DJD17" s="2538"/>
      <c r="DJE17" s="2538"/>
      <c r="DJF17" s="2538"/>
      <c r="DJG17" s="2538"/>
      <c r="DJH17" s="2538"/>
      <c r="DJI17" s="2538"/>
      <c r="DJJ17" s="2538"/>
      <c r="DJK17" s="2538"/>
      <c r="DJL17" s="2538"/>
      <c r="DJM17" s="2538"/>
      <c r="DJN17" s="2538"/>
      <c r="DJO17" s="2538"/>
      <c r="DJP17" s="2538"/>
      <c r="DJQ17" s="2538"/>
      <c r="DJR17" s="2538"/>
      <c r="DJS17" s="2538"/>
      <c r="DJT17" s="2538"/>
      <c r="DJU17" s="2538"/>
      <c r="DJV17" s="2538"/>
      <c r="DJW17" s="2538"/>
      <c r="DJX17" s="2538"/>
      <c r="DJY17" s="2538"/>
      <c r="DJZ17" s="2538"/>
      <c r="DKA17" s="2538"/>
      <c r="DKB17" s="2538"/>
      <c r="DKC17" s="2538"/>
      <c r="DKD17" s="2538"/>
      <c r="DKE17" s="2538"/>
      <c r="DKF17" s="2538"/>
      <c r="DKG17" s="2538"/>
      <c r="DKH17" s="2538"/>
      <c r="DKI17" s="2538"/>
      <c r="DKJ17" s="2538"/>
      <c r="DKK17" s="2538"/>
      <c r="DKL17" s="2538"/>
      <c r="DKM17" s="2538"/>
      <c r="DKN17" s="2538"/>
      <c r="DKO17" s="2538"/>
      <c r="DKP17" s="2538"/>
      <c r="DKQ17" s="2538"/>
      <c r="DKR17" s="2538"/>
      <c r="DKS17" s="2538"/>
      <c r="DKT17" s="2538"/>
      <c r="DKU17" s="2538"/>
      <c r="DKV17" s="2538"/>
      <c r="DKW17" s="2538"/>
      <c r="DKX17" s="2538"/>
      <c r="DKY17" s="2538"/>
      <c r="DKZ17" s="2538"/>
      <c r="DLA17" s="2538"/>
      <c r="DLB17" s="2538"/>
      <c r="DLC17" s="2538"/>
      <c r="DLD17" s="2538"/>
      <c r="DLE17" s="2538"/>
      <c r="DLF17" s="2538"/>
      <c r="DLG17" s="2538"/>
      <c r="DLH17" s="2538"/>
      <c r="DLI17" s="2538"/>
      <c r="DLJ17" s="2538"/>
      <c r="DLK17" s="2538"/>
      <c r="DLL17" s="2538"/>
      <c r="DLM17" s="2538"/>
      <c r="DLN17" s="2538"/>
      <c r="DLO17" s="2538"/>
      <c r="DLP17" s="2538"/>
      <c r="DLQ17" s="2538"/>
      <c r="DLR17" s="2538"/>
      <c r="DLS17" s="2538"/>
      <c r="DLT17" s="2538"/>
      <c r="DLU17" s="2538"/>
      <c r="DLV17" s="2538"/>
      <c r="DLW17" s="2538"/>
      <c r="DLX17" s="2538"/>
      <c r="DLY17" s="2538"/>
      <c r="DLZ17" s="2538"/>
      <c r="DMA17" s="2538"/>
      <c r="DMB17" s="2538"/>
      <c r="DMC17" s="2538"/>
      <c r="DMD17" s="2538"/>
      <c r="DME17" s="2538"/>
      <c r="DMF17" s="2538"/>
      <c r="DMG17" s="2538"/>
      <c r="DMH17" s="2538"/>
      <c r="DMI17" s="2538"/>
      <c r="DMJ17" s="2538"/>
      <c r="DMK17" s="2538"/>
      <c r="DML17" s="2538"/>
      <c r="DMM17" s="2538"/>
      <c r="DMN17" s="2538"/>
      <c r="DMO17" s="2538"/>
      <c r="DMP17" s="2538"/>
      <c r="DMQ17" s="2538"/>
      <c r="DMR17" s="2538"/>
      <c r="DMS17" s="2538"/>
      <c r="DMT17" s="2538"/>
      <c r="DMU17" s="2538"/>
      <c r="DMV17" s="2538"/>
      <c r="DMW17" s="2538"/>
      <c r="DMX17" s="2538"/>
      <c r="DMY17" s="2538"/>
      <c r="DMZ17" s="2538"/>
      <c r="DNA17" s="2538"/>
      <c r="DNB17" s="2538"/>
      <c r="DNC17" s="2538"/>
      <c r="DND17" s="2538"/>
      <c r="DNE17" s="2538"/>
      <c r="DNF17" s="2538"/>
      <c r="DNG17" s="2538"/>
      <c r="DNH17" s="2538"/>
      <c r="DNI17" s="2538"/>
      <c r="DNJ17" s="2538"/>
      <c r="DNK17" s="2538"/>
      <c r="DNL17" s="2538"/>
      <c r="DNM17" s="2538"/>
      <c r="DNN17" s="2538"/>
      <c r="DNO17" s="2538"/>
      <c r="DNP17" s="2538"/>
      <c r="DNQ17" s="2538"/>
      <c r="DNR17" s="2538"/>
      <c r="DNS17" s="2538"/>
      <c r="DNT17" s="2538"/>
      <c r="DNU17" s="2538"/>
      <c r="DNV17" s="2538"/>
      <c r="DNW17" s="2538"/>
      <c r="DNX17" s="2538"/>
      <c r="DNY17" s="2538"/>
      <c r="DNZ17" s="2538"/>
      <c r="DOA17" s="2538"/>
      <c r="DOB17" s="2538"/>
      <c r="DOC17" s="2538"/>
      <c r="DOD17" s="2538"/>
      <c r="DOE17" s="2538"/>
      <c r="DOF17" s="2538"/>
      <c r="DOG17" s="2538"/>
      <c r="DOH17" s="2538"/>
      <c r="DOI17" s="2538"/>
      <c r="DOJ17" s="2538"/>
      <c r="DOK17" s="2538"/>
      <c r="DOL17" s="2538"/>
      <c r="DOM17" s="2538"/>
      <c r="DON17" s="2538"/>
      <c r="DOO17" s="2538"/>
      <c r="DOP17" s="2538"/>
      <c r="DOQ17" s="2538"/>
      <c r="DOR17" s="2538"/>
      <c r="DOS17" s="2538"/>
      <c r="DOT17" s="2538"/>
      <c r="DOU17" s="2538"/>
      <c r="DOV17" s="2538"/>
      <c r="DOW17" s="2538"/>
      <c r="DOX17" s="2538"/>
      <c r="DOY17" s="2538"/>
      <c r="DOZ17" s="2538"/>
      <c r="DPA17" s="2538"/>
      <c r="DPB17" s="2538"/>
      <c r="DPC17" s="2538"/>
      <c r="DPD17" s="2538"/>
      <c r="DPE17" s="2538"/>
      <c r="DPF17" s="2538"/>
      <c r="DPG17" s="2538"/>
      <c r="DPH17" s="2538"/>
      <c r="DPI17" s="2538"/>
      <c r="DPJ17" s="2538"/>
      <c r="DPK17" s="2538"/>
      <c r="DPL17" s="2538"/>
      <c r="DPM17" s="2538"/>
      <c r="DPN17" s="2538"/>
      <c r="DPO17" s="2538"/>
      <c r="DPP17" s="2538"/>
      <c r="DPQ17" s="2538"/>
      <c r="DPR17" s="2538"/>
      <c r="DPS17" s="2538"/>
      <c r="DPT17" s="2538"/>
      <c r="DPU17" s="2538"/>
      <c r="DPV17" s="2538"/>
      <c r="DPW17" s="2538"/>
      <c r="DPX17" s="2538"/>
      <c r="DPY17" s="2538"/>
      <c r="DPZ17" s="2538"/>
      <c r="DQA17" s="2538"/>
      <c r="DQB17" s="2538"/>
      <c r="DQC17" s="2538"/>
      <c r="DQD17" s="2538"/>
      <c r="DQE17" s="2538"/>
      <c r="DQF17" s="2538"/>
      <c r="DQG17" s="2538"/>
      <c r="DQH17" s="2538"/>
      <c r="DQI17" s="2538"/>
      <c r="DQJ17" s="2538"/>
      <c r="DQK17" s="2538"/>
      <c r="DQL17" s="2538"/>
      <c r="DQM17" s="2538"/>
      <c r="DQN17" s="2538"/>
      <c r="DQO17" s="2538"/>
      <c r="DQP17" s="2538"/>
      <c r="DQQ17" s="2538"/>
      <c r="DQR17" s="2538"/>
      <c r="DQS17" s="2538"/>
      <c r="DQT17" s="2538"/>
      <c r="DQU17" s="2538"/>
      <c r="DQV17" s="2538"/>
      <c r="DQW17" s="2538"/>
      <c r="DQX17" s="2538"/>
      <c r="DQY17" s="2538"/>
      <c r="DQZ17" s="2538"/>
      <c r="DRA17" s="2538"/>
      <c r="DRB17" s="2538"/>
      <c r="DRC17" s="2538"/>
      <c r="DRD17" s="2538"/>
      <c r="DRE17" s="2538"/>
      <c r="DRF17" s="2538"/>
      <c r="DRG17" s="2538"/>
      <c r="DRH17" s="2538"/>
      <c r="DRI17" s="2538"/>
      <c r="DRJ17" s="2538"/>
      <c r="DRK17" s="2538"/>
      <c r="DRL17" s="2538"/>
      <c r="DRM17" s="2538"/>
      <c r="DRN17" s="2538"/>
      <c r="DRO17" s="2538"/>
      <c r="DRP17" s="2538"/>
      <c r="DRQ17" s="2538"/>
      <c r="DRR17" s="2538"/>
      <c r="DRS17" s="2538"/>
      <c r="DRT17" s="2538"/>
      <c r="DRU17" s="2538"/>
      <c r="DRV17" s="2538"/>
      <c r="DRW17" s="2538"/>
      <c r="DRX17" s="2538"/>
      <c r="DRY17" s="2538"/>
      <c r="DRZ17" s="2538"/>
      <c r="DSA17" s="2538"/>
      <c r="DSB17" s="2538"/>
      <c r="DSC17" s="2538"/>
      <c r="DSD17" s="2538"/>
      <c r="DSE17" s="2538"/>
      <c r="DSF17" s="2538"/>
      <c r="DSG17" s="2538"/>
      <c r="DSH17" s="2538"/>
      <c r="DSI17" s="2538"/>
      <c r="DSJ17" s="2538"/>
      <c r="DSK17" s="2538"/>
      <c r="DSL17" s="2538"/>
      <c r="DSM17" s="2538"/>
      <c r="DSN17" s="2538"/>
      <c r="DSO17" s="2538"/>
      <c r="DSP17" s="2538"/>
      <c r="DSQ17" s="2538"/>
      <c r="DSR17" s="2538"/>
      <c r="DSS17" s="2538"/>
      <c r="DST17" s="2538"/>
      <c r="DSU17" s="2538"/>
      <c r="DSV17" s="2538"/>
      <c r="DSW17" s="2538"/>
      <c r="DSX17" s="2538"/>
      <c r="DSY17" s="2538"/>
      <c r="DSZ17" s="2538"/>
      <c r="DTA17" s="2538"/>
      <c r="DTB17" s="2538"/>
      <c r="DTC17" s="2538"/>
      <c r="DTD17" s="2538"/>
      <c r="DTE17" s="2538"/>
      <c r="DTF17" s="2538"/>
      <c r="DTG17" s="2538"/>
      <c r="DTH17" s="2538"/>
      <c r="DTI17" s="2538"/>
      <c r="DTJ17" s="2538"/>
      <c r="DTK17" s="2538"/>
      <c r="DTL17" s="2538"/>
      <c r="DTM17" s="2538"/>
      <c r="DTN17" s="2538"/>
      <c r="DTO17" s="2538"/>
      <c r="DTP17" s="2538"/>
      <c r="DTQ17" s="2538"/>
      <c r="DTR17" s="2538"/>
      <c r="DTS17" s="2538"/>
      <c r="DTT17" s="2538"/>
      <c r="DTU17" s="2538"/>
      <c r="DTV17" s="2538"/>
      <c r="DTW17" s="2538"/>
      <c r="DTX17" s="2538"/>
      <c r="DTY17" s="2538"/>
      <c r="DTZ17" s="2538"/>
      <c r="DUA17" s="2538"/>
      <c r="DUB17" s="2538"/>
      <c r="DUC17" s="2538"/>
      <c r="DUD17" s="2538"/>
      <c r="DUE17" s="2538"/>
      <c r="DUF17" s="2538"/>
      <c r="DUG17" s="2538"/>
      <c r="DUH17" s="2538"/>
      <c r="DUI17" s="2538"/>
      <c r="DUJ17" s="2538"/>
      <c r="DUK17" s="2538"/>
      <c r="DUL17" s="2538"/>
      <c r="DUM17" s="2538"/>
      <c r="DUN17" s="2538"/>
      <c r="DUO17" s="2538"/>
      <c r="DUP17" s="2538"/>
      <c r="DUQ17" s="2538"/>
      <c r="DUR17" s="2538"/>
      <c r="DUS17" s="2538"/>
      <c r="DUT17" s="2538"/>
      <c r="DUU17" s="2538"/>
      <c r="DUV17" s="2538"/>
      <c r="DUW17" s="2538"/>
      <c r="DUX17" s="2538"/>
      <c r="DUY17" s="2538"/>
      <c r="DUZ17" s="2538"/>
      <c r="DVA17" s="2538"/>
      <c r="DVB17" s="2538"/>
      <c r="DVC17" s="2538"/>
      <c r="DVD17" s="2538"/>
      <c r="DVE17" s="2538"/>
      <c r="DVF17" s="2538"/>
      <c r="DVG17" s="2538"/>
      <c r="DVH17" s="2538"/>
      <c r="DVI17" s="2538"/>
      <c r="DVJ17" s="2538"/>
      <c r="DVK17" s="2538"/>
      <c r="DVL17" s="2538"/>
      <c r="DVM17" s="2538"/>
      <c r="DVN17" s="2538"/>
      <c r="DVO17" s="2538"/>
      <c r="DVP17" s="2538"/>
      <c r="DVQ17" s="2538"/>
      <c r="DVR17" s="2538"/>
      <c r="DVS17" s="2538"/>
      <c r="DVT17" s="2538"/>
      <c r="DVU17" s="2538"/>
      <c r="DVV17" s="2538"/>
      <c r="DVW17" s="2538"/>
      <c r="DVX17" s="2538"/>
      <c r="DVY17" s="2538"/>
      <c r="DVZ17" s="2538"/>
      <c r="DWA17" s="2538"/>
      <c r="DWB17" s="2538"/>
      <c r="DWC17" s="2538"/>
      <c r="DWD17" s="2538"/>
      <c r="DWE17" s="2538"/>
      <c r="DWF17" s="2538"/>
      <c r="DWG17" s="2538"/>
      <c r="DWH17" s="2538"/>
      <c r="DWI17" s="2538"/>
      <c r="DWJ17" s="2538"/>
      <c r="DWK17" s="2538"/>
      <c r="DWL17" s="2538"/>
      <c r="DWM17" s="2538"/>
      <c r="DWN17" s="2538"/>
      <c r="DWO17" s="2538"/>
      <c r="DWP17" s="2538"/>
      <c r="DWQ17" s="2538"/>
      <c r="DWR17" s="2538"/>
      <c r="DWS17" s="2538"/>
      <c r="DWT17" s="2538"/>
      <c r="DWU17" s="2538"/>
      <c r="DWV17" s="2538"/>
      <c r="DWW17" s="2538"/>
      <c r="DWX17" s="2538"/>
      <c r="DWY17" s="2538"/>
      <c r="DWZ17" s="2538"/>
      <c r="DXA17" s="2538"/>
      <c r="DXB17" s="2538"/>
      <c r="DXC17" s="2538"/>
      <c r="DXD17" s="2538"/>
      <c r="DXE17" s="2538"/>
      <c r="DXF17" s="2538"/>
      <c r="DXG17" s="2538"/>
      <c r="DXH17" s="2538"/>
      <c r="DXI17" s="2538"/>
      <c r="DXJ17" s="2538"/>
      <c r="DXK17" s="2538"/>
      <c r="DXL17" s="2538"/>
      <c r="DXM17" s="2538"/>
      <c r="DXN17" s="2538"/>
      <c r="DXO17" s="2538"/>
      <c r="DXP17" s="2538"/>
      <c r="DXQ17" s="2538"/>
      <c r="DXR17" s="2538"/>
      <c r="DXS17" s="2538"/>
      <c r="DXT17" s="2538"/>
      <c r="DXU17" s="2538"/>
      <c r="DXV17" s="2538"/>
      <c r="DXW17" s="2538"/>
      <c r="DXX17" s="2538"/>
      <c r="DXY17" s="2538"/>
      <c r="DXZ17" s="2538"/>
      <c r="DYA17" s="2538"/>
      <c r="DYB17" s="2538"/>
      <c r="DYC17" s="2538"/>
      <c r="DYD17" s="2538"/>
      <c r="DYE17" s="2538"/>
      <c r="DYF17" s="2538"/>
      <c r="DYG17" s="2538"/>
      <c r="DYH17" s="2538"/>
      <c r="DYI17" s="2538"/>
      <c r="DYJ17" s="2538"/>
      <c r="DYK17" s="2538"/>
      <c r="DYL17" s="2538"/>
      <c r="DYM17" s="2538"/>
      <c r="DYN17" s="2538"/>
      <c r="DYO17" s="2538"/>
      <c r="DYP17" s="2538"/>
      <c r="DYQ17" s="2538"/>
      <c r="DYR17" s="2538"/>
      <c r="DYS17" s="2538"/>
      <c r="DYT17" s="2538"/>
      <c r="DYU17" s="2538"/>
      <c r="DYV17" s="2538"/>
      <c r="DYW17" s="2538"/>
      <c r="DYX17" s="2538"/>
      <c r="DYY17" s="2538"/>
      <c r="DYZ17" s="2538"/>
      <c r="DZA17" s="2538"/>
      <c r="DZB17" s="2538"/>
      <c r="DZC17" s="2538"/>
      <c r="DZD17" s="2538"/>
      <c r="DZE17" s="2538"/>
      <c r="DZF17" s="2538"/>
      <c r="DZG17" s="2538"/>
      <c r="DZH17" s="2538"/>
      <c r="DZI17" s="2538"/>
      <c r="DZJ17" s="2538"/>
      <c r="DZK17" s="2538"/>
      <c r="DZL17" s="2538"/>
      <c r="DZM17" s="2538"/>
      <c r="DZN17" s="2538"/>
      <c r="DZO17" s="2538"/>
      <c r="DZP17" s="2538"/>
      <c r="DZQ17" s="2538"/>
      <c r="DZR17" s="2538"/>
      <c r="DZS17" s="2538"/>
      <c r="DZT17" s="2538"/>
      <c r="DZU17" s="2538"/>
      <c r="DZV17" s="2538"/>
      <c r="DZW17" s="2538"/>
      <c r="DZX17" s="2538"/>
      <c r="DZY17" s="2538"/>
      <c r="DZZ17" s="2538"/>
      <c r="EAA17" s="2538"/>
      <c r="EAB17" s="2538"/>
      <c r="EAC17" s="2538"/>
      <c r="EAD17" s="2538"/>
      <c r="EAE17" s="2538"/>
      <c r="EAF17" s="2538"/>
      <c r="EAG17" s="2538"/>
      <c r="EAH17" s="2538"/>
      <c r="EAI17" s="2538"/>
      <c r="EAJ17" s="2538"/>
      <c r="EAK17" s="2538"/>
      <c r="EAL17" s="2538"/>
      <c r="EAM17" s="2538"/>
      <c r="EAN17" s="2538"/>
      <c r="EAO17" s="2538"/>
      <c r="EAP17" s="2538"/>
      <c r="EAQ17" s="2538"/>
      <c r="EAR17" s="2538"/>
      <c r="EAS17" s="2538"/>
      <c r="EAT17" s="2538"/>
      <c r="EAU17" s="2538"/>
      <c r="EAV17" s="2538"/>
      <c r="EAW17" s="2538"/>
      <c r="EAX17" s="2538"/>
      <c r="EAY17" s="2538"/>
      <c r="EAZ17" s="2538"/>
      <c r="EBA17" s="2538"/>
      <c r="EBB17" s="2538"/>
      <c r="EBC17" s="2538"/>
      <c r="EBD17" s="2538"/>
      <c r="EBE17" s="2538"/>
      <c r="EBF17" s="2538"/>
      <c r="EBG17" s="2538"/>
      <c r="EBH17" s="2538"/>
      <c r="EBI17" s="2538"/>
      <c r="EBJ17" s="2538"/>
      <c r="EBK17" s="2538"/>
      <c r="EBL17" s="2538"/>
      <c r="EBM17" s="2538"/>
      <c r="EBN17" s="2538"/>
      <c r="EBO17" s="2538"/>
      <c r="EBP17" s="2538"/>
      <c r="EBQ17" s="2538"/>
      <c r="EBR17" s="2538"/>
      <c r="EBS17" s="2538"/>
      <c r="EBT17" s="2538"/>
      <c r="EBU17" s="2538"/>
      <c r="EBV17" s="2538"/>
      <c r="EBW17" s="2538"/>
      <c r="EBX17" s="2538"/>
      <c r="EBY17" s="2538"/>
      <c r="EBZ17" s="2538"/>
      <c r="ECA17" s="2538"/>
      <c r="ECB17" s="2538"/>
      <c r="ECC17" s="2538"/>
      <c r="ECD17" s="2538"/>
      <c r="ECE17" s="2538"/>
      <c r="ECF17" s="2538"/>
      <c r="ECG17" s="2538"/>
      <c r="ECH17" s="2538"/>
      <c r="ECI17" s="2538"/>
      <c r="ECJ17" s="2538"/>
      <c r="ECK17" s="2538"/>
      <c r="ECL17" s="2538"/>
      <c r="ECM17" s="2538"/>
      <c r="ECN17" s="2538"/>
      <c r="ECO17" s="2538"/>
      <c r="ECP17" s="2538"/>
      <c r="ECQ17" s="2538"/>
      <c r="ECR17" s="2538"/>
      <c r="ECS17" s="2538"/>
      <c r="ECT17" s="2538"/>
      <c r="ECU17" s="2538"/>
      <c r="ECV17" s="2538"/>
      <c r="ECW17" s="2538"/>
      <c r="ECX17" s="2538"/>
      <c r="ECY17" s="2538"/>
      <c r="ECZ17" s="2538"/>
      <c r="EDA17" s="2538"/>
      <c r="EDB17" s="2538"/>
      <c r="EDC17" s="2538"/>
      <c r="EDD17" s="2538"/>
      <c r="EDE17" s="2538"/>
      <c r="EDF17" s="2538"/>
      <c r="EDG17" s="2538"/>
      <c r="EDH17" s="2538"/>
      <c r="EDI17" s="2538"/>
      <c r="EDJ17" s="2538"/>
      <c r="EDK17" s="2538"/>
      <c r="EDL17" s="2538"/>
      <c r="EDM17" s="2538"/>
      <c r="EDN17" s="2538"/>
      <c r="EDO17" s="2538"/>
      <c r="EDP17" s="2538"/>
      <c r="EDQ17" s="2538"/>
      <c r="EDR17" s="2538"/>
      <c r="EDS17" s="2538"/>
      <c r="EDT17" s="2538"/>
      <c r="EDU17" s="2538"/>
      <c r="EDV17" s="2538"/>
      <c r="EDW17" s="2538"/>
      <c r="EDX17" s="2538"/>
      <c r="EDY17" s="2538"/>
      <c r="EDZ17" s="2538"/>
      <c r="EEA17" s="2538"/>
      <c r="EEB17" s="2538"/>
      <c r="EEC17" s="2538"/>
      <c r="EED17" s="2538"/>
      <c r="EEE17" s="2538"/>
      <c r="EEF17" s="2538"/>
      <c r="EEG17" s="2538"/>
      <c r="EEH17" s="2538"/>
      <c r="EEI17" s="2538"/>
      <c r="EEJ17" s="2538"/>
      <c r="EEK17" s="2538"/>
      <c r="EEL17" s="2538"/>
      <c r="EEM17" s="2538"/>
      <c r="EEN17" s="2538"/>
      <c r="EEO17" s="2538"/>
      <c r="EEP17" s="2538"/>
      <c r="EEQ17" s="2538"/>
      <c r="EER17" s="2538"/>
      <c r="EES17" s="2538"/>
      <c r="EET17" s="2538"/>
      <c r="EEU17" s="2538"/>
      <c r="EEV17" s="2538"/>
      <c r="EEW17" s="2538"/>
      <c r="EEX17" s="2538"/>
      <c r="EEY17" s="2538"/>
      <c r="EEZ17" s="2538"/>
      <c r="EFA17" s="2538"/>
      <c r="EFB17" s="2538"/>
      <c r="EFC17" s="2538"/>
      <c r="EFD17" s="2538"/>
      <c r="EFE17" s="2538"/>
      <c r="EFF17" s="2538"/>
      <c r="EFG17" s="2538"/>
      <c r="EFH17" s="2538"/>
      <c r="EFI17" s="2538"/>
      <c r="EFJ17" s="2538"/>
      <c r="EFK17" s="2538"/>
      <c r="EFL17" s="2538"/>
      <c r="EFM17" s="2538"/>
      <c r="EFN17" s="2538"/>
      <c r="EFO17" s="2538"/>
      <c r="EFP17" s="2538"/>
      <c r="EFQ17" s="2538"/>
      <c r="EFR17" s="2538"/>
      <c r="EFS17" s="2538"/>
      <c r="EFT17" s="2538"/>
      <c r="EFU17" s="2538"/>
      <c r="EFV17" s="2538"/>
      <c r="EFW17" s="2538"/>
      <c r="EFX17" s="2538"/>
      <c r="EFY17" s="2538"/>
      <c r="EFZ17" s="2538"/>
      <c r="EGA17" s="2538"/>
      <c r="EGB17" s="2538"/>
      <c r="EGC17" s="2538"/>
      <c r="EGD17" s="2538"/>
      <c r="EGE17" s="2538"/>
      <c r="EGF17" s="2538"/>
      <c r="EGG17" s="2538"/>
      <c r="EGH17" s="2538"/>
      <c r="EGI17" s="2538"/>
      <c r="EGJ17" s="2538"/>
      <c r="EGK17" s="2538"/>
      <c r="EGL17" s="2538"/>
      <c r="EGM17" s="2538"/>
      <c r="EGN17" s="2538"/>
      <c r="EGO17" s="2538"/>
      <c r="EGP17" s="2538"/>
      <c r="EGQ17" s="2538"/>
      <c r="EGR17" s="2538"/>
      <c r="EGS17" s="2538"/>
      <c r="EGT17" s="2538"/>
      <c r="EGU17" s="2538"/>
      <c r="EGV17" s="2538"/>
      <c r="EGW17" s="2538"/>
      <c r="EGX17" s="2538"/>
      <c r="EGY17" s="2538"/>
      <c r="EGZ17" s="2538"/>
      <c r="EHA17" s="2538"/>
      <c r="EHB17" s="2538"/>
      <c r="EHC17" s="2538"/>
      <c r="EHD17" s="2538"/>
      <c r="EHE17" s="2538"/>
      <c r="EHF17" s="2538"/>
      <c r="EHG17" s="2538"/>
      <c r="EHH17" s="2538"/>
      <c r="EHI17" s="2538"/>
      <c r="EHJ17" s="2538"/>
      <c r="EHK17" s="2538"/>
      <c r="EHL17" s="2538"/>
      <c r="EHM17" s="2538"/>
      <c r="EHN17" s="2538"/>
      <c r="EHO17" s="2538"/>
      <c r="EHP17" s="2538"/>
      <c r="EHQ17" s="2538"/>
      <c r="EHR17" s="2538"/>
      <c r="EHS17" s="2538"/>
      <c r="EHT17" s="2538"/>
      <c r="EHU17" s="2538"/>
      <c r="EHV17" s="2538"/>
      <c r="EHW17" s="2538"/>
      <c r="EHX17" s="2538"/>
      <c r="EHY17" s="2538"/>
      <c r="EHZ17" s="2538"/>
      <c r="EIA17" s="2538"/>
      <c r="EIB17" s="2538"/>
      <c r="EIC17" s="2538"/>
      <c r="EID17" s="2538"/>
      <c r="EIE17" s="2538"/>
      <c r="EIF17" s="2538"/>
      <c r="EIG17" s="2538"/>
      <c r="EIH17" s="2538"/>
      <c r="EII17" s="2538"/>
      <c r="EIJ17" s="2538"/>
      <c r="EIK17" s="2538"/>
      <c r="EIL17" s="2538"/>
      <c r="EIM17" s="2538"/>
      <c r="EIN17" s="2538"/>
      <c r="EIO17" s="2538"/>
      <c r="EIP17" s="2538"/>
      <c r="EIQ17" s="2538"/>
      <c r="EIR17" s="2538"/>
      <c r="EIS17" s="2538"/>
      <c r="EIT17" s="2538"/>
      <c r="EIU17" s="2538"/>
      <c r="EIV17" s="2538"/>
      <c r="EIW17" s="2538"/>
      <c r="EIX17" s="2538"/>
      <c r="EIY17" s="2538"/>
      <c r="EIZ17" s="2538"/>
      <c r="EJA17" s="2538"/>
      <c r="EJB17" s="2538"/>
      <c r="EJC17" s="2538"/>
      <c r="EJD17" s="2538"/>
      <c r="EJE17" s="2538"/>
      <c r="EJF17" s="2538"/>
      <c r="EJG17" s="2538"/>
      <c r="EJH17" s="2538"/>
      <c r="EJI17" s="2538"/>
      <c r="EJJ17" s="2538"/>
      <c r="EJK17" s="2538"/>
      <c r="EJL17" s="2538"/>
      <c r="EJM17" s="2538"/>
      <c r="EJN17" s="2538"/>
      <c r="EJO17" s="2538"/>
      <c r="EJP17" s="2538"/>
      <c r="EJQ17" s="2538"/>
      <c r="EJR17" s="2538"/>
      <c r="EJS17" s="2538"/>
      <c r="EJT17" s="2538"/>
      <c r="EJU17" s="2538"/>
      <c r="EJV17" s="2538"/>
      <c r="EJW17" s="2538"/>
      <c r="EJX17" s="2538"/>
      <c r="EJY17" s="2538"/>
      <c r="EJZ17" s="2538"/>
      <c r="EKA17" s="2538"/>
      <c r="EKB17" s="2538"/>
      <c r="EKC17" s="2538"/>
      <c r="EKD17" s="2538"/>
      <c r="EKE17" s="2538"/>
      <c r="EKF17" s="2538"/>
      <c r="EKG17" s="2538"/>
      <c r="EKH17" s="2538"/>
      <c r="EKI17" s="2538"/>
      <c r="EKJ17" s="2538"/>
      <c r="EKK17" s="2538"/>
      <c r="EKL17" s="2538"/>
      <c r="EKM17" s="2538"/>
      <c r="EKN17" s="2538"/>
      <c r="EKO17" s="2538"/>
      <c r="EKP17" s="2538"/>
      <c r="EKQ17" s="2538"/>
      <c r="EKR17" s="2538"/>
      <c r="EKS17" s="2538"/>
      <c r="EKT17" s="2538"/>
      <c r="EKU17" s="2538"/>
      <c r="EKV17" s="2538"/>
      <c r="EKW17" s="2538"/>
      <c r="EKX17" s="2538"/>
      <c r="EKY17" s="2538"/>
      <c r="EKZ17" s="2538"/>
      <c r="ELA17" s="2538"/>
      <c r="ELB17" s="2538"/>
      <c r="ELC17" s="2538"/>
      <c r="ELD17" s="2538"/>
      <c r="ELE17" s="2538"/>
      <c r="ELF17" s="2538"/>
      <c r="ELG17" s="2538"/>
      <c r="ELH17" s="2538"/>
      <c r="ELI17" s="2538"/>
      <c r="ELJ17" s="2538"/>
      <c r="ELK17" s="2538"/>
      <c r="ELL17" s="2538"/>
      <c r="ELM17" s="2538"/>
      <c r="ELN17" s="2538"/>
      <c r="ELO17" s="2538"/>
      <c r="ELP17" s="2538"/>
      <c r="ELQ17" s="2538"/>
      <c r="ELR17" s="2538"/>
      <c r="ELS17" s="2538"/>
      <c r="ELT17" s="2538"/>
      <c r="ELU17" s="2538"/>
      <c r="ELV17" s="2538"/>
      <c r="ELW17" s="2538"/>
      <c r="ELX17" s="2538"/>
      <c r="ELY17" s="2538"/>
      <c r="ELZ17" s="2538"/>
      <c r="EMA17" s="2538"/>
      <c r="EMB17" s="2538"/>
      <c r="EMC17" s="2538"/>
      <c r="EMD17" s="2538"/>
      <c r="EME17" s="2538"/>
      <c r="EMF17" s="2538"/>
      <c r="EMG17" s="2538"/>
      <c r="EMH17" s="2538"/>
      <c r="EMI17" s="2538"/>
      <c r="EMJ17" s="2538"/>
      <c r="EMK17" s="2538"/>
      <c r="EML17" s="2538"/>
      <c r="EMM17" s="2538"/>
      <c r="EMN17" s="2538"/>
      <c r="EMO17" s="2538"/>
      <c r="EMP17" s="2538"/>
      <c r="EMQ17" s="2538"/>
      <c r="EMR17" s="2538"/>
      <c r="EMS17" s="2538"/>
      <c r="EMT17" s="2538"/>
      <c r="EMU17" s="2538"/>
      <c r="EMV17" s="2538"/>
      <c r="EMW17" s="2538"/>
      <c r="EMX17" s="2538"/>
      <c r="EMY17" s="2538"/>
      <c r="EMZ17" s="2538"/>
      <c r="ENA17" s="2538"/>
      <c r="ENB17" s="2538"/>
      <c r="ENC17" s="2538"/>
      <c r="END17" s="2538"/>
      <c r="ENE17" s="2538"/>
      <c r="ENF17" s="2538"/>
      <c r="ENG17" s="2538"/>
      <c r="ENH17" s="2538"/>
      <c r="ENI17" s="2538"/>
      <c r="ENJ17" s="2538"/>
      <c r="ENK17" s="2538"/>
      <c r="ENL17" s="2538"/>
      <c r="ENM17" s="2538"/>
      <c r="ENN17" s="2538"/>
      <c r="ENO17" s="2538"/>
      <c r="ENP17" s="2538"/>
      <c r="ENQ17" s="2538"/>
      <c r="ENR17" s="2538"/>
      <c r="ENS17" s="2538"/>
      <c r="ENT17" s="2538"/>
      <c r="ENU17" s="2538"/>
      <c r="ENV17" s="2538"/>
      <c r="ENW17" s="2538"/>
      <c r="ENX17" s="2538"/>
      <c r="ENY17" s="2538"/>
      <c r="ENZ17" s="2538"/>
      <c r="EOA17" s="2538"/>
      <c r="EOB17" s="2538"/>
      <c r="EOC17" s="2538"/>
      <c r="EOD17" s="2538"/>
      <c r="EOE17" s="2538"/>
      <c r="EOF17" s="2538"/>
      <c r="EOG17" s="2538"/>
      <c r="EOH17" s="2538"/>
      <c r="EOI17" s="2538"/>
      <c r="EOJ17" s="2538"/>
      <c r="EOK17" s="2538"/>
      <c r="EOL17" s="2538"/>
      <c r="EOM17" s="2538"/>
      <c r="EON17" s="2538"/>
      <c r="EOO17" s="2538"/>
      <c r="EOP17" s="2538"/>
      <c r="EOQ17" s="2538"/>
      <c r="EOR17" s="2538"/>
      <c r="EOS17" s="2538"/>
      <c r="EOT17" s="2538"/>
      <c r="EOU17" s="2538"/>
      <c r="EOV17" s="2538"/>
      <c r="EOW17" s="2538"/>
      <c r="EOX17" s="2538"/>
      <c r="EOY17" s="2538"/>
      <c r="EOZ17" s="2538"/>
      <c r="EPA17" s="2538"/>
      <c r="EPB17" s="2538"/>
      <c r="EPC17" s="2538"/>
      <c r="EPD17" s="2538"/>
      <c r="EPE17" s="2538"/>
      <c r="EPF17" s="2538"/>
      <c r="EPG17" s="2538"/>
      <c r="EPH17" s="2538"/>
      <c r="EPI17" s="2538"/>
      <c r="EPJ17" s="2538"/>
      <c r="EPK17" s="2538"/>
      <c r="EPL17" s="2538"/>
      <c r="EPM17" s="2538"/>
      <c r="EPN17" s="2538"/>
      <c r="EPO17" s="2538"/>
      <c r="EPP17" s="2538"/>
      <c r="EPQ17" s="2538"/>
      <c r="EPR17" s="2538"/>
      <c r="EPS17" s="2538"/>
      <c r="EPT17" s="2538"/>
      <c r="EPU17" s="2538"/>
      <c r="EPV17" s="2538"/>
      <c r="EPW17" s="2538"/>
      <c r="EPX17" s="2538"/>
      <c r="EPY17" s="2538"/>
      <c r="EPZ17" s="2538"/>
      <c r="EQA17" s="2538"/>
      <c r="EQB17" s="2538"/>
      <c r="EQC17" s="2538"/>
      <c r="EQD17" s="2538"/>
      <c r="EQE17" s="2538"/>
      <c r="EQF17" s="2538"/>
      <c r="EQG17" s="2538"/>
      <c r="EQH17" s="2538"/>
      <c r="EQI17" s="2538"/>
      <c r="EQJ17" s="2538"/>
      <c r="EQK17" s="2538"/>
      <c r="EQL17" s="2538"/>
      <c r="EQM17" s="2538"/>
      <c r="EQN17" s="2538"/>
      <c r="EQO17" s="2538"/>
      <c r="EQP17" s="2538"/>
      <c r="EQQ17" s="2538"/>
      <c r="EQR17" s="2538"/>
      <c r="EQS17" s="2538"/>
      <c r="EQT17" s="2538"/>
      <c r="EQU17" s="2538"/>
      <c r="EQV17" s="2538"/>
      <c r="EQW17" s="2538"/>
      <c r="EQX17" s="2538"/>
      <c r="EQY17" s="2538"/>
      <c r="EQZ17" s="2538"/>
      <c r="ERA17" s="2538"/>
      <c r="ERB17" s="2538"/>
      <c r="ERC17" s="2538"/>
      <c r="ERD17" s="2538"/>
      <c r="ERE17" s="2538"/>
      <c r="ERF17" s="2538"/>
      <c r="ERG17" s="2538"/>
      <c r="ERH17" s="2538"/>
      <c r="ERI17" s="2538"/>
      <c r="ERJ17" s="2538"/>
      <c r="ERK17" s="2538"/>
      <c r="ERL17" s="2538"/>
      <c r="ERM17" s="2538"/>
      <c r="ERN17" s="2538"/>
      <c r="ERO17" s="2538"/>
      <c r="ERP17" s="2538"/>
      <c r="ERQ17" s="2538"/>
      <c r="ERR17" s="2538"/>
      <c r="ERS17" s="2538"/>
      <c r="ERT17" s="2538"/>
      <c r="ERU17" s="2538"/>
      <c r="ERV17" s="2538"/>
      <c r="ERW17" s="2538"/>
      <c r="ERX17" s="2538"/>
      <c r="ERY17" s="2538"/>
      <c r="ERZ17" s="2538"/>
      <c r="ESA17" s="2538"/>
      <c r="ESB17" s="2538"/>
      <c r="ESC17" s="2538"/>
      <c r="ESD17" s="2538"/>
      <c r="ESE17" s="2538"/>
      <c r="ESF17" s="2538"/>
      <c r="ESG17" s="2538"/>
      <c r="ESH17" s="2538"/>
      <c r="ESI17" s="2538"/>
      <c r="ESJ17" s="2538"/>
      <c r="ESK17" s="2538"/>
      <c r="ESL17" s="2538"/>
      <c r="ESM17" s="2538"/>
      <c r="ESN17" s="2538"/>
      <c r="ESO17" s="2538"/>
      <c r="ESP17" s="2538"/>
      <c r="ESQ17" s="2538"/>
      <c r="ESR17" s="2538"/>
      <c r="ESS17" s="2538"/>
      <c r="EST17" s="2538"/>
      <c r="ESU17" s="2538"/>
      <c r="ESV17" s="2538"/>
      <c r="ESW17" s="2538"/>
      <c r="ESX17" s="2538"/>
      <c r="ESY17" s="2538"/>
      <c r="ESZ17" s="2538"/>
      <c r="ETA17" s="2538"/>
      <c r="ETB17" s="2538"/>
      <c r="ETC17" s="2538"/>
      <c r="ETD17" s="2538"/>
      <c r="ETE17" s="2538"/>
      <c r="ETF17" s="2538"/>
      <c r="ETG17" s="2538"/>
      <c r="ETH17" s="2538"/>
      <c r="ETI17" s="2538"/>
      <c r="ETJ17" s="2538"/>
      <c r="ETK17" s="2538"/>
      <c r="ETL17" s="2538"/>
      <c r="ETM17" s="2538"/>
      <c r="ETN17" s="2538"/>
      <c r="ETO17" s="2538"/>
      <c r="ETP17" s="2538"/>
      <c r="ETQ17" s="2538"/>
      <c r="ETR17" s="2538"/>
      <c r="ETS17" s="2538"/>
      <c r="ETT17" s="2538"/>
      <c r="ETU17" s="2538"/>
      <c r="ETV17" s="2538"/>
      <c r="ETW17" s="2538"/>
      <c r="ETX17" s="2538"/>
      <c r="ETY17" s="2538"/>
      <c r="ETZ17" s="2538"/>
      <c r="EUA17" s="2538"/>
      <c r="EUB17" s="2538"/>
      <c r="EUC17" s="2538"/>
      <c r="EUD17" s="2538"/>
      <c r="EUE17" s="2538"/>
      <c r="EUF17" s="2538"/>
      <c r="EUG17" s="2538"/>
      <c r="EUH17" s="2538"/>
      <c r="EUI17" s="2538"/>
      <c r="EUJ17" s="2538"/>
      <c r="EUK17" s="2538"/>
      <c r="EUL17" s="2538"/>
      <c r="EUM17" s="2538"/>
      <c r="EUN17" s="2538"/>
      <c r="EUO17" s="2538"/>
      <c r="EUP17" s="2538"/>
      <c r="EUQ17" s="2538"/>
      <c r="EUR17" s="2538"/>
      <c r="EUS17" s="2538"/>
      <c r="EUT17" s="2538"/>
      <c r="EUU17" s="2538"/>
      <c r="EUV17" s="2538"/>
      <c r="EUW17" s="2538"/>
      <c r="EUX17" s="2538"/>
      <c r="EUY17" s="2538"/>
      <c r="EUZ17" s="2538"/>
      <c r="EVA17" s="2538"/>
      <c r="EVB17" s="2538"/>
      <c r="EVC17" s="2538"/>
      <c r="EVD17" s="2538"/>
      <c r="EVE17" s="2538"/>
      <c r="EVF17" s="2538"/>
      <c r="EVG17" s="2538"/>
      <c r="EVH17" s="2538"/>
      <c r="EVI17" s="2538"/>
      <c r="EVJ17" s="2538"/>
      <c r="EVK17" s="2538"/>
      <c r="EVL17" s="2538"/>
      <c r="EVM17" s="2538"/>
      <c r="EVN17" s="2538"/>
      <c r="EVO17" s="2538"/>
      <c r="EVP17" s="2538"/>
      <c r="EVQ17" s="2538"/>
      <c r="EVR17" s="2538"/>
      <c r="EVS17" s="2538"/>
      <c r="EVT17" s="2538"/>
      <c r="EVU17" s="2538"/>
      <c r="EVV17" s="2538"/>
      <c r="EVW17" s="2538"/>
      <c r="EVX17" s="2538"/>
      <c r="EVY17" s="2538"/>
      <c r="EVZ17" s="2538"/>
      <c r="EWA17" s="2538"/>
      <c r="EWB17" s="2538"/>
      <c r="EWC17" s="2538"/>
      <c r="EWD17" s="2538"/>
      <c r="EWE17" s="2538"/>
      <c r="EWF17" s="2538"/>
      <c r="EWG17" s="2538"/>
      <c r="EWH17" s="2538"/>
      <c r="EWI17" s="2538"/>
      <c r="EWJ17" s="2538"/>
      <c r="EWK17" s="2538"/>
      <c r="EWL17" s="2538"/>
      <c r="EWM17" s="2538"/>
      <c r="EWN17" s="2538"/>
      <c r="EWO17" s="2538"/>
      <c r="EWP17" s="2538"/>
      <c r="EWQ17" s="2538"/>
      <c r="EWR17" s="2538"/>
      <c r="EWS17" s="2538"/>
      <c r="EWT17" s="2538"/>
      <c r="EWU17" s="2538"/>
      <c r="EWV17" s="2538"/>
      <c r="EWW17" s="2538"/>
      <c r="EWX17" s="2538"/>
      <c r="EWY17" s="2538"/>
      <c r="EWZ17" s="2538"/>
      <c r="EXA17" s="2538"/>
      <c r="EXB17" s="2538"/>
      <c r="EXC17" s="2538"/>
      <c r="EXD17" s="2538"/>
      <c r="EXE17" s="2538"/>
      <c r="EXF17" s="2538"/>
      <c r="EXG17" s="2538"/>
      <c r="EXH17" s="2538"/>
      <c r="EXI17" s="2538"/>
      <c r="EXJ17" s="2538"/>
      <c r="EXK17" s="2538"/>
      <c r="EXL17" s="2538"/>
      <c r="EXM17" s="2538"/>
      <c r="EXN17" s="2538"/>
      <c r="EXO17" s="2538"/>
      <c r="EXP17" s="2538"/>
      <c r="EXQ17" s="2538"/>
      <c r="EXR17" s="2538"/>
      <c r="EXS17" s="2538"/>
      <c r="EXT17" s="2538"/>
      <c r="EXU17" s="2538"/>
      <c r="EXV17" s="2538"/>
      <c r="EXW17" s="2538"/>
      <c r="EXX17" s="2538"/>
      <c r="EXY17" s="2538"/>
      <c r="EXZ17" s="2538"/>
      <c r="EYA17" s="2538"/>
      <c r="EYB17" s="2538"/>
      <c r="EYC17" s="2538"/>
      <c r="EYD17" s="2538"/>
      <c r="EYE17" s="2538"/>
      <c r="EYF17" s="2538"/>
      <c r="EYG17" s="2538"/>
      <c r="EYH17" s="2538"/>
      <c r="EYI17" s="2538"/>
      <c r="EYJ17" s="2538"/>
      <c r="EYK17" s="2538"/>
      <c r="EYL17" s="2538"/>
      <c r="EYM17" s="2538"/>
      <c r="EYN17" s="2538"/>
      <c r="EYO17" s="2538"/>
      <c r="EYP17" s="2538"/>
      <c r="EYQ17" s="2538"/>
      <c r="EYR17" s="2538"/>
      <c r="EYS17" s="2538"/>
      <c r="EYT17" s="2538"/>
      <c r="EYU17" s="2538"/>
      <c r="EYV17" s="2538"/>
      <c r="EYW17" s="2538"/>
      <c r="EYX17" s="2538"/>
      <c r="EYY17" s="2538"/>
      <c r="EYZ17" s="2538"/>
      <c r="EZA17" s="2538"/>
      <c r="EZB17" s="2538"/>
      <c r="EZC17" s="2538"/>
      <c r="EZD17" s="2538"/>
      <c r="EZE17" s="2538"/>
      <c r="EZF17" s="2538"/>
      <c r="EZG17" s="2538"/>
      <c r="EZH17" s="2538"/>
      <c r="EZI17" s="2538"/>
      <c r="EZJ17" s="2538"/>
      <c r="EZK17" s="2538"/>
      <c r="EZL17" s="2538"/>
      <c r="EZM17" s="2538"/>
      <c r="EZN17" s="2538"/>
      <c r="EZO17" s="2538"/>
      <c r="EZP17" s="2538"/>
      <c r="EZQ17" s="2538"/>
      <c r="EZR17" s="2538"/>
      <c r="EZS17" s="2538"/>
      <c r="EZT17" s="2538"/>
      <c r="EZU17" s="2538"/>
      <c r="EZV17" s="2538"/>
      <c r="EZW17" s="2538"/>
      <c r="EZX17" s="2538"/>
      <c r="EZY17" s="2538"/>
      <c r="EZZ17" s="2538"/>
      <c r="FAA17" s="2538"/>
      <c r="FAB17" s="2538"/>
      <c r="FAC17" s="2538"/>
      <c r="FAD17" s="2538"/>
      <c r="FAE17" s="2538"/>
      <c r="FAF17" s="2538"/>
      <c r="FAG17" s="2538"/>
      <c r="FAH17" s="2538"/>
      <c r="FAI17" s="2538"/>
      <c r="FAJ17" s="2538"/>
      <c r="FAK17" s="2538"/>
      <c r="FAL17" s="2538"/>
      <c r="FAM17" s="2538"/>
      <c r="FAN17" s="2538"/>
      <c r="FAO17" s="2538"/>
      <c r="FAP17" s="2538"/>
      <c r="FAQ17" s="2538"/>
      <c r="FAR17" s="2538"/>
      <c r="FAS17" s="2538"/>
      <c r="FAT17" s="2538"/>
      <c r="FAU17" s="2538"/>
      <c r="FAV17" s="2538"/>
      <c r="FAW17" s="2538"/>
      <c r="FAX17" s="2538"/>
      <c r="FAY17" s="2538"/>
      <c r="FAZ17" s="2538"/>
      <c r="FBA17" s="2538"/>
      <c r="FBB17" s="2538"/>
      <c r="FBC17" s="2538"/>
      <c r="FBD17" s="2538"/>
      <c r="FBE17" s="2538"/>
      <c r="FBF17" s="2538"/>
      <c r="FBG17" s="2538"/>
      <c r="FBH17" s="2538"/>
      <c r="FBI17" s="2538"/>
      <c r="FBJ17" s="2538"/>
      <c r="FBK17" s="2538"/>
      <c r="FBL17" s="2538"/>
      <c r="FBM17" s="2538"/>
      <c r="FBN17" s="2538"/>
      <c r="FBO17" s="2538"/>
      <c r="FBP17" s="2538"/>
      <c r="FBQ17" s="2538"/>
      <c r="FBR17" s="2538"/>
      <c r="FBS17" s="2538"/>
      <c r="FBT17" s="2538"/>
      <c r="FBU17" s="2538"/>
      <c r="FBV17" s="2538"/>
      <c r="FBW17" s="2538"/>
      <c r="FBX17" s="2538"/>
      <c r="FBY17" s="2538"/>
      <c r="FBZ17" s="2538"/>
      <c r="FCA17" s="2538"/>
      <c r="FCB17" s="2538"/>
      <c r="FCC17" s="2538"/>
      <c r="FCD17" s="2538"/>
      <c r="FCE17" s="2538"/>
      <c r="FCF17" s="2538"/>
      <c r="FCG17" s="2538"/>
      <c r="FCH17" s="2538"/>
      <c r="FCI17" s="2538"/>
      <c r="FCJ17" s="2538"/>
      <c r="FCK17" s="2538"/>
      <c r="FCL17" s="2538"/>
      <c r="FCM17" s="2538"/>
      <c r="FCN17" s="2538"/>
      <c r="FCO17" s="2538"/>
      <c r="FCP17" s="2538"/>
      <c r="FCQ17" s="2538"/>
      <c r="FCR17" s="2538"/>
      <c r="FCS17" s="2538"/>
      <c r="FCT17" s="2538"/>
      <c r="FCU17" s="2538"/>
      <c r="FCV17" s="2538"/>
      <c r="FCW17" s="2538"/>
      <c r="FCX17" s="2538"/>
      <c r="FCY17" s="2538"/>
      <c r="FCZ17" s="2538"/>
      <c r="FDA17" s="2538"/>
      <c r="FDB17" s="2538"/>
      <c r="FDC17" s="2538"/>
      <c r="FDD17" s="2538"/>
      <c r="FDE17" s="2538"/>
      <c r="FDF17" s="2538"/>
      <c r="FDG17" s="2538"/>
      <c r="FDH17" s="2538"/>
      <c r="FDI17" s="2538"/>
      <c r="FDJ17" s="2538"/>
      <c r="FDK17" s="2538"/>
      <c r="FDL17" s="2538"/>
      <c r="FDM17" s="2538"/>
      <c r="FDN17" s="2538"/>
      <c r="FDO17" s="2538"/>
      <c r="FDP17" s="2538"/>
      <c r="FDQ17" s="2538"/>
      <c r="FDR17" s="2538"/>
      <c r="FDS17" s="2538"/>
      <c r="FDT17" s="2538"/>
      <c r="FDU17" s="2538"/>
      <c r="FDV17" s="2538"/>
      <c r="FDW17" s="2538"/>
      <c r="FDX17" s="2538"/>
      <c r="FDY17" s="2538"/>
      <c r="FDZ17" s="2538"/>
      <c r="FEA17" s="2538"/>
      <c r="FEB17" s="2538"/>
      <c r="FEC17" s="2538"/>
      <c r="FED17" s="2538"/>
      <c r="FEE17" s="2538"/>
      <c r="FEF17" s="2538"/>
      <c r="FEG17" s="2538"/>
      <c r="FEH17" s="2538"/>
      <c r="FEI17" s="2538"/>
      <c r="FEJ17" s="2538"/>
      <c r="FEK17" s="2538"/>
      <c r="FEL17" s="2538"/>
      <c r="FEM17" s="2538"/>
      <c r="FEN17" s="2538"/>
      <c r="FEO17" s="2538"/>
      <c r="FEP17" s="2538"/>
      <c r="FEQ17" s="2538"/>
      <c r="FER17" s="2538"/>
      <c r="FES17" s="2538"/>
      <c r="FET17" s="2538"/>
      <c r="FEU17" s="2538"/>
      <c r="FEV17" s="2538"/>
      <c r="FEW17" s="2538"/>
      <c r="FEX17" s="2538"/>
      <c r="FEY17" s="2538"/>
      <c r="FEZ17" s="2538"/>
      <c r="FFA17" s="2538"/>
      <c r="FFB17" s="2538"/>
      <c r="FFC17" s="2538"/>
      <c r="FFD17" s="2538"/>
      <c r="FFE17" s="2538"/>
      <c r="FFF17" s="2538"/>
      <c r="FFG17" s="2538"/>
      <c r="FFH17" s="2538"/>
      <c r="FFI17" s="2538"/>
      <c r="FFJ17" s="2538"/>
      <c r="FFK17" s="2538"/>
      <c r="FFL17" s="2538"/>
      <c r="FFM17" s="2538"/>
      <c r="FFN17" s="2538"/>
      <c r="FFO17" s="2538"/>
      <c r="FFP17" s="2538"/>
      <c r="FFQ17" s="2538"/>
      <c r="FFR17" s="2538"/>
      <c r="FFS17" s="2538"/>
      <c r="FFT17" s="2538"/>
      <c r="FFU17" s="2538"/>
      <c r="FFV17" s="2538"/>
      <c r="FFW17" s="2538"/>
      <c r="FFX17" s="2538"/>
      <c r="FFY17" s="2538"/>
      <c r="FFZ17" s="2538"/>
      <c r="FGA17" s="2538"/>
      <c r="FGB17" s="2538"/>
      <c r="FGC17" s="2538"/>
      <c r="FGD17" s="2538"/>
      <c r="FGE17" s="2538"/>
      <c r="FGF17" s="2538"/>
      <c r="FGG17" s="2538"/>
      <c r="FGH17" s="2538"/>
      <c r="FGI17" s="2538"/>
      <c r="FGJ17" s="2538"/>
      <c r="FGK17" s="2538"/>
      <c r="FGL17" s="2538"/>
      <c r="FGM17" s="2538"/>
      <c r="FGN17" s="2538"/>
      <c r="FGO17" s="2538"/>
      <c r="FGP17" s="2538"/>
      <c r="FGQ17" s="2538"/>
      <c r="FGR17" s="2538"/>
      <c r="FGS17" s="2538"/>
      <c r="FGT17" s="2538"/>
      <c r="FGU17" s="2538"/>
      <c r="FGV17" s="2538"/>
      <c r="FGW17" s="2538"/>
      <c r="FGX17" s="2538"/>
      <c r="FGY17" s="2538"/>
      <c r="FGZ17" s="2538"/>
      <c r="FHA17" s="2538"/>
      <c r="FHB17" s="2538"/>
      <c r="FHC17" s="2538"/>
      <c r="FHD17" s="2538"/>
      <c r="FHE17" s="2538"/>
      <c r="FHF17" s="2538"/>
      <c r="FHG17" s="2538"/>
      <c r="FHH17" s="2538"/>
      <c r="FHI17" s="2538"/>
      <c r="FHJ17" s="2538"/>
      <c r="FHK17" s="2538"/>
      <c r="FHL17" s="2538"/>
      <c r="FHM17" s="2538"/>
      <c r="FHN17" s="2538"/>
      <c r="FHO17" s="2538"/>
      <c r="FHP17" s="2538"/>
      <c r="FHQ17" s="2538"/>
      <c r="FHR17" s="2538"/>
      <c r="FHS17" s="2538"/>
      <c r="FHT17" s="2538"/>
      <c r="FHU17" s="2538"/>
      <c r="FHV17" s="2538"/>
      <c r="FHW17" s="2538"/>
      <c r="FHX17" s="2538"/>
      <c r="FHY17" s="2538"/>
      <c r="FHZ17" s="2538"/>
      <c r="FIA17" s="2538"/>
      <c r="FIB17" s="2538"/>
      <c r="FIC17" s="2538"/>
      <c r="FID17" s="2538"/>
      <c r="FIE17" s="2538"/>
      <c r="FIF17" s="2538"/>
      <c r="FIG17" s="2538"/>
      <c r="FIH17" s="2538"/>
      <c r="FII17" s="2538"/>
      <c r="FIJ17" s="2538"/>
      <c r="FIK17" s="2538"/>
      <c r="FIL17" s="2538"/>
      <c r="FIM17" s="2538"/>
      <c r="FIN17" s="2538"/>
      <c r="FIO17" s="2538"/>
      <c r="FIP17" s="2538"/>
      <c r="FIQ17" s="2538"/>
      <c r="FIR17" s="2538"/>
      <c r="FIS17" s="2538"/>
      <c r="FIT17" s="2538"/>
      <c r="FIU17" s="2538"/>
      <c r="FIV17" s="2538"/>
      <c r="FIW17" s="2538"/>
      <c r="FIX17" s="2538"/>
      <c r="FIY17" s="2538"/>
      <c r="FIZ17" s="2538"/>
      <c r="FJA17" s="2538"/>
      <c r="FJB17" s="2538"/>
      <c r="FJC17" s="2538"/>
      <c r="FJD17" s="2538"/>
      <c r="FJE17" s="2538"/>
      <c r="FJF17" s="2538"/>
      <c r="FJG17" s="2538"/>
      <c r="FJH17" s="2538"/>
      <c r="FJI17" s="2538"/>
      <c r="FJJ17" s="2538"/>
      <c r="FJK17" s="2538"/>
      <c r="FJL17" s="2538"/>
      <c r="FJM17" s="2538"/>
      <c r="FJN17" s="2538"/>
      <c r="FJO17" s="2538"/>
      <c r="FJP17" s="2538"/>
      <c r="FJQ17" s="2538"/>
      <c r="FJR17" s="2538"/>
      <c r="FJS17" s="2538"/>
      <c r="FJT17" s="2538"/>
      <c r="FJU17" s="2538"/>
      <c r="FJV17" s="2538"/>
      <c r="FJW17" s="2538"/>
      <c r="FJX17" s="2538"/>
      <c r="FJY17" s="2538"/>
      <c r="FJZ17" s="2538"/>
      <c r="FKA17" s="2538"/>
      <c r="FKB17" s="2538"/>
      <c r="FKC17" s="2538"/>
      <c r="FKD17" s="2538"/>
      <c r="FKE17" s="2538"/>
      <c r="FKF17" s="2538"/>
      <c r="FKG17" s="2538"/>
      <c r="FKH17" s="2538"/>
      <c r="FKI17" s="2538"/>
      <c r="FKJ17" s="2538"/>
      <c r="FKK17" s="2538"/>
      <c r="FKL17" s="2538"/>
      <c r="FKM17" s="2538"/>
      <c r="FKN17" s="2538"/>
      <c r="FKO17" s="2538"/>
      <c r="FKP17" s="2538"/>
      <c r="FKQ17" s="2538"/>
      <c r="FKR17" s="2538"/>
      <c r="FKS17" s="2538"/>
      <c r="FKT17" s="2538"/>
      <c r="FKU17" s="2538"/>
      <c r="FKV17" s="2538"/>
      <c r="FKW17" s="2538"/>
      <c r="FKX17" s="2538"/>
      <c r="FKY17" s="2538"/>
      <c r="FKZ17" s="2538"/>
      <c r="FLA17" s="2538"/>
      <c r="FLB17" s="2538"/>
      <c r="FLC17" s="2538"/>
      <c r="FLD17" s="2538"/>
      <c r="FLE17" s="2538"/>
      <c r="FLF17" s="2538"/>
      <c r="FLG17" s="2538"/>
      <c r="FLH17" s="2538"/>
      <c r="FLI17" s="2538"/>
      <c r="FLJ17" s="2538"/>
      <c r="FLK17" s="2538"/>
      <c r="FLL17" s="2538"/>
      <c r="FLM17" s="2538"/>
      <c r="FLN17" s="2538"/>
      <c r="FLO17" s="2538"/>
      <c r="FLP17" s="2538"/>
      <c r="FLQ17" s="2538"/>
      <c r="FLR17" s="2538"/>
      <c r="FLS17" s="2538"/>
      <c r="FLT17" s="2538"/>
      <c r="FLU17" s="2538"/>
      <c r="FLV17" s="2538"/>
      <c r="FLW17" s="2538"/>
      <c r="FLX17" s="2538"/>
      <c r="FLY17" s="2538"/>
      <c r="FLZ17" s="2538"/>
      <c r="FMA17" s="2538"/>
      <c r="FMB17" s="2538"/>
      <c r="FMC17" s="2538"/>
      <c r="FMD17" s="2538"/>
      <c r="FME17" s="2538"/>
      <c r="FMF17" s="2538"/>
      <c r="FMG17" s="2538"/>
      <c r="FMH17" s="2538"/>
      <c r="FMI17" s="2538"/>
      <c r="FMJ17" s="2538"/>
      <c r="FMK17" s="2538"/>
      <c r="FML17" s="2538"/>
      <c r="FMM17" s="2538"/>
      <c r="FMN17" s="2538"/>
      <c r="FMO17" s="2538"/>
      <c r="FMP17" s="2538"/>
      <c r="FMQ17" s="2538"/>
      <c r="FMR17" s="2538"/>
      <c r="FMS17" s="2538"/>
      <c r="FMT17" s="2538"/>
      <c r="FMU17" s="2538"/>
      <c r="FMV17" s="2538"/>
      <c r="FMW17" s="2538"/>
      <c r="FMX17" s="2538"/>
      <c r="FMY17" s="2538"/>
      <c r="FMZ17" s="2538"/>
      <c r="FNA17" s="2538"/>
      <c r="FNB17" s="2538"/>
      <c r="FNC17" s="2538"/>
      <c r="FND17" s="2538"/>
      <c r="FNE17" s="2538"/>
      <c r="FNF17" s="2538"/>
      <c r="FNG17" s="2538"/>
      <c r="FNH17" s="2538"/>
      <c r="FNI17" s="2538"/>
      <c r="FNJ17" s="2538"/>
      <c r="FNK17" s="2538"/>
      <c r="FNL17" s="2538"/>
      <c r="FNM17" s="2538"/>
      <c r="FNN17" s="2538"/>
      <c r="FNO17" s="2538"/>
      <c r="FNP17" s="2538"/>
      <c r="FNQ17" s="2538"/>
      <c r="FNR17" s="2538"/>
      <c r="FNS17" s="2538"/>
      <c r="FNT17" s="2538"/>
      <c r="FNU17" s="2538"/>
      <c r="FNV17" s="2538"/>
      <c r="FNW17" s="2538"/>
      <c r="FNX17" s="2538"/>
      <c r="FNY17" s="2538"/>
      <c r="FNZ17" s="2538"/>
      <c r="FOA17" s="2538"/>
      <c r="FOB17" s="2538"/>
      <c r="FOC17" s="2538"/>
      <c r="FOD17" s="2538"/>
      <c r="FOE17" s="2538"/>
      <c r="FOF17" s="2538"/>
      <c r="FOG17" s="2538"/>
      <c r="FOH17" s="2538"/>
      <c r="FOI17" s="2538"/>
      <c r="FOJ17" s="2538"/>
      <c r="FOK17" s="2538"/>
      <c r="FOL17" s="2538"/>
      <c r="FOM17" s="2538"/>
      <c r="FON17" s="2538"/>
      <c r="FOO17" s="2538"/>
      <c r="FOP17" s="2538"/>
      <c r="FOQ17" s="2538"/>
      <c r="FOR17" s="2538"/>
      <c r="FOS17" s="2538"/>
      <c r="FOT17" s="2538"/>
      <c r="FOU17" s="2538"/>
      <c r="FOV17" s="2538"/>
      <c r="FOW17" s="2538"/>
      <c r="FOX17" s="2538"/>
      <c r="FOY17" s="2538"/>
      <c r="FOZ17" s="2538"/>
      <c r="FPA17" s="2538"/>
      <c r="FPB17" s="2538"/>
      <c r="FPC17" s="2538"/>
      <c r="FPD17" s="2538"/>
      <c r="FPE17" s="2538"/>
      <c r="FPF17" s="2538"/>
      <c r="FPG17" s="2538"/>
      <c r="FPH17" s="2538"/>
      <c r="FPI17" s="2538"/>
      <c r="FPJ17" s="2538"/>
      <c r="FPK17" s="2538"/>
      <c r="FPL17" s="2538"/>
      <c r="FPM17" s="2538"/>
      <c r="FPN17" s="2538"/>
      <c r="FPO17" s="2538"/>
      <c r="FPP17" s="2538"/>
      <c r="FPQ17" s="2538"/>
      <c r="FPR17" s="2538"/>
      <c r="FPS17" s="2538"/>
      <c r="FPT17" s="2538"/>
      <c r="FPU17" s="2538"/>
      <c r="FPV17" s="2538"/>
      <c r="FPW17" s="2538"/>
      <c r="FPX17" s="2538"/>
      <c r="FPY17" s="2538"/>
      <c r="FPZ17" s="2538"/>
      <c r="FQA17" s="2538"/>
      <c r="FQB17" s="2538"/>
      <c r="FQC17" s="2538"/>
      <c r="FQD17" s="2538"/>
      <c r="FQE17" s="2538"/>
      <c r="FQF17" s="2538"/>
      <c r="FQG17" s="2538"/>
      <c r="FQH17" s="2538"/>
      <c r="FQI17" s="2538"/>
      <c r="FQJ17" s="2538"/>
      <c r="FQK17" s="2538"/>
      <c r="FQL17" s="2538"/>
      <c r="FQM17" s="2538"/>
      <c r="FQN17" s="2538"/>
      <c r="FQO17" s="2538"/>
      <c r="FQP17" s="2538"/>
      <c r="FQQ17" s="2538"/>
      <c r="FQR17" s="2538"/>
      <c r="FQS17" s="2538"/>
      <c r="FQT17" s="2538"/>
      <c r="FQU17" s="2538"/>
      <c r="FQV17" s="2538"/>
      <c r="FQW17" s="2538"/>
      <c r="FQX17" s="2538"/>
      <c r="FQY17" s="2538"/>
      <c r="FQZ17" s="2538"/>
      <c r="FRA17" s="2538"/>
      <c r="FRB17" s="2538"/>
      <c r="FRC17" s="2538"/>
      <c r="FRD17" s="2538"/>
      <c r="FRE17" s="2538"/>
      <c r="FRF17" s="2538"/>
      <c r="FRG17" s="2538"/>
      <c r="FRH17" s="2538"/>
      <c r="FRI17" s="2538"/>
      <c r="FRJ17" s="2538"/>
      <c r="FRK17" s="2538"/>
      <c r="FRL17" s="2538"/>
      <c r="FRM17" s="2538"/>
      <c r="FRN17" s="2538"/>
      <c r="FRO17" s="2538"/>
      <c r="FRP17" s="2538"/>
      <c r="FRQ17" s="2538"/>
      <c r="FRR17" s="2538"/>
      <c r="FRS17" s="2538"/>
      <c r="FRT17" s="2538"/>
      <c r="FRU17" s="2538"/>
      <c r="FRV17" s="2538"/>
      <c r="FRW17" s="2538"/>
      <c r="FRX17" s="2538"/>
      <c r="FRY17" s="2538"/>
      <c r="FRZ17" s="2538"/>
      <c r="FSA17" s="2538"/>
      <c r="FSB17" s="2538"/>
      <c r="FSC17" s="2538"/>
      <c r="FSD17" s="2538"/>
      <c r="FSE17" s="2538"/>
      <c r="FSF17" s="2538"/>
      <c r="FSG17" s="2538"/>
      <c r="FSH17" s="2538"/>
      <c r="FSI17" s="2538"/>
      <c r="FSJ17" s="2538"/>
      <c r="FSK17" s="2538"/>
      <c r="FSL17" s="2538"/>
      <c r="FSM17" s="2538"/>
      <c r="FSN17" s="2538"/>
      <c r="FSO17" s="2538"/>
      <c r="FSP17" s="2538"/>
      <c r="FSQ17" s="2538"/>
      <c r="FSR17" s="2538"/>
      <c r="FSS17" s="2538"/>
      <c r="FST17" s="2538"/>
      <c r="FSU17" s="2538"/>
      <c r="FSV17" s="2538"/>
      <c r="FSW17" s="2538"/>
      <c r="FSX17" s="2538"/>
      <c r="FSY17" s="2538"/>
      <c r="FSZ17" s="2538"/>
      <c r="FTA17" s="2538"/>
      <c r="FTB17" s="2538"/>
      <c r="FTC17" s="2538"/>
      <c r="FTD17" s="2538"/>
      <c r="FTE17" s="2538"/>
      <c r="FTF17" s="2538"/>
      <c r="FTG17" s="2538"/>
      <c r="FTH17" s="2538"/>
      <c r="FTI17" s="2538"/>
      <c r="FTJ17" s="2538"/>
      <c r="FTK17" s="2538"/>
      <c r="FTL17" s="2538"/>
      <c r="FTM17" s="2538"/>
      <c r="FTN17" s="2538"/>
      <c r="FTO17" s="2538"/>
      <c r="FTP17" s="2538"/>
      <c r="FTQ17" s="2538"/>
      <c r="FTR17" s="2538"/>
      <c r="FTS17" s="2538"/>
      <c r="FTT17" s="2538"/>
      <c r="FTU17" s="2538"/>
      <c r="FTV17" s="2538"/>
      <c r="FTW17" s="2538"/>
      <c r="FTX17" s="2538"/>
      <c r="FTY17" s="2538"/>
      <c r="FTZ17" s="2538"/>
      <c r="FUA17" s="2538"/>
      <c r="FUB17" s="2538"/>
      <c r="FUC17" s="2538"/>
      <c r="FUD17" s="2538"/>
      <c r="FUE17" s="2538"/>
      <c r="FUF17" s="2538"/>
      <c r="FUG17" s="2538"/>
      <c r="FUH17" s="2538"/>
      <c r="FUI17" s="2538"/>
      <c r="FUJ17" s="2538"/>
      <c r="FUK17" s="2538"/>
      <c r="FUL17" s="2538"/>
      <c r="FUM17" s="2538"/>
      <c r="FUN17" s="2538"/>
      <c r="FUO17" s="2538"/>
      <c r="FUP17" s="2538"/>
      <c r="FUQ17" s="2538"/>
      <c r="FUR17" s="2538"/>
      <c r="FUS17" s="2538"/>
      <c r="FUT17" s="2538"/>
      <c r="FUU17" s="2538"/>
      <c r="FUV17" s="2538"/>
      <c r="FUW17" s="2538"/>
      <c r="FUX17" s="2538"/>
      <c r="FUY17" s="2538"/>
      <c r="FUZ17" s="2538"/>
      <c r="FVA17" s="2538"/>
      <c r="FVB17" s="2538"/>
      <c r="FVC17" s="2538"/>
      <c r="FVD17" s="2538"/>
      <c r="FVE17" s="2538"/>
      <c r="FVF17" s="2538"/>
      <c r="FVG17" s="2538"/>
      <c r="FVH17" s="2538"/>
      <c r="FVI17" s="2538"/>
      <c r="FVJ17" s="2538"/>
      <c r="FVK17" s="2538"/>
      <c r="FVL17" s="2538"/>
      <c r="FVM17" s="2538"/>
      <c r="FVN17" s="2538"/>
      <c r="FVO17" s="2538"/>
      <c r="FVP17" s="2538"/>
      <c r="FVQ17" s="2538"/>
      <c r="FVR17" s="2538"/>
      <c r="FVS17" s="2538"/>
      <c r="FVT17" s="2538"/>
      <c r="FVU17" s="2538"/>
      <c r="FVV17" s="2538"/>
      <c r="FVW17" s="2538"/>
      <c r="FVX17" s="2538"/>
      <c r="FVY17" s="2538"/>
      <c r="FVZ17" s="2538"/>
      <c r="FWA17" s="2538"/>
      <c r="FWB17" s="2538"/>
      <c r="FWC17" s="2538"/>
      <c r="FWD17" s="2538"/>
      <c r="FWE17" s="2538"/>
      <c r="FWF17" s="2538"/>
      <c r="FWG17" s="2538"/>
      <c r="FWH17" s="2538"/>
      <c r="FWI17" s="2538"/>
      <c r="FWJ17" s="2538"/>
      <c r="FWK17" s="2538"/>
      <c r="FWL17" s="2538"/>
      <c r="FWM17" s="2538"/>
      <c r="FWN17" s="2538"/>
      <c r="FWO17" s="2538"/>
      <c r="FWP17" s="2538"/>
      <c r="FWQ17" s="2538"/>
      <c r="FWR17" s="2538"/>
      <c r="FWS17" s="2538"/>
      <c r="FWT17" s="2538"/>
      <c r="FWU17" s="2538"/>
      <c r="FWV17" s="2538"/>
      <c r="FWW17" s="2538"/>
      <c r="FWX17" s="2538"/>
      <c r="FWY17" s="2538"/>
      <c r="FWZ17" s="2538"/>
      <c r="FXA17" s="2538"/>
      <c r="FXB17" s="2538"/>
      <c r="FXC17" s="2538"/>
      <c r="FXD17" s="2538"/>
      <c r="FXE17" s="2538"/>
      <c r="FXF17" s="2538"/>
      <c r="FXG17" s="2538"/>
      <c r="FXH17" s="2538"/>
      <c r="FXI17" s="2538"/>
      <c r="FXJ17" s="2538"/>
      <c r="FXK17" s="2538"/>
      <c r="FXL17" s="2538"/>
      <c r="FXM17" s="2538"/>
      <c r="FXN17" s="2538"/>
      <c r="FXO17" s="2538"/>
      <c r="FXP17" s="2538"/>
      <c r="FXQ17" s="2538"/>
      <c r="FXR17" s="2538"/>
      <c r="FXS17" s="2538"/>
      <c r="FXT17" s="2538"/>
      <c r="FXU17" s="2538"/>
      <c r="FXV17" s="2538"/>
      <c r="FXW17" s="2538"/>
      <c r="FXX17" s="2538"/>
      <c r="FXY17" s="2538"/>
      <c r="FXZ17" s="2538"/>
      <c r="FYA17" s="2538"/>
      <c r="FYB17" s="2538"/>
      <c r="FYC17" s="2538"/>
      <c r="FYD17" s="2538"/>
      <c r="FYE17" s="2538"/>
      <c r="FYF17" s="2538"/>
      <c r="FYG17" s="2538"/>
      <c r="FYH17" s="2538"/>
      <c r="FYI17" s="2538"/>
      <c r="FYJ17" s="2538"/>
      <c r="FYK17" s="2538"/>
      <c r="FYL17" s="2538"/>
      <c r="FYM17" s="2538"/>
      <c r="FYN17" s="2538"/>
      <c r="FYO17" s="2538"/>
      <c r="FYP17" s="2538"/>
      <c r="FYQ17" s="2538"/>
      <c r="FYR17" s="2538"/>
      <c r="FYS17" s="2538"/>
      <c r="FYT17" s="2538"/>
      <c r="FYU17" s="2538"/>
      <c r="FYV17" s="2538"/>
      <c r="FYW17" s="2538"/>
      <c r="FYX17" s="2538"/>
      <c r="FYY17" s="2538"/>
      <c r="FYZ17" s="2538"/>
      <c r="FZA17" s="2538"/>
      <c r="FZB17" s="2538"/>
      <c r="FZC17" s="2538"/>
      <c r="FZD17" s="2538"/>
      <c r="FZE17" s="2538"/>
      <c r="FZF17" s="2538"/>
      <c r="FZG17" s="2538"/>
      <c r="FZH17" s="2538"/>
      <c r="FZI17" s="2538"/>
      <c r="FZJ17" s="2538"/>
      <c r="FZK17" s="2538"/>
      <c r="FZL17" s="2538"/>
      <c r="FZM17" s="2538"/>
      <c r="FZN17" s="2538"/>
      <c r="FZO17" s="2538"/>
      <c r="FZP17" s="2538"/>
      <c r="FZQ17" s="2538"/>
      <c r="FZR17" s="2538"/>
      <c r="FZS17" s="2538"/>
      <c r="FZT17" s="2538"/>
      <c r="FZU17" s="2538"/>
      <c r="FZV17" s="2538"/>
      <c r="FZW17" s="2538"/>
      <c r="FZX17" s="2538"/>
      <c r="FZY17" s="2538"/>
      <c r="FZZ17" s="2538"/>
      <c r="GAA17" s="2538"/>
      <c r="GAB17" s="2538"/>
      <c r="GAC17" s="2538"/>
      <c r="GAD17" s="2538"/>
      <c r="GAE17" s="2538"/>
      <c r="GAF17" s="2538"/>
      <c r="GAG17" s="2538"/>
      <c r="GAH17" s="2538"/>
      <c r="GAI17" s="2538"/>
      <c r="GAJ17" s="2538"/>
      <c r="GAK17" s="2538"/>
      <c r="GAL17" s="2538"/>
      <c r="GAM17" s="2538"/>
      <c r="GAN17" s="2538"/>
      <c r="GAO17" s="2538"/>
      <c r="GAP17" s="2538"/>
      <c r="GAQ17" s="2538"/>
      <c r="GAR17" s="2538"/>
      <c r="GAS17" s="2538"/>
      <c r="GAT17" s="2538"/>
      <c r="GAU17" s="2538"/>
      <c r="GAV17" s="2538"/>
      <c r="GAW17" s="2538"/>
      <c r="GAX17" s="2538"/>
      <c r="GAY17" s="2538"/>
      <c r="GAZ17" s="2538"/>
      <c r="GBA17" s="2538"/>
      <c r="GBB17" s="2538"/>
      <c r="GBC17" s="2538"/>
      <c r="GBD17" s="2538"/>
      <c r="GBE17" s="2538"/>
      <c r="GBF17" s="2538"/>
      <c r="GBG17" s="2538"/>
      <c r="GBH17" s="2538"/>
      <c r="GBI17" s="2538"/>
      <c r="GBJ17" s="2538"/>
      <c r="GBK17" s="2538"/>
      <c r="GBL17" s="2538"/>
      <c r="GBM17" s="2538"/>
      <c r="GBN17" s="2538"/>
      <c r="GBO17" s="2538"/>
      <c r="GBP17" s="2538"/>
      <c r="GBQ17" s="2538"/>
      <c r="GBR17" s="2538"/>
      <c r="GBS17" s="2538"/>
      <c r="GBT17" s="2538"/>
      <c r="GBU17" s="2538"/>
      <c r="GBV17" s="2538"/>
      <c r="GBW17" s="2538"/>
      <c r="GBX17" s="2538"/>
      <c r="GBY17" s="2538"/>
      <c r="GBZ17" s="2538"/>
      <c r="GCA17" s="2538"/>
      <c r="GCB17" s="2538"/>
      <c r="GCC17" s="2538"/>
      <c r="GCD17" s="2538"/>
      <c r="GCE17" s="2538"/>
      <c r="GCF17" s="2538"/>
      <c r="GCG17" s="2538"/>
      <c r="GCH17" s="2538"/>
      <c r="GCI17" s="2538"/>
      <c r="GCJ17" s="2538"/>
      <c r="GCK17" s="2538"/>
      <c r="GCL17" s="2538"/>
      <c r="GCM17" s="2538"/>
      <c r="GCN17" s="2538"/>
      <c r="GCO17" s="2538"/>
      <c r="GCP17" s="2538"/>
      <c r="GCQ17" s="2538"/>
      <c r="GCR17" s="2538"/>
      <c r="GCS17" s="2538"/>
      <c r="GCT17" s="2538"/>
      <c r="GCU17" s="2538"/>
      <c r="GCV17" s="2538"/>
      <c r="GCW17" s="2538"/>
      <c r="GCX17" s="2538"/>
      <c r="GCY17" s="2538"/>
      <c r="GCZ17" s="2538"/>
      <c r="GDA17" s="2538"/>
      <c r="GDB17" s="2538"/>
      <c r="GDC17" s="2538"/>
      <c r="GDD17" s="2538"/>
      <c r="GDE17" s="2538"/>
      <c r="GDF17" s="2538"/>
      <c r="GDG17" s="2538"/>
      <c r="GDH17" s="2538"/>
      <c r="GDI17" s="2538"/>
      <c r="GDJ17" s="2538"/>
      <c r="GDK17" s="2538"/>
      <c r="GDL17" s="2538"/>
      <c r="GDM17" s="2538"/>
      <c r="GDN17" s="2538"/>
      <c r="GDO17" s="2538"/>
      <c r="GDP17" s="2538"/>
      <c r="GDQ17" s="2538"/>
      <c r="GDR17" s="2538"/>
      <c r="GDS17" s="2538"/>
      <c r="GDT17" s="2538"/>
      <c r="GDU17" s="2538"/>
      <c r="GDV17" s="2538"/>
      <c r="GDW17" s="2538"/>
      <c r="GDX17" s="2538"/>
      <c r="GDY17" s="2538"/>
      <c r="GDZ17" s="2538"/>
      <c r="GEA17" s="2538"/>
      <c r="GEB17" s="2538"/>
      <c r="GEC17" s="2538"/>
      <c r="GED17" s="2538"/>
      <c r="GEE17" s="2538"/>
      <c r="GEF17" s="2538"/>
      <c r="GEG17" s="2538"/>
      <c r="GEH17" s="2538"/>
      <c r="GEI17" s="2538"/>
      <c r="GEJ17" s="2538"/>
      <c r="GEK17" s="2538"/>
      <c r="GEL17" s="2538"/>
      <c r="GEM17" s="2538"/>
      <c r="GEN17" s="2538"/>
      <c r="GEO17" s="2538"/>
      <c r="GEP17" s="2538"/>
      <c r="GEQ17" s="2538"/>
      <c r="GER17" s="2538"/>
      <c r="GES17" s="2538"/>
      <c r="GET17" s="2538"/>
      <c r="GEU17" s="2538"/>
      <c r="GEV17" s="2538"/>
      <c r="GEW17" s="2538"/>
      <c r="GEX17" s="2538"/>
      <c r="GEY17" s="2538"/>
      <c r="GEZ17" s="2538"/>
      <c r="GFA17" s="2538"/>
      <c r="GFB17" s="2538"/>
      <c r="GFC17" s="2538"/>
      <c r="GFD17" s="2538"/>
      <c r="GFE17" s="2538"/>
      <c r="GFF17" s="2538"/>
      <c r="GFG17" s="2538"/>
      <c r="GFH17" s="2538"/>
      <c r="GFI17" s="2538"/>
      <c r="GFJ17" s="2538"/>
      <c r="GFK17" s="2538"/>
      <c r="GFL17" s="2538"/>
      <c r="GFM17" s="2538"/>
      <c r="GFN17" s="2538"/>
      <c r="GFO17" s="2538"/>
      <c r="GFP17" s="2538"/>
      <c r="GFQ17" s="2538"/>
      <c r="GFR17" s="2538"/>
      <c r="GFS17" s="2538"/>
      <c r="GFT17" s="2538"/>
      <c r="GFU17" s="2538"/>
      <c r="GFV17" s="2538"/>
      <c r="GFW17" s="2538"/>
      <c r="GFX17" s="2538"/>
      <c r="GFY17" s="2538"/>
      <c r="GFZ17" s="2538"/>
      <c r="GGA17" s="2538"/>
      <c r="GGB17" s="2538"/>
      <c r="GGC17" s="2538"/>
      <c r="GGD17" s="2538"/>
      <c r="GGE17" s="2538"/>
      <c r="GGF17" s="2538"/>
      <c r="GGG17" s="2538"/>
      <c r="GGH17" s="2538"/>
      <c r="GGI17" s="2538"/>
      <c r="GGJ17" s="2538"/>
      <c r="GGK17" s="2538"/>
      <c r="GGL17" s="2538"/>
      <c r="GGM17" s="2538"/>
      <c r="GGN17" s="2538"/>
      <c r="GGO17" s="2538"/>
      <c r="GGP17" s="2538"/>
      <c r="GGQ17" s="2538"/>
      <c r="GGR17" s="2538"/>
      <c r="GGS17" s="2538"/>
      <c r="GGT17" s="2538"/>
      <c r="GGU17" s="2538"/>
      <c r="GGV17" s="2538"/>
      <c r="GGW17" s="2538"/>
      <c r="GGX17" s="2538"/>
      <c r="GGY17" s="2538"/>
      <c r="GGZ17" s="2538"/>
      <c r="GHA17" s="2538"/>
      <c r="GHB17" s="2538"/>
      <c r="GHC17" s="2538"/>
      <c r="GHD17" s="2538"/>
      <c r="GHE17" s="2538"/>
      <c r="GHF17" s="2538"/>
      <c r="GHG17" s="2538"/>
      <c r="GHH17" s="2538"/>
      <c r="GHI17" s="2538"/>
      <c r="GHJ17" s="2538"/>
      <c r="GHK17" s="2538"/>
      <c r="GHL17" s="2538"/>
      <c r="GHM17" s="2538"/>
      <c r="GHN17" s="2538"/>
      <c r="GHO17" s="2538"/>
      <c r="GHP17" s="2538"/>
      <c r="GHQ17" s="2538"/>
      <c r="GHR17" s="2538"/>
      <c r="GHS17" s="2538"/>
      <c r="GHT17" s="2538"/>
      <c r="GHU17" s="2538"/>
      <c r="GHV17" s="2538"/>
      <c r="GHW17" s="2538"/>
      <c r="GHX17" s="2538"/>
      <c r="GHY17" s="2538"/>
      <c r="GHZ17" s="2538"/>
      <c r="GIA17" s="2538"/>
      <c r="GIB17" s="2538"/>
      <c r="GIC17" s="2538"/>
      <c r="GID17" s="2538"/>
      <c r="GIE17" s="2538"/>
      <c r="GIF17" s="2538"/>
      <c r="GIG17" s="2538"/>
      <c r="GIH17" s="2538"/>
      <c r="GII17" s="2538"/>
      <c r="GIJ17" s="2538"/>
      <c r="GIK17" s="2538"/>
      <c r="GIL17" s="2538"/>
      <c r="GIM17" s="2538"/>
      <c r="GIN17" s="2538"/>
      <c r="GIO17" s="2538"/>
      <c r="GIP17" s="2538"/>
      <c r="GIQ17" s="2538"/>
      <c r="GIR17" s="2538"/>
      <c r="GIS17" s="2538"/>
      <c r="GIT17" s="2538"/>
      <c r="GIU17" s="2538"/>
      <c r="GIV17" s="2538"/>
      <c r="GIW17" s="2538"/>
      <c r="GIX17" s="2538"/>
      <c r="GIY17" s="2538"/>
      <c r="GIZ17" s="2538"/>
      <c r="GJA17" s="2538"/>
      <c r="GJB17" s="2538"/>
      <c r="GJC17" s="2538"/>
      <c r="GJD17" s="2538"/>
      <c r="GJE17" s="2538"/>
      <c r="GJF17" s="2538"/>
      <c r="GJG17" s="2538"/>
      <c r="GJH17" s="2538"/>
      <c r="GJI17" s="2538"/>
      <c r="GJJ17" s="2538"/>
      <c r="GJK17" s="2538"/>
      <c r="GJL17" s="2538"/>
      <c r="GJM17" s="2538"/>
      <c r="GJN17" s="2538"/>
      <c r="GJO17" s="2538"/>
      <c r="GJP17" s="2538"/>
      <c r="GJQ17" s="2538"/>
      <c r="GJR17" s="2538"/>
      <c r="GJS17" s="2538"/>
      <c r="GJT17" s="2538"/>
      <c r="GJU17" s="2538"/>
      <c r="GJV17" s="2538"/>
      <c r="GJW17" s="2538"/>
      <c r="GJX17" s="2538"/>
      <c r="GJY17" s="2538"/>
      <c r="GJZ17" s="2538"/>
      <c r="GKA17" s="2538"/>
      <c r="GKB17" s="2538"/>
      <c r="GKC17" s="2538"/>
      <c r="GKD17" s="2538"/>
      <c r="GKE17" s="2538"/>
      <c r="GKF17" s="2538"/>
      <c r="GKG17" s="2538"/>
      <c r="GKH17" s="2538"/>
      <c r="GKI17" s="2538"/>
      <c r="GKJ17" s="2538"/>
      <c r="GKK17" s="2538"/>
      <c r="GKL17" s="2538"/>
      <c r="GKM17" s="2538"/>
      <c r="GKN17" s="2538"/>
      <c r="GKO17" s="2538"/>
      <c r="GKP17" s="2538"/>
      <c r="GKQ17" s="2538"/>
      <c r="GKR17" s="2538"/>
      <c r="GKS17" s="2538"/>
      <c r="GKT17" s="2538"/>
      <c r="GKU17" s="2538"/>
      <c r="GKV17" s="2538"/>
      <c r="GKW17" s="2538"/>
      <c r="GKX17" s="2538"/>
      <c r="GKY17" s="2538"/>
      <c r="GKZ17" s="2538"/>
      <c r="GLA17" s="2538"/>
      <c r="GLB17" s="2538"/>
      <c r="GLC17" s="2538"/>
      <c r="GLD17" s="2538"/>
      <c r="GLE17" s="2538"/>
      <c r="GLF17" s="2538"/>
      <c r="GLG17" s="2538"/>
      <c r="GLH17" s="2538"/>
      <c r="GLI17" s="2538"/>
      <c r="GLJ17" s="2538"/>
      <c r="GLK17" s="2538"/>
      <c r="GLL17" s="2538"/>
      <c r="GLM17" s="2538"/>
      <c r="GLN17" s="2538"/>
      <c r="GLO17" s="2538"/>
      <c r="GLP17" s="2538"/>
      <c r="GLQ17" s="2538"/>
      <c r="GLR17" s="2538"/>
      <c r="GLS17" s="2538"/>
      <c r="GLT17" s="2538"/>
      <c r="GLU17" s="2538"/>
      <c r="GLV17" s="2538"/>
      <c r="GLW17" s="2538"/>
      <c r="GLX17" s="2538"/>
      <c r="GLY17" s="2538"/>
      <c r="GLZ17" s="2538"/>
      <c r="GMA17" s="2538"/>
      <c r="GMB17" s="2538"/>
      <c r="GMC17" s="2538"/>
      <c r="GMD17" s="2538"/>
      <c r="GME17" s="2538"/>
      <c r="GMF17" s="2538"/>
      <c r="GMG17" s="2538"/>
      <c r="GMH17" s="2538"/>
      <c r="GMI17" s="2538"/>
      <c r="GMJ17" s="2538"/>
      <c r="GMK17" s="2538"/>
      <c r="GML17" s="2538"/>
      <c r="GMM17" s="2538"/>
      <c r="GMN17" s="2538"/>
      <c r="GMO17" s="2538"/>
      <c r="GMP17" s="2538"/>
      <c r="GMQ17" s="2538"/>
      <c r="GMR17" s="2538"/>
      <c r="GMS17" s="2538"/>
      <c r="GMT17" s="2538"/>
      <c r="GMU17" s="2538"/>
      <c r="GMV17" s="2538"/>
      <c r="GMW17" s="2538"/>
      <c r="GMX17" s="2538"/>
      <c r="GMY17" s="2538"/>
      <c r="GMZ17" s="2538"/>
      <c r="GNA17" s="2538"/>
      <c r="GNB17" s="2538"/>
      <c r="GNC17" s="2538"/>
      <c r="GND17" s="2538"/>
      <c r="GNE17" s="2538"/>
      <c r="GNF17" s="2538"/>
      <c r="GNG17" s="2538"/>
      <c r="GNH17" s="2538"/>
      <c r="GNI17" s="2538"/>
      <c r="GNJ17" s="2538"/>
      <c r="GNK17" s="2538"/>
      <c r="GNL17" s="2538"/>
      <c r="GNM17" s="2538"/>
      <c r="GNN17" s="2538"/>
      <c r="GNO17" s="2538"/>
      <c r="GNP17" s="2538"/>
      <c r="GNQ17" s="2538"/>
      <c r="GNR17" s="2538"/>
      <c r="GNS17" s="2538"/>
      <c r="GNT17" s="2538"/>
      <c r="GNU17" s="2538"/>
      <c r="GNV17" s="2538"/>
      <c r="GNW17" s="2538"/>
      <c r="GNX17" s="2538"/>
      <c r="GNY17" s="2538"/>
      <c r="GNZ17" s="2538"/>
      <c r="GOA17" s="2538"/>
      <c r="GOB17" s="2538"/>
      <c r="GOC17" s="2538"/>
      <c r="GOD17" s="2538"/>
      <c r="GOE17" s="2538"/>
      <c r="GOF17" s="2538"/>
      <c r="GOG17" s="2538"/>
      <c r="GOH17" s="2538"/>
      <c r="GOI17" s="2538"/>
      <c r="GOJ17" s="2538"/>
      <c r="GOK17" s="2538"/>
      <c r="GOL17" s="2538"/>
      <c r="GOM17" s="2538"/>
      <c r="GON17" s="2538"/>
      <c r="GOO17" s="2538"/>
      <c r="GOP17" s="2538"/>
      <c r="GOQ17" s="2538"/>
      <c r="GOR17" s="2538"/>
      <c r="GOS17" s="2538"/>
      <c r="GOT17" s="2538"/>
      <c r="GOU17" s="2538"/>
      <c r="GOV17" s="2538"/>
      <c r="GOW17" s="2538"/>
      <c r="GOX17" s="2538"/>
      <c r="GOY17" s="2538"/>
      <c r="GOZ17" s="2538"/>
      <c r="GPA17" s="2538"/>
      <c r="GPB17" s="2538"/>
      <c r="GPC17" s="2538"/>
      <c r="GPD17" s="2538"/>
      <c r="GPE17" s="2538"/>
      <c r="GPF17" s="2538"/>
      <c r="GPG17" s="2538"/>
      <c r="GPH17" s="2538"/>
      <c r="GPI17" s="2538"/>
      <c r="GPJ17" s="2538"/>
      <c r="GPK17" s="2538"/>
      <c r="GPL17" s="2538"/>
      <c r="GPM17" s="2538"/>
      <c r="GPN17" s="2538"/>
      <c r="GPO17" s="2538"/>
      <c r="GPP17" s="2538"/>
      <c r="GPQ17" s="2538"/>
      <c r="GPR17" s="2538"/>
      <c r="GPS17" s="2538"/>
      <c r="GPT17" s="2538"/>
      <c r="GPU17" s="2538"/>
      <c r="GPV17" s="2538"/>
      <c r="GPW17" s="2538"/>
      <c r="GPX17" s="2538"/>
      <c r="GPY17" s="2538"/>
      <c r="GPZ17" s="2538"/>
      <c r="GQA17" s="2538"/>
      <c r="GQB17" s="2538"/>
      <c r="GQC17" s="2538"/>
      <c r="GQD17" s="2538"/>
      <c r="GQE17" s="2538"/>
      <c r="GQF17" s="2538"/>
      <c r="GQG17" s="2538"/>
      <c r="GQH17" s="2538"/>
      <c r="GQI17" s="2538"/>
      <c r="GQJ17" s="2538"/>
      <c r="GQK17" s="2538"/>
      <c r="GQL17" s="2538"/>
      <c r="GQM17" s="2538"/>
      <c r="GQN17" s="2538"/>
      <c r="GQO17" s="2538"/>
      <c r="GQP17" s="2538"/>
      <c r="GQQ17" s="2538"/>
      <c r="GQR17" s="2538"/>
      <c r="GQS17" s="2538"/>
      <c r="GQT17" s="2538"/>
      <c r="GQU17" s="2538"/>
      <c r="GQV17" s="2538"/>
      <c r="GQW17" s="2538"/>
      <c r="GQX17" s="2538"/>
      <c r="GQY17" s="2538"/>
      <c r="GQZ17" s="2538"/>
      <c r="GRA17" s="2538"/>
      <c r="GRB17" s="2538"/>
      <c r="GRC17" s="2538"/>
      <c r="GRD17" s="2538"/>
      <c r="GRE17" s="2538"/>
      <c r="GRF17" s="2538"/>
      <c r="GRG17" s="2538"/>
      <c r="GRH17" s="2538"/>
      <c r="GRI17" s="2538"/>
      <c r="GRJ17" s="2538"/>
      <c r="GRK17" s="2538"/>
      <c r="GRL17" s="2538"/>
      <c r="GRM17" s="2538"/>
      <c r="GRN17" s="2538"/>
      <c r="GRO17" s="2538"/>
      <c r="GRP17" s="2538"/>
      <c r="GRQ17" s="2538"/>
      <c r="GRR17" s="2538"/>
      <c r="GRS17" s="2538"/>
      <c r="GRT17" s="2538"/>
      <c r="GRU17" s="2538"/>
      <c r="GRV17" s="2538"/>
      <c r="GRW17" s="2538"/>
      <c r="GRX17" s="2538"/>
      <c r="GRY17" s="2538"/>
      <c r="GRZ17" s="2538"/>
      <c r="GSA17" s="2538"/>
      <c r="GSB17" s="2538"/>
      <c r="GSC17" s="2538"/>
      <c r="GSD17" s="2538"/>
      <c r="GSE17" s="2538"/>
      <c r="GSF17" s="2538"/>
      <c r="GSG17" s="2538"/>
      <c r="GSH17" s="2538"/>
      <c r="GSI17" s="2538"/>
      <c r="GSJ17" s="2538"/>
      <c r="GSK17" s="2538"/>
      <c r="GSL17" s="2538"/>
      <c r="GSM17" s="2538"/>
      <c r="GSN17" s="2538"/>
      <c r="GSO17" s="2538"/>
      <c r="GSP17" s="2538"/>
      <c r="GSQ17" s="2538"/>
      <c r="GSR17" s="2538"/>
      <c r="GSS17" s="2538"/>
      <c r="GST17" s="2538"/>
      <c r="GSU17" s="2538"/>
      <c r="GSV17" s="2538"/>
      <c r="GSW17" s="2538"/>
      <c r="GSX17" s="2538"/>
      <c r="GSY17" s="2538"/>
      <c r="GSZ17" s="2538"/>
      <c r="GTA17" s="2538"/>
      <c r="GTB17" s="2538"/>
      <c r="GTC17" s="2538"/>
      <c r="GTD17" s="2538"/>
      <c r="GTE17" s="2538"/>
      <c r="GTF17" s="2538"/>
      <c r="GTG17" s="2538"/>
      <c r="GTH17" s="2538"/>
      <c r="GTI17" s="2538"/>
      <c r="GTJ17" s="2538"/>
      <c r="GTK17" s="2538"/>
      <c r="GTL17" s="2538"/>
      <c r="GTM17" s="2538"/>
      <c r="GTN17" s="2538"/>
      <c r="GTO17" s="2538"/>
      <c r="GTP17" s="2538"/>
      <c r="GTQ17" s="2538"/>
      <c r="GTR17" s="2538"/>
      <c r="GTS17" s="2538"/>
      <c r="GTT17" s="2538"/>
      <c r="GTU17" s="2538"/>
      <c r="GTV17" s="2538"/>
      <c r="GTW17" s="2538"/>
      <c r="GTX17" s="2538"/>
      <c r="GTY17" s="2538"/>
      <c r="GTZ17" s="2538"/>
      <c r="GUA17" s="2538"/>
      <c r="GUB17" s="2538"/>
      <c r="GUC17" s="2538"/>
      <c r="GUD17" s="2538"/>
      <c r="GUE17" s="2538"/>
      <c r="GUF17" s="2538"/>
      <c r="GUG17" s="2538"/>
      <c r="GUH17" s="2538"/>
      <c r="GUI17" s="2538"/>
      <c r="GUJ17" s="2538"/>
      <c r="GUK17" s="2538"/>
      <c r="GUL17" s="2538"/>
      <c r="GUM17" s="2538"/>
      <c r="GUN17" s="2538"/>
      <c r="GUO17" s="2538"/>
      <c r="GUP17" s="2538"/>
      <c r="GUQ17" s="2538"/>
      <c r="GUR17" s="2538"/>
      <c r="GUS17" s="2538"/>
      <c r="GUT17" s="2538"/>
      <c r="GUU17" s="2538"/>
      <c r="GUV17" s="2538"/>
      <c r="GUW17" s="2538"/>
      <c r="GUX17" s="2538"/>
      <c r="GUY17" s="2538"/>
      <c r="GUZ17" s="2538"/>
      <c r="GVA17" s="2538"/>
      <c r="GVB17" s="2538"/>
      <c r="GVC17" s="2538"/>
      <c r="GVD17" s="2538"/>
      <c r="GVE17" s="2538"/>
      <c r="GVF17" s="2538"/>
      <c r="GVG17" s="2538"/>
      <c r="GVH17" s="2538"/>
      <c r="GVI17" s="2538"/>
      <c r="GVJ17" s="2538"/>
      <c r="GVK17" s="2538"/>
      <c r="GVL17" s="2538"/>
      <c r="GVM17" s="2538"/>
      <c r="GVN17" s="2538"/>
      <c r="GVO17" s="2538"/>
      <c r="GVP17" s="2538"/>
      <c r="GVQ17" s="2538"/>
      <c r="GVR17" s="2538"/>
      <c r="GVS17" s="2538"/>
      <c r="GVT17" s="2538"/>
      <c r="GVU17" s="2538"/>
      <c r="GVV17" s="2538"/>
      <c r="GVW17" s="2538"/>
      <c r="GVX17" s="2538"/>
      <c r="GVY17" s="2538"/>
      <c r="GVZ17" s="2538"/>
      <c r="GWA17" s="2538"/>
      <c r="GWB17" s="2538"/>
      <c r="GWC17" s="2538"/>
      <c r="GWD17" s="2538"/>
      <c r="GWE17" s="2538"/>
      <c r="GWF17" s="2538"/>
      <c r="GWG17" s="2538"/>
      <c r="GWH17" s="2538"/>
      <c r="GWI17" s="2538"/>
      <c r="GWJ17" s="2538"/>
      <c r="GWK17" s="2538"/>
      <c r="GWL17" s="2538"/>
      <c r="GWM17" s="2538"/>
      <c r="GWN17" s="2538"/>
      <c r="GWO17" s="2538"/>
      <c r="GWP17" s="2538"/>
      <c r="GWQ17" s="2538"/>
      <c r="GWR17" s="2538"/>
      <c r="GWS17" s="2538"/>
      <c r="GWT17" s="2538"/>
      <c r="GWU17" s="2538"/>
      <c r="GWV17" s="2538"/>
      <c r="GWW17" s="2538"/>
      <c r="GWX17" s="2538"/>
      <c r="GWY17" s="2538"/>
      <c r="GWZ17" s="2538"/>
      <c r="GXA17" s="2538"/>
      <c r="GXB17" s="2538"/>
      <c r="GXC17" s="2538"/>
      <c r="GXD17" s="2538"/>
      <c r="GXE17" s="2538"/>
      <c r="GXF17" s="2538"/>
      <c r="GXG17" s="2538"/>
      <c r="GXH17" s="2538"/>
      <c r="GXI17" s="2538"/>
      <c r="GXJ17" s="2538"/>
      <c r="GXK17" s="2538"/>
      <c r="GXL17" s="2538"/>
      <c r="GXM17" s="2538"/>
      <c r="GXN17" s="2538"/>
      <c r="GXO17" s="2538"/>
      <c r="GXP17" s="2538"/>
      <c r="GXQ17" s="2538"/>
      <c r="GXR17" s="2538"/>
      <c r="GXS17" s="2538"/>
      <c r="GXT17" s="2538"/>
      <c r="GXU17" s="2538"/>
      <c r="GXV17" s="2538"/>
      <c r="GXW17" s="2538"/>
      <c r="GXX17" s="2538"/>
      <c r="GXY17" s="2538"/>
      <c r="GXZ17" s="2538"/>
      <c r="GYA17" s="2538"/>
      <c r="GYB17" s="2538"/>
      <c r="GYC17" s="2538"/>
      <c r="GYD17" s="2538"/>
      <c r="GYE17" s="2538"/>
      <c r="GYF17" s="2538"/>
      <c r="GYG17" s="2538"/>
      <c r="GYH17" s="2538"/>
      <c r="GYI17" s="2538"/>
      <c r="GYJ17" s="2538"/>
      <c r="GYK17" s="2538"/>
      <c r="GYL17" s="2538"/>
      <c r="GYM17" s="2538"/>
      <c r="GYN17" s="2538"/>
      <c r="GYO17" s="2538"/>
      <c r="GYP17" s="2538"/>
      <c r="GYQ17" s="2538"/>
      <c r="GYR17" s="2538"/>
      <c r="GYS17" s="2538"/>
      <c r="GYT17" s="2538"/>
      <c r="GYU17" s="2538"/>
      <c r="GYV17" s="2538"/>
      <c r="GYW17" s="2538"/>
      <c r="GYX17" s="2538"/>
      <c r="GYY17" s="2538"/>
      <c r="GYZ17" s="2538"/>
      <c r="GZA17" s="2538"/>
      <c r="GZB17" s="2538"/>
      <c r="GZC17" s="2538"/>
      <c r="GZD17" s="2538"/>
      <c r="GZE17" s="2538"/>
      <c r="GZF17" s="2538"/>
      <c r="GZG17" s="2538"/>
      <c r="GZH17" s="2538"/>
      <c r="GZI17" s="2538"/>
      <c r="GZJ17" s="2538"/>
      <c r="GZK17" s="2538"/>
      <c r="GZL17" s="2538"/>
      <c r="GZM17" s="2538"/>
      <c r="GZN17" s="2538"/>
      <c r="GZO17" s="2538"/>
      <c r="GZP17" s="2538"/>
      <c r="GZQ17" s="2538"/>
      <c r="GZR17" s="2538"/>
      <c r="GZS17" s="2538"/>
      <c r="GZT17" s="2538"/>
      <c r="GZU17" s="2538"/>
      <c r="GZV17" s="2538"/>
      <c r="GZW17" s="2538"/>
      <c r="GZX17" s="2538"/>
      <c r="GZY17" s="2538"/>
      <c r="GZZ17" s="2538"/>
      <c r="HAA17" s="2538"/>
      <c r="HAB17" s="2538"/>
      <c r="HAC17" s="2538"/>
      <c r="HAD17" s="2538"/>
      <c r="HAE17" s="2538"/>
      <c r="HAF17" s="2538"/>
      <c r="HAG17" s="2538"/>
      <c r="HAH17" s="2538"/>
      <c r="HAI17" s="2538"/>
      <c r="HAJ17" s="2538"/>
      <c r="HAK17" s="2538"/>
      <c r="HAL17" s="2538"/>
      <c r="HAM17" s="2538"/>
      <c r="HAN17" s="2538"/>
      <c r="HAO17" s="2538"/>
      <c r="HAP17" s="2538"/>
      <c r="HAQ17" s="2538"/>
      <c r="HAR17" s="2538"/>
      <c r="HAS17" s="2538"/>
      <c r="HAT17" s="2538"/>
      <c r="HAU17" s="2538"/>
      <c r="HAV17" s="2538"/>
      <c r="HAW17" s="2538"/>
      <c r="HAX17" s="2538"/>
      <c r="HAY17" s="2538"/>
      <c r="HAZ17" s="2538"/>
      <c r="HBA17" s="2538"/>
      <c r="HBB17" s="2538"/>
      <c r="HBC17" s="2538"/>
      <c r="HBD17" s="2538"/>
      <c r="HBE17" s="2538"/>
      <c r="HBF17" s="2538"/>
      <c r="HBG17" s="2538"/>
      <c r="HBH17" s="2538"/>
      <c r="HBI17" s="2538"/>
      <c r="HBJ17" s="2538"/>
      <c r="HBK17" s="2538"/>
      <c r="HBL17" s="2538"/>
      <c r="HBM17" s="2538"/>
      <c r="HBN17" s="2538"/>
      <c r="HBO17" s="2538"/>
      <c r="HBP17" s="2538"/>
      <c r="HBQ17" s="2538"/>
      <c r="HBR17" s="2538"/>
      <c r="HBS17" s="2538"/>
      <c r="HBT17" s="2538"/>
      <c r="HBU17" s="2538"/>
      <c r="HBV17" s="2538"/>
      <c r="HBW17" s="2538"/>
      <c r="HBX17" s="2538"/>
      <c r="HBY17" s="2538"/>
      <c r="HBZ17" s="2538"/>
      <c r="HCA17" s="2538"/>
      <c r="HCB17" s="2538"/>
      <c r="HCC17" s="2538"/>
      <c r="HCD17" s="2538"/>
      <c r="HCE17" s="2538"/>
      <c r="HCF17" s="2538"/>
      <c r="HCG17" s="2538"/>
      <c r="HCH17" s="2538"/>
      <c r="HCI17" s="2538"/>
      <c r="HCJ17" s="2538"/>
      <c r="HCK17" s="2538"/>
      <c r="HCL17" s="2538"/>
      <c r="HCM17" s="2538"/>
      <c r="HCN17" s="2538"/>
      <c r="HCO17" s="2538"/>
      <c r="HCP17" s="2538"/>
      <c r="HCQ17" s="2538"/>
      <c r="HCR17" s="2538"/>
      <c r="HCS17" s="2538"/>
      <c r="HCT17" s="2538"/>
      <c r="HCU17" s="2538"/>
      <c r="HCV17" s="2538"/>
      <c r="HCW17" s="2538"/>
      <c r="HCX17" s="2538"/>
      <c r="HCY17" s="2538"/>
      <c r="HCZ17" s="2538"/>
      <c r="HDA17" s="2538"/>
      <c r="HDB17" s="2538"/>
      <c r="HDC17" s="2538"/>
      <c r="HDD17" s="2538"/>
      <c r="HDE17" s="2538"/>
      <c r="HDF17" s="2538"/>
      <c r="HDG17" s="2538"/>
      <c r="HDH17" s="2538"/>
      <c r="HDI17" s="2538"/>
      <c r="HDJ17" s="2538"/>
      <c r="HDK17" s="2538"/>
      <c r="HDL17" s="2538"/>
      <c r="HDM17" s="2538"/>
      <c r="HDN17" s="2538"/>
      <c r="HDO17" s="2538"/>
      <c r="HDP17" s="2538"/>
      <c r="HDQ17" s="2538"/>
      <c r="HDR17" s="2538"/>
      <c r="HDS17" s="2538"/>
      <c r="HDT17" s="2538"/>
      <c r="HDU17" s="2538"/>
      <c r="HDV17" s="2538"/>
      <c r="HDW17" s="2538"/>
      <c r="HDX17" s="2538"/>
      <c r="HDY17" s="2538"/>
      <c r="HDZ17" s="2538"/>
      <c r="HEA17" s="2538"/>
      <c r="HEB17" s="2538"/>
      <c r="HEC17" s="2538"/>
      <c r="HED17" s="2538"/>
      <c r="HEE17" s="2538"/>
      <c r="HEF17" s="2538"/>
      <c r="HEG17" s="2538"/>
      <c r="HEH17" s="2538"/>
      <c r="HEI17" s="2538"/>
      <c r="HEJ17" s="2538"/>
      <c r="HEK17" s="2538"/>
      <c r="HEL17" s="2538"/>
      <c r="HEM17" s="2538"/>
      <c r="HEN17" s="2538"/>
      <c r="HEO17" s="2538"/>
      <c r="HEP17" s="2538"/>
      <c r="HEQ17" s="2538"/>
      <c r="HER17" s="2538"/>
      <c r="HES17" s="2538"/>
      <c r="HET17" s="2538"/>
      <c r="HEU17" s="2538"/>
      <c r="HEV17" s="2538"/>
      <c r="HEW17" s="2538"/>
      <c r="HEX17" s="2538"/>
      <c r="HEY17" s="2538"/>
      <c r="HEZ17" s="2538"/>
      <c r="HFA17" s="2538"/>
      <c r="HFB17" s="2538"/>
      <c r="HFC17" s="2538"/>
      <c r="HFD17" s="2538"/>
      <c r="HFE17" s="2538"/>
      <c r="HFF17" s="2538"/>
      <c r="HFG17" s="2538"/>
      <c r="HFH17" s="2538"/>
      <c r="HFI17" s="2538"/>
      <c r="HFJ17" s="2538"/>
      <c r="HFK17" s="2538"/>
      <c r="HFL17" s="2538"/>
      <c r="HFM17" s="2538"/>
      <c r="HFN17" s="2538"/>
      <c r="HFO17" s="2538"/>
      <c r="HFP17" s="2538"/>
      <c r="HFQ17" s="2538"/>
      <c r="HFR17" s="2538"/>
      <c r="HFS17" s="2538"/>
      <c r="HFT17" s="2538"/>
      <c r="HFU17" s="2538"/>
      <c r="HFV17" s="2538"/>
      <c r="HFW17" s="2538"/>
      <c r="HFX17" s="2538"/>
      <c r="HFY17" s="2538"/>
      <c r="HFZ17" s="2538"/>
      <c r="HGA17" s="2538"/>
      <c r="HGB17" s="2538"/>
      <c r="HGC17" s="2538"/>
      <c r="HGD17" s="2538"/>
      <c r="HGE17" s="2538"/>
      <c r="HGF17" s="2538"/>
      <c r="HGG17" s="2538"/>
      <c r="HGH17" s="2538"/>
      <c r="HGI17" s="2538"/>
      <c r="HGJ17" s="2538"/>
      <c r="HGK17" s="2538"/>
      <c r="HGL17" s="2538"/>
      <c r="HGM17" s="2538"/>
      <c r="HGN17" s="2538"/>
      <c r="HGO17" s="2538"/>
      <c r="HGP17" s="2538"/>
      <c r="HGQ17" s="2538"/>
      <c r="HGR17" s="2538"/>
      <c r="HGS17" s="2538"/>
      <c r="HGT17" s="2538"/>
      <c r="HGU17" s="2538"/>
      <c r="HGV17" s="2538"/>
      <c r="HGW17" s="2538"/>
      <c r="HGX17" s="2538"/>
      <c r="HGY17" s="2538"/>
      <c r="HGZ17" s="2538"/>
      <c r="HHA17" s="2538"/>
      <c r="HHB17" s="2538"/>
      <c r="HHC17" s="2538"/>
      <c r="HHD17" s="2538"/>
      <c r="HHE17" s="2538"/>
      <c r="HHF17" s="2538"/>
      <c r="HHG17" s="2538"/>
      <c r="HHH17" s="2538"/>
      <c r="HHI17" s="2538"/>
      <c r="HHJ17" s="2538"/>
      <c r="HHK17" s="2538"/>
      <c r="HHL17" s="2538"/>
      <c r="HHM17" s="2538"/>
      <c r="HHN17" s="2538"/>
      <c r="HHO17" s="2538"/>
      <c r="HHP17" s="2538"/>
      <c r="HHQ17" s="2538"/>
      <c r="HHR17" s="2538"/>
      <c r="HHS17" s="2538"/>
      <c r="HHT17" s="2538"/>
      <c r="HHU17" s="2538"/>
      <c r="HHV17" s="2538"/>
      <c r="HHW17" s="2538"/>
      <c r="HHX17" s="2538"/>
      <c r="HHY17" s="2538"/>
      <c r="HHZ17" s="2538"/>
      <c r="HIA17" s="2538"/>
      <c r="HIB17" s="2538"/>
      <c r="HIC17" s="2538"/>
      <c r="HID17" s="2538"/>
      <c r="HIE17" s="2538"/>
      <c r="HIF17" s="2538"/>
      <c r="HIG17" s="2538"/>
      <c r="HIH17" s="2538"/>
      <c r="HII17" s="2538"/>
      <c r="HIJ17" s="2538"/>
      <c r="HIK17" s="2538"/>
      <c r="HIL17" s="2538"/>
      <c r="HIM17" s="2538"/>
      <c r="HIN17" s="2538"/>
      <c r="HIO17" s="2538"/>
      <c r="HIP17" s="2538"/>
      <c r="HIQ17" s="2538"/>
      <c r="HIR17" s="2538"/>
      <c r="HIS17" s="2538"/>
      <c r="HIT17" s="2538"/>
      <c r="HIU17" s="2538"/>
      <c r="HIV17" s="2538"/>
      <c r="HIW17" s="2538"/>
      <c r="HIX17" s="2538"/>
      <c r="HIY17" s="2538"/>
      <c r="HIZ17" s="2538"/>
      <c r="HJA17" s="2538"/>
      <c r="HJB17" s="2538"/>
      <c r="HJC17" s="2538"/>
      <c r="HJD17" s="2538"/>
      <c r="HJE17" s="2538"/>
      <c r="HJF17" s="2538"/>
      <c r="HJG17" s="2538"/>
      <c r="HJH17" s="2538"/>
      <c r="HJI17" s="2538"/>
      <c r="HJJ17" s="2538"/>
      <c r="HJK17" s="2538"/>
      <c r="HJL17" s="2538"/>
      <c r="HJM17" s="2538"/>
      <c r="HJN17" s="2538"/>
      <c r="HJO17" s="2538"/>
      <c r="HJP17" s="2538"/>
      <c r="HJQ17" s="2538"/>
      <c r="HJR17" s="2538"/>
      <c r="HJS17" s="2538"/>
      <c r="HJT17" s="2538"/>
      <c r="HJU17" s="2538"/>
      <c r="HJV17" s="2538"/>
      <c r="HJW17" s="2538"/>
      <c r="HJX17" s="2538"/>
      <c r="HJY17" s="2538"/>
      <c r="HJZ17" s="2538"/>
      <c r="HKA17" s="2538"/>
      <c r="HKB17" s="2538"/>
      <c r="HKC17" s="2538"/>
      <c r="HKD17" s="2538"/>
      <c r="HKE17" s="2538"/>
      <c r="HKF17" s="2538"/>
      <c r="HKG17" s="2538"/>
      <c r="HKH17" s="2538"/>
      <c r="HKI17" s="2538"/>
      <c r="HKJ17" s="2538"/>
      <c r="HKK17" s="2538"/>
      <c r="HKL17" s="2538"/>
      <c r="HKM17" s="2538"/>
      <c r="HKN17" s="2538"/>
      <c r="HKO17" s="2538"/>
      <c r="HKP17" s="2538"/>
      <c r="HKQ17" s="2538"/>
      <c r="HKR17" s="2538"/>
      <c r="HKS17" s="2538"/>
      <c r="HKT17" s="2538"/>
      <c r="HKU17" s="2538"/>
      <c r="HKV17" s="2538"/>
      <c r="HKW17" s="2538"/>
      <c r="HKX17" s="2538"/>
      <c r="HKY17" s="2538"/>
      <c r="HKZ17" s="2538"/>
      <c r="HLA17" s="2538"/>
      <c r="HLB17" s="2538"/>
      <c r="HLC17" s="2538"/>
      <c r="HLD17" s="2538"/>
      <c r="HLE17" s="2538"/>
      <c r="HLF17" s="2538"/>
      <c r="HLG17" s="2538"/>
      <c r="HLH17" s="2538"/>
      <c r="HLI17" s="2538"/>
      <c r="HLJ17" s="2538"/>
      <c r="HLK17" s="2538"/>
      <c r="HLL17" s="2538"/>
      <c r="HLM17" s="2538"/>
      <c r="HLN17" s="2538"/>
      <c r="HLO17" s="2538"/>
      <c r="HLP17" s="2538"/>
      <c r="HLQ17" s="2538"/>
      <c r="HLR17" s="2538"/>
      <c r="HLS17" s="2538"/>
      <c r="HLT17" s="2538"/>
      <c r="HLU17" s="2538"/>
      <c r="HLV17" s="2538"/>
      <c r="HLW17" s="2538"/>
      <c r="HLX17" s="2538"/>
      <c r="HLY17" s="2538"/>
      <c r="HLZ17" s="2538"/>
      <c r="HMA17" s="2538"/>
      <c r="HMB17" s="2538"/>
      <c r="HMC17" s="2538"/>
      <c r="HMD17" s="2538"/>
      <c r="HME17" s="2538"/>
      <c r="HMF17" s="2538"/>
      <c r="HMG17" s="2538"/>
      <c r="HMH17" s="2538"/>
      <c r="HMI17" s="2538"/>
      <c r="HMJ17" s="2538"/>
      <c r="HMK17" s="2538"/>
      <c r="HML17" s="2538"/>
      <c r="HMM17" s="2538"/>
      <c r="HMN17" s="2538"/>
      <c r="HMO17" s="2538"/>
      <c r="HMP17" s="2538"/>
      <c r="HMQ17" s="2538"/>
      <c r="HMR17" s="2538"/>
      <c r="HMS17" s="2538"/>
      <c r="HMT17" s="2538"/>
      <c r="HMU17" s="2538"/>
      <c r="HMV17" s="2538"/>
      <c r="HMW17" s="2538"/>
      <c r="HMX17" s="2538"/>
      <c r="HMY17" s="2538"/>
      <c r="HMZ17" s="2538"/>
      <c r="HNA17" s="2538"/>
      <c r="HNB17" s="2538"/>
      <c r="HNC17" s="2538"/>
      <c r="HND17" s="2538"/>
      <c r="HNE17" s="2538"/>
      <c r="HNF17" s="2538"/>
      <c r="HNG17" s="2538"/>
      <c r="HNH17" s="2538"/>
      <c r="HNI17" s="2538"/>
      <c r="HNJ17" s="2538"/>
      <c r="HNK17" s="2538"/>
      <c r="HNL17" s="2538"/>
      <c r="HNM17" s="2538"/>
      <c r="HNN17" s="2538"/>
      <c r="HNO17" s="2538"/>
      <c r="HNP17" s="2538"/>
      <c r="HNQ17" s="2538"/>
      <c r="HNR17" s="2538"/>
      <c r="HNS17" s="2538"/>
      <c r="HNT17" s="2538"/>
      <c r="HNU17" s="2538"/>
      <c r="HNV17" s="2538"/>
      <c r="HNW17" s="2538"/>
      <c r="HNX17" s="2538"/>
      <c r="HNY17" s="2538"/>
      <c r="HNZ17" s="2538"/>
      <c r="HOA17" s="2538"/>
      <c r="HOB17" s="2538"/>
      <c r="HOC17" s="2538"/>
      <c r="HOD17" s="2538"/>
      <c r="HOE17" s="2538"/>
      <c r="HOF17" s="2538"/>
      <c r="HOG17" s="2538"/>
      <c r="HOH17" s="2538"/>
      <c r="HOI17" s="2538"/>
      <c r="HOJ17" s="2538"/>
      <c r="HOK17" s="2538"/>
      <c r="HOL17" s="2538"/>
      <c r="HOM17" s="2538"/>
      <c r="HON17" s="2538"/>
      <c r="HOO17" s="2538"/>
      <c r="HOP17" s="2538"/>
      <c r="HOQ17" s="2538"/>
      <c r="HOR17" s="2538"/>
      <c r="HOS17" s="2538"/>
      <c r="HOT17" s="2538"/>
      <c r="HOU17" s="2538"/>
      <c r="HOV17" s="2538"/>
      <c r="HOW17" s="2538"/>
      <c r="HOX17" s="2538"/>
      <c r="HOY17" s="2538"/>
      <c r="HOZ17" s="2538"/>
      <c r="HPA17" s="2538"/>
      <c r="HPB17" s="2538"/>
      <c r="HPC17" s="2538"/>
      <c r="HPD17" s="2538"/>
      <c r="HPE17" s="2538"/>
      <c r="HPF17" s="2538"/>
      <c r="HPG17" s="2538"/>
      <c r="HPH17" s="2538"/>
      <c r="HPI17" s="2538"/>
      <c r="HPJ17" s="2538"/>
      <c r="HPK17" s="2538"/>
      <c r="HPL17" s="2538"/>
      <c r="HPM17" s="2538"/>
      <c r="HPN17" s="2538"/>
      <c r="HPO17" s="2538"/>
      <c r="HPP17" s="2538"/>
      <c r="HPQ17" s="2538"/>
      <c r="HPR17" s="2538"/>
      <c r="HPS17" s="2538"/>
      <c r="HPT17" s="2538"/>
      <c r="HPU17" s="2538"/>
      <c r="HPV17" s="2538"/>
      <c r="HPW17" s="2538"/>
      <c r="HPX17" s="2538"/>
      <c r="HPY17" s="2538"/>
      <c r="HPZ17" s="2538"/>
      <c r="HQA17" s="2538"/>
      <c r="HQB17" s="2538"/>
      <c r="HQC17" s="2538"/>
      <c r="HQD17" s="2538"/>
      <c r="HQE17" s="2538"/>
      <c r="HQF17" s="2538"/>
      <c r="HQG17" s="2538"/>
      <c r="HQH17" s="2538"/>
      <c r="HQI17" s="2538"/>
      <c r="HQJ17" s="2538"/>
      <c r="HQK17" s="2538"/>
      <c r="HQL17" s="2538"/>
      <c r="HQM17" s="2538"/>
      <c r="HQN17" s="2538"/>
      <c r="HQO17" s="2538"/>
      <c r="HQP17" s="2538"/>
      <c r="HQQ17" s="2538"/>
      <c r="HQR17" s="2538"/>
      <c r="HQS17" s="2538"/>
      <c r="HQT17" s="2538"/>
      <c r="HQU17" s="2538"/>
      <c r="HQV17" s="2538"/>
      <c r="HQW17" s="2538"/>
      <c r="HQX17" s="2538"/>
      <c r="HQY17" s="2538"/>
      <c r="HQZ17" s="2538"/>
      <c r="HRA17" s="2538"/>
      <c r="HRB17" s="2538"/>
      <c r="HRC17" s="2538"/>
      <c r="HRD17" s="2538"/>
      <c r="HRE17" s="2538"/>
      <c r="HRF17" s="2538"/>
      <c r="HRG17" s="2538"/>
      <c r="HRH17" s="2538"/>
      <c r="HRI17" s="2538"/>
      <c r="HRJ17" s="2538"/>
      <c r="HRK17" s="2538"/>
      <c r="HRL17" s="2538"/>
      <c r="HRM17" s="2538"/>
      <c r="HRN17" s="2538"/>
      <c r="HRO17" s="2538"/>
      <c r="HRP17" s="2538"/>
      <c r="HRQ17" s="2538"/>
      <c r="HRR17" s="2538"/>
      <c r="HRS17" s="2538"/>
      <c r="HRT17" s="2538"/>
      <c r="HRU17" s="2538"/>
      <c r="HRV17" s="2538"/>
      <c r="HRW17" s="2538"/>
      <c r="HRX17" s="2538"/>
      <c r="HRY17" s="2538"/>
      <c r="HRZ17" s="2538"/>
      <c r="HSA17" s="2538"/>
      <c r="HSB17" s="2538"/>
      <c r="HSC17" s="2538"/>
      <c r="HSD17" s="2538"/>
      <c r="HSE17" s="2538"/>
      <c r="HSF17" s="2538"/>
      <c r="HSG17" s="2538"/>
      <c r="HSH17" s="2538"/>
      <c r="HSI17" s="2538"/>
      <c r="HSJ17" s="2538"/>
      <c r="HSK17" s="2538"/>
      <c r="HSL17" s="2538"/>
      <c r="HSM17" s="2538"/>
      <c r="HSN17" s="2538"/>
      <c r="HSO17" s="2538"/>
      <c r="HSP17" s="2538"/>
      <c r="HSQ17" s="2538"/>
      <c r="HSR17" s="2538"/>
      <c r="HSS17" s="2538"/>
      <c r="HST17" s="2538"/>
      <c r="HSU17" s="2538"/>
      <c r="HSV17" s="2538"/>
      <c r="HSW17" s="2538"/>
      <c r="HSX17" s="2538"/>
      <c r="HSY17" s="2538"/>
      <c r="HSZ17" s="2538"/>
      <c r="HTA17" s="2538"/>
      <c r="HTB17" s="2538"/>
      <c r="HTC17" s="2538"/>
      <c r="HTD17" s="2538"/>
      <c r="HTE17" s="2538"/>
      <c r="HTF17" s="2538"/>
      <c r="HTG17" s="2538"/>
      <c r="HTH17" s="2538"/>
      <c r="HTI17" s="2538"/>
      <c r="HTJ17" s="2538"/>
      <c r="HTK17" s="2538"/>
      <c r="HTL17" s="2538"/>
      <c r="HTM17" s="2538"/>
      <c r="HTN17" s="2538"/>
      <c r="HTO17" s="2538"/>
      <c r="HTP17" s="2538"/>
      <c r="HTQ17" s="2538"/>
      <c r="HTR17" s="2538"/>
      <c r="HTS17" s="2538"/>
      <c r="HTT17" s="2538"/>
      <c r="HTU17" s="2538"/>
      <c r="HTV17" s="2538"/>
      <c r="HTW17" s="2538"/>
      <c r="HTX17" s="2538"/>
      <c r="HTY17" s="2538"/>
      <c r="HTZ17" s="2538"/>
      <c r="HUA17" s="2538"/>
      <c r="HUB17" s="2538"/>
      <c r="HUC17" s="2538"/>
      <c r="HUD17" s="2538"/>
      <c r="HUE17" s="2538"/>
      <c r="HUF17" s="2538"/>
      <c r="HUG17" s="2538"/>
      <c r="HUH17" s="2538"/>
      <c r="HUI17" s="2538"/>
      <c r="HUJ17" s="2538"/>
      <c r="HUK17" s="2538"/>
      <c r="HUL17" s="2538"/>
      <c r="HUM17" s="2538"/>
      <c r="HUN17" s="2538"/>
      <c r="HUO17" s="2538"/>
      <c r="HUP17" s="2538"/>
      <c r="HUQ17" s="2538"/>
      <c r="HUR17" s="2538"/>
      <c r="HUS17" s="2538"/>
      <c r="HUT17" s="2538"/>
      <c r="HUU17" s="2538"/>
      <c r="HUV17" s="2538"/>
      <c r="HUW17" s="2538"/>
      <c r="HUX17" s="2538"/>
      <c r="HUY17" s="2538"/>
      <c r="HUZ17" s="2538"/>
      <c r="HVA17" s="2538"/>
      <c r="HVB17" s="2538"/>
      <c r="HVC17" s="2538"/>
      <c r="HVD17" s="2538"/>
      <c r="HVE17" s="2538"/>
      <c r="HVF17" s="2538"/>
      <c r="HVG17" s="2538"/>
      <c r="HVH17" s="2538"/>
      <c r="HVI17" s="2538"/>
      <c r="HVJ17" s="2538"/>
      <c r="HVK17" s="2538"/>
      <c r="HVL17" s="2538"/>
      <c r="HVM17" s="2538"/>
      <c r="HVN17" s="2538"/>
      <c r="HVO17" s="2538"/>
      <c r="HVP17" s="2538"/>
      <c r="HVQ17" s="2538"/>
      <c r="HVR17" s="2538"/>
      <c r="HVS17" s="2538"/>
      <c r="HVT17" s="2538"/>
      <c r="HVU17" s="2538"/>
      <c r="HVV17" s="2538"/>
      <c r="HVW17" s="2538"/>
      <c r="HVX17" s="2538"/>
      <c r="HVY17" s="2538"/>
      <c r="HVZ17" s="2538"/>
      <c r="HWA17" s="2538"/>
      <c r="HWB17" s="2538"/>
      <c r="HWC17" s="2538"/>
      <c r="HWD17" s="2538"/>
      <c r="HWE17" s="2538"/>
      <c r="HWF17" s="2538"/>
      <c r="HWG17" s="2538"/>
      <c r="HWH17" s="2538"/>
      <c r="HWI17" s="2538"/>
      <c r="HWJ17" s="2538"/>
      <c r="HWK17" s="2538"/>
      <c r="HWL17" s="2538"/>
      <c r="HWM17" s="2538"/>
      <c r="HWN17" s="2538"/>
      <c r="HWO17" s="2538"/>
      <c r="HWP17" s="2538"/>
      <c r="HWQ17" s="2538"/>
      <c r="HWR17" s="2538"/>
      <c r="HWS17" s="2538"/>
      <c r="HWT17" s="2538"/>
      <c r="HWU17" s="2538"/>
      <c r="HWV17" s="2538"/>
      <c r="HWW17" s="2538"/>
      <c r="HWX17" s="2538"/>
      <c r="HWY17" s="2538"/>
      <c r="HWZ17" s="2538"/>
      <c r="HXA17" s="2538"/>
      <c r="HXB17" s="2538"/>
      <c r="HXC17" s="2538"/>
      <c r="HXD17" s="2538"/>
      <c r="HXE17" s="2538"/>
      <c r="HXF17" s="2538"/>
      <c r="HXG17" s="2538"/>
      <c r="HXH17" s="2538"/>
      <c r="HXI17" s="2538"/>
      <c r="HXJ17" s="2538"/>
      <c r="HXK17" s="2538"/>
      <c r="HXL17" s="2538"/>
      <c r="HXM17" s="2538"/>
      <c r="HXN17" s="2538"/>
      <c r="HXO17" s="2538"/>
      <c r="HXP17" s="2538"/>
      <c r="HXQ17" s="2538"/>
      <c r="HXR17" s="2538"/>
      <c r="HXS17" s="2538"/>
      <c r="HXT17" s="2538"/>
      <c r="HXU17" s="2538"/>
      <c r="HXV17" s="2538"/>
      <c r="HXW17" s="2538"/>
      <c r="HXX17" s="2538"/>
      <c r="HXY17" s="2538"/>
      <c r="HXZ17" s="2538"/>
      <c r="HYA17" s="2538"/>
      <c r="HYB17" s="2538"/>
      <c r="HYC17" s="2538"/>
      <c r="HYD17" s="2538"/>
      <c r="HYE17" s="2538"/>
      <c r="HYF17" s="2538"/>
      <c r="HYG17" s="2538"/>
      <c r="HYH17" s="2538"/>
      <c r="HYI17" s="2538"/>
      <c r="HYJ17" s="2538"/>
      <c r="HYK17" s="2538"/>
      <c r="HYL17" s="2538"/>
      <c r="HYM17" s="2538"/>
      <c r="HYN17" s="2538"/>
      <c r="HYO17" s="2538"/>
      <c r="HYP17" s="2538"/>
      <c r="HYQ17" s="2538"/>
      <c r="HYR17" s="2538"/>
      <c r="HYS17" s="2538"/>
      <c r="HYT17" s="2538"/>
      <c r="HYU17" s="2538"/>
      <c r="HYV17" s="2538"/>
      <c r="HYW17" s="2538"/>
      <c r="HYX17" s="2538"/>
      <c r="HYY17" s="2538"/>
      <c r="HYZ17" s="2538"/>
      <c r="HZA17" s="2538"/>
      <c r="HZB17" s="2538"/>
      <c r="HZC17" s="2538"/>
      <c r="HZD17" s="2538"/>
      <c r="HZE17" s="2538"/>
      <c r="HZF17" s="2538"/>
      <c r="HZG17" s="2538"/>
      <c r="HZH17" s="2538"/>
      <c r="HZI17" s="2538"/>
      <c r="HZJ17" s="2538"/>
      <c r="HZK17" s="2538"/>
      <c r="HZL17" s="2538"/>
      <c r="HZM17" s="2538"/>
      <c r="HZN17" s="2538"/>
      <c r="HZO17" s="2538"/>
      <c r="HZP17" s="2538"/>
      <c r="HZQ17" s="2538"/>
      <c r="HZR17" s="2538"/>
      <c r="HZS17" s="2538"/>
      <c r="HZT17" s="2538"/>
      <c r="HZU17" s="2538"/>
      <c r="HZV17" s="2538"/>
      <c r="HZW17" s="2538"/>
      <c r="HZX17" s="2538"/>
      <c r="HZY17" s="2538"/>
      <c r="HZZ17" s="2538"/>
      <c r="IAA17" s="2538"/>
      <c r="IAB17" s="2538"/>
      <c r="IAC17" s="2538"/>
      <c r="IAD17" s="2538"/>
      <c r="IAE17" s="2538"/>
      <c r="IAF17" s="2538"/>
      <c r="IAG17" s="2538"/>
      <c r="IAH17" s="2538"/>
      <c r="IAI17" s="2538"/>
      <c r="IAJ17" s="2538"/>
      <c r="IAK17" s="2538"/>
      <c r="IAL17" s="2538"/>
      <c r="IAM17" s="2538"/>
      <c r="IAN17" s="2538"/>
      <c r="IAO17" s="2538"/>
      <c r="IAP17" s="2538"/>
      <c r="IAQ17" s="2538"/>
      <c r="IAR17" s="2538"/>
      <c r="IAS17" s="2538"/>
      <c r="IAT17" s="2538"/>
      <c r="IAU17" s="2538"/>
      <c r="IAV17" s="2538"/>
      <c r="IAW17" s="2538"/>
      <c r="IAX17" s="2538"/>
      <c r="IAY17" s="2538"/>
      <c r="IAZ17" s="2538"/>
      <c r="IBA17" s="2538"/>
      <c r="IBB17" s="2538"/>
      <c r="IBC17" s="2538"/>
      <c r="IBD17" s="2538"/>
      <c r="IBE17" s="2538"/>
      <c r="IBF17" s="2538"/>
      <c r="IBG17" s="2538"/>
      <c r="IBH17" s="2538"/>
      <c r="IBI17" s="2538"/>
      <c r="IBJ17" s="2538"/>
      <c r="IBK17" s="2538"/>
      <c r="IBL17" s="2538"/>
      <c r="IBM17" s="2538"/>
      <c r="IBN17" s="2538"/>
      <c r="IBO17" s="2538"/>
      <c r="IBP17" s="2538"/>
      <c r="IBQ17" s="2538"/>
      <c r="IBR17" s="2538"/>
      <c r="IBS17" s="2538"/>
      <c r="IBT17" s="2538"/>
      <c r="IBU17" s="2538"/>
      <c r="IBV17" s="2538"/>
      <c r="IBW17" s="2538"/>
      <c r="IBX17" s="2538"/>
      <c r="IBY17" s="2538"/>
      <c r="IBZ17" s="2538"/>
      <c r="ICA17" s="2538"/>
      <c r="ICB17" s="2538"/>
      <c r="ICC17" s="2538"/>
      <c r="ICD17" s="2538"/>
      <c r="ICE17" s="2538"/>
      <c r="ICF17" s="2538"/>
      <c r="ICG17" s="2538"/>
      <c r="ICH17" s="2538"/>
      <c r="ICI17" s="2538"/>
      <c r="ICJ17" s="2538"/>
      <c r="ICK17" s="2538"/>
      <c r="ICL17" s="2538"/>
      <c r="ICM17" s="2538"/>
      <c r="ICN17" s="2538"/>
      <c r="ICO17" s="2538"/>
      <c r="ICP17" s="2538"/>
      <c r="ICQ17" s="2538"/>
      <c r="ICR17" s="2538"/>
      <c r="ICS17" s="2538"/>
      <c r="ICT17" s="2538"/>
      <c r="ICU17" s="2538"/>
      <c r="ICV17" s="2538"/>
      <c r="ICW17" s="2538"/>
      <c r="ICX17" s="2538"/>
      <c r="ICY17" s="2538"/>
      <c r="ICZ17" s="2538"/>
      <c r="IDA17" s="2538"/>
      <c r="IDB17" s="2538"/>
      <c r="IDC17" s="2538"/>
      <c r="IDD17" s="2538"/>
      <c r="IDE17" s="2538"/>
      <c r="IDF17" s="2538"/>
      <c r="IDG17" s="2538"/>
      <c r="IDH17" s="2538"/>
      <c r="IDI17" s="2538"/>
      <c r="IDJ17" s="2538"/>
      <c r="IDK17" s="2538"/>
      <c r="IDL17" s="2538"/>
      <c r="IDM17" s="2538"/>
      <c r="IDN17" s="2538"/>
      <c r="IDO17" s="2538"/>
      <c r="IDP17" s="2538"/>
      <c r="IDQ17" s="2538"/>
      <c r="IDR17" s="2538"/>
      <c r="IDS17" s="2538"/>
      <c r="IDT17" s="2538"/>
      <c r="IDU17" s="2538"/>
      <c r="IDV17" s="2538"/>
      <c r="IDW17" s="2538"/>
      <c r="IDX17" s="2538"/>
      <c r="IDY17" s="2538"/>
      <c r="IDZ17" s="2538"/>
      <c r="IEA17" s="2538"/>
      <c r="IEB17" s="2538"/>
      <c r="IEC17" s="2538"/>
      <c r="IED17" s="2538"/>
      <c r="IEE17" s="2538"/>
      <c r="IEF17" s="2538"/>
      <c r="IEG17" s="2538"/>
      <c r="IEH17" s="2538"/>
      <c r="IEI17" s="2538"/>
      <c r="IEJ17" s="2538"/>
      <c r="IEK17" s="2538"/>
      <c r="IEL17" s="2538"/>
      <c r="IEM17" s="2538"/>
      <c r="IEN17" s="2538"/>
      <c r="IEO17" s="2538"/>
      <c r="IEP17" s="2538"/>
      <c r="IEQ17" s="2538"/>
      <c r="IER17" s="2538"/>
      <c r="IES17" s="2538"/>
      <c r="IET17" s="2538"/>
      <c r="IEU17" s="2538"/>
      <c r="IEV17" s="2538"/>
      <c r="IEW17" s="2538"/>
      <c r="IEX17" s="2538"/>
      <c r="IEY17" s="2538"/>
      <c r="IEZ17" s="2538"/>
      <c r="IFA17" s="2538"/>
      <c r="IFB17" s="2538"/>
      <c r="IFC17" s="2538"/>
      <c r="IFD17" s="2538"/>
      <c r="IFE17" s="2538"/>
      <c r="IFF17" s="2538"/>
      <c r="IFG17" s="2538"/>
      <c r="IFH17" s="2538"/>
      <c r="IFI17" s="2538"/>
      <c r="IFJ17" s="2538"/>
      <c r="IFK17" s="2538"/>
      <c r="IFL17" s="2538"/>
      <c r="IFM17" s="2538"/>
      <c r="IFN17" s="2538"/>
      <c r="IFO17" s="2538"/>
      <c r="IFP17" s="2538"/>
      <c r="IFQ17" s="2538"/>
      <c r="IFR17" s="2538"/>
      <c r="IFS17" s="2538"/>
      <c r="IFT17" s="2538"/>
      <c r="IFU17" s="2538"/>
      <c r="IFV17" s="2538"/>
      <c r="IFW17" s="2538"/>
      <c r="IFX17" s="2538"/>
      <c r="IFY17" s="2538"/>
      <c r="IFZ17" s="2538"/>
      <c r="IGA17" s="2538"/>
      <c r="IGB17" s="2538"/>
      <c r="IGC17" s="2538"/>
      <c r="IGD17" s="2538"/>
      <c r="IGE17" s="2538"/>
      <c r="IGF17" s="2538"/>
      <c r="IGG17" s="2538"/>
      <c r="IGH17" s="2538"/>
      <c r="IGI17" s="2538"/>
      <c r="IGJ17" s="2538"/>
      <c r="IGK17" s="2538"/>
      <c r="IGL17" s="2538"/>
      <c r="IGM17" s="2538"/>
      <c r="IGN17" s="2538"/>
      <c r="IGO17" s="2538"/>
      <c r="IGP17" s="2538"/>
      <c r="IGQ17" s="2538"/>
      <c r="IGR17" s="2538"/>
      <c r="IGS17" s="2538"/>
      <c r="IGT17" s="2538"/>
      <c r="IGU17" s="2538"/>
      <c r="IGV17" s="2538"/>
      <c r="IGW17" s="2538"/>
      <c r="IGX17" s="2538"/>
      <c r="IGY17" s="2538"/>
      <c r="IGZ17" s="2538"/>
      <c r="IHA17" s="2538"/>
      <c r="IHB17" s="2538"/>
      <c r="IHC17" s="2538"/>
      <c r="IHD17" s="2538"/>
      <c r="IHE17" s="2538"/>
      <c r="IHF17" s="2538"/>
      <c r="IHG17" s="2538"/>
      <c r="IHH17" s="2538"/>
      <c r="IHI17" s="2538"/>
      <c r="IHJ17" s="2538"/>
      <c r="IHK17" s="2538"/>
      <c r="IHL17" s="2538"/>
      <c r="IHM17" s="2538"/>
      <c r="IHN17" s="2538"/>
      <c r="IHO17" s="2538"/>
      <c r="IHP17" s="2538"/>
      <c r="IHQ17" s="2538"/>
      <c r="IHR17" s="2538"/>
      <c r="IHS17" s="2538"/>
      <c r="IHT17" s="2538"/>
      <c r="IHU17" s="2538"/>
      <c r="IHV17" s="2538"/>
      <c r="IHW17" s="2538"/>
      <c r="IHX17" s="2538"/>
      <c r="IHY17" s="2538"/>
      <c r="IHZ17" s="2538"/>
      <c r="IIA17" s="2538"/>
      <c r="IIB17" s="2538"/>
      <c r="IIC17" s="2538"/>
      <c r="IID17" s="2538"/>
      <c r="IIE17" s="2538"/>
      <c r="IIF17" s="2538"/>
      <c r="IIG17" s="2538"/>
      <c r="IIH17" s="2538"/>
      <c r="III17" s="2538"/>
      <c r="IIJ17" s="2538"/>
      <c r="IIK17" s="2538"/>
      <c r="IIL17" s="2538"/>
      <c r="IIM17" s="2538"/>
      <c r="IIN17" s="2538"/>
      <c r="IIO17" s="2538"/>
      <c r="IIP17" s="2538"/>
      <c r="IIQ17" s="2538"/>
      <c r="IIR17" s="2538"/>
      <c r="IIS17" s="2538"/>
      <c r="IIT17" s="2538"/>
      <c r="IIU17" s="2538"/>
      <c r="IIV17" s="2538"/>
      <c r="IIW17" s="2538"/>
      <c r="IIX17" s="2538"/>
      <c r="IIY17" s="2538"/>
      <c r="IIZ17" s="2538"/>
      <c r="IJA17" s="2538"/>
      <c r="IJB17" s="2538"/>
      <c r="IJC17" s="2538"/>
      <c r="IJD17" s="2538"/>
      <c r="IJE17" s="2538"/>
      <c r="IJF17" s="2538"/>
      <c r="IJG17" s="2538"/>
      <c r="IJH17" s="2538"/>
      <c r="IJI17" s="2538"/>
      <c r="IJJ17" s="2538"/>
      <c r="IJK17" s="2538"/>
      <c r="IJL17" s="2538"/>
      <c r="IJM17" s="2538"/>
      <c r="IJN17" s="2538"/>
      <c r="IJO17" s="2538"/>
      <c r="IJP17" s="2538"/>
      <c r="IJQ17" s="2538"/>
      <c r="IJR17" s="2538"/>
      <c r="IJS17" s="2538"/>
      <c r="IJT17" s="2538"/>
      <c r="IJU17" s="2538"/>
      <c r="IJV17" s="2538"/>
      <c r="IJW17" s="2538"/>
      <c r="IJX17" s="2538"/>
      <c r="IJY17" s="2538"/>
      <c r="IJZ17" s="2538"/>
      <c r="IKA17" s="2538"/>
      <c r="IKB17" s="2538"/>
      <c r="IKC17" s="2538"/>
      <c r="IKD17" s="2538"/>
      <c r="IKE17" s="2538"/>
      <c r="IKF17" s="2538"/>
      <c r="IKG17" s="2538"/>
      <c r="IKH17" s="2538"/>
      <c r="IKI17" s="2538"/>
      <c r="IKJ17" s="2538"/>
      <c r="IKK17" s="2538"/>
      <c r="IKL17" s="2538"/>
      <c r="IKM17" s="2538"/>
      <c r="IKN17" s="2538"/>
      <c r="IKO17" s="2538"/>
      <c r="IKP17" s="2538"/>
      <c r="IKQ17" s="2538"/>
      <c r="IKR17" s="2538"/>
      <c r="IKS17" s="2538"/>
      <c r="IKT17" s="2538"/>
      <c r="IKU17" s="2538"/>
      <c r="IKV17" s="2538"/>
      <c r="IKW17" s="2538"/>
      <c r="IKX17" s="2538"/>
      <c r="IKY17" s="2538"/>
      <c r="IKZ17" s="2538"/>
      <c r="ILA17" s="2538"/>
      <c r="ILB17" s="2538"/>
      <c r="ILC17" s="2538"/>
      <c r="ILD17" s="2538"/>
      <c r="ILE17" s="2538"/>
      <c r="ILF17" s="2538"/>
      <c r="ILG17" s="2538"/>
      <c r="ILH17" s="2538"/>
      <c r="ILI17" s="2538"/>
      <c r="ILJ17" s="2538"/>
      <c r="ILK17" s="2538"/>
      <c r="ILL17" s="2538"/>
      <c r="ILM17" s="2538"/>
      <c r="ILN17" s="2538"/>
      <c r="ILO17" s="2538"/>
      <c r="ILP17" s="2538"/>
      <c r="ILQ17" s="2538"/>
      <c r="ILR17" s="2538"/>
      <c r="ILS17" s="2538"/>
      <c r="ILT17" s="2538"/>
      <c r="ILU17" s="2538"/>
      <c r="ILV17" s="2538"/>
      <c r="ILW17" s="2538"/>
      <c r="ILX17" s="2538"/>
      <c r="ILY17" s="2538"/>
      <c r="ILZ17" s="2538"/>
      <c r="IMA17" s="2538"/>
      <c r="IMB17" s="2538"/>
      <c r="IMC17" s="2538"/>
      <c r="IMD17" s="2538"/>
      <c r="IME17" s="2538"/>
      <c r="IMF17" s="2538"/>
      <c r="IMG17" s="2538"/>
      <c r="IMH17" s="2538"/>
      <c r="IMI17" s="2538"/>
      <c r="IMJ17" s="2538"/>
      <c r="IMK17" s="2538"/>
      <c r="IML17" s="2538"/>
      <c r="IMM17" s="2538"/>
      <c r="IMN17" s="2538"/>
      <c r="IMO17" s="2538"/>
      <c r="IMP17" s="2538"/>
      <c r="IMQ17" s="2538"/>
      <c r="IMR17" s="2538"/>
      <c r="IMS17" s="2538"/>
      <c r="IMT17" s="2538"/>
      <c r="IMU17" s="2538"/>
      <c r="IMV17" s="2538"/>
      <c r="IMW17" s="2538"/>
      <c r="IMX17" s="2538"/>
      <c r="IMY17" s="2538"/>
      <c r="IMZ17" s="2538"/>
      <c r="INA17" s="2538"/>
      <c r="INB17" s="2538"/>
      <c r="INC17" s="2538"/>
      <c r="IND17" s="2538"/>
      <c r="INE17" s="2538"/>
      <c r="INF17" s="2538"/>
      <c r="ING17" s="2538"/>
      <c r="INH17" s="2538"/>
      <c r="INI17" s="2538"/>
      <c r="INJ17" s="2538"/>
      <c r="INK17" s="2538"/>
      <c r="INL17" s="2538"/>
      <c r="INM17" s="2538"/>
      <c r="INN17" s="2538"/>
      <c r="INO17" s="2538"/>
      <c r="INP17" s="2538"/>
      <c r="INQ17" s="2538"/>
      <c r="INR17" s="2538"/>
      <c r="INS17" s="2538"/>
      <c r="INT17" s="2538"/>
      <c r="INU17" s="2538"/>
      <c r="INV17" s="2538"/>
      <c r="INW17" s="2538"/>
      <c r="INX17" s="2538"/>
      <c r="INY17" s="2538"/>
      <c r="INZ17" s="2538"/>
      <c r="IOA17" s="2538"/>
      <c r="IOB17" s="2538"/>
      <c r="IOC17" s="2538"/>
      <c r="IOD17" s="2538"/>
      <c r="IOE17" s="2538"/>
      <c r="IOF17" s="2538"/>
      <c r="IOG17" s="2538"/>
      <c r="IOH17" s="2538"/>
      <c r="IOI17" s="2538"/>
      <c r="IOJ17" s="2538"/>
      <c r="IOK17" s="2538"/>
      <c r="IOL17" s="2538"/>
      <c r="IOM17" s="2538"/>
      <c r="ION17" s="2538"/>
      <c r="IOO17" s="2538"/>
      <c r="IOP17" s="2538"/>
      <c r="IOQ17" s="2538"/>
      <c r="IOR17" s="2538"/>
      <c r="IOS17" s="2538"/>
      <c r="IOT17" s="2538"/>
      <c r="IOU17" s="2538"/>
      <c r="IOV17" s="2538"/>
      <c r="IOW17" s="2538"/>
      <c r="IOX17" s="2538"/>
      <c r="IOY17" s="2538"/>
      <c r="IOZ17" s="2538"/>
      <c r="IPA17" s="2538"/>
      <c r="IPB17" s="2538"/>
      <c r="IPC17" s="2538"/>
      <c r="IPD17" s="2538"/>
      <c r="IPE17" s="2538"/>
      <c r="IPF17" s="2538"/>
      <c r="IPG17" s="2538"/>
      <c r="IPH17" s="2538"/>
      <c r="IPI17" s="2538"/>
      <c r="IPJ17" s="2538"/>
      <c r="IPK17" s="2538"/>
      <c r="IPL17" s="2538"/>
      <c r="IPM17" s="2538"/>
      <c r="IPN17" s="2538"/>
      <c r="IPO17" s="2538"/>
      <c r="IPP17" s="2538"/>
      <c r="IPQ17" s="2538"/>
      <c r="IPR17" s="2538"/>
      <c r="IPS17" s="2538"/>
      <c r="IPT17" s="2538"/>
      <c r="IPU17" s="2538"/>
      <c r="IPV17" s="2538"/>
      <c r="IPW17" s="2538"/>
      <c r="IPX17" s="2538"/>
      <c r="IPY17" s="2538"/>
      <c r="IPZ17" s="2538"/>
      <c r="IQA17" s="2538"/>
      <c r="IQB17" s="2538"/>
      <c r="IQC17" s="2538"/>
      <c r="IQD17" s="2538"/>
      <c r="IQE17" s="2538"/>
      <c r="IQF17" s="2538"/>
      <c r="IQG17" s="2538"/>
      <c r="IQH17" s="2538"/>
      <c r="IQI17" s="2538"/>
      <c r="IQJ17" s="2538"/>
      <c r="IQK17" s="2538"/>
      <c r="IQL17" s="2538"/>
      <c r="IQM17" s="2538"/>
      <c r="IQN17" s="2538"/>
      <c r="IQO17" s="2538"/>
      <c r="IQP17" s="2538"/>
      <c r="IQQ17" s="2538"/>
      <c r="IQR17" s="2538"/>
      <c r="IQS17" s="2538"/>
      <c r="IQT17" s="2538"/>
      <c r="IQU17" s="2538"/>
      <c r="IQV17" s="2538"/>
      <c r="IQW17" s="2538"/>
      <c r="IQX17" s="2538"/>
      <c r="IQY17" s="2538"/>
      <c r="IQZ17" s="2538"/>
      <c r="IRA17" s="2538"/>
      <c r="IRB17" s="2538"/>
      <c r="IRC17" s="2538"/>
      <c r="IRD17" s="2538"/>
      <c r="IRE17" s="2538"/>
      <c r="IRF17" s="2538"/>
      <c r="IRG17" s="2538"/>
      <c r="IRH17" s="2538"/>
      <c r="IRI17" s="2538"/>
      <c r="IRJ17" s="2538"/>
      <c r="IRK17" s="2538"/>
      <c r="IRL17" s="2538"/>
      <c r="IRM17" s="2538"/>
      <c r="IRN17" s="2538"/>
      <c r="IRO17" s="2538"/>
      <c r="IRP17" s="2538"/>
      <c r="IRQ17" s="2538"/>
      <c r="IRR17" s="2538"/>
      <c r="IRS17" s="2538"/>
      <c r="IRT17" s="2538"/>
      <c r="IRU17" s="2538"/>
      <c r="IRV17" s="2538"/>
      <c r="IRW17" s="2538"/>
      <c r="IRX17" s="2538"/>
      <c r="IRY17" s="2538"/>
      <c r="IRZ17" s="2538"/>
      <c r="ISA17" s="2538"/>
      <c r="ISB17" s="2538"/>
      <c r="ISC17" s="2538"/>
      <c r="ISD17" s="2538"/>
      <c r="ISE17" s="2538"/>
      <c r="ISF17" s="2538"/>
      <c r="ISG17" s="2538"/>
      <c r="ISH17" s="2538"/>
      <c r="ISI17" s="2538"/>
      <c r="ISJ17" s="2538"/>
      <c r="ISK17" s="2538"/>
      <c r="ISL17" s="2538"/>
      <c r="ISM17" s="2538"/>
      <c r="ISN17" s="2538"/>
      <c r="ISO17" s="2538"/>
      <c r="ISP17" s="2538"/>
      <c r="ISQ17" s="2538"/>
      <c r="ISR17" s="2538"/>
      <c r="ISS17" s="2538"/>
      <c r="IST17" s="2538"/>
      <c r="ISU17" s="2538"/>
      <c r="ISV17" s="2538"/>
      <c r="ISW17" s="2538"/>
      <c r="ISX17" s="2538"/>
      <c r="ISY17" s="2538"/>
      <c r="ISZ17" s="2538"/>
      <c r="ITA17" s="2538"/>
      <c r="ITB17" s="2538"/>
      <c r="ITC17" s="2538"/>
      <c r="ITD17" s="2538"/>
      <c r="ITE17" s="2538"/>
      <c r="ITF17" s="2538"/>
      <c r="ITG17" s="2538"/>
      <c r="ITH17" s="2538"/>
      <c r="ITI17" s="2538"/>
      <c r="ITJ17" s="2538"/>
      <c r="ITK17" s="2538"/>
      <c r="ITL17" s="2538"/>
      <c r="ITM17" s="2538"/>
      <c r="ITN17" s="2538"/>
      <c r="ITO17" s="2538"/>
      <c r="ITP17" s="2538"/>
      <c r="ITQ17" s="2538"/>
      <c r="ITR17" s="2538"/>
      <c r="ITS17" s="2538"/>
      <c r="ITT17" s="2538"/>
      <c r="ITU17" s="2538"/>
      <c r="ITV17" s="2538"/>
      <c r="ITW17" s="2538"/>
      <c r="ITX17" s="2538"/>
      <c r="ITY17" s="2538"/>
      <c r="ITZ17" s="2538"/>
      <c r="IUA17" s="2538"/>
      <c r="IUB17" s="2538"/>
      <c r="IUC17" s="2538"/>
      <c r="IUD17" s="2538"/>
      <c r="IUE17" s="2538"/>
      <c r="IUF17" s="2538"/>
      <c r="IUG17" s="2538"/>
      <c r="IUH17" s="2538"/>
      <c r="IUI17" s="2538"/>
      <c r="IUJ17" s="2538"/>
      <c r="IUK17" s="2538"/>
      <c r="IUL17" s="2538"/>
      <c r="IUM17" s="2538"/>
      <c r="IUN17" s="2538"/>
      <c r="IUO17" s="2538"/>
      <c r="IUP17" s="2538"/>
      <c r="IUQ17" s="2538"/>
      <c r="IUR17" s="2538"/>
      <c r="IUS17" s="2538"/>
      <c r="IUT17" s="2538"/>
      <c r="IUU17" s="2538"/>
      <c r="IUV17" s="2538"/>
      <c r="IUW17" s="2538"/>
      <c r="IUX17" s="2538"/>
      <c r="IUY17" s="2538"/>
      <c r="IUZ17" s="2538"/>
      <c r="IVA17" s="2538"/>
      <c r="IVB17" s="2538"/>
      <c r="IVC17" s="2538"/>
      <c r="IVD17" s="2538"/>
      <c r="IVE17" s="2538"/>
      <c r="IVF17" s="2538"/>
      <c r="IVG17" s="2538"/>
      <c r="IVH17" s="2538"/>
      <c r="IVI17" s="2538"/>
      <c r="IVJ17" s="2538"/>
      <c r="IVK17" s="2538"/>
      <c r="IVL17" s="2538"/>
      <c r="IVM17" s="2538"/>
      <c r="IVN17" s="2538"/>
      <c r="IVO17" s="2538"/>
      <c r="IVP17" s="2538"/>
      <c r="IVQ17" s="2538"/>
      <c r="IVR17" s="2538"/>
      <c r="IVS17" s="2538"/>
      <c r="IVT17" s="2538"/>
      <c r="IVU17" s="2538"/>
      <c r="IVV17" s="2538"/>
      <c r="IVW17" s="2538"/>
      <c r="IVX17" s="2538"/>
      <c r="IVY17" s="2538"/>
      <c r="IVZ17" s="2538"/>
      <c r="IWA17" s="2538"/>
      <c r="IWB17" s="2538"/>
      <c r="IWC17" s="2538"/>
      <c r="IWD17" s="2538"/>
      <c r="IWE17" s="2538"/>
      <c r="IWF17" s="2538"/>
      <c r="IWG17" s="2538"/>
      <c r="IWH17" s="2538"/>
      <c r="IWI17" s="2538"/>
      <c r="IWJ17" s="2538"/>
      <c r="IWK17" s="2538"/>
      <c r="IWL17" s="2538"/>
      <c r="IWM17" s="2538"/>
      <c r="IWN17" s="2538"/>
      <c r="IWO17" s="2538"/>
      <c r="IWP17" s="2538"/>
      <c r="IWQ17" s="2538"/>
      <c r="IWR17" s="2538"/>
      <c r="IWS17" s="2538"/>
      <c r="IWT17" s="2538"/>
      <c r="IWU17" s="2538"/>
      <c r="IWV17" s="2538"/>
      <c r="IWW17" s="2538"/>
      <c r="IWX17" s="2538"/>
      <c r="IWY17" s="2538"/>
      <c r="IWZ17" s="2538"/>
      <c r="IXA17" s="2538"/>
      <c r="IXB17" s="2538"/>
      <c r="IXC17" s="2538"/>
      <c r="IXD17" s="2538"/>
      <c r="IXE17" s="2538"/>
      <c r="IXF17" s="2538"/>
      <c r="IXG17" s="2538"/>
      <c r="IXH17" s="2538"/>
      <c r="IXI17" s="2538"/>
      <c r="IXJ17" s="2538"/>
      <c r="IXK17" s="2538"/>
      <c r="IXL17" s="2538"/>
      <c r="IXM17" s="2538"/>
      <c r="IXN17" s="2538"/>
      <c r="IXO17" s="2538"/>
      <c r="IXP17" s="2538"/>
      <c r="IXQ17" s="2538"/>
      <c r="IXR17" s="2538"/>
      <c r="IXS17" s="2538"/>
      <c r="IXT17" s="2538"/>
      <c r="IXU17" s="2538"/>
      <c r="IXV17" s="2538"/>
      <c r="IXW17" s="2538"/>
      <c r="IXX17" s="2538"/>
      <c r="IXY17" s="2538"/>
      <c r="IXZ17" s="2538"/>
      <c r="IYA17" s="2538"/>
      <c r="IYB17" s="2538"/>
      <c r="IYC17" s="2538"/>
      <c r="IYD17" s="2538"/>
      <c r="IYE17" s="2538"/>
      <c r="IYF17" s="2538"/>
      <c r="IYG17" s="2538"/>
      <c r="IYH17" s="2538"/>
      <c r="IYI17" s="2538"/>
      <c r="IYJ17" s="2538"/>
      <c r="IYK17" s="2538"/>
      <c r="IYL17" s="2538"/>
      <c r="IYM17" s="2538"/>
      <c r="IYN17" s="2538"/>
      <c r="IYO17" s="2538"/>
      <c r="IYP17" s="2538"/>
      <c r="IYQ17" s="2538"/>
      <c r="IYR17" s="2538"/>
      <c r="IYS17" s="2538"/>
      <c r="IYT17" s="2538"/>
      <c r="IYU17" s="2538"/>
      <c r="IYV17" s="2538"/>
      <c r="IYW17" s="2538"/>
      <c r="IYX17" s="2538"/>
      <c r="IYY17" s="2538"/>
      <c r="IYZ17" s="2538"/>
      <c r="IZA17" s="2538"/>
      <c r="IZB17" s="2538"/>
      <c r="IZC17" s="2538"/>
      <c r="IZD17" s="2538"/>
      <c r="IZE17" s="2538"/>
      <c r="IZF17" s="2538"/>
      <c r="IZG17" s="2538"/>
      <c r="IZH17" s="2538"/>
      <c r="IZI17" s="2538"/>
      <c r="IZJ17" s="2538"/>
      <c r="IZK17" s="2538"/>
      <c r="IZL17" s="2538"/>
      <c r="IZM17" s="2538"/>
      <c r="IZN17" s="2538"/>
      <c r="IZO17" s="2538"/>
      <c r="IZP17" s="2538"/>
      <c r="IZQ17" s="2538"/>
      <c r="IZR17" s="2538"/>
      <c r="IZS17" s="2538"/>
      <c r="IZT17" s="2538"/>
      <c r="IZU17" s="2538"/>
      <c r="IZV17" s="2538"/>
      <c r="IZW17" s="2538"/>
      <c r="IZX17" s="2538"/>
      <c r="IZY17" s="2538"/>
      <c r="IZZ17" s="2538"/>
      <c r="JAA17" s="2538"/>
      <c r="JAB17" s="2538"/>
      <c r="JAC17" s="2538"/>
      <c r="JAD17" s="2538"/>
      <c r="JAE17" s="2538"/>
      <c r="JAF17" s="2538"/>
      <c r="JAG17" s="2538"/>
      <c r="JAH17" s="2538"/>
      <c r="JAI17" s="2538"/>
      <c r="JAJ17" s="2538"/>
      <c r="JAK17" s="2538"/>
      <c r="JAL17" s="2538"/>
      <c r="JAM17" s="2538"/>
      <c r="JAN17" s="2538"/>
      <c r="JAO17" s="2538"/>
      <c r="JAP17" s="2538"/>
      <c r="JAQ17" s="2538"/>
      <c r="JAR17" s="2538"/>
      <c r="JAS17" s="2538"/>
      <c r="JAT17" s="2538"/>
      <c r="JAU17" s="2538"/>
      <c r="JAV17" s="2538"/>
      <c r="JAW17" s="2538"/>
      <c r="JAX17" s="2538"/>
      <c r="JAY17" s="2538"/>
      <c r="JAZ17" s="2538"/>
      <c r="JBA17" s="2538"/>
      <c r="JBB17" s="2538"/>
      <c r="JBC17" s="2538"/>
      <c r="JBD17" s="2538"/>
      <c r="JBE17" s="2538"/>
      <c r="JBF17" s="2538"/>
      <c r="JBG17" s="2538"/>
      <c r="JBH17" s="2538"/>
      <c r="JBI17" s="2538"/>
      <c r="JBJ17" s="2538"/>
      <c r="JBK17" s="2538"/>
      <c r="JBL17" s="2538"/>
      <c r="JBM17" s="2538"/>
      <c r="JBN17" s="2538"/>
      <c r="JBO17" s="2538"/>
      <c r="JBP17" s="2538"/>
      <c r="JBQ17" s="2538"/>
      <c r="JBR17" s="2538"/>
      <c r="JBS17" s="2538"/>
      <c r="JBT17" s="2538"/>
      <c r="JBU17" s="2538"/>
      <c r="JBV17" s="2538"/>
      <c r="JBW17" s="2538"/>
      <c r="JBX17" s="2538"/>
      <c r="JBY17" s="2538"/>
      <c r="JBZ17" s="2538"/>
      <c r="JCA17" s="2538"/>
      <c r="JCB17" s="2538"/>
      <c r="JCC17" s="2538"/>
      <c r="JCD17" s="2538"/>
      <c r="JCE17" s="2538"/>
      <c r="JCF17" s="2538"/>
      <c r="JCG17" s="2538"/>
      <c r="JCH17" s="2538"/>
      <c r="JCI17" s="2538"/>
      <c r="JCJ17" s="2538"/>
      <c r="JCK17" s="2538"/>
      <c r="JCL17" s="2538"/>
      <c r="JCM17" s="2538"/>
      <c r="JCN17" s="2538"/>
      <c r="JCO17" s="2538"/>
      <c r="JCP17" s="2538"/>
      <c r="JCQ17" s="2538"/>
      <c r="JCR17" s="2538"/>
      <c r="JCS17" s="2538"/>
      <c r="JCT17" s="2538"/>
      <c r="JCU17" s="2538"/>
      <c r="JCV17" s="2538"/>
      <c r="JCW17" s="2538"/>
      <c r="JCX17" s="2538"/>
      <c r="JCY17" s="2538"/>
      <c r="JCZ17" s="2538"/>
      <c r="JDA17" s="2538"/>
      <c r="JDB17" s="2538"/>
      <c r="JDC17" s="2538"/>
      <c r="JDD17" s="2538"/>
      <c r="JDE17" s="2538"/>
      <c r="JDF17" s="2538"/>
      <c r="JDG17" s="2538"/>
      <c r="JDH17" s="2538"/>
      <c r="JDI17" s="2538"/>
      <c r="JDJ17" s="2538"/>
      <c r="JDK17" s="2538"/>
      <c r="JDL17" s="2538"/>
      <c r="JDM17" s="2538"/>
      <c r="JDN17" s="2538"/>
      <c r="JDO17" s="2538"/>
      <c r="JDP17" s="2538"/>
      <c r="JDQ17" s="2538"/>
      <c r="JDR17" s="2538"/>
      <c r="JDS17" s="2538"/>
      <c r="JDT17" s="2538"/>
      <c r="JDU17" s="2538"/>
      <c r="JDV17" s="2538"/>
      <c r="JDW17" s="2538"/>
      <c r="JDX17" s="2538"/>
      <c r="JDY17" s="2538"/>
      <c r="JDZ17" s="2538"/>
      <c r="JEA17" s="2538"/>
      <c r="JEB17" s="2538"/>
      <c r="JEC17" s="2538"/>
      <c r="JED17" s="2538"/>
      <c r="JEE17" s="2538"/>
      <c r="JEF17" s="2538"/>
      <c r="JEG17" s="2538"/>
      <c r="JEH17" s="2538"/>
      <c r="JEI17" s="2538"/>
      <c r="JEJ17" s="2538"/>
      <c r="JEK17" s="2538"/>
      <c r="JEL17" s="2538"/>
      <c r="JEM17" s="2538"/>
      <c r="JEN17" s="2538"/>
      <c r="JEO17" s="2538"/>
      <c r="JEP17" s="2538"/>
      <c r="JEQ17" s="2538"/>
      <c r="JER17" s="2538"/>
      <c r="JES17" s="2538"/>
      <c r="JET17" s="2538"/>
      <c r="JEU17" s="2538"/>
      <c r="JEV17" s="2538"/>
      <c r="JEW17" s="2538"/>
      <c r="JEX17" s="2538"/>
      <c r="JEY17" s="2538"/>
      <c r="JEZ17" s="2538"/>
      <c r="JFA17" s="2538"/>
      <c r="JFB17" s="2538"/>
      <c r="JFC17" s="2538"/>
      <c r="JFD17" s="2538"/>
      <c r="JFE17" s="2538"/>
      <c r="JFF17" s="2538"/>
      <c r="JFG17" s="2538"/>
      <c r="JFH17" s="2538"/>
      <c r="JFI17" s="2538"/>
      <c r="JFJ17" s="2538"/>
      <c r="JFK17" s="2538"/>
      <c r="JFL17" s="2538"/>
      <c r="JFM17" s="2538"/>
      <c r="JFN17" s="2538"/>
      <c r="JFO17" s="2538"/>
      <c r="JFP17" s="2538"/>
      <c r="JFQ17" s="2538"/>
      <c r="JFR17" s="2538"/>
      <c r="JFS17" s="2538"/>
      <c r="JFT17" s="2538"/>
      <c r="JFU17" s="2538"/>
      <c r="JFV17" s="2538"/>
      <c r="JFW17" s="2538"/>
      <c r="JFX17" s="2538"/>
      <c r="JFY17" s="2538"/>
      <c r="JFZ17" s="2538"/>
      <c r="JGA17" s="2538"/>
      <c r="JGB17" s="2538"/>
      <c r="JGC17" s="2538"/>
      <c r="JGD17" s="2538"/>
      <c r="JGE17" s="2538"/>
      <c r="JGF17" s="2538"/>
      <c r="JGG17" s="2538"/>
      <c r="JGH17" s="2538"/>
      <c r="JGI17" s="2538"/>
      <c r="JGJ17" s="2538"/>
      <c r="JGK17" s="2538"/>
      <c r="JGL17" s="2538"/>
      <c r="JGM17" s="2538"/>
      <c r="JGN17" s="2538"/>
      <c r="JGO17" s="2538"/>
      <c r="JGP17" s="2538"/>
      <c r="JGQ17" s="2538"/>
      <c r="JGR17" s="2538"/>
      <c r="JGS17" s="2538"/>
      <c r="JGT17" s="2538"/>
      <c r="JGU17" s="2538"/>
      <c r="JGV17" s="2538"/>
      <c r="JGW17" s="2538"/>
      <c r="JGX17" s="2538"/>
      <c r="JGY17" s="2538"/>
      <c r="JGZ17" s="2538"/>
      <c r="JHA17" s="2538"/>
      <c r="JHB17" s="2538"/>
      <c r="JHC17" s="2538"/>
      <c r="JHD17" s="2538"/>
      <c r="JHE17" s="2538"/>
      <c r="JHF17" s="2538"/>
      <c r="JHG17" s="2538"/>
      <c r="JHH17" s="2538"/>
      <c r="JHI17" s="2538"/>
      <c r="JHJ17" s="2538"/>
      <c r="JHK17" s="2538"/>
      <c r="JHL17" s="2538"/>
      <c r="JHM17" s="2538"/>
      <c r="JHN17" s="2538"/>
      <c r="JHO17" s="2538"/>
      <c r="JHP17" s="2538"/>
      <c r="JHQ17" s="2538"/>
      <c r="JHR17" s="2538"/>
      <c r="JHS17" s="2538"/>
      <c r="JHT17" s="2538"/>
      <c r="JHU17" s="2538"/>
      <c r="JHV17" s="2538"/>
      <c r="JHW17" s="2538"/>
      <c r="JHX17" s="2538"/>
      <c r="JHY17" s="2538"/>
      <c r="JHZ17" s="2538"/>
      <c r="JIA17" s="2538"/>
      <c r="JIB17" s="2538"/>
      <c r="JIC17" s="2538"/>
      <c r="JID17" s="2538"/>
      <c r="JIE17" s="2538"/>
      <c r="JIF17" s="2538"/>
      <c r="JIG17" s="2538"/>
      <c r="JIH17" s="2538"/>
      <c r="JII17" s="2538"/>
      <c r="JIJ17" s="2538"/>
      <c r="JIK17" s="2538"/>
      <c r="JIL17" s="2538"/>
      <c r="JIM17" s="2538"/>
      <c r="JIN17" s="2538"/>
      <c r="JIO17" s="2538"/>
      <c r="JIP17" s="2538"/>
      <c r="JIQ17" s="2538"/>
      <c r="JIR17" s="2538"/>
      <c r="JIS17" s="2538"/>
      <c r="JIT17" s="2538"/>
      <c r="JIU17" s="2538"/>
      <c r="JIV17" s="2538"/>
      <c r="JIW17" s="2538"/>
      <c r="JIX17" s="2538"/>
      <c r="JIY17" s="2538"/>
      <c r="JIZ17" s="2538"/>
      <c r="JJA17" s="2538"/>
      <c r="JJB17" s="2538"/>
      <c r="JJC17" s="2538"/>
      <c r="JJD17" s="2538"/>
      <c r="JJE17" s="2538"/>
      <c r="JJF17" s="2538"/>
      <c r="JJG17" s="2538"/>
      <c r="JJH17" s="2538"/>
      <c r="JJI17" s="2538"/>
      <c r="JJJ17" s="2538"/>
      <c r="JJK17" s="2538"/>
      <c r="JJL17" s="2538"/>
      <c r="JJM17" s="2538"/>
      <c r="JJN17" s="2538"/>
      <c r="JJO17" s="2538"/>
      <c r="JJP17" s="2538"/>
      <c r="JJQ17" s="2538"/>
      <c r="JJR17" s="2538"/>
      <c r="JJS17" s="2538"/>
      <c r="JJT17" s="2538"/>
      <c r="JJU17" s="2538"/>
      <c r="JJV17" s="2538"/>
      <c r="JJW17" s="2538"/>
      <c r="JJX17" s="2538"/>
      <c r="JJY17" s="2538"/>
      <c r="JJZ17" s="2538"/>
      <c r="JKA17" s="2538"/>
      <c r="JKB17" s="2538"/>
      <c r="JKC17" s="2538"/>
      <c r="JKD17" s="2538"/>
      <c r="JKE17" s="2538"/>
      <c r="JKF17" s="2538"/>
      <c r="JKG17" s="2538"/>
      <c r="JKH17" s="2538"/>
      <c r="JKI17" s="2538"/>
      <c r="JKJ17" s="2538"/>
      <c r="JKK17" s="2538"/>
      <c r="JKL17" s="2538"/>
      <c r="JKM17" s="2538"/>
      <c r="JKN17" s="2538"/>
      <c r="JKO17" s="2538"/>
      <c r="JKP17" s="2538"/>
      <c r="JKQ17" s="2538"/>
      <c r="JKR17" s="2538"/>
      <c r="JKS17" s="2538"/>
      <c r="JKT17" s="2538"/>
      <c r="JKU17" s="2538"/>
      <c r="JKV17" s="2538"/>
      <c r="JKW17" s="2538"/>
      <c r="JKX17" s="2538"/>
      <c r="JKY17" s="2538"/>
      <c r="JKZ17" s="2538"/>
      <c r="JLA17" s="2538"/>
      <c r="JLB17" s="2538"/>
      <c r="JLC17" s="2538"/>
      <c r="JLD17" s="2538"/>
      <c r="JLE17" s="2538"/>
      <c r="JLF17" s="2538"/>
      <c r="JLG17" s="2538"/>
      <c r="JLH17" s="2538"/>
      <c r="JLI17" s="2538"/>
      <c r="JLJ17" s="2538"/>
      <c r="JLK17" s="2538"/>
      <c r="JLL17" s="2538"/>
      <c r="JLM17" s="2538"/>
      <c r="JLN17" s="2538"/>
      <c r="JLO17" s="2538"/>
      <c r="JLP17" s="2538"/>
      <c r="JLQ17" s="2538"/>
      <c r="JLR17" s="2538"/>
      <c r="JLS17" s="2538"/>
      <c r="JLT17" s="2538"/>
      <c r="JLU17" s="2538"/>
      <c r="JLV17" s="2538"/>
      <c r="JLW17" s="2538"/>
      <c r="JLX17" s="2538"/>
      <c r="JLY17" s="2538"/>
      <c r="JLZ17" s="2538"/>
      <c r="JMA17" s="2538"/>
      <c r="JMB17" s="2538"/>
      <c r="JMC17" s="2538"/>
      <c r="JMD17" s="2538"/>
      <c r="JME17" s="2538"/>
      <c r="JMF17" s="2538"/>
      <c r="JMG17" s="2538"/>
      <c r="JMH17" s="2538"/>
      <c r="JMI17" s="2538"/>
      <c r="JMJ17" s="2538"/>
      <c r="JMK17" s="2538"/>
      <c r="JML17" s="2538"/>
      <c r="JMM17" s="2538"/>
      <c r="JMN17" s="2538"/>
      <c r="JMO17" s="2538"/>
      <c r="JMP17" s="2538"/>
      <c r="JMQ17" s="2538"/>
      <c r="JMR17" s="2538"/>
      <c r="JMS17" s="2538"/>
      <c r="JMT17" s="2538"/>
      <c r="JMU17" s="2538"/>
      <c r="JMV17" s="2538"/>
      <c r="JMW17" s="2538"/>
      <c r="JMX17" s="2538"/>
      <c r="JMY17" s="2538"/>
      <c r="JMZ17" s="2538"/>
      <c r="JNA17" s="2538"/>
      <c r="JNB17" s="2538"/>
      <c r="JNC17" s="2538"/>
      <c r="JND17" s="2538"/>
      <c r="JNE17" s="2538"/>
      <c r="JNF17" s="2538"/>
      <c r="JNG17" s="2538"/>
      <c r="JNH17" s="2538"/>
      <c r="JNI17" s="2538"/>
      <c r="JNJ17" s="2538"/>
      <c r="JNK17" s="2538"/>
      <c r="JNL17" s="2538"/>
      <c r="JNM17" s="2538"/>
      <c r="JNN17" s="2538"/>
      <c r="JNO17" s="2538"/>
      <c r="JNP17" s="2538"/>
      <c r="JNQ17" s="2538"/>
      <c r="JNR17" s="2538"/>
      <c r="JNS17" s="2538"/>
      <c r="JNT17" s="2538"/>
      <c r="JNU17" s="2538"/>
      <c r="JNV17" s="2538"/>
      <c r="JNW17" s="2538"/>
      <c r="JNX17" s="2538"/>
      <c r="JNY17" s="2538"/>
      <c r="JNZ17" s="2538"/>
      <c r="JOA17" s="2538"/>
      <c r="JOB17" s="2538"/>
      <c r="JOC17" s="2538"/>
      <c r="JOD17" s="2538"/>
      <c r="JOE17" s="2538"/>
      <c r="JOF17" s="2538"/>
      <c r="JOG17" s="2538"/>
      <c r="JOH17" s="2538"/>
      <c r="JOI17" s="2538"/>
      <c r="JOJ17" s="2538"/>
      <c r="JOK17" s="2538"/>
      <c r="JOL17" s="2538"/>
      <c r="JOM17" s="2538"/>
      <c r="JON17" s="2538"/>
      <c r="JOO17" s="2538"/>
      <c r="JOP17" s="2538"/>
      <c r="JOQ17" s="2538"/>
      <c r="JOR17" s="2538"/>
      <c r="JOS17" s="2538"/>
      <c r="JOT17" s="2538"/>
      <c r="JOU17" s="2538"/>
      <c r="JOV17" s="2538"/>
      <c r="JOW17" s="2538"/>
      <c r="JOX17" s="2538"/>
      <c r="JOY17" s="2538"/>
      <c r="JOZ17" s="2538"/>
      <c r="JPA17" s="2538"/>
      <c r="JPB17" s="2538"/>
      <c r="JPC17" s="2538"/>
      <c r="JPD17" s="2538"/>
      <c r="JPE17" s="2538"/>
      <c r="JPF17" s="2538"/>
      <c r="JPG17" s="2538"/>
      <c r="JPH17" s="2538"/>
      <c r="JPI17" s="2538"/>
      <c r="JPJ17" s="2538"/>
      <c r="JPK17" s="2538"/>
      <c r="JPL17" s="2538"/>
      <c r="JPM17" s="2538"/>
      <c r="JPN17" s="2538"/>
      <c r="JPO17" s="2538"/>
      <c r="JPP17" s="2538"/>
      <c r="JPQ17" s="2538"/>
      <c r="JPR17" s="2538"/>
      <c r="JPS17" s="2538"/>
      <c r="JPT17" s="2538"/>
      <c r="JPU17" s="2538"/>
      <c r="JPV17" s="2538"/>
      <c r="JPW17" s="2538"/>
      <c r="JPX17" s="2538"/>
      <c r="JPY17" s="2538"/>
      <c r="JPZ17" s="2538"/>
      <c r="JQA17" s="2538"/>
      <c r="JQB17" s="2538"/>
      <c r="JQC17" s="2538"/>
      <c r="JQD17" s="2538"/>
      <c r="JQE17" s="2538"/>
      <c r="JQF17" s="2538"/>
      <c r="JQG17" s="2538"/>
      <c r="JQH17" s="2538"/>
      <c r="JQI17" s="2538"/>
      <c r="JQJ17" s="2538"/>
      <c r="JQK17" s="2538"/>
      <c r="JQL17" s="2538"/>
      <c r="JQM17" s="2538"/>
      <c r="JQN17" s="2538"/>
      <c r="JQO17" s="2538"/>
      <c r="JQP17" s="2538"/>
      <c r="JQQ17" s="2538"/>
      <c r="JQR17" s="2538"/>
      <c r="JQS17" s="2538"/>
      <c r="JQT17" s="2538"/>
      <c r="JQU17" s="2538"/>
      <c r="JQV17" s="2538"/>
      <c r="JQW17" s="2538"/>
      <c r="JQX17" s="2538"/>
      <c r="JQY17" s="2538"/>
      <c r="JQZ17" s="2538"/>
      <c r="JRA17" s="2538"/>
      <c r="JRB17" s="2538"/>
      <c r="JRC17" s="2538"/>
      <c r="JRD17" s="2538"/>
      <c r="JRE17" s="2538"/>
      <c r="JRF17" s="2538"/>
      <c r="JRG17" s="2538"/>
      <c r="JRH17" s="2538"/>
      <c r="JRI17" s="2538"/>
      <c r="JRJ17" s="2538"/>
      <c r="JRK17" s="2538"/>
      <c r="JRL17" s="2538"/>
      <c r="JRM17" s="2538"/>
      <c r="JRN17" s="2538"/>
      <c r="JRO17" s="2538"/>
      <c r="JRP17" s="2538"/>
      <c r="JRQ17" s="2538"/>
      <c r="JRR17" s="2538"/>
      <c r="JRS17" s="2538"/>
      <c r="JRT17" s="2538"/>
      <c r="JRU17" s="2538"/>
      <c r="JRV17" s="2538"/>
      <c r="JRW17" s="2538"/>
      <c r="JRX17" s="2538"/>
      <c r="JRY17" s="2538"/>
      <c r="JRZ17" s="2538"/>
      <c r="JSA17" s="2538"/>
      <c r="JSB17" s="2538"/>
      <c r="JSC17" s="2538"/>
      <c r="JSD17" s="2538"/>
      <c r="JSE17" s="2538"/>
      <c r="JSF17" s="2538"/>
      <c r="JSG17" s="2538"/>
      <c r="JSH17" s="2538"/>
      <c r="JSI17" s="2538"/>
      <c r="JSJ17" s="2538"/>
      <c r="JSK17" s="2538"/>
      <c r="JSL17" s="2538"/>
      <c r="JSM17" s="2538"/>
      <c r="JSN17" s="2538"/>
      <c r="JSO17" s="2538"/>
      <c r="JSP17" s="2538"/>
      <c r="JSQ17" s="2538"/>
      <c r="JSR17" s="2538"/>
      <c r="JSS17" s="2538"/>
      <c r="JST17" s="2538"/>
      <c r="JSU17" s="2538"/>
      <c r="JSV17" s="2538"/>
      <c r="JSW17" s="2538"/>
      <c r="JSX17" s="2538"/>
      <c r="JSY17" s="2538"/>
      <c r="JSZ17" s="2538"/>
      <c r="JTA17" s="2538"/>
      <c r="JTB17" s="2538"/>
      <c r="JTC17" s="2538"/>
      <c r="JTD17" s="2538"/>
      <c r="JTE17" s="2538"/>
      <c r="JTF17" s="2538"/>
      <c r="JTG17" s="2538"/>
      <c r="JTH17" s="2538"/>
      <c r="JTI17" s="2538"/>
      <c r="JTJ17" s="2538"/>
      <c r="JTK17" s="2538"/>
      <c r="JTL17" s="2538"/>
      <c r="JTM17" s="2538"/>
      <c r="JTN17" s="2538"/>
      <c r="JTO17" s="2538"/>
      <c r="JTP17" s="2538"/>
      <c r="JTQ17" s="2538"/>
      <c r="JTR17" s="2538"/>
      <c r="JTS17" s="2538"/>
      <c r="JTT17" s="2538"/>
      <c r="JTU17" s="2538"/>
      <c r="JTV17" s="2538"/>
      <c r="JTW17" s="2538"/>
      <c r="JTX17" s="2538"/>
      <c r="JTY17" s="2538"/>
      <c r="JTZ17" s="2538"/>
      <c r="JUA17" s="2538"/>
      <c r="JUB17" s="2538"/>
      <c r="JUC17" s="2538"/>
      <c r="JUD17" s="2538"/>
      <c r="JUE17" s="2538"/>
      <c r="JUF17" s="2538"/>
      <c r="JUG17" s="2538"/>
      <c r="JUH17" s="2538"/>
      <c r="JUI17" s="2538"/>
      <c r="JUJ17" s="2538"/>
      <c r="JUK17" s="2538"/>
      <c r="JUL17" s="2538"/>
      <c r="JUM17" s="2538"/>
      <c r="JUN17" s="2538"/>
      <c r="JUO17" s="2538"/>
      <c r="JUP17" s="2538"/>
      <c r="JUQ17" s="2538"/>
      <c r="JUR17" s="2538"/>
      <c r="JUS17" s="2538"/>
      <c r="JUT17" s="2538"/>
      <c r="JUU17" s="2538"/>
      <c r="JUV17" s="2538"/>
      <c r="JUW17" s="2538"/>
      <c r="JUX17" s="2538"/>
      <c r="JUY17" s="2538"/>
      <c r="JUZ17" s="2538"/>
      <c r="JVA17" s="2538"/>
      <c r="JVB17" s="2538"/>
      <c r="JVC17" s="2538"/>
      <c r="JVD17" s="2538"/>
      <c r="JVE17" s="2538"/>
      <c r="JVF17" s="2538"/>
      <c r="JVG17" s="2538"/>
      <c r="JVH17" s="2538"/>
      <c r="JVI17" s="2538"/>
      <c r="JVJ17" s="2538"/>
      <c r="JVK17" s="2538"/>
      <c r="JVL17" s="2538"/>
      <c r="JVM17" s="2538"/>
      <c r="JVN17" s="2538"/>
      <c r="JVO17" s="2538"/>
      <c r="JVP17" s="2538"/>
      <c r="JVQ17" s="2538"/>
      <c r="JVR17" s="2538"/>
      <c r="JVS17" s="2538"/>
      <c r="JVT17" s="2538"/>
      <c r="JVU17" s="2538"/>
      <c r="JVV17" s="2538"/>
      <c r="JVW17" s="2538"/>
      <c r="JVX17" s="2538"/>
      <c r="JVY17" s="2538"/>
      <c r="JVZ17" s="2538"/>
      <c r="JWA17" s="2538"/>
      <c r="JWB17" s="2538"/>
      <c r="JWC17" s="2538"/>
      <c r="JWD17" s="2538"/>
      <c r="JWE17" s="2538"/>
      <c r="JWF17" s="2538"/>
      <c r="JWG17" s="2538"/>
      <c r="JWH17" s="2538"/>
      <c r="JWI17" s="2538"/>
      <c r="JWJ17" s="2538"/>
      <c r="JWK17" s="2538"/>
      <c r="JWL17" s="2538"/>
      <c r="JWM17" s="2538"/>
      <c r="JWN17" s="2538"/>
      <c r="JWO17" s="2538"/>
      <c r="JWP17" s="2538"/>
      <c r="JWQ17" s="2538"/>
      <c r="JWR17" s="2538"/>
      <c r="JWS17" s="2538"/>
      <c r="JWT17" s="2538"/>
      <c r="JWU17" s="2538"/>
      <c r="JWV17" s="2538"/>
      <c r="JWW17" s="2538"/>
      <c r="JWX17" s="2538"/>
      <c r="JWY17" s="2538"/>
      <c r="JWZ17" s="2538"/>
      <c r="JXA17" s="2538"/>
      <c r="JXB17" s="2538"/>
      <c r="JXC17" s="2538"/>
      <c r="JXD17" s="2538"/>
      <c r="JXE17" s="2538"/>
      <c r="JXF17" s="2538"/>
      <c r="JXG17" s="2538"/>
      <c r="JXH17" s="2538"/>
      <c r="JXI17" s="2538"/>
      <c r="JXJ17" s="2538"/>
      <c r="JXK17" s="2538"/>
      <c r="JXL17" s="2538"/>
      <c r="JXM17" s="2538"/>
      <c r="JXN17" s="2538"/>
      <c r="JXO17" s="2538"/>
      <c r="JXP17" s="2538"/>
      <c r="JXQ17" s="2538"/>
      <c r="JXR17" s="2538"/>
      <c r="JXS17" s="2538"/>
      <c r="JXT17" s="2538"/>
      <c r="JXU17" s="2538"/>
      <c r="JXV17" s="2538"/>
      <c r="JXW17" s="2538"/>
      <c r="JXX17" s="2538"/>
      <c r="JXY17" s="2538"/>
      <c r="JXZ17" s="2538"/>
      <c r="JYA17" s="2538"/>
      <c r="JYB17" s="2538"/>
      <c r="JYC17" s="2538"/>
      <c r="JYD17" s="2538"/>
      <c r="JYE17" s="2538"/>
      <c r="JYF17" s="2538"/>
      <c r="JYG17" s="2538"/>
      <c r="JYH17" s="2538"/>
      <c r="JYI17" s="2538"/>
      <c r="JYJ17" s="2538"/>
      <c r="JYK17" s="2538"/>
      <c r="JYL17" s="2538"/>
      <c r="JYM17" s="2538"/>
      <c r="JYN17" s="2538"/>
      <c r="JYO17" s="2538"/>
      <c r="JYP17" s="2538"/>
      <c r="JYQ17" s="2538"/>
      <c r="JYR17" s="2538"/>
      <c r="JYS17" s="2538"/>
      <c r="JYT17" s="2538"/>
      <c r="JYU17" s="2538"/>
      <c r="JYV17" s="2538"/>
      <c r="JYW17" s="2538"/>
      <c r="JYX17" s="2538"/>
      <c r="JYY17" s="2538"/>
      <c r="JYZ17" s="2538"/>
      <c r="JZA17" s="2538"/>
      <c r="JZB17" s="2538"/>
      <c r="JZC17" s="2538"/>
      <c r="JZD17" s="2538"/>
      <c r="JZE17" s="2538"/>
      <c r="JZF17" s="2538"/>
      <c r="JZG17" s="2538"/>
      <c r="JZH17" s="2538"/>
      <c r="JZI17" s="2538"/>
      <c r="JZJ17" s="2538"/>
      <c r="JZK17" s="2538"/>
      <c r="JZL17" s="2538"/>
      <c r="JZM17" s="2538"/>
      <c r="JZN17" s="2538"/>
      <c r="JZO17" s="2538"/>
      <c r="JZP17" s="2538"/>
      <c r="JZQ17" s="2538"/>
      <c r="JZR17" s="2538"/>
      <c r="JZS17" s="2538"/>
      <c r="JZT17" s="2538"/>
      <c r="JZU17" s="2538"/>
      <c r="JZV17" s="2538"/>
      <c r="JZW17" s="2538"/>
      <c r="JZX17" s="2538"/>
      <c r="JZY17" s="2538"/>
      <c r="JZZ17" s="2538"/>
      <c r="KAA17" s="2538"/>
      <c r="KAB17" s="2538"/>
      <c r="KAC17" s="2538"/>
      <c r="KAD17" s="2538"/>
      <c r="KAE17" s="2538"/>
      <c r="KAF17" s="2538"/>
      <c r="KAG17" s="2538"/>
      <c r="KAH17" s="2538"/>
      <c r="KAI17" s="2538"/>
      <c r="KAJ17" s="2538"/>
      <c r="KAK17" s="2538"/>
      <c r="KAL17" s="2538"/>
      <c r="KAM17" s="2538"/>
      <c r="KAN17" s="2538"/>
      <c r="KAO17" s="2538"/>
      <c r="KAP17" s="2538"/>
      <c r="KAQ17" s="2538"/>
      <c r="KAR17" s="2538"/>
      <c r="KAS17" s="2538"/>
      <c r="KAT17" s="2538"/>
      <c r="KAU17" s="2538"/>
      <c r="KAV17" s="2538"/>
      <c r="KAW17" s="2538"/>
      <c r="KAX17" s="2538"/>
      <c r="KAY17" s="2538"/>
      <c r="KAZ17" s="2538"/>
      <c r="KBA17" s="2538"/>
      <c r="KBB17" s="2538"/>
      <c r="KBC17" s="2538"/>
      <c r="KBD17" s="2538"/>
      <c r="KBE17" s="2538"/>
      <c r="KBF17" s="2538"/>
      <c r="KBG17" s="2538"/>
      <c r="KBH17" s="2538"/>
      <c r="KBI17" s="2538"/>
      <c r="KBJ17" s="2538"/>
      <c r="KBK17" s="2538"/>
      <c r="KBL17" s="2538"/>
      <c r="KBM17" s="2538"/>
      <c r="KBN17" s="2538"/>
      <c r="KBO17" s="2538"/>
      <c r="KBP17" s="2538"/>
      <c r="KBQ17" s="2538"/>
      <c r="KBR17" s="2538"/>
      <c r="KBS17" s="2538"/>
      <c r="KBT17" s="2538"/>
      <c r="KBU17" s="2538"/>
      <c r="KBV17" s="2538"/>
      <c r="KBW17" s="2538"/>
      <c r="KBX17" s="2538"/>
      <c r="KBY17" s="2538"/>
      <c r="KBZ17" s="2538"/>
      <c r="KCA17" s="2538"/>
      <c r="KCB17" s="2538"/>
      <c r="KCC17" s="2538"/>
      <c r="KCD17" s="2538"/>
      <c r="KCE17" s="2538"/>
      <c r="KCF17" s="2538"/>
      <c r="KCG17" s="2538"/>
      <c r="KCH17" s="2538"/>
      <c r="KCI17" s="2538"/>
      <c r="KCJ17" s="2538"/>
      <c r="KCK17" s="2538"/>
      <c r="KCL17" s="2538"/>
      <c r="KCM17" s="2538"/>
      <c r="KCN17" s="2538"/>
      <c r="KCO17" s="2538"/>
      <c r="KCP17" s="2538"/>
      <c r="KCQ17" s="2538"/>
      <c r="KCR17" s="2538"/>
      <c r="KCS17" s="2538"/>
      <c r="KCT17" s="2538"/>
      <c r="KCU17" s="2538"/>
      <c r="KCV17" s="2538"/>
      <c r="KCW17" s="2538"/>
      <c r="KCX17" s="2538"/>
      <c r="KCY17" s="2538"/>
      <c r="KCZ17" s="2538"/>
      <c r="KDA17" s="2538"/>
      <c r="KDB17" s="2538"/>
      <c r="KDC17" s="2538"/>
      <c r="KDD17" s="2538"/>
      <c r="KDE17" s="2538"/>
      <c r="KDF17" s="2538"/>
      <c r="KDG17" s="2538"/>
      <c r="KDH17" s="2538"/>
      <c r="KDI17" s="2538"/>
      <c r="KDJ17" s="2538"/>
      <c r="KDK17" s="2538"/>
      <c r="KDL17" s="2538"/>
      <c r="KDM17" s="2538"/>
      <c r="KDN17" s="2538"/>
      <c r="KDO17" s="2538"/>
      <c r="KDP17" s="2538"/>
      <c r="KDQ17" s="2538"/>
      <c r="KDR17" s="2538"/>
      <c r="KDS17" s="2538"/>
      <c r="KDT17" s="2538"/>
      <c r="KDU17" s="2538"/>
      <c r="KDV17" s="2538"/>
      <c r="KDW17" s="2538"/>
      <c r="KDX17" s="2538"/>
      <c r="KDY17" s="2538"/>
      <c r="KDZ17" s="2538"/>
      <c r="KEA17" s="2538"/>
      <c r="KEB17" s="2538"/>
      <c r="KEC17" s="2538"/>
      <c r="KED17" s="2538"/>
      <c r="KEE17" s="2538"/>
      <c r="KEF17" s="2538"/>
      <c r="KEG17" s="2538"/>
      <c r="KEH17" s="2538"/>
      <c r="KEI17" s="2538"/>
      <c r="KEJ17" s="2538"/>
      <c r="KEK17" s="2538"/>
      <c r="KEL17" s="2538"/>
      <c r="KEM17" s="2538"/>
      <c r="KEN17" s="2538"/>
      <c r="KEO17" s="2538"/>
      <c r="KEP17" s="2538"/>
      <c r="KEQ17" s="2538"/>
      <c r="KER17" s="2538"/>
      <c r="KES17" s="2538"/>
      <c r="KET17" s="2538"/>
      <c r="KEU17" s="2538"/>
      <c r="KEV17" s="2538"/>
      <c r="KEW17" s="2538"/>
      <c r="KEX17" s="2538"/>
      <c r="KEY17" s="2538"/>
      <c r="KEZ17" s="2538"/>
      <c r="KFA17" s="2538"/>
      <c r="KFB17" s="2538"/>
      <c r="KFC17" s="2538"/>
      <c r="KFD17" s="2538"/>
      <c r="KFE17" s="2538"/>
      <c r="KFF17" s="2538"/>
      <c r="KFG17" s="2538"/>
      <c r="KFH17" s="2538"/>
      <c r="KFI17" s="2538"/>
      <c r="KFJ17" s="2538"/>
      <c r="KFK17" s="2538"/>
      <c r="KFL17" s="2538"/>
      <c r="KFM17" s="2538"/>
      <c r="KFN17" s="2538"/>
      <c r="KFO17" s="2538"/>
      <c r="KFP17" s="2538"/>
      <c r="KFQ17" s="2538"/>
      <c r="KFR17" s="2538"/>
      <c r="KFS17" s="2538"/>
      <c r="KFT17" s="2538"/>
      <c r="KFU17" s="2538"/>
      <c r="KFV17" s="2538"/>
      <c r="KFW17" s="2538"/>
      <c r="KFX17" s="2538"/>
      <c r="KFY17" s="2538"/>
      <c r="KFZ17" s="2538"/>
      <c r="KGA17" s="2538"/>
      <c r="KGB17" s="2538"/>
      <c r="KGC17" s="2538"/>
      <c r="KGD17" s="2538"/>
      <c r="KGE17" s="2538"/>
      <c r="KGF17" s="2538"/>
      <c r="KGG17" s="2538"/>
      <c r="KGH17" s="2538"/>
      <c r="KGI17" s="2538"/>
      <c r="KGJ17" s="2538"/>
      <c r="KGK17" s="2538"/>
      <c r="KGL17" s="2538"/>
      <c r="KGM17" s="2538"/>
      <c r="KGN17" s="2538"/>
      <c r="KGO17" s="2538"/>
      <c r="KGP17" s="2538"/>
      <c r="KGQ17" s="2538"/>
      <c r="KGR17" s="2538"/>
      <c r="KGS17" s="2538"/>
      <c r="KGT17" s="2538"/>
      <c r="KGU17" s="2538"/>
      <c r="KGV17" s="2538"/>
      <c r="KGW17" s="2538"/>
      <c r="KGX17" s="2538"/>
      <c r="KGY17" s="2538"/>
      <c r="KGZ17" s="2538"/>
      <c r="KHA17" s="2538"/>
      <c r="KHB17" s="2538"/>
      <c r="KHC17" s="2538"/>
      <c r="KHD17" s="2538"/>
      <c r="KHE17" s="2538"/>
      <c r="KHF17" s="2538"/>
      <c r="KHG17" s="2538"/>
      <c r="KHH17" s="2538"/>
      <c r="KHI17" s="2538"/>
      <c r="KHJ17" s="2538"/>
      <c r="KHK17" s="2538"/>
      <c r="KHL17" s="2538"/>
      <c r="KHM17" s="2538"/>
      <c r="KHN17" s="2538"/>
      <c r="KHO17" s="2538"/>
      <c r="KHP17" s="2538"/>
      <c r="KHQ17" s="2538"/>
      <c r="KHR17" s="2538"/>
      <c r="KHS17" s="2538"/>
      <c r="KHT17" s="2538"/>
      <c r="KHU17" s="2538"/>
      <c r="KHV17" s="2538"/>
      <c r="KHW17" s="2538"/>
      <c r="KHX17" s="2538"/>
      <c r="KHY17" s="2538"/>
      <c r="KHZ17" s="2538"/>
      <c r="KIA17" s="2538"/>
      <c r="KIB17" s="2538"/>
      <c r="KIC17" s="2538"/>
      <c r="KID17" s="2538"/>
      <c r="KIE17" s="2538"/>
      <c r="KIF17" s="2538"/>
      <c r="KIG17" s="2538"/>
      <c r="KIH17" s="2538"/>
      <c r="KII17" s="2538"/>
      <c r="KIJ17" s="2538"/>
      <c r="KIK17" s="2538"/>
      <c r="KIL17" s="2538"/>
      <c r="KIM17" s="2538"/>
      <c r="KIN17" s="2538"/>
      <c r="KIO17" s="2538"/>
      <c r="KIP17" s="2538"/>
      <c r="KIQ17" s="2538"/>
      <c r="KIR17" s="2538"/>
      <c r="KIS17" s="2538"/>
      <c r="KIT17" s="2538"/>
      <c r="KIU17" s="2538"/>
      <c r="KIV17" s="2538"/>
      <c r="KIW17" s="2538"/>
      <c r="KIX17" s="2538"/>
      <c r="KIY17" s="2538"/>
      <c r="KIZ17" s="2538"/>
      <c r="KJA17" s="2538"/>
      <c r="KJB17" s="2538"/>
      <c r="KJC17" s="2538"/>
      <c r="KJD17" s="2538"/>
      <c r="KJE17" s="2538"/>
      <c r="KJF17" s="2538"/>
      <c r="KJG17" s="2538"/>
      <c r="KJH17" s="2538"/>
      <c r="KJI17" s="2538"/>
      <c r="KJJ17" s="2538"/>
      <c r="KJK17" s="2538"/>
      <c r="KJL17" s="2538"/>
      <c r="KJM17" s="2538"/>
      <c r="KJN17" s="2538"/>
      <c r="KJO17" s="2538"/>
      <c r="KJP17" s="2538"/>
      <c r="KJQ17" s="2538"/>
      <c r="KJR17" s="2538"/>
      <c r="KJS17" s="2538"/>
      <c r="KJT17" s="2538"/>
      <c r="KJU17" s="2538"/>
      <c r="KJV17" s="2538"/>
      <c r="KJW17" s="2538"/>
      <c r="KJX17" s="2538"/>
      <c r="KJY17" s="2538"/>
      <c r="KJZ17" s="2538"/>
      <c r="KKA17" s="2538"/>
      <c r="KKB17" s="2538"/>
      <c r="KKC17" s="2538"/>
      <c r="KKD17" s="2538"/>
      <c r="KKE17" s="2538"/>
      <c r="KKF17" s="2538"/>
      <c r="KKG17" s="2538"/>
      <c r="KKH17" s="2538"/>
      <c r="KKI17" s="2538"/>
      <c r="KKJ17" s="2538"/>
      <c r="KKK17" s="2538"/>
      <c r="KKL17" s="2538"/>
      <c r="KKM17" s="2538"/>
      <c r="KKN17" s="2538"/>
      <c r="KKO17" s="2538"/>
      <c r="KKP17" s="2538"/>
      <c r="KKQ17" s="2538"/>
      <c r="KKR17" s="2538"/>
      <c r="KKS17" s="2538"/>
      <c r="KKT17" s="2538"/>
      <c r="KKU17" s="2538"/>
      <c r="KKV17" s="2538"/>
      <c r="KKW17" s="2538"/>
      <c r="KKX17" s="2538"/>
      <c r="KKY17" s="2538"/>
      <c r="KKZ17" s="2538"/>
      <c r="KLA17" s="2538"/>
      <c r="KLB17" s="2538"/>
      <c r="KLC17" s="2538"/>
      <c r="KLD17" s="2538"/>
      <c r="KLE17" s="2538"/>
      <c r="KLF17" s="2538"/>
      <c r="KLG17" s="2538"/>
      <c r="KLH17" s="2538"/>
      <c r="KLI17" s="2538"/>
      <c r="KLJ17" s="2538"/>
      <c r="KLK17" s="2538"/>
      <c r="KLL17" s="2538"/>
      <c r="KLM17" s="2538"/>
      <c r="KLN17" s="2538"/>
      <c r="KLO17" s="2538"/>
      <c r="KLP17" s="2538"/>
      <c r="KLQ17" s="2538"/>
      <c r="KLR17" s="2538"/>
      <c r="KLS17" s="2538"/>
      <c r="KLT17" s="2538"/>
      <c r="KLU17" s="2538"/>
      <c r="KLV17" s="2538"/>
      <c r="KLW17" s="2538"/>
      <c r="KLX17" s="2538"/>
      <c r="KLY17" s="2538"/>
      <c r="KLZ17" s="2538"/>
      <c r="KMA17" s="2538"/>
      <c r="KMB17" s="2538"/>
      <c r="KMC17" s="2538"/>
      <c r="KMD17" s="2538"/>
      <c r="KME17" s="2538"/>
      <c r="KMF17" s="2538"/>
      <c r="KMG17" s="2538"/>
      <c r="KMH17" s="2538"/>
      <c r="KMI17" s="2538"/>
      <c r="KMJ17" s="2538"/>
      <c r="KMK17" s="2538"/>
      <c r="KML17" s="2538"/>
      <c r="KMM17" s="2538"/>
      <c r="KMN17" s="2538"/>
      <c r="KMO17" s="2538"/>
      <c r="KMP17" s="2538"/>
      <c r="KMQ17" s="2538"/>
      <c r="KMR17" s="2538"/>
      <c r="KMS17" s="2538"/>
      <c r="KMT17" s="2538"/>
      <c r="KMU17" s="2538"/>
      <c r="KMV17" s="2538"/>
      <c r="KMW17" s="2538"/>
      <c r="KMX17" s="2538"/>
      <c r="KMY17" s="2538"/>
      <c r="KMZ17" s="2538"/>
      <c r="KNA17" s="2538"/>
      <c r="KNB17" s="2538"/>
      <c r="KNC17" s="2538"/>
      <c r="KND17" s="2538"/>
      <c r="KNE17" s="2538"/>
      <c r="KNF17" s="2538"/>
      <c r="KNG17" s="2538"/>
      <c r="KNH17" s="2538"/>
      <c r="KNI17" s="2538"/>
      <c r="KNJ17" s="2538"/>
      <c r="KNK17" s="2538"/>
      <c r="KNL17" s="2538"/>
      <c r="KNM17" s="2538"/>
      <c r="KNN17" s="2538"/>
      <c r="KNO17" s="2538"/>
      <c r="KNP17" s="2538"/>
      <c r="KNQ17" s="2538"/>
      <c r="KNR17" s="2538"/>
      <c r="KNS17" s="2538"/>
      <c r="KNT17" s="2538"/>
      <c r="KNU17" s="2538"/>
      <c r="KNV17" s="2538"/>
      <c r="KNW17" s="2538"/>
      <c r="KNX17" s="2538"/>
      <c r="KNY17" s="2538"/>
      <c r="KNZ17" s="2538"/>
      <c r="KOA17" s="2538"/>
      <c r="KOB17" s="2538"/>
      <c r="KOC17" s="2538"/>
      <c r="KOD17" s="2538"/>
      <c r="KOE17" s="2538"/>
      <c r="KOF17" s="2538"/>
      <c r="KOG17" s="2538"/>
      <c r="KOH17" s="2538"/>
      <c r="KOI17" s="2538"/>
      <c r="KOJ17" s="2538"/>
      <c r="KOK17" s="2538"/>
      <c r="KOL17" s="2538"/>
      <c r="KOM17" s="2538"/>
      <c r="KON17" s="2538"/>
      <c r="KOO17" s="2538"/>
      <c r="KOP17" s="2538"/>
      <c r="KOQ17" s="2538"/>
      <c r="KOR17" s="2538"/>
      <c r="KOS17" s="2538"/>
      <c r="KOT17" s="2538"/>
      <c r="KOU17" s="2538"/>
      <c r="KOV17" s="2538"/>
      <c r="KOW17" s="2538"/>
      <c r="KOX17" s="2538"/>
      <c r="KOY17" s="2538"/>
      <c r="KOZ17" s="2538"/>
      <c r="KPA17" s="2538"/>
      <c r="KPB17" s="2538"/>
      <c r="KPC17" s="2538"/>
      <c r="KPD17" s="2538"/>
      <c r="KPE17" s="2538"/>
      <c r="KPF17" s="2538"/>
      <c r="KPG17" s="2538"/>
      <c r="KPH17" s="2538"/>
      <c r="KPI17" s="2538"/>
      <c r="KPJ17" s="2538"/>
      <c r="KPK17" s="2538"/>
      <c r="KPL17" s="2538"/>
      <c r="KPM17" s="2538"/>
      <c r="KPN17" s="2538"/>
      <c r="KPO17" s="2538"/>
      <c r="KPP17" s="2538"/>
      <c r="KPQ17" s="2538"/>
      <c r="KPR17" s="2538"/>
      <c r="KPS17" s="2538"/>
      <c r="KPT17" s="2538"/>
      <c r="KPU17" s="2538"/>
      <c r="KPV17" s="2538"/>
      <c r="KPW17" s="2538"/>
      <c r="KPX17" s="2538"/>
      <c r="KPY17" s="2538"/>
      <c r="KPZ17" s="2538"/>
      <c r="KQA17" s="2538"/>
      <c r="KQB17" s="2538"/>
      <c r="KQC17" s="2538"/>
      <c r="KQD17" s="2538"/>
      <c r="KQE17" s="2538"/>
      <c r="KQF17" s="2538"/>
      <c r="KQG17" s="2538"/>
      <c r="KQH17" s="2538"/>
      <c r="KQI17" s="2538"/>
      <c r="KQJ17" s="2538"/>
      <c r="KQK17" s="2538"/>
      <c r="KQL17" s="2538"/>
      <c r="KQM17" s="2538"/>
      <c r="KQN17" s="2538"/>
      <c r="KQO17" s="2538"/>
      <c r="KQP17" s="2538"/>
      <c r="KQQ17" s="2538"/>
      <c r="KQR17" s="2538"/>
      <c r="KQS17" s="2538"/>
      <c r="KQT17" s="2538"/>
      <c r="KQU17" s="2538"/>
      <c r="KQV17" s="2538"/>
      <c r="KQW17" s="2538"/>
      <c r="KQX17" s="2538"/>
      <c r="KQY17" s="2538"/>
      <c r="KQZ17" s="2538"/>
      <c r="KRA17" s="2538"/>
      <c r="KRB17" s="2538"/>
      <c r="KRC17" s="2538"/>
      <c r="KRD17" s="2538"/>
      <c r="KRE17" s="2538"/>
      <c r="KRF17" s="2538"/>
      <c r="KRG17" s="2538"/>
      <c r="KRH17" s="2538"/>
      <c r="KRI17" s="2538"/>
      <c r="KRJ17" s="2538"/>
      <c r="KRK17" s="2538"/>
      <c r="KRL17" s="2538"/>
      <c r="KRM17" s="2538"/>
      <c r="KRN17" s="2538"/>
      <c r="KRO17" s="2538"/>
      <c r="KRP17" s="2538"/>
      <c r="KRQ17" s="2538"/>
      <c r="KRR17" s="2538"/>
      <c r="KRS17" s="2538"/>
      <c r="KRT17" s="2538"/>
      <c r="KRU17" s="2538"/>
      <c r="KRV17" s="2538"/>
      <c r="KRW17" s="2538"/>
      <c r="KRX17" s="2538"/>
      <c r="KRY17" s="2538"/>
      <c r="KRZ17" s="2538"/>
      <c r="KSA17" s="2538"/>
      <c r="KSB17" s="2538"/>
      <c r="KSC17" s="2538"/>
      <c r="KSD17" s="2538"/>
      <c r="KSE17" s="2538"/>
      <c r="KSF17" s="2538"/>
      <c r="KSG17" s="2538"/>
      <c r="KSH17" s="2538"/>
      <c r="KSI17" s="2538"/>
      <c r="KSJ17" s="2538"/>
      <c r="KSK17" s="2538"/>
      <c r="KSL17" s="2538"/>
      <c r="KSM17" s="2538"/>
      <c r="KSN17" s="2538"/>
      <c r="KSO17" s="2538"/>
      <c r="KSP17" s="2538"/>
      <c r="KSQ17" s="2538"/>
      <c r="KSR17" s="2538"/>
      <c r="KSS17" s="2538"/>
      <c r="KST17" s="2538"/>
      <c r="KSU17" s="2538"/>
      <c r="KSV17" s="2538"/>
      <c r="KSW17" s="2538"/>
      <c r="KSX17" s="2538"/>
      <c r="KSY17" s="2538"/>
      <c r="KSZ17" s="2538"/>
      <c r="KTA17" s="2538"/>
      <c r="KTB17" s="2538"/>
      <c r="KTC17" s="2538"/>
      <c r="KTD17" s="2538"/>
      <c r="KTE17" s="2538"/>
      <c r="KTF17" s="2538"/>
      <c r="KTG17" s="2538"/>
      <c r="KTH17" s="2538"/>
      <c r="KTI17" s="2538"/>
      <c r="KTJ17" s="2538"/>
      <c r="KTK17" s="2538"/>
      <c r="KTL17" s="2538"/>
      <c r="KTM17" s="2538"/>
      <c r="KTN17" s="2538"/>
      <c r="KTO17" s="2538"/>
      <c r="KTP17" s="2538"/>
      <c r="KTQ17" s="2538"/>
      <c r="KTR17" s="2538"/>
      <c r="KTS17" s="2538"/>
      <c r="KTT17" s="2538"/>
      <c r="KTU17" s="2538"/>
      <c r="KTV17" s="2538"/>
      <c r="KTW17" s="2538"/>
      <c r="KTX17" s="2538"/>
      <c r="KTY17" s="2538"/>
      <c r="KTZ17" s="2538"/>
      <c r="KUA17" s="2538"/>
      <c r="KUB17" s="2538"/>
      <c r="KUC17" s="2538"/>
      <c r="KUD17" s="2538"/>
      <c r="KUE17" s="2538"/>
      <c r="KUF17" s="2538"/>
      <c r="KUG17" s="2538"/>
      <c r="KUH17" s="2538"/>
      <c r="KUI17" s="2538"/>
      <c r="KUJ17" s="2538"/>
      <c r="KUK17" s="2538"/>
      <c r="KUL17" s="2538"/>
      <c r="KUM17" s="2538"/>
      <c r="KUN17" s="2538"/>
      <c r="KUO17" s="2538"/>
      <c r="KUP17" s="2538"/>
      <c r="KUQ17" s="2538"/>
      <c r="KUR17" s="2538"/>
      <c r="KUS17" s="2538"/>
      <c r="KUT17" s="2538"/>
      <c r="KUU17" s="2538"/>
      <c r="KUV17" s="2538"/>
      <c r="KUW17" s="2538"/>
      <c r="KUX17" s="2538"/>
      <c r="KUY17" s="2538"/>
      <c r="KUZ17" s="2538"/>
      <c r="KVA17" s="2538"/>
      <c r="KVB17" s="2538"/>
      <c r="KVC17" s="2538"/>
      <c r="KVD17" s="2538"/>
      <c r="KVE17" s="2538"/>
      <c r="KVF17" s="2538"/>
      <c r="KVG17" s="2538"/>
      <c r="KVH17" s="2538"/>
      <c r="KVI17" s="2538"/>
      <c r="KVJ17" s="2538"/>
      <c r="KVK17" s="2538"/>
      <c r="KVL17" s="2538"/>
      <c r="KVM17" s="2538"/>
      <c r="KVN17" s="2538"/>
      <c r="KVO17" s="2538"/>
      <c r="KVP17" s="2538"/>
      <c r="KVQ17" s="2538"/>
      <c r="KVR17" s="2538"/>
      <c r="KVS17" s="2538"/>
      <c r="KVT17" s="2538"/>
      <c r="KVU17" s="2538"/>
      <c r="KVV17" s="2538"/>
      <c r="KVW17" s="2538"/>
      <c r="KVX17" s="2538"/>
      <c r="KVY17" s="2538"/>
      <c r="KVZ17" s="2538"/>
      <c r="KWA17" s="2538"/>
      <c r="KWB17" s="2538"/>
      <c r="KWC17" s="2538"/>
      <c r="KWD17" s="2538"/>
      <c r="KWE17" s="2538"/>
      <c r="KWF17" s="2538"/>
      <c r="KWG17" s="2538"/>
      <c r="KWH17" s="2538"/>
      <c r="KWI17" s="2538"/>
      <c r="KWJ17" s="2538"/>
      <c r="KWK17" s="2538"/>
      <c r="KWL17" s="2538"/>
      <c r="KWM17" s="2538"/>
      <c r="KWN17" s="2538"/>
      <c r="KWO17" s="2538"/>
      <c r="KWP17" s="2538"/>
      <c r="KWQ17" s="2538"/>
      <c r="KWR17" s="2538"/>
      <c r="KWS17" s="2538"/>
      <c r="KWT17" s="2538"/>
      <c r="KWU17" s="2538"/>
      <c r="KWV17" s="2538"/>
      <c r="KWW17" s="2538"/>
      <c r="KWX17" s="2538"/>
      <c r="KWY17" s="2538"/>
      <c r="KWZ17" s="2538"/>
      <c r="KXA17" s="2538"/>
      <c r="KXB17" s="2538"/>
      <c r="KXC17" s="2538"/>
      <c r="KXD17" s="2538"/>
      <c r="KXE17" s="2538"/>
      <c r="KXF17" s="2538"/>
      <c r="KXG17" s="2538"/>
      <c r="KXH17" s="2538"/>
      <c r="KXI17" s="2538"/>
      <c r="KXJ17" s="2538"/>
      <c r="KXK17" s="2538"/>
      <c r="KXL17" s="2538"/>
      <c r="KXM17" s="2538"/>
      <c r="KXN17" s="2538"/>
      <c r="KXO17" s="2538"/>
      <c r="KXP17" s="2538"/>
      <c r="KXQ17" s="2538"/>
      <c r="KXR17" s="2538"/>
      <c r="KXS17" s="2538"/>
      <c r="KXT17" s="2538"/>
      <c r="KXU17" s="2538"/>
      <c r="KXV17" s="2538"/>
      <c r="KXW17" s="2538"/>
      <c r="KXX17" s="2538"/>
      <c r="KXY17" s="2538"/>
      <c r="KXZ17" s="2538"/>
      <c r="KYA17" s="2538"/>
      <c r="KYB17" s="2538"/>
      <c r="KYC17" s="2538"/>
      <c r="KYD17" s="2538"/>
      <c r="KYE17" s="2538"/>
      <c r="KYF17" s="2538"/>
      <c r="KYG17" s="2538"/>
      <c r="KYH17" s="2538"/>
      <c r="KYI17" s="2538"/>
      <c r="KYJ17" s="2538"/>
      <c r="KYK17" s="2538"/>
      <c r="KYL17" s="2538"/>
      <c r="KYM17" s="2538"/>
      <c r="KYN17" s="2538"/>
      <c r="KYO17" s="2538"/>
      <c r="KYP17" s="2538"/>
      <c r="KYQ17" s="2538"/>
      <c r="KYR17" s="2538"/>
      <c r="KYS17" s="2538"/>
      <c r="KYT17" s="2538"/>
      <c r="KYU17" s="2538"/>
      <c r="KYV17" s="2538"/>
      <c r="KYW17" s="2538"/>
      <c r="KYX17" s="2538"/>
      <c r="KYY17" s="2538"/>
      <c r="KYZ17" s="2538"/>
      <c r="KZA17" s="2538"/>
      <c r="KZB17" s="2538"/>
      <c r="KZC17" s="2538"/>
      <c r="KZD17" s="2538"/>
      <c r="KZE17" s="2538"/>
      <c r="KZF17" s="2538"/>
      <c r="KZG17" s="2538"/>
      <c r="KZH17" s="2538"/>
      <c r="KZI17" s="2538"/>
      <c r="KZJ17" s="2538"/>
      <c r="KZK17" s="2538"/>
      <c r="KZL17" s="2538"/>
      <c r="KZM17" s="2538"/>
      <c r="KZN17" s="2538"/>
      <c r="KZO17" s="2538"/>
      <c r="KZP17" s="2538"/>
      <c r="KZQ17" s="2538"/>
      <c r="KZR17" s="2538"/>
      <c r="KZS17" s="2538"/>
      <c r="KZT17" s="2538"/>
      <c r="KZU17" s="2538"/>
      <c r="KZV17" s="2538"/>
      <c r="KZW17" s="2538"/>
      <c r="KZX17" s="2538"/>
      <c r="KZY17" s="2538"/>
      <c r="KZZ17" s="2538"/>
      <c r="LAA17" s="2538"/>
      <c r="LAB17" s="2538"/>
      <c r="LAC17" s="2538"/>
      <c r="LAD17" s="2538"/>
      <c r="LAE17" s="2538"/>
      <c r="LAF17" s="2538"/>
      <c r="LAG17" s="2538"/>
      <c r="LAH17" s="2538"/>
      <c r="LAI17" s="2538"/>
      <c r="LAJ17" s="2538"/>
      <c r="LAK17" s="2538"/>
      <c r="LAL17" s="2538"/>
      <c r="LAM17" s="2538"/>
      <c r="LAN17" s="2538"/>
      <c r="LAO17" s="2538"/>
      <c r="LAP17" s="2538"/>
      <c r="LAQ17" s="2538"/>
      <c r="LAR17" s="2538"/>
      <c r="LAS17" s="2538"/>
      <c r="LAT17" s="2538"/>
      <c r="LAU17" s="2538"/>
      <c r="LAV17" s="2538"/>
      <c r="LAW17" s="2538"/>
      <c r="LAX17" s="2538"/>
      <c r="LAY17" s="2538"/>
      <c r="LAZ17" s="2538"/>
      <c r="LBA17" s="2538"/>
      <c r="LBB17" s="2538"/>
      <c r="LBC17" s="2538"/>
      <c r="LBD17" s="2538"/>
      <c r="LBE17" s="2538"/>
      <c r="LBF17" s="2538"/>
      <c r="LBG17" s="2538"/>
      <c r="LBH17" s="2538"/>
      <c r="LBI17" s="2538"/>
      <c r="LBJ17" s="2538"/>
      <c r="LBK17" s="2538"/>
      <c r="LBL17" s="2538"/>
      <c r="LBM17" s="2538"/>
      <c r="LBN17" s="2538"/>
      <c r="LBO17" s="2538"/>
      <c r="LBP17" s="2538"/>
      <c r="LBQ17" s="2538"/>
      <c r="LBR17" s="2538"/>
      <c r="LBS17" s="2538"/>
      <c r="LBT17" s="2538"/>
      <c r="LBU17" s="2538"/>
      <c r="LBV17" s="2538"/>
      <c r="LBW17" s="2538"/>
      <c r="LBX17" s="2538"/>
      <c r="LBY17" s="2538"/>
      <c r="LBZ17" s="2538"/>
      <c r="LCA17" s="2538"/>
      <c r="LCB17" s="2538"/>
      <c r="LCC17" s="2538"/>
      <c r="LCD17" s="2538"/>
      <c r="LCE17" s="2538"/>
      <c r="LCF17" s="2538"/>
      <c r="LCG17" s="2538"/>
      <c r="LCH17" s="2538"/>
      <c r="LCI17" s="2538"/>
      <c r="LCJ17" s="2538"/>
      <c r="LCK17" s="2538"/>
      <c r="LCL17" s="2538"/>
      <c r="LCM17" s="2538"/>
      <c r="LCN17" s="2538"/>
      <c r="LCO17" s="2538"/>
      <c r="LCP17" s="2538"/>
      <c r="LCQ17" s="2538"/>
      <c r="LCR17" s="2538"/>
      <c r="LCS17" s="2538"/>
      <c r="LCT17" s="2538"/>
      <c r="LCU17" s="2538"/>
      <c r="LCV17" s="2538"/>
      <c r="LCW17" s="2538"/>
      <c r="LCX17" s="2538"/>
      <c r="LCY17" s="2538"/>
      <c r="LCZ17" s="2538"/>
      <c r="LDA17" s="2538"/>
      <c r="LDB17" s="2538"/>
      <c r="LDC17" s="2538"/>
      <c r="LDD17" s="2538"/>
      <c r="LDE17" s="2538"/>
      <c r="LDF17" s="2538"/>
      <c r="LDG17" s="2538"/>
      <c r="LDH17" s="2538"/>
      <c r="LDI17" s="2538"/>
      <c r="LDJ17" s="2538"/>
      <c r="LDK17" s="2538"/>
      <c r="LDL17" s="2538"/>
      <c r="LDM17" s="2538"/>
      <c r="LDN17" s="2538"/>
      <c r="LDO17" s="2538"/>
      <c r="LDP17" s="2538"/>
      <c r="LDQ17" s="2538"/>
      <c r="LDR17" s="2538"/>
      <c r="LDS17" s="2538"/>
      <c r="LDT17" s="2538"/>
      <c r="LDU17" s="2538"/>
      <c r="LDV17" s="2538"/>
      <c r="LDW17" s="2538"/>
      <c r="LDX17" s="2538"/>
      <c r="LDY17" s="2538"/>
      <c r="LDZ17" s="2538"/>
      <c r="LEA17" s="2538"/>
      <c r="LEB17" s="2538"/>
      <c r="LEC17" s="2538"/>
      <c r="LED17" s="2538"/>
      <c r="LEE17" s="2538"/>
      <c r="LEF17" s="2538"/>
      <c r="LEG17" s="2538"/>
      <c r="LEH17" s="2538"/>
      <c r="LEI17" s="2538"/>
      <c r="LEJ17" s="2538"/>
      <c r="LEK17" s="2538"/>
      <c r="LEL17" s="2538"/>
      <c r="LEM17" s="2538"/>
      <c r="LEN17" s="2538"/>
      <c r="LEO17" s="2538"/>
      <c r="LEP17" s="2538"/>
      <c r="LEQ17" s="2538"/>
      <c r="LER17" s="2538"/>
      <c r="LES17" s="2538"/>
      <c r="LET17" s="2538"/>
      <c r="LEU17" s="2538"/>
      <c r="LEV17" s="2538"/>
      <c r="LEW17" s="2538"/>
      <c r="LEX17" s="2538"/>
      <c r="LEY17" s="2538"/>
      <c r="LEZ17" s="2538"/>
      <c r="LFA17" s="2538"/>
      <c r="LFB17" s="2538"/>
      <c r="LFC17" s="2538"/>
      <c r="LFD17" s="2538"/>
      <c r="LFE17" s="2538"/>
      <c r="LFF17" s="2538"/>
      <c r="LFG17" s="2538"/>
      <c r="LFH17" s="2538"/>
      <c r="LFI17" s="2538"/>
      <c r="LFJ17" s="2538"/>
      <c r="LFK17" s="2538"/>
      <c r="LFL17" s="2538"/>
      <c r="LFM17" s="2538"/>
      <c r="LFN17" s="2538"/>
      <c r="LFO17" s="2538"/>
      <c r="LFP17" s="2538"/>
      <c r="LFQ17" s="2538"/>
      <c r="LFR17" s="2538"/>
      <c r="LFS17" s="2538"/>
      <c r="LFT17" s="2538"/>
      <c r="LFU17" s="2538"/>
      <c r="LFV17" s="2538"/>
      <c r="LFW17" s="2538"/>
      <c r="LFX17" s="2538"/>
      <c r="LFY17" s="2538"/>
      <c r="LFZ17" s="2538"/>
      <c r="LGA17" s="2538"/>
      <c r="LGB17" s="2538"/>
      <c r="LGC17" s="2538"/>
      <c r="LGD17" s="2538"/>
      <c r="LGE17" s="2538"/>
      <c r="LGF17" s="2538"/>
      <c r="LGG17" s="2538"/>
      <c r="LGH17" s="2538"/>
      <c r="LGI17" s="2538"/>
      <c r="LGJ17" s="2538"/>
      <c r="LGK17" s="2538"/>
      <c r="LGL17" s="2538"/>
      <c r="LGM17" s="2538"/>
      <c r="LGN17" s="2538"/>
      <c r="LGO17" s="2538"/>
      <c r="LGP17" s="2538"/>
      <c r="LGQ17" s="2538"/>
      <c r="LGR17" s="2538"/>
      <c r="LGS17" s="2538"/>
      <c r="LGT17" s="2538"/>
      <c r="LGU17" s="2538"/>
      <c r="LGV17" s="2538"/>
      <c r="LGW17" s="2538"/>
      <c r="LGX17" s="2538"/>
      <c r="LGY17" s="2538"/>
      <c r="LGZ17" s="2538"/>
      <c r="LHA17" s="2538"/>
      <c r="LHB17" s="2538"/>
      <c r="LHC17" s="2538"/>
      <c r="LHD17" s="2538"/>
      <c r="LHE17" s="2538"/>
      <c r="LHF17" s="2538"/>
      <c r="LHG17" s="2538"/>
      <c r="LHH17" s="2538"/>
      <c r="LHI17" s="2538"/>
      <c r="LHJ17" s="2538"/>
      <c r="LHK17" s="2538"/>
      <c r="LHL17" s="2538"/>
      <c r="LHM17" s="2538"/>
      <c r="LHN17" s="2538"/>
      <c r="LHO17" s="2538"/>
      <c r="LHP17" s="2538"/>
      <c r="LHQ17" s="2538"/>
      <c r="LHR17" s="2538"/>
      <c r="LHS17" s="2538"/>
      <c r="LHT17" s="2538"/>
      <c r="LHU17" s="2538"/>
      <c r="LHV17" s="2538"/>
      <c r="LHW17" s="2538"/>
      <c r="LHX17" s="2538"/>
      <c r="LHY17" s="2538"/>
      <c r="LHZ17" s="2538"/>
      <c r="LIA17" s="2538"/>
      <c r="LIB17" s="2538"/>
      <c r="LIC17" s="2538"/>
      <c r="LID17" s="2538"/>
      <c r="LIE17" s="2538"/>
      <c r="LIF17" s="2538"/>
      <c r="LIG17" s="2538"/>
      <c r="LIH17" s="2538"/>
      <c r="LII17" s="2538"/>
      <c r="LIJ17" s="2538"/>
      <c r="LIK17" s="2538"/>
      <c r="LIL17" s="2538"/>
      <c r="LIM17" s="2538"/>
      <c r="LIN17" s="2538"/>
      <c r="LIO17" s="2538"/>
      <c r="LIP17" s="2538"/>
      <c r="LIQ17" s="2538"/>
      <c r="LIR17" s="2538"/>
      <c r="LIS17" s="2538"/>
      <c r="LIT17" s="2538"/>
      <c r="LIU17" s="2538"/>
      <c r="LIV17" s="2538"/>
      <c r="LIW17" s="2538"/>
      <c r="LIX17" s="2538"/>
      <c r="LIY17" s="2538"/>
      <c r="LIZ17" s="2538"/>
      <c r="LJA17" s="2538"/>
      <c r="LJB17" s="2538"/>
      <c r="LJC17" s="2538"/>
      <c r="LJD17" s="2538"/>
      <c r="LJE17" s="2538"/>
      <c r="LJF17" s="2538"/>
      <c r="LJG17" s="2538"/>
      <c r="LJH17" s="2538"/>
      <c r="LJI17" s="2538"/>
      <c r="LJJ17" s="2538"/>
      <c r="LJK17" s="2538"/>
      <c r="LJL17" s="2538"/>
      <c r="LJM17" s="2538"/>
      <c r="LJN17" s="2538"/>
      <c r="LJO17" s="2538"/>
      <c r="LJP17" s="2538"/>
      <c r="LJQ17" s="2538"/>
      <c r="LJR17" s="2538"/>
      <c r="LJS17" s="2538"/>
      <c r="LJT17" s="2538"/>
      <c r="LJU17" s="2538"/>
      <c r="LJV17" s="2538"/>
      <c r="LJW17" s="2538"/>
      <c r="LJX17" s="2538"/>
      <c r="LJY17" s="2538"/>
      <c r="LJZ17" s="2538"/>
      <c r="LKA17" s="2538"/>
      <c r="LKB17" s="2538"/>
      <c r="LKC17" s="2538"/>
      <c r="LKD17" s="2538"/>
      <c r="LKE17" s="2538"/>
      <c r="LKF17" s="2538"/>
      <c r="LKG17" s="2538"/>
      <c r="LKH17" s="2538"/>
      <c r="LKI17" s="2538"/>
      <c r="LKJ17" s="2538"/>
      <c r="LKK17" s="2538"/>
      <c r="LKL17" s="2538"/>
      <c r="LKM17" s="2538"/>
      <c r="LKN17" s="2538"/>
      <c r="LKO17" s="2538"/>
      <c r="LKP17" s="2538"/>
      <c r="LKQ17" s="2538"/>
      <c r="LKR17" s="2538"/>
      <c r="LKS17" s="2538"/>
      <c r="LKT17" s="2538"/>
      <c r="LKU17" s="2538"/>
      <c r="LKV17" s="2538"/>
      <c r="LKW17" s="2538"/>
      <c r="LKX17" s="2538"/>
      <c r="LKY17" s="2538"/>
      <c r="LKZ17" s="2538"/>
      <c r="LLA17" s="2538"/>
      <c r="LLB17" s="2538"/>
      <c r="LLC17" s="2538"/>
      <c r="LLD17" s="2538"/>
      <c r="LLE17" s="2538"/>
      <c r="LLF17" s="2538"/>
      <c r="LLG17" s="2538"/>
      <c r="LLH17" s="2538"/>
      <c r="LLI17" s="2538"/>
      <c r="LLJ17" s="2538"/>
      <c r="LLK17" s="2538"/>
      <c r="LLL17" s="2538"/>
      <c r="LLM17" s="2538"/>
      <c r="LLN17" s="2538"/>
      <c r="LLO17" s="2538"/>
      <c r="LLP17" s="2538"/>
      <c r="LLQ17" s="2538"/>
      <c r="LLR17" s="2538"/>
      <c r="LLS17" s="2538"/>
      <c r="LLT17" s="2538"/>
      <c r="LLU17" s="2538"/>
      <c r="LLV17" s="2538"/>
      <c r="LLW17" s="2538"/>
      <c r="LLX17" s="2538"/>
      <c r="LLY17" s="2538"/>
      <c r="LLZ17" s="2538"/>
      <c r="LMA17" s="2538"/>
      <c r="LMB17" s="2538"/>
      <c r="LMC17" s="2538"/>
      <c r="LMD17" s="2538"/>
      <c r="LME17" s="2538"/>
      <c r="LMF17" s="2538"/>
      <c r="LMG17" s="2538"/>
      <c r="LMH17" s="2538"/>
      <c r="LMI17" s="2538"/>
      <c r="LMJ17" s="2538"/>
      <c r="LMK17" s="2538"/>
      <c r="LML17" s="2538"/>
      <c r="LMM17" s="2538"/>
      <c r="LMN17" s="2538"/>
      <c r="LMO17" s="2538"/>
      <c r="LMP17" s="2538"/>
      <c r="LMQ17" s="2538"/>
      <c r="LMR17" s="2538"/>
      <c r="LMS17" s="2538"/>
      <c r="LMT17" s="2538"/>
      <c r="LMU17" s="2538"/>
      <c r="LMV17" s="2538"/>
      <c r="LMW17" s="2538"/>
      <c r="LMX17" s="2538"/>
      <c r="LMY17" s="2538"/>
      <c r="LMZ17" s="2538"/>
      <c r="LNA17" s="2538"/>
      <c r="LNB17" s="2538"/>
      <c r="LNC17" s="2538"/>
      <c r="LND17" s="2538"/>
      <c r="LNE17" s="2538"/>
      <c r="LNF17" s="2538"/>
      <c r="LNG17" s="2538"/>
      <c r="LNH17" s="2538"/>
      <c r="LNI17" s="2538"/>
      <c r="LNJ17" s="2538"/>
      <c r="LNK17" s="2538"/>
      <c r="LNL17" s="2538"/>
      <c r="LNM17" s="2538"/>
      <c r="LNN17" s="2538"/>
      <c r="LNO17" s="2538"/>
      <c r="LNP17" s="2538"/>
      <c r="LNQ17" s="2538"/>
      <c r="LNR17" s="2538"/>
      <c r="LNS17" s="2538"/>
      <c r="LNT17" s="2538"/>
      <c r="LNU17" s="2538"/>
      <c r="LNV17" s="2538"/>
      <c r="LNW17" s="2538"/>
      <c r="LNX17" s="2538"/>
      <c r="LNY17" s="2538"/>
      <c r="LNZ17" s="2538"/>
      <c r="LOA17" s="2538"/>
      <c r="LOB17" s="2538"/>
      <c r="LOC17" s="2538"/>
      <c r="LOD17" s="2538"/>
      <c r="LOE17" s="2538"/>
      <c r="LOF17" s="2538"/>
      <c r="LOG17" s="2538"/>
      <c r="LOH17" s="2538"/>
      <c r="LOI17" s="2538"/>
      <c r="LOJ17" s="2538"/>
      <c r="LOK17" s="2538"/>
      <c r="LOL17" s="2538"/>
      <c r="LOM17" s="2538"/>
      <c r="LON17" s="2538"/>
      <c r="LOO17" s="2538"/>
      <c r="LOP17" s="2538"/>
      <c r="LOQ17" s="2538"/>
      <c r="LOR17" s="2538"/>
      <c r="LOS17" s="2538"/>
      <c r="LOT17" s="2538"/>
      <c r="LOU17" s="2538"/>
      <c r="LOV17" s="2538"/>
      <c r="LOW17" s="2538"/>
      <c r="LOX17" s="2538"/>
      <c r="LOY17" s="2538"/>
      <c r="LOZ17" s="2538"/>
      <c r="LPA17" s="2538"/>
      <c r="LPB17" s="2538"/>
      <c r="LPC17" s="2538"/>
      <c r="LPD17" s="2538"/>
      <c r="LPE17" s="2538"/>
      <c r="LPF17" s="2538"/>
      <c r="LPG17" s="2538"/>
      <c r="LPH17" s="2538"/>
      <c r="LPI17" s="2538"/>
      <c r="LPJ17" s="2538"/>
      <c r="LPK17" s="2538"/>
      <c r="LPL17" s="2538"/>
      <c r="LPM17" s="2538"/>
      <c r="LPN17" s="2538"/>
      <c r="LPO17" s="2538"/>
      <c r="LPP17" s="2538"/>
      <c r="LPQ17" s="2538"/>
      <c r="LPR17" s="2538"/>
      <c r="LPS17" s="2538"/>
      <c r="LPT17" s="2538"/>
      <c r="LPU17" s="2538"/>
      <c r="LPV17" s="2538"/>
      <c r="LPW17" s="2538"/>
      <c r="LPX17" s="2538"/>
      <c r="LPY17" s="2538"/>
      <c r="LPZ17" s="2538"/>
      <c r="LQA17" s="2538"/>
      <c r="LQB17" s="2538"/>
      <c r="LQC17" s="2538"/>
      <c r="LQD17" s="2538"/>
      <c r="LQE17" s="2538"/>
      <c r="LQF17" s="2538"/>
      <c r="LQG17" s="2538"/>
      <c r="LQH17" s="2538"/>
      <c r="LQI17" s="2538"/>
      <c r="LQJ17" s="2538"/>
      <c r="LQK17" s="2538"/>
      <c r="LQL17" s="2538"/>
      <c r="LQM17" s="2538"/>
      <c r="LQN17" s="2538"/>
      <c r="LQO17" s="2538"/>
      <c r="LQP17" s="2538"/>
      <c r="LQQ17" s="2538"/>
      <c r="LQR17" s="2538"/>
      <c r="LQS17" s="2538"/>
      <c r="LQT17" s="2538"/>
      <c r="LQU17" s="2538"/>
      <c r="LQV17" s="2538"/>
      <c r="LQW17" s="2538"/>
      <c r="LQX17" s="2538"/>
      <c r="LQY17" s="2538"/>
      <c r="LQZ17" s="2538"/>
      <c r="LRA17" s="2538"/>
      <c r="LRB17" s="2538"/>
      <c r="LRC17" s="2538"/>
      <c r="LRD17" s="2538"/>
      <c r="LRE17" s="2538"/>
      <c r="LRF17" s="2538"/>
      <c r="LRG17" s="2538"/>
      <c r="LRH17" s="2538"/>
      <c r="LRI17" s="2538"/>
      <c r="LRJ17" s="2538"/>
      <c r="LRK17" s="2538"/>
      <c r="LRL17" s="2538"/>
      <c r="LRM17" s="2538"/>
      <c r="LRN17" s="2538"/>
      <c r="LRO17" s="2538"/>
      <c r="LRP17" s="2538"/>
      <c r="LRQ17" s="2538"/>
      <c r="LRR17" s="2538"/>
      <c r="LRS17" s="2538"/>
      <c r="LRT17" s="2538"/>
      <c r="LRU17" s="2538"/>
      <c r="LRV17" s="2538"/>
      <c r="LRW17" s="2538"/>
      <c r="LRX17" s="2538"/>
      <c r="LRY17" s="2538"/>
      <c r="LRZ17" s="2538"/>
      <c r="LSA17" s="2538"/>
      <c r="LSB17" s="2538"/>
      <c r="LSC17" s="2538"/>
      <c r="LSD17" s="2538"/>
      <c r="LSE17" s="2538"/>
      <c r="LSF17" s="2538"/>
      <c r="LSG17" s="2538"/>
      <c r="LSH17" s="2538"/>
      <c r="LSI17" s="2538"/>
      <c r="LSJ17" s="2538"/>
      <c r="LSK17" s="2538"/>
      <c r="LSL17" s="2538"/>
      <c r="LSM17" s="2538"/>
      <c r="LSN17" s="2538"/>
      <c r="LSO17" s="2538"/>
      <c r="LSP17" s="2538"/>
      <c r="LSQ17" s="2538"/>
      <c r="LSR17" s="2538"/>
      <c r="LSS17" s="2538"/>
      <c r="LST17" s="2538"/>
      <c r="LSU17" s="2538"/>
      <c r="LSV17" s="2538"/>
      <c r="LSW17" s="2538"/>
      <c r="LSX17" s="2538"/>
      <c r="LSY17" s="2538"/>
      <c r="LSZ17" s="2538"/>
      <c r="LTA17" s="2538"/>
      <c r="LTB17" s="2538"/>
      <c r="LTC17" s="2538"/>
      <c r="LTD17" s="2538"/>
      <c r="LTE17" s="2538"/>
      <c r="LTF17" s="2538"/>
      <c r="LTG17" s="2538"/>
      <c r="LTH17" s="2538"/>
      <c r="LTI17" s="2538"/>
      <c r="LTJ17" s="2538"/>
      <c r="LTK17" s="2538"/>
      <c r="LTL17" s="2538"/>
      <c r="LTM17" s="2538"/>
      <c r="LTN17" s="2538"/>
      <c r="LTO17" s="2538"/>
      <c r="LTP17" s="2538"/>
      <c r="LTQ17" s="2538"/>
      <c r="LTR17" s="2538"/>
      <c r="LTS17" s="2538"/>
      <c r="LTT17" s="2538"/>
      <c r="LTU17" s="2538"/>
      <c r="LTV17" s="2538"/>
      <c r="LTW17" s="2538"/>
      <c r="LTX17" s="2538"/>
      <c r="LTY17" s="2538"/>
      <c r="LTZ17" s="2538"/>
      <c r="LUA17" s="2538"/>
      <c r="LUB17" s="2538"/>
      <c r="LUC17" s="2538"/>
      <c r="LUD17" s="2538"/>
      <c r="LUE17" s="2538"/>
      <c r="LUF17" s="2538"/>
      <c r="LUG17" s="2538"/>
      <c r="LUH17" s="2538"/>
      <c r="LUI17" s="2538"/>
      <c r="LUJ17" s="2538"/>
      <c r="LUK17" s="2538"/>
      <c r="LUL17" s="2538"/>
      <c r="LUM17" s="2538"/>
      <c r="LUN17" s="2538"/>
      <c r="LUO17" s="2538"/>
      <c r="LUP17" s="2538"/>
      <c r="LUQ17" s="2538"/>
      <c r="LUR17" s="2538"/>
      <c r="LUS17" s="2538"/>
      <c r="LUT17" s="2538"/>
      <c r="LUU17" s="2538"/>
      <c r="LUV17" s="2538"/>
      <c r="LUW17" s="2538"/>
      <c r="LUX17" s="2538"/>
      <c r="LUY17" s="2538"/>
      <c r="LUZ17" s="2538"/>
      <c r="LVA17" s="2538"/>
      <c r="LVB17" s="2538"/>
      <c r="LVC17" s="2538"/>
      <c r="LVD17" s="2538"/>
      <c r="LVE17" s="2538"/>
      <c r="LVF17" s="2538"/>
      <c r="LVG17" s="2538"/>
      <c r="LVH17" s="2538"/>
      <c r="LVI17" s="2538"/>
      <c r="LVJ17" s="2538"/>
      <c r="LVK17" s="2538"/>
      <c r="LVL17" s="2538"/>
      <c r="LVM17" s="2538"/>
      <c r="LVN17" s="2538"/>
      <c r="LVO17" s="2538"/>
      <c r="LVP17" s="2538"/>
      <c r="LVQ17" s="2538"/>
      <c r="LVR17" s="2538"/>
      <c r="LVS17" s="2538"/>
      <c r="LVT17" s="2538"/>
      <c r="LVU17" s="2538"/>
      <c r="LVV17" s="2538"/>
      <c r="LVW17" s="2538"/>
      <c r="LVX17" s="2538"/>
      <c r="LVY17" s="2538"/>
      <c r="LVZ17" s="2538"/>
      <c r="LWA17" s="2538"/>
      <c r="LWB17" s="2538"/>
      <c r="LWC17" s="2538"/>
      <c r="LWD17" s="2538"/>
      <c r="LWE17" s="2538"/>
      <c r="LWF17" s="2538"/>
      <c r="LWG17" s="2538"/>
      <c r="LWH17" s="2538"/>
      <c r="LWI17" s="2538"/>
      <c r="LWJ17" s="2538"/>
      <c r="LWK17" s="2538"/>
      <c r="LWL17" s="2538"/>
      <c r="LWM17" s="2538"/>
      <c r="LWN17" s="2538"/>
      <c r="LWO17" s="2538"/>
      <c r="LWP17" s="2538"/>
      <c r="LWQ17" s="2538"/>
      <c r="LWR17" s="2538"/>
      <c r="LWS17" s="2538"/>
      <c r="LWT17" s="2538"/>
      <c r="LWU17" s="2538"/>
      <c r="LWV17" s="2538"/>
      <c r="LWW17" s="2538"/>
      <c r="LWX17" s="2538"/>
      <c r="LWY17" s="2538"/>
      <c r="LWZ17" s="2538"/>
      <c r="LXA17" s="2538"/>
      <c r="LXB17" s="2538"/>
      <c r="LXC17" s="2538"/>
      <c r="LXD17" s="2538"/>
      <c r="LXE17" s="2538"/>
      <c r="LXF17" s="2538"/>
      <c r="LXG17" s="2538"/>
      <c r="LXH17" s="2538"/>
      <c r="LXI17" s="2538"/>
      <c r="LXJ17" s="2538"/>
      <c r="LXK17" s="2538"/>
      <c r="LXL17" s="2538"/>
      <c r="LXM17" s="2538"/>
      <c r="LXN17" s="2538"/>
      <c r="LXO17" s="2538"/>
      <c r="LXP17" s="2538"/>
      <c r="LXQ17" s="2538"/>
      <c r="LXR17" s="2538"/>
      <c r="LXS17" s="2538"/>
      <c r="LXT17" s="2538"/>
      <c r="LXU17" s="2538"/>
      <c r="LXV17" s="2538"/>
      <c r="LXW17" s="2538"/>
      <c r="LXX17" s="2538"/>
      <c r="LXY17" s="2538"/>
      <c r="LXZ17" s="2538"/>
      <c r="LYA17" s="2538"/>
      <c r="LYB17" s="2538"/>
      <c r="LYC17" s="2538"/>
      <c r="LYD17" s="2538"/>
      <c r="LYE17" s="2538"/>
      <c r="LYF17" s="2538"/>
      <c r="LYG17" s="2538"/>
      <c r="LYH17" s="2538"/>
      <c r="LYI17" s="2538"/>
      <c r="LYJ17" s="2538"/>
      <c r="LYK17" s="2538"/>
      <c r="LYL17" s="2538"/>
      <c r="LYM17" s="2538"/>
      <c r="LYN17" s="2538"/>
      <c r="LYO17" s="2538"/>
      <c r="LYP17" s="2538"/>
      <c r="LYQ17" s="2538"/>
      <c r="LYR17" s="2538"/>
      <c r="LYS17" s="2538"/>
      <c r="LYT17" s="2538"/>
      <c r="LYU17" s="2538"/>
      <c r="LYV17" s="2538"/>
      <c r="LYW17" s="2538"/>
      <c r="LYX17" s="2538"/>
      <c r="LYY17" s="2538"/>
      <c r="LYZ17" s="2538"/>
      <c r="LZA17" s="2538"/>
      <c r="LZB17" s="2538"/>
      <c r="LZC17" s="2538"/>
      <c r="LZD17" s="2538"/>
      <c r="LZE17" s="2538"/>
      <c r="LZF17" s="2538"/>
      <c r="LZG17" s="2538"/>
      <c r="LZH17" s="2538"/>
      <c r="LZI17" s="2538"/>
      <c r="LZJ17" s="2538"/>
      <c r="LZK17" s="2538"/>
      <c r="LZL17" s="2538"/>
      <c r="LZM17" s="2538"/>
      <c r="LZN17" s="2538"/>
      <c r="LZO17" s="2538"/>
      <c r="LZP17" s="2538"/>
      <c r="LZQ17" s="2538"/>
      <c r="LZR17" s="2538"/>
      <c r="LZS17" s="2538"/>
      <c r="LZT17" s="2538"/>
      <c r="LZU17" s="2538"/>
      <c r="LZV17" s="2538"/>
      <c r="LZW17" s="2538"/>
      <c r="LZX17" s="2538"/>
      <c r="LZY17" s="2538"/>
      <c r="LZZ17" s="2538"/>
      <c r="MAA17" s="2538"/>
      <c r="MAB17" s="2538"/>
      <c r="MAC17" s="2538"/>
      <c r="MAD17" s="2538"/>
      <c r="MAE17" s="2538"/>
      <c r="MAF17" s="2538"/>
      <c r="MAG17" s="2538"/>
      <c r="MAH17" s="2538"/>
      <c r="MAI17" s="2538"/>
      <c r="MAJ17" s="2538"/>
      <c r="MAK17" s="2538"/>
      <c r="MAL17" s="2538"/>
      <c r="MAM17" s="2538"/>
      <c r="MAN17" s="2538"/>
      <c r="MAO17" s="2538"/>
      <c r="MAP17" s="2538"/>
      <c r="MAQ17" s="2538"/>
      <c r="MAR17" s="2538"/>
      <c r="MAS17" s="2538"/>
      <c r="MAT17" s="2538"/>
      <c r="MAU17" s="2538"/>
      <c r="MAV17" s="2538"/>
      <c r="MAW17" s="2538"/>
      <c r="MAX17" s="2538"/>
      <c r="MAY17" s="2538"/>
      <c r="MAZ17" s="2538"/>
      <c r="MBA17" s="2538"/>
      <c r="MBB17" s="2538"/>
      <c r="MBC17" s="2538"/>
      <c r="MBD17" s="2538"/>
      <c r="MBE17" s="2538"/>
      <c r="MBF17" s="2538"/>
      <c r="MBG17" s="2538"/>
      <c r="MBH17" s="2538"/>
      <c r="MBI17" s="2538"/>
      <c r="MBJ17" s="2538"/>
      <c r="MBK17" s="2538"/>
      <c r="MBL17" s="2538"/>
      <c r="MBM17" s="2538"/>
      <c r="MBN17" s="2538"/>
      <c r="MBO17" s="2538"/>
      <c r="MBP17" s="2538"/>
      <c r="MBQ17" s="2538"/>
      <c r="MBR17" s="2538"/>
      <c r="MBS17" s="2538"/>
      <c r="MBT17" s="2538"/>
      <c r="MBU17" s="2538"/>
      <c r="MBV17" s="2538"/>
      <c r="MBW17" s="2538"/>
      <c r="MBX17" s="2538"/>
      <c r="MBY17" s="2538"/>
      <c r="MBZ17" s="2538"/>
      <c r="MCA17" s="2538"/>
      <c r="MCB17" s="2538"/>
      <c r="MCC17" s="2538"/>
      <c r="MCD17" s="2538"/>
      <c r="MCE17" s="2538"/>
      <c r="MCF17" s="2538"/>
      <c r="MCG17" s="2538"/>
      <c r="MCH17" s="2538"/>
      <c r="MCI17" s="2538"/>
      <c r="MCJ17" s="2538"/>
      <c r="MCK17" s="2538"/>
      <c r="MCL17" s="2538"/>
      <c r="MCM17" s="2538"/>
      <c r="MCN17" s="2538"/>
      <c r="MCO17" s="2538"/>
      <c r="MCP17" s="2538"/>
      <c r="MCQ17" s="2538"/>
      <c r="MCR17" s="2538"/>
      <c r="MCS17" s="2538"/>
      <c r="MCT17" s="2538"/>
      <c r="MCU17" s="2538"/>
      <c r="MCV17" s="2538"/>
      <c r="MCW17" s="2538"/>
      <c r="MCX17" s="2538"/>
      <c r="MCY17" s="2538"/>
      <c r="MCZ17" s="2538"/>
      <c r="MDA17" s="2538"/>
      <c r="MDB17" s="2538"/>
      <c r="MDC17" s="2538"/>
      <c r="MDD17" s="2538"/>
      <c r="MDE17" s="2538"/>
      <c r="MDF17" s="2538"/>
      <c r="MDG17" s="2538"/>
      <c r="MDH17" s="2538"/>
      <c r="MDI17" s="2538"/>
      <c r="MDJ17" s="2538"/>
      <c r="MDK17" s="2538"/>
      <c r="MDL17" s="2538"/>
      <c r="MDM17" s="2538"/>
      <c r="MDN17" s="2538"/>
      <c r="MDO17" s="2538"/>
      <c r="MDP17" s="2538"/>
      <c r="MDQ17" s="2538"/>
      <c r="MDR17" s="2538"/>
      <c r="MDS17" s="2538"/>
      <c r="MDT17" s="2538"/>
      <c r="MDU17" s="2538"/>
      <c r="MDV17" s="2538"/>
      <c r="MDW17" s="2538"/>
      <c r="MDX17" s="2538"/>
      <c r="MDY17" s="2538"/>
      <c r="MDZ17" s="2538"/>
      <c r="MEA17" s="2538"/>
      <c r="MEB17" s="2538"/>
      <c r="MEC17" s="2538"/>
      <c r="MED17" s="2538"/>
      <c r="MEE17" s="2538"/>
      <c r="MEF17" s="2538"/>
      <c r="MEG17" s="2538"/>
      <c r="MEH17" s="2538"/>
      <c r="MEI17" s="2538"/>
      <c r="MEJ17" s="2538"/>
      <c r="MEK17" s="2538"/>
      <c r="MEL17" s="2538"/>
      <c r="MEM17" s="2538"/>
      <c r="MEN17" s="2538"/>
      <c r="MEO17" s="2538"/>
      <c r="MEP17" s="2538"/>
      <c r="MEQ17" s="2538"/>
      <c r="MER17" s="2538"/>
      <c r="MES17" s="2538"/>
      <c r="MET17" s="2538"/>
      <c r="MEU17" s="2538"/>
      <c r="MEV17" s="2538"/>
      <c r="MEW17" s="2538"/>
      <c r="MEX17" s="2538"/>
      <c r="MEY17" s="2538"/>
      <c r="MEZ17" s="2538"/>
      <c r="MFA17" s="2538"/>
      <c r="MFB17" s="2538"/>
      <c r="MFC17" s="2538"/>
      <c r="MFD17" s="2538"/>
      <c r="MFE17" s="2538"/>
      <c r="MFF17" s="2538"/>
      <c r="MFG17" s="2538"/>
      <c r="MFH17" s="2538"/>
      <c r="MFI17" s="2538"/>
      <c r="MFJ17" s="2538"/>
      <c r="MFK17" s="2538"/>
      <c r="MFL17" s="2538"/>
      <c r="MFM17" s="2538"/>
      <c r="MFN17" s="2538"/>
      <c r="MFO17" s="2538"/>
      <c r="MFP17" s="2538"/>
      <c r="MFQ17" s="2538"/>
      <c r="MFR17" s="2538"/>
      <c r="MFS17" s="2538"/>
      <c r="MFT17" s="2538"/>
      <c r="MFU17" s="2538"/>
      <c r="MFV17" s="2538"/>
      <c r="MFW17" s="2538"/>
      <c r="MFX17" s="2538"/>
      <c r="MFY17" s="2538"/>
      <c r="MFZ17" s="2538"/>
      <c r="MGA17" s="2538"/>
      <c r="MGB17" s="2538"/>
      <c r="MGC17" s="2538"/>
      <c r="MGD17" s="2538"/>
      <c r="MGE17" s="2538"/>
      <c r="MGF17" s="2538"/>
      <c r="MGG17" s="2538"/>
      <c r="MGH17" s="2538"/>
      <c r="MGI17" s="2538"/>
      <c r="MGJ17" s="2538"/>
      <c r="MGK17" s="2538"/>
      <c r="MGL17" s="2538"/>
      <c r="MGM17" s="2538"/>
      <c r="MGN17" s="2538"/>
      <c r="MGO17" s="2538"/>
      <c r="MGP17" s="2538"/>
      <c r="MGQ17" s="2538"/>
      <c r="MGR17" s="2538"/>
      <c r="MGS17" s="2538"/>
      <c r="MGT17" s="2538"/>
      <c r="MGU17" s="2538"/>
      <c r="MGV17" s="2538"/>
      <c r="MGW17" s="2538"/>
      <c r="MGX17" s="2538"/>
      <c r="MGY17" s="2538"/>
      <c r="MGZ17" s="2538"/>
      <c r="MHA17" s="2538"/>
      <c r="MHB17" s="2538"/>
      <c r="MHC17" s="2538"/>
      <c r="MHD17" s="2538"/>
      <c r="MHE17" s="2538"/>
      <c r="MHF17" s="2538"/>
      <c r="MHG17" s="2538"/>
      <c r="MHH17" s="2538"/>
      <c r="MHI17" s="2538"/>
      <c r="MHJ17" s="2538"/>
      <c r="MHK17" s="2538"/>
      <c r="MHL17" s="2538"/>
      <c r="MHM17" s="2538"/>
      <c r="MHN17" s="2538"/>
      <c r="MHO17" s="2538"/>
      <c r="MHP17" s="2538"/>
      <c r="MHQ17" s="2538"/>
      <c r="MHR17" s="2538"/>
      <c r="MHS17" s="2538"/>
      <c r="MHT17" s="2538"/>
      <c r="MHU17" s="2538"/>
      <c r="MHV17" s="2538"/>
      <c r="MHW17" s="2538"/>
      <c r="MHX17" s="2538"/>
      <c r="MHY17" s="2538"/>
      <c r="MHZ17" s="2538"/>
      <c r="MIA17" s="2538"/>
      <c r="MIB17" s="2538"/>
      <c r="MIC17" s="2538"/>
      <c r="MID17" s="2538"/>
      <c r="MIE17" s="2538"/>
      <c r="MIF17" s="2538"/>
      <c r="MIG17" s="2538"/>
      <c r="MIH17" s="2538"/>
      <c r="MII17" s="2538"/>
      <c r="MIJ17" s="2538"/>
      <c r="MIK17" s="2538"/>
      <c r="MIL17" s="2538"/>
      <c r="MIM17" s="2538"/>
      <c r="MIN17" s="2538"/>
      <c r="MIO17" s="2538"/>
      <c r="MIP17" s="2538"/>
      <c r="MIQ17" s="2538"/>
      <c r="MIR17" s="2538"/>
      <c r="MIS17" s="2538"/>
      <c r="MIT17" s="2538"/>
      <c r="MIU17" s="2538"/>
      <c r="MIV17" s="2538"/>
      <c r="MIW17" s="2538"/>
      <c r="MIX17" s="2538"/>
      <c r="MIY17" s="2538"/>
      <c r="MIZ17" s="2538"/>
      <c r="MJA17" s="2538"/>
      <c r="MJB17" s="2538"/>
      <c r="MJC17" s="2538"/>
      <c r="MJD17" s="2538"/>
      <c r="MJE17" s="2538"/>
      <c r="MJF17" s="2538"/>
      <c r="MJG17" s="2538"/>
      <c r="MJH17" s="2538"/>
      <c r="MJI17" s="2538"/>
      <c r="MJJ17" s="2538"/>
      <c r="MJK17" s="2538"/>
      <c r="MJL17" s="2538"/>
      <c r="MJM17" s="2538"/>
      <c r="MJN17" s="2538"/>
      <c r="MJO17" s="2538"/>
      <c r="MJP17" s="2538"/>
      <c r="MJQ17" s="2538"/>
      <c r="MJR17" s="2538"/>
      <c r="MJS17" s="2538"/>
      <c r="MJT17" s="2538"/>
      <c r="MJU17" s="2538"/>
      <c r="MJV17" s="2538"/>
      <c r="MJW17" s="2538"/>
      <c r="MJX17" s="2538"/>
      <c r="MJY17" s="2538"/>
      <c r="MJZ17" s="2538"/>
      <c r="MKA17" s="2538"/>
      <c r="MKB17" s="2538"/>
      <c r="MKC17" s="2538"/>
      <c r="MKD17" s="2538"/>
      <c r="MKE17" s="2538"/>
      <c r="MKF17" s="2538"/>
      <c r="MKG17" s="2538"/>
      <c r="MKH17" s="2538"/>
      <c r="MKI17" s="2538"/>
      <c r="MKJ17" s="2538"/>
      <c r="MKK17" s="2538"/>
      <c r="MKL17" s="2538"/>
      <c r="MKM17" s="2538"/>
      <c r="MKN17" s="2538"/>
      <c r="MKO17" s="2538"/>
      <c r="MKP17" s="2538"/>
      <c r="MKQ17" s="2538"/>
      <c r="MKR17" s="2538"/>
      <c r="MKS17" s="2538"/>
      <c r="MKT17" s="2538"/>
      <c r="MKU17" s="2538"/>
      <c r="MKV17" s="2538"/>
      <c r="MKW17" s="2538"/>
      <c r="MKX17" s="2538"/>
      <c r="MKY17" s="2538"/>
      <c r="MKZ17" s="2538"/>
      <c r="MLA17" s="2538"/>
      <c r="MLB17" s="2538"/>
      <c r="MLC17" s="2538"/>
      <c r="MLD17" s="2538"/>
      <c r="MLE17" s="2538"/>
      <c r="MLF17" s="2538"/>
      <c r="MLG17" s="2538"/>
      <c r="MLH17" s="2538"/>
      <c r="MLI17" s="2538"/>
      <c r="MLJ17" s="2538"/>
      <c r="MLK17" s="2538"/>
      <c r="MLL17" s="2538"/>
      <c r="MLM17" s="2538"/>
      <c r="MLN17" s="2538"/>
      <c r="MLO17" s="2538"/>
      <c r="MLP17" s="2538"/>
      <c r="MLQ17" s="2538"/>
      <c r="MLR17" s="2538"/>
      <c r="MLS17" s="2538"/>
      <c r="MLT17" s="2538"/>
      <c r="MLU17" s="2538"/>
      <c r="MLV17" s="2538"/>
      <c r="MLW17" s="2538"/>
      <c r="MLX17" s="2538"/>
      <c r="MLY17" s="2538"/>
      <c r="MLZ17" s="2538"/>
      <c r="MMA17" s="2538"/>
      <c r="MMB17" s="2538"/>
      <c r="MMC17" s="2538"/>
      <c r="MMD17" s="2538"/>
      <c r="MME17" s="2538"/>
      <c r="MMF17" s="2538"/>
      <c r="MMG17" s="2538"/>
      <c r="MMH17" s="2538"/>
      <c r="MMI17" s="2538"/>
      <c r="MMJ17" s="2538"/>
      <c r="MMK17" s="2538"/>
      <c r="MML17" s="2538"/>
      <c r="MMM17" s="2538"/>
      <c r="MMN17" s="2538"/>
      <c r="MMO17" s="2538"/>
      <c r="MMP17" s="2538"/>
      <c r="MMQ17" s="2538"/>
      <c r="MMR17" s="2538"/>
      <c r="MMS17" s="2538"/>
      <c r="MMT17" s="2538"/>
      <c r="MMU17" s="2538"/>
      <c r="MMV17" s="2538"/>
      <c r="MMW17" s="2538"/>
      <c r="MMX17" s="2538"/>
      <c r="MMY17" s="2538"/>
      <c r="MMZ17" s="2538"/>
      <c r="MNA17" s="2538"/>
      <c r="MNB17" s="2538"/>
      <c r="MNC17" s="2538"/>
      <c r="MND17" s="2538"/>
      <c r="MNE17" s="2538"/>
      <c r="MNF17" s="2538"/>
      <c r="MNG17" s="2538"/>
      <c r="MNH17" s="2538"/>
      <c r="MNI17" s="2538"/>
      <c r="MNJ17" s="2538"/>
      <c r="MNK17" s="2538"/>
      <c r="MNL17" s="2538"/>
      <c r="MNM17" s="2538"/>
      <c r="MNN17" s="2538"/>
      <c r="MNO17" s="2538"/>
      <c r="MNP17" s="2538"/>
      <c r="MNQ17" s="2538"/>
      <c r="MNR17" s="2538"/>
      <c r="MNS17" s="2538"/>
      <c r="MNT17" s="2538"/>
      <c r="MNU17" s="2538"/>
      <c r="MNV17" s="2538"/>
      <c r="MNW17" s="2538"/>
      <c r="MNX17" s="2538"/>
      <c r="MNY17" s="2538"/>
      <c r="MNZ17" s="2538"/>
      <c r="MOA17" s="2538"/>
      <c r="MOB17" s="2538"/>
      <c r="MOC17" s="2538"/>
      <c r="MOD17" s="2538"/>
      <c r="MOE17" s="2538"/>
      <c r="MOF17" s="2538"/>
      <c r="MOG17" s="2538"/>
      <c r="MOH17" s="2538"/>
      <c r="MOI17" s="2538"/>
      <c r="MOJ17" s="2538"/>
      <c r="MOK17" s="2538"/>
      <c r="MOL17" s="2538"/>
      <c r="MOM17" s="2538"/>
      <c r="MON17" s="2538"/>
      <c r="MOO17" s="2538"/>
      <c r="MOP17" s="2538"/>
      <c r="MOQ17" s="2538"/>
      <c r="MOR17" s="2538"/>
      <c r="MOS17" s="2538"/>
      <c r="MOT17" s="2538"/>
      <c r="MOU17" s="2538"/>
      <c r="MOV17" s="2538"/>
      <c r="MOW17" s="2538"/>
      <c r="MOX17" s="2538"/>
      <c r="MOY17" s="2538"/>
      <c r="MOZ17" s="2538"/>
      <c r="MPA17" s="2538"/>
      <c r="MPB17" s="2538"/>
      <c r="MPC17" s="2538"/>
      <c r="MPD17" s="2538"/>
      <c r="MPE17" s="2538"/>
      <c r="MPF17" s="2538"/>
      <c r="MPG17" s="2538"/>
      <c r="MPH17" s="2538"/>
      <c r="MPI17" s="2538"/>
      <c r="MPJ17" s="2538"/>
      <c r="MPK17" s="2538"/>
      <c r="MPL17" s="2538"/>
      <c r="MPM17" s="2538"/>
      <c r="MPN17" s="2538"/>
      <c r="MPO17" s="2538"/>
      <c r="MPP17" s="2538"/>
      <c r="MPQ17" s="2538"/>
      <c r="MPR17" s="2538"/>
      <c r="MPS17" s="2538"/>
      <c r="MPT17" s="2538"/>
      <c r="MPU17" s="2538"/>
      <c r="MPV17" s="2538"/>
      <c r="MPW17" s="2538"/>
      <c r="MPX17" s="2538"/>
      <c r="MPY17" s="2538"/>
      <c r="MPZ17" s="2538"/>
      <c r="MQA17" s="2538"/>
      <c r="MQB17" s="2538"/>
      <c r="MQC17" s="2538"/>
      <c r="MQD17" s="2538"/>
      <c r="MQE17" s="2538"/>
      <c r="MQF17" s="2538"/>
      <c r="MQG17" s="2538"/>
      <c r="MQH17" s="2538"/>
      <c r="MQI17" s="2538"/>
      <c r="MQJ17" s="2538"/>
      <c r="MQK17" s="2538"/>
      <c r="MQL17" s="2538"/>
      <c r="MQM17" s="2538"/>
      <c r="MQN17" s="2538"/>
      <c r="MQO17" s="2538"/>
      <c r="MQP17" s="2538"/>
      <c r="MQQ17" s="2538"/>
      <c r="MQR17" s="2538"/>
      <c r="MQS17" s="2538"/>
      <c r="MQT17" s="2538"/>
      <c r="MQU17" s="2538"/>
      <c r="MQV17" s="2538"/>
      <c r="MQW17" s="2538"/>
      <c r="MQX17" s="2538"/>
      <c r="MQY17" s="2538"/>
      <c r="MQZ17" s="2538"/>
      <c r="MRA17" s="2538"/>
      <c r="MRB17" s="2538"/>
      <c r="MRC17" s="2538"/>
      <c r="MRD17" s="2538"/>
      <c r="MRE17" s="2538"/>
      <c r="MRF17" s="2538"/>
      <c r="MRG17" s="2538"/>
      <c r="MRH17" s="2538"/>
      <c r="MRI17" s="2538"/>
      <c r="MRJ17" s="2538"/>
      <c r="MRK17" s="2538"/>
      <c r="MRL17" s="2538"/>
      <c r="MRM17" s="2538"/>
      <c r="MRN17" s="2538"/>
      <c r="MRO17" s="2538"/>
      <c r="MRP17" s="2538"/>
      <c r="MRQ17" s="2538"/>
      <c r="MRR17" s="2538"/>
      <c r="MRS17" s="2538"/>
      <c r="MRT17" s="2538"/>
      <c r="MRU17" s="2538"/>
      <c r="MRV17" s="2538"/>
      <c r="MRW17" s="2538"/>
      <c r="MRX17" s="2538"/>
      <c r="MRY17" s="2538"/>
      <c r="MRZ17" s="2538"/>
      <c r="MSA17" s="2538"/>
      <c r="MSB17" s="2538"/>
      <c r="MSC17" s="2538"/>
      <c r="MSD17" s="2538"/>
      <c r="MSE17" s="2538"/>
      <c r="MSF17" s="2538"/>
      <c r="MSG17" s="2538"/>
      <c r="MSH17" s="2538"/>
      <c r="MSI17" s="2538"/>
      <c r="MSJ17" s="2538"/>
      <c r="MSK17" s="2538"/>
      <c r="MSL17" s="2538"/>
      <c r="MSM17" s="2538"/>
      <c r="MSN17" s="2538"/>
      <c r="MSO17" s="2538"/>
      <c r="MSP17" s="2538"/>
      <c r="MSQ17" s="2538"/>
      <c r="MSR17" s="2538"/>
      <c r="MSS17" s="2538"/>
      <c r="MST17" s="2538"/>
      <c r="MSU17" s="2538"/>
      <c r="MSV17" s="2538"/>
      <c r="MSW17" s="2538"/>
      <c r="MSX17" s="2538"/>
      <c r="MSY17" s="2538"/>
      <c r="MSZ17" s="2538"/>
      <c r="MTA17" s="2538"/>
      <c r="MTB17" s="2538"/>
      <c r="MTC17" s="2538"/>
      <c r="MTD17" s="2538"/>
      <c r="MTE17" s="2538"/>
      <c r="MTF17" s="2538"/>
      <c r="MTG17" s="2538"/>
      <c r="MTH17" s="2538"/>
      <c r="MTI17" s="2538"/>
      <c r="MTJ17" s="2538"/>
      <c r="MTK17" s="2538"/>
      <c r="MTL17" s="2538"/>
      <c r="MTM17" s="2538"/>
      <c r="MTN17" s="2538"/>
      <c r="MTO17" s="2538"/>
      <c r="MTP17" s="2538"/>
      <c r="MTQ17" s="2538"/>
      <c r="MTR17" s="2538"/>
      <c r="MTS17" s="2538"/>
      <c r="MTT17" s="2538"/>
      <c r="MTU17" s="2538"/>
      <c r="MTV17" s="2538"/>
      <c r="MTW17" s="2538"/>
      <c r="MTX17" s="2538"/>
      <c r="MTY17" s="2538"/>
      <c r="MTZ17" s="2538"/>
      <c r="MUA17" s="2538"/>
      <c r="MUB17" s="2538"/>
      <c r="MUC17" s="2538"/>
      <c r="MUD17" s="2538"/>
      <c r="MUE17" s="2538"/>
      <c r="MUF17" s="2538"/>
      <c r="MUG17" s="2538"/>
      <c r="MUH17" s="2538"/>
      <c r="MUI17" s="2538"/>
      <c r="MUJ17" s="2538"/>
      <c r="MUK17" s="2538"/>
      <c r="MUL17" s="2538"/>
      <c r="MUM17" s="2538"/>
      <c r="MUN17" s="2538"/>
      <c r="MUO17" s="2538"/>
      <c r="MUP17" s="2538"/>
      <c r="MUQ17" s="2538"/>
      <c r="MUR17" s="2538"/>
      <c r="MUS17" s="2538"/>
      <c r="MUT17" s="2538"/>
      <c r="MUU17" s="2538"/>
      <c r="MUV17" s="2538"/>
      <c r="MUW17" s="2538"/>
      <c r="MUX17" s="2538"/>
      <c r="MUY17" s="2538"/>
      <c r="MUZ17" s="2538"/>
      <c r="MVA17" s="2538"/>
      <c r="MVB17" s="2538"/>
      <c r="MVC17" s="2538"/>
      <c r="MVD17" s="2538"/>
      <c r="MVE17" s="2538"/>
      <c r="MVF17" s="2538"/>
      <c r="MVG17" s="2538"/>
      <c r="MVH17" s="2538"/>
      <c r="MVI17" s="2538"/>
      <c r="MVJ17" s="2538"/>
      <c r="MVK17" s="2538"/>
      <c r="MVL17" s="2538"/>
      <c r="MVM17" s="2538"/>
      <c r="MVN17" s="2538"/>
      <c r="MVO17" s="2538"/>
      <c r="MVP17" s="2538"/>
      <c r="MVQ17" s="2538"/>
      <c r="MVR17" s="2538"/>
      <c r="MVS17" s="2538"/>
      <c r="MVT17" s="2538"/>
      <c r="MVU17" s="2538"/>
      <c r="MVV17" s="2538"/>
      <c r="MVW17" s="2538"/>
      <c r="MVX17" s="2538"/>
      <c r="MVY17" s="2538"/>
      <c r="MVZ17" s="2538"/>
      <c r="MWA17" s="2538"/>
      <c r="MWB17" s="2538"/>
      <c r="MWC17" s="2538"/>
      <c r="MWD17" s="2538"/>
      <c r="MWE17" s="2538"/>
      <c r="MWF17" s="2538"/>
      <c r="MWG17" s="2538"/>
      <c r="MWH17" s="2538"/>
      <c r="MWI17" s="2538"/>
      <c r="MWJ17" s="2538"/>
      <c r="MWK17" s="2538"/>
      <c r="MWL17" s="2538"/>
      <c r="MWM17" s="2538"/>
      <c r="MWN17" s="2538"/>
      <c r="MWO17" s="2538"/>
      <c r="MWP17" s="2538"/>
      <c r="MWQ17" s="2538"/>
      <c r="MWR17" s="2538"/>
      <c r="MWS17" s="2538"/>
      <c r="MWT17" s="2538"/>
      <c r="MWU17" s="2538"/>
      <c r="MWV17" s="2538"/>
      <c r="MWW17" s="2538"/>
      <c r="MWX17" s="2538"/>
      <c r="MWY17" s="2538"/>
      <c r="MWZ17" s="2538"/>
      <c r="MXA17" s="2538"/>
      <c r="MXB17" s="2538"/>
      <c r="MXC17" s="2538"/>
      <c r="MXD17" s="2538"/>
      <c r="MXE17" s="2538"/>
      <c r="MXF17" s="2538"/>
      <c r="MXG17" s="2538"/>
      <c r="MXH17" s="2538"/>
      <c r="MXI17" s="2538"/>
      <c r="MXJ17" s="2538"/>
      <c r="MXK17" s="2538"/>
      <c r="MXL17" s="2538"/>
      <c r="MXM17" s="2538"/>
      <c r="MXN17" s="2538"/>
      <c r="MXO17" s="2538"/>
      <c r="MXP17" s="2538"/>
      <c r="MXQ17" s="2538"/>
      <c r="MXR17" s="2538"/>
      <c r="MXS17" s="2538"/>
      <c r="MXT17" s="2538"/>
      <c r="MXU17" s="2538"/>
      <c r="MXV17" s="2538"/>
      <c r="MXW17" s="2538"/>
      <c r="MXX17" s="2538"/>
      <c r="MXY17" s="2538"/>
      <c r="MXZ17" s="2538"/>
      <c r="MYA17" s="2538"/>
      <c r="MYB17" s="2538"/>
      <c r="MYC17" s="2538"/>
      <c r="MYD17" s="2538"/>
      <c r="MYE17" s="2538"/>
      <c r="MYF17" s="2538"/>
      <c r="MYG17" s="2538"/>
      <c r="MYH17" s="2538"/>
      <c r="MYI17" s="2538"/>
      <c r="MYJ17" s="2538"/>
      <c r="MYK17" s="2538"/>
      <c r="MYL17" s="2538"/>
      <c r="MYM17" s="2538"/>
      <c r="MYN17" s="2538"/>
      <c r="MYO17" s="2538"/>
      <c r="MYP17" s="2538"/>
      <c r="MYQ17" s="2538"/>
      <c r="MYR17" s="2538"/>
      <c r="MYS17" s="2538"/>
      <c r="MYT17" s="2538"/>
      <c r="MYU17" s="2538"/>
      <c r="MYV17" s="2538"/>
      <c r="MYW17" s="2538"/>
      <c r="MYX17" s="2538"/>
      <c r="MYY17" s="2538"/>
      <c r="MYZ17" s="2538"/>
      <c r="MZA17" s="2538"/>
      <c r="MZB17" s="2538"/>
      <c r="MZC17" s="2538"/>
      <c r="MZD17" s="2538"/>
      <c r="MZE17" s="2538"/>
      <c r="MZF17" s="2538"/>
      <c r="MZG17" s="2538"/>
      <c r="MZH17" s="2538"/>
      <c r="MZI17" s="2538"/>
      <c r="MZJ17" s="2538"/>
      <c r="MZK17" s="2538"/>
      <c r="MZL17" s="2538"/>
      <c r="MZM17" s="2538"/>
      <c r="MZN17" s="2538"/>
      <c r="MZO17" s="2538"/>
      <c r="MZP17" s="2538"/>
      <c r="MZQ17" s="2538"/>
      <c r="MZR17" s="2538"/>
      <c r="MZS17" s="2538"/>
      <c r="MZT17" s="2538"/>
      <c r="MZU17" s="2538"/>
      <c r="MZV17" s="2538"/>
      <c r="MZW17" s="2538"/>
      <c r="MZX17" s="2538"/>
      <c r="MZY17" s="2538"/>
      <c r="MZZ17" s="2538"/>
      <c r="NAA17" s="2538"/>
      <c r="NAB17" s="2538"/>
      <c r="NAC17" s="2538"/>
      <c r="NAD17" s="2538"/>
      <c r="NAE17" s="2538"/>
      <c r="NAF17" s="2538"/>
      <c r="NAG17" s="2538"/>
      <c r="NAH17" s="2538"/>
      <c r="NAI17" s="2538"/>
      <c r="NAJ17" s="2538"/>
      <c r="NAK17" s="2538"/>
      <c r="NAL17" s="2538"/>
      <c r="NAM17" s="2538"/>
      <c r="NAN17" s="2538"/>
      <c r="NAO17" s="2538"/>
      <c r="NAP17" s="2538"/>
      <c r="NAQ17" s="2538"/>
      <c r="NAR17" s="2538"/>
      <c r="NAS17" s="2538"/>
      <c r="NAT17" s="2538"/>
      <c r="NAU17" s="2538"/>
      <c r="NAV17" s="2538"/>
      <c r="NAW17" s="2538"/>
      <c r="NAX17" s="2538"/>
      <c r="NAY17" s="2538"/>
      <c r="NAZ17" s="2538"/>
      <c r="NBA17" s="2538"/>
      <c r="NBB17" s="2538"/>
      <c r="NBC17" s="2538"/>
      <c r="NBD17" s="2538"/>
      <c r="NBE17" s="2538"/>
      <c r="NBF17" s="2538"/>
      <c r="NBG17" s="2538"/>
      <c r="NBH17" s="2538"/>
      <c r="NBI17" s="2538"/>
      <c r="NBJ17" s="2538"/>
      <c r="NBK17" s="2538"/>
      <c r="NBL17" s="2538"/>
      <c r="NBM17" s="2538"/>
      <c r="NBN17" s="2538"/>
      <c r="NBO17" s="2538"/>
      <c r="NBP17" s="2538"/>
      <c r="NBQ17" s="2538"/>
      <c r="NBR17" s="2538"/>
      <c r="NBS17" s="2538"/>
      <c r="NBT17" s="2538"/>
      <c r="NBU17" s="2538"/>
      <c r="NBV17" s="2538"/>
      <c r="NBW17" s="2538"/>
      <c r="NBX17" s="2538"/>
      <c r="NBY17" s="2538"/>
      <c r="NBZ17" s="2538"/>
      <c r="NCA17" s="2538"/>
      <c r="NCB17" s="2538"/>
      <c r="NCC17" s="2538"/>
      <c r="NCD17" s="2538"/>
      <c r="NCE17" s="2538"/>
      <c r="NCF17" s="2538"/>
      <c r="NCG17" s="2538"/>
      <c r="NCH17" s="2538"/>
      <c r="NCI17" s="2538"/>
      <c r="NCJ17" s="2538"/>
      <c r="NCK17" s="2538"/>
      <c r="NCL17" s="2538"/>
      <c r="NCM17" s="2538"/>
      <c r="NCN17" s="2538"/>
      <c r="NCO17" s="2538"/>
      <c r="NCP17" s="2538"/>
      <c r="NCQ17" s="2538"/>
      <c r="NCR17" s="2538"/>
      <c r="NCS17" s="2538"/>
      <c r="NCT17" s="2538"/>
      <c r="NCU17" s="2538"/>
      <c r="NCV17" s="2538"/>
      <c r="NCW17" s="2538"/>
      <c r="NCX17" s="2538"/>
      <c r="NCY17" s="2538"/>
      <c r="NCZ17" s="2538"/>
      <c r="NDA17" s="2538"/>
      <c r="NDB17" s="2538"/>
      <c r="NDC17" s="2538"/>
      <c r="NDD17" s="2538"/>
      <c r="NDE17" s="2538"/>
      <c r="NDF17" s="2538"/>
      <c r="NDG17" s="2538"/>
      <c r="NDH17" s="2538"/>
      <c r="NDI17" s="2538"/>
      <c r="NDJ17" s="2538"/>
      <c r="NDK17" s="2538"/>
      <c r="NDL17" s="2538"/>
      <c r="NDM17" s="2538"/>
      <c r="NDN17" s="2538"/>
      <c r="NDO17" s="2538"/>
      <c r="NDP17" s="2538"/>
      <c r="NDQ17" s="2538"/>
      <c r="NDR17" s="2538"/>
      <c r="NDS17" s="2538"/>
      <c r="NDT17" s="2538"/>
      <c r="NDU17" s="2538"/>
      <c r="NDV17" s="2538"/>
      <c r="NDW17" s="2538"/>
      <c r="NDX17" s="2538"/>
      <c r="NDY17" s="2538"/>
      <c r="NDZ17" s="2538"/>
      <c r="NEA17" s="2538"/>
      <c r="NEB17" s="2538"/>
      <c r="NEC17" s="2538"/>
      <c r="NED17" s="2538"/>
      <c r="NEE17" s="2538"/>
      <c r="NEF17" s="2538"/>
      <c r="NEG17" s="2538"/>
      <c r="NEH17" s="2538"/>
      <c r="NEI17" s="2538"/>
      <c r="NEJ17" s="2538"/>
      <c r="NEK17" s="2538"/>
      <c r="NEL17" s="2538"/>
      <c r="NEM17" s="2538"/>
      <c r="NEN17" s="2538"/>
      <c r="NEO17" s="2538"/>
      <c r="NEP17" s="2538"/>
      <c r="NEQ17" s="2538"/>
      <c r="NER17" s="2538"/>
      <c r="NES17" s="2538"/>
      <c r="NET17" s="2538"/>
      <c r="NEU17" s="2538"/>
      <c r="NEV17" s="2538"/>
      <c r="NEW17" s="2538"/>
      <c r="NEX17" s="2538"/>
      <c r="NEY17" s="2538"/>
      <c r="NEZ17" s="2538"/>
      <c r="NFA17" s="2538"/>
      <c r="NFB17" s="2538"/>
      <c r="NFC17" s="2538"/>
      <c r="NFD17" s="2538"/>
      <c r="NFE17" s="2538"/>
      <c r="NFF17" s="2538"/>
      <c r="NFG17" s="2538"/>
      <c r="NFH17" s="2538"/>
      <c r="NFI17" s="2538"/>
      <c r="NFJ17" s="2538"/>
      <c r="NFK17" s="2538"/>
      <c r="NFL17" s="2538"/>
      <c r="NFM17" s="2538"/>
      <c r="NFN17" s="2538"/>
      <c r="NFO17" s="2538"/>
      <c r="NFP17" s="2538"/>
      <c r="NFQ17" s="2538"/>
      <c r="NFR17" s="2538"/>
      <c r="NFS17" s="2538"/>
      <c r="NFT17" s="2538"/>
      <c r="NFU17" s="2538"/>
      <c r="NFV17" s="2538"/>
      <c r="NFW17" s="2538"/>
      <c r="NFX17" s="2538"/>
      <c r="NFY17" s="2538"/>
      <c r="NFZ17" s="2538"/>
      <c r="NGA17" s="2538"/>
      <c r="NGB17" s="2538"/>
      <c r="NGC17" s="2538"/>
      <c r="NGD17" s="2538"/>
      <c r="NGE17" s="2538"/>
      <c r="NGF17" s="2538"/>
      <c r="NGG17" s="2538"/>
      <c r="NGH17" s="2538"/>
      <c r="NGI17" s="2538"/>
      <c r="NGJ17" s="2538"/>
      <c r="NGK17" s="2538"/>
      <c r="NGL17" s="2538"/>
      <c r="NGM17" s="2538"/>
      <c r="NGN17" s="2538"/>
      <c r="NGO17" s="2538"/>
      <c r="NGP17" s="2538"/>
      <c r="NGQ17" s="2538"/>
      <c r="NGR17" s="2538"/>
      <c r="NGS17" s="2538"/>
      <c r="NGT17" s="2538"/>
      <c r="NGU17" s="2538"/>
      <c r="NGV17" s="2538"/>
      <c r="NGW17" s="2538"/>
      <c r="NGX17" s="2538"/>
      <c r="NGY17" s="2538"/>
      <c r="NGZ17" s="2538"/>
      <c r="NHA17" s="2538"/>
      <c r="NHB17" s="2538"/>
      <c r="NHC17" s="2538"/>
      <c r="NHD17" s="2538"/>
      <c r="NHE17" s="2538"/>
      <c r="NHF17" s="2538"/>
      <c r="NHG17" s="2538"/>
      <c r="NHH17" s="2538"/>
      <c r="NHI17" s="2538"/>
      <c r="NHJ17" s="2538"/>
      <c r="NHK17" s="2538"/>
      <c r="NHL17" s="2538"/>
      <c r="NHM17" s="2538"/>
      <c r="NHN17" s="2538"/>
      <c r="NHO17" s="2538"/>
      <c r="NHP17" s="2538"/>
      <c r="NHQ17" s="2538"/>
      <c r="NHR17" s="2538"/>
      <c r="NHS17" s="2538"/>
      <c r="NHT17" s="2538"/>
      <c r="NHU17" s="2538"/>
      <c r="NHV17" s="2538"/>
      <c r="NHW17" s="2538"/>
      <c r="NHX17" s="2538"/>
      <c r="NHY17" s="2538"/>
      <c r="NHZ17" s="2538"/>
      <c r="NIA17" s="2538"/>
      <c r="NIB17" s="2538"/>
      <c r="NIC17" s="2538"/>
      <c r="NID17" s="2538"/>
      <c r="NIE17" s="2538"/>
      <c r="NIF17" s="2538"/>
      <c r="NIG17" s="2538"/>
      <c r="NIH17" s="2538"/>
      <c r="NII17" s="2538"/>
      <c r="NIJ17" s="2538"/>
      <c r="NIK17" s="2538"/>
      <c r="NIL17" s="2538"/>
      <c r="NIM17" s="2538"/>
      <c r="NIN17" s="2538"/>
      <c r="NIO17" s="2538"/>
      <c r="NIP17" s="2538"/>
      <c r="NIQ17" s="2538"/>
      <c r="NIR17" s="2538"/>
      <c r="NIS17" s="2538"/>
      <c r="NIT17" s="2538"/>
      <c r="NIU17" s="2538"/>
      <c r="NIV17" s="2538"/>
      <c r="NIW17" s="2538"/>
      <c r="NIX17" s="2538"/>
      <c r="NIY17" s="2538"/>
      <c r="NIZ17" s="2538"/>
      <c r="NJA17" s="2538"/>
      <c r="NJB17" s="2538"/>
      <c r="NJC17" s="2538"/>
      <c r="NJD17" s="2538"/>
      <c r="NJE17" s="2538"/>
      <c r="NJF17" s="2538"/>
      <c r="NJG17" s="2538"/>
      <c r="NJH17" s="2538"/>
      <c r="NJI17" s="2538"/>
      <c r="NJJ17" s="2538"/>
      <c r="NJK17" s="2538"/>
      <c r="NJL17" s="2538"/>
      <c r="NJM17" s="2538"/>
      <c r="NJN17" s="2538"/>
      <c r="NJO17" s="2538"/>
      <c r="NJP17" s="2538"/>
      <c r="NJQ17" s="2538"/>
      <c r="NJR17" s="2538"/>
      <c r="NJS17" s="2538"/>
      <c r="NJT17" s="2538"/>
      <c r="NJU17" s="2538"/>
      <c r="NJV17" s="2538"/>
      <c r="NJW17" s="2538"/>
      <c r="NJX17" s="2538"/>
      <c r="NJY17" s="2538"/>
      <c r="NJZ17" s="2538"/>
      <c r="NKA17" s="2538"/>
      <c r="NKB17" s="2538"/>
      <c r="NKC17" s="2538"/>
      <c r="NKD17" s="2538"/>
      <c r="NKE17" s="2538"/>
      <c r="NKF17" s="2538"/>
      <c r="NKG17" s="2538"/>
      <c r="NKH17" s="2538"/>
      <c r="NKI17" s="2538"/>
      <c r="NKJ17" s="2538"/>
      <c r="NKK17" s="2538"/>
      <c r="NKL17" s="2538"/>
      <c r="NKM17" s="2538"/>
      <c r="NKN17" s="2538"/>
      <c r="NKO17" s="2538"/>
      <c r="NKP17" s="2538"/>
      <c r="NKQ17" s="2538"/>
      <c r="NKR17" s="2538"/>
      <c r="NKS17" s="2538"/>
      <c r="NKT17" s="2538"/>
      <c r="NKU17" s="2538"/>
      <c r="NKV17" s="2538"/>
      <c r="NKW17" s="2538"/>
      <c r="NKX17" s="2538"/>
      <c r="NKY17" s="2538"/>
      <c r="NKZ17" s="2538"/>
      <c r="NLA17" s="2538"/>
      <c r="NLB17" s="2538"/>
      <c r="NLC17" s="2538"/>
      <c r="NLD17" s="2538"/>
      <c r="NLE17" s="2538"/>
      <c r="NLF17" s="2538"/>
      <c r="NLG17" s="2538"/>
      <c r="NLH17" s="2538"/>
      <c r="NLI17" s="2538"/>
      <c r="NLJ17" s="2538"/>
      <c r="NLK17" s="2538"/>
      <c r="NLL17" s="2538"/>
      <c r="NLM17" s="2538"/>
      <c r="NLN17" s="2538"/>
      <c r="NLO17" s="2538"/>
      <c r="NLP17" s="2538"/>
      <c r="NLQ17" s="2538"/>
      <c r="NLR17" s="2538"/>
      <c r="NLS17" s="2538"/>
      <c r="NLT17" s="2538"/>
      <c r="NLU17" s="2538"/>
      <c r="NLV17" s="2538"/>
      <c r="NLW17" s="2538"/>
      <c r="NLX17" s="2538"/>
      <c r="NLY17" s="2538"/>
      <c r="NLZ17" s="2538"/>
      <c r="NMA17" s="2538"/>
      <c r="NMB17" s="2538"/>
      <c r="NMC17" s="2538"/>
      <c r="NMD17" s="2538"/>
      <c r="NME17" s="2538"/>
      <c r="NMF17" s="2538"/>
      <c r="NMG17" s="2538"/>
      <c r="NMH17" s="2538"/>
      <c r="NMI17" s="2538"/>
      <c r="NMJ17" s="2538"/>
      <c r="NMK17" s="2538"/>
      <c r="NML17" s="2538"/>
      <c r="NMM17" s="2538"/>
      <c r="NMN17" s="2538"/>
      <c r="NMO17" s="2538"/>
      <c r="NMP17" s="2538"/>
      <c r="NMQ17" s="2538"/>
      <c r="NMR17" s="2538"/>
      <c r="NMS17" s="2538"/>
      <c r="NMT17" s="2538"/>
      <c r="NMU17" s="2538"/>
      <c r="NMV17" s="2538"/>
      <c r="NMW17" s="2538"/>
      <c r="NMX17" s="2538"/>
      <c r="NMY17" s="2538"/>
      <c r="NMZ17" s="2538"/>
      <c r="NNA17" s="2538"/>
      <c r="NNB17" s="2538"/>
      <c r="NNC17" s="2538"/>
      <c r="NND17" s="2538"/>
      <c r="NNE17" s="2538"/>
      <c r="NNF17" s="2538"/>
      <c r="NNG17" s="2538"/>
      <c r="NNH17" s="2538"/>
      <c r="NNI17" s="2538"/>
      <c r="NNJ17" s="2538"/>
      <c r="NNK17" s="2538"/>
      <c r="NNL17" s="2538"/>
      <c r="NNM17" s="2538"/>
      <c r="NNN17" s="2538"/>
      <c r="NNO17" s="2538"/>
      <c r="NNP17" s="2538"/>
      <c r="NNQ17" s="2538"/>
      <c r="NNR17" s="2538"/>
      <c r="NNS17" s="2538"/>
      <c r="NNT17" s="2538"/>
      <c r="NNU17" s="2538"/>
      <c r="NNV17" s="2538"/>
      <c r="NNW17" s="2538"/>
      <c r="NNX17" s="2538"/>
      <c r="NNY17" s="2538"/>
      <c r="NNZ17" s="2538"/>
      <c r="NOA17" s="2538"/>
      <c r="NOB17" s="2538"/>
      <c r="NOC17" s="2538"/>
      <c r="NOD17" s="2538"/>
      <c r="NOE17" s="2538"/>
      <c r="NOF17" s="2538"/>
      <c r="NOG17" s="2538"/>
      <c r="NOH17" s="2538"/>
      <c r="NOI17" s="2538"/>
      <c r="NOJ17" s="2538"/>
      <c r="NOK17" s="2538"/>
      <c r="NOL17" s="2538"/>
      <c r="NOM17" s="2538"/>
      <c r="NON17" s="2538"/>
      <c r="NOO17" s="2538"/>
      <c r="NOP17" s="2538"/>
      <c r="NOQ17" s="2538"/>
      <c r="NOR17" s="2538"/>
      <c r="NOS17" s="2538"/>
      <c r="NOT17" s="2538"/>
      <c r="NOU17" s="2538"/>
      <c r="NOV17" s="2538"/>
      <c r="NOW17" s="2538"/>
      <c r="NOX17" s="2538"/>
      <c r="NOY17" s="2538"/>
      <c r="NOZ17" s="2538"/>
      <c r="NPA17" s="2538"/>
      <c r="NPB17" s="2538"/>
      <c r="NPC17" s="2538"/>
      <c r="NPD17" s="2538"/>
      <c r="NPE17" s="2538"/>
      <c r="NPF17" s="2538"/>
      <c r="NPG17" s="2538"/>
      <c r="NPH17" s="2538"/>
      <c r="NPI17" s="2538"/>
      <c r="NPJ17" s="2538"/>
      <c r="NPK17" s="2538"/>
      <c r="NPL17" s="2538"/>
      <c r="NPM17" s="2538"/>
      <c r="NPN17" s="2538"/>
      <c r="NPO17" s="2538"/>
      <c r="NPP17" s="2538"/>
      <c r="NPQ17" s="2538"/>
      <c r="NPR17" s="2538"/>
      <c r="NPS17" s="2538"/>
      <c r="NPT17" s="2538"/>
      <c r="NPU17" s="2538"/>
      <c r="NPV17" s="2538"/>
      <c r="NPW17" s="2538"/>
      <c r="NPX17" s="2538"/>
      <c r="NPY17" s="2538"/>
      <c r="NPZ17" s="2538"/>
      <c r="NQA17" s="2538"/>
      <c r="NQB17" s="2538"/>
      <c r="NQC17" s="2538"/>
      <c r="NQD17" s="2538"/>
      <c r="NQE17" s="2538"/>
      <c r="NQF17" s="2538"/>
      <c r="NQG17" s="2538"/>
      <c r="NQH17" s="2538"/>
      <c r="NQI17" s="2538"/>
      <c r="NQJ17" s="2538"/>
      <c r="NQK17" s="2538"/>
      <c r="NQL17" s="2538"/>
      <c r="NQM17" s="2538"/>
      <c r="NQN17" s="2538"/>
      <c r="NQO17" s="2538"/>
      <c r="NQP17" s="2538"/>
      <c r="NQQ17" s="2538"/>
      <c r="NQR17" s="2538"/>
      <c r="NQS17" s="2538"/>
      <c r="NQT17" s="2538"/>
      <c r="NQU17" s="2538"/>
      <c r="NQV17" s="2538"/>
      <c r="NQW17" s="2538"/>
      <c r="NQX17" s="2538"/>
      <c r="NQY17" s="2538"/>
      <c r="NQZ17" s="2538"/>
      <c r="NRA17" s="2538"/>
      <c r="NRB17" s="2538"/>
      <c r="NRC17" s="2538"/>
      <c r="NRD17" s="2538"/>
      <c r="NRE17" s="2538"/>
      <c r="NRF17" s="2538"/>
      <c r="NRG17" s="2538"/>
      <c r="NRH17" s="2538"/>
      <c r="NRI17" s="2538"/>
      <c r="NRJ17" s="2538"/>
      <c r="NRK17" s="2538"/>
      <c r="NRL17" s="2538"/>
      <c r="NRM17" s="2538"/>
      <c r="NRN17" s="2538"/>
      <c r="NRO17" s="2538"/>
      <c r="NRP17" s="2538"/>
      <c r="NRQ17" s="2538"/>
      <c r="NRR17" s="2538"/>
      <c r="NRS17" s="2538"/>
      <c r="NRT17" s="2538"/>
      <c r="NRU17" s="2538"/>
      <c r="NRV17" s="2538"/>
      <c r="NRW17" s="2538"/>
      <c r="NRX17" s="2538"/>
      <c r="NRY17" s="2538"/>
      <c r="NRZ17" s="2538"/>
      <c r="NSA17" s="2538"/>
      <c r="NSB17" s="2538"/>
      <c r="NSC17" s="2538"/>
      <c r="NSD17" s="2538"/>
      <c r="NSE17" s="2538"/>
      <c r="NSF17" s="2538"/>
      <c r="NSG17" s="2538"/>
      <c r="NSH17" s="2538"/>
      <c r="NSI17" s="2538"/>
      <c r="NSJ17" s="2538"/>
      <c r="NSK17" s="2538"/>
      <c r="NSL17" s="2538"/>
      <c r="NSM17" s="2538"/>
      <c r="NSN17" s="2538"/>
      <c r="NSO17" s="2538"/>
      <c r="NSP17" s="2538"/>
      <c r="NSQ17" s="2538"/>
      <c r="NSR17" s="2538"/>
      <c r="NSS17" s="2538"/>
      <c r="NST17" s="2538"/>
      <c r="NSU17" s="2538"/>
      <c r="NSV17" s="2538"/>
      <c r="NSW17" s="2538"/>
      <c r="NSX17" s="2538"/>
      <c r="NSY17" s="2538"/>
      <c r="NSZ17" s="2538"/>
      <c r="NTA17" s="2538"/>
      <c r="NTB17" s="2538"/>
      <c r="NTC17" s="2538"/>
      <c r="NTD17" s="2538"/>
      <c r="NTE17" s="2538"/>
      <c r="NTF17" s="2538"/>
      <c r="NTG17" s="2538"/>
      <c r="NTH17" s="2538"/>
      <c r="NTI17" s="2538"/>
      <c r="NTJ17" s="2538"/>
      <c r="NTK17" s="2538"/>
      <c r="NTL17" s="2538"/>
      <c r="NTM17" s="2538"/>
      <c r="NTN17" s="2538"/>
      <c r="NTO17" s="2538"/>
      <c r="NTP17" s="2538"/>
      <c r="NTQ17" s="2538"/>
      <c r="NTR17" s="2538"/>
      <c r="NTS17" s="2538"/>
      <c r="NTT17" s="2538"/>
      <c r="NTU17" s="2538"/>
      <c r="NTV17" s="2538"/>
      <c r="NTW17" s="2538"/>
      <c r="NTX17" s="2538"/>
      <c r="NTY17" s="2538"/>
      <c r="NTZ17" s="2538"/>
      <c r="NUA17" s="2538"/>
      <c r="NUB17" s="2538"/>
      <c r="NUC17" s="2538"/>
      <c r="NUD17" s="2538"/>
      <c r="NUE17" s="2538"/>
      <c r="NUF17" s="2538"/>
      <c r="NUG17" s="2538"/>
      <c r="NUH17" s="2538"/>
      <c r="NUI17" s="2538"/>
      <c r="NUJ17" s="2538"/>
      <c r="NUK17" s="2538"/>
      <c r="NUL17" s="2538"/>
      <c r="NUM17" s="2538"/>
      <c r="NUN17" s="2538"/>
      <c r="NUO17" s="2538"/>
      <c r="NUP17" s="2538"/>
      <c r="NUQ17" s="2538"/>
      <c r="NUR17" s="2538"/>
      <c r="NUS17" s="2538"/>
      <c r="NUT17" s="2538"/>
      <c r="NUU17" s="2538"/>
      <c r="NUV17" s="2538"/>
      <c r="NUW17" s="2538"/>
      <c r="NUX17" s="2538"/>
      <c r="NUY17" s="2538"/>
      <c r="NUZ17" s="2538"/>
      <c r="NVA17" s="2538"/>
      <c r="NVB17" s="2538"/>
      <c r="NVC17" s="2538"/>
      <c r="NVD17" s="2538"/>
      <c r="NVE17" s="2538"/>
      <c r="NVF17" s="2538"/>
      <c r="NVG17" s="2538"/>
      <c r="NVH17" s="2538"/>
      <c r="NVI17" s="2538"/>
      <c r="NVJ17" s="2538"/>
      <c r="NVK17" s="2538"/>
      <c r="NVL17" s="2538"/>
      <c r="NVM17" s="2538"/>
      <c r="NVN17" s="2538"/>
      <c r="NVO17" s="2538"/>
      <c r="NVP17" s="2538"/>
      <c r="NVQ17" s="2538"/>
      <c r="NVR17" s="2538"/>
      <c r="NVS17" s="2538"/>
      <c r="NVT17" s="2538"/>
      <c r="NVU17" s="2538"/>
      <c r="NVV17" s="2538"/>
      <c r="NVW17" s="2538"/>
      <c r="NVX17" s="2538"/>
      <c r="NVY17" s="2538"/>
      <c r="NVZ17" s="2538"/>
      <c r="NWA17" s="2538"/>
      <c r="NWB17" s="2538"/>
      <c r="NWC17" s="2538"/>
      <c r="NWD17" s="2538"/>
      <c r="NWE17" s="2538"/>
      <c r="NWF17" s="2538"/>
      <c r="NWG17" s="2538"/>
      <c r="NWH17" s="2538"/>
      <c r="NWI17" s="2538"/>
      <c r="NWJ17" s="2538"/>
      <c r="NWK17" s="2538"/>
      <c r="NWL17" s="2538"/>
      <c r="NWM17" s="2538"/>
      <c r="NWN17" s="2538"/>
      <c r="NWO17" s="2538"/>
      <c r="NWP17" s="2538"/>
      <c r="NWQ17" s="2538"/>
      <c r="NWR17" s="2538"/>
      <c r="NWS17" s="2538"/>
      <c r="NWT17" s="2538"/>
      <c r="NWU17" s="2538"/>
      <c r="NWV17" s="2538"/>
      <c r="NWW17" s="2538"/>
      <c r="NWX17" s="2538"/>
      <c r="NWY17" s="2538"/>
      <c r="NWZ17" s="2538"/>
      <c r="NXA17" s="2538"/>
      <c r="NXB17" s="2538"/>
      <c r="NXC17" s="2538"/>
      <c r="NXD17" s="2538"/>
      <c r="NXE17" s="2538"/>
      <c r="NXF17" s="2538"/>
      <c r="NXG17" s="2538"/>
      <c r="NXH17" s="2538"/>
      <c r="NXI17" s="2538"/>
      <c r="NXJ17" s="2538"/>
      <c r="NXK17" s="2538"/>
      <c r="NXL17" s="2538"/>
      <c r="NXM17" s="2538"/>
      <c r="NXN17" s="2538"/>
      <c r="NXO17" s="2538"/>
      <c r="NXP17" s="2538"/>
      <c r="NXQ17" s="2538"/>
      <c r="NXR17" s="2538"/>
      <c r="NXS17" s="2538"/>
      <c r="NXT17" s="2538"/>
      <c r="NXU17" s="2538"/>
      <c r="NXV17" s="2538"/>
      <c r="NXW17" s="2538"/>
      <c r="NXX17" s="2538"/>
      <c r="NXY17" s="2538"/>
      <c r="NXZ17" s="2538"/>
      <c r="NYA17" s="2538"/>
      <c r="NYB17" s="2538"/>
      <c r="NYC17" s="2538"/>
      <c r="NYD17" s="2538"/>
      <c r="NYE17" s="2538"/>
      <c r="NYF17" s="2538"/>
      <c r="NYG17" s="2538"/>
      <c r="NYH17" s="2538"/>
      <c r="NYI17" s="2538"/>
      <c r="NYJ17" s="2538"/>
      <c r="NYK17" s="2538"/>
      <c r="NYL17" s="2538"/>
      <c r="NYM17" s="2538"/>
      <c r="NYN17" s="2538"/>
      <c r="NYO17" s="2538"/>
      <c r="NYP17" s="2538"/>
      <c r="NYQ17" s="2538"/>
      <c r="NYR17" s="2538"/>
      <c r="NYS17" s="2538"/>
      <c r="NYT17" s="2538"/>
      <c r="NYU17" s="2538"/>
      <c r="NYV17" s="2538"/>
      <c r="NYW17" s="2538"/>
      <c r="NYX17" s="2538"/>
      <c r="NYY17" s="2538"/>
      <c r="NYZ17" s="2538"/>
      <c r="NZA17" s="2538"/>
      <c r="NZB17" s="2538"/>
      <c r="NZC17" s="2538"/>
      <c r="NZD17" s="2538"/>
      <c r="NZE17" s="2538"/>
      <c r="NZF17" s="2538"/>
      <c r="NZG17" s="2538"/>
      <c r="NZH17" s="2538"/>
      <c r="NZI17" s="2538"/>
      <c r="NZJ17" s="2538"/>
      <c r="NZK17" s="2538"/>
      <c r="NZL17" s="2538"/>
      <c r="NZM17" s="2538"/>
      <c r="NZN17" s="2538"/>
      <c r="NZO17" s="2538"/>
      <c r="NZP17" s="2538"/>
      <c r="NZQ17" s="2538"/>
      <c r="NZR17" s="2538"/>
      <c r="NZS17" s="2538"/>
      <c r="NZT17" s="2538"/>
      <c r="NZU17" s="2538"/>
      <c r="NZV17" s="2538"/>
      <c r="NZW17" s="2538"/>
      <c r="NZX17" s="2538"/>
      <c r="NZY17" s="2538"/>
      <c r="NZZ17" s="2538"/>
      <c r="OAA17" s="2538"/>
      <c r="OAB17" s="2538"/>
      <c r="OAC17" s="2538"/>
      <c r="OAD17" s="2538"/>
      <c r="OAE17" s="2538"/>
      <c r="OAF17" s="2538"/>
      <c r="OAG17" s="2538"/>
      <c r="OAH17" s="2538"/>
      <c r="OAI17" s="2538"/>
      <c r="OAJ17" s="2538"/>
      <c r="OAK17" s="2538"/>
      <c r="OAL17" s="2538"/>
      <c r="OAM17" s="2538"/>
      <c r="OAN17" s="2538"/>
      <c r="OAO17" s="2538"/>
      <c r="OAP17" s="2538"/>
      <c r="OAQ17" s="2538"/>
      <c r="OAR17" s="2538"/>
      <c r="OAS17" s="2538"/>
      <c r="OAT17" s="2538"/>
      <c r="OAU17" s="2538"/>
      <c r="OAV17" s="2538"/>
      <c r="OAW17" s="2538"/>
      <c r="OAX17" s="2538"/>
      <c r="OAY17" s="2538"/>
      <c r="OAZ17" s="2538"/>
      <c r="OBA17" s="2538"/>
      <c r="OBB17" s="2538"/>
      <c r="OBC17" s="2538"/>
      <c r="OBD17" s="2538"/>
      <c r="OBE17" s="2538"/>
      <c r="OBF17" s="2538"/>
      <c r="OBG17" s="2538"/>
      <c r="OBH17" s="2538"/>
      <c r="OBI17" s="2538"/>
      <c r="OBJ17" s="2538"/>
      <c r="OBK17" s="2538"/>
      <c r="OBL17" s="2538"/>
      <c r="OBM17" s="2538"/>
      <c r="OBN17" s="2538"/>
      <c r="OBO17" s="2538"/>
      <c r="OBP17" s="2538"/>
      <c r="OBQ17" s="2538"/>
      <c r="OBR17" s="2538"/>
      <c r="OBS17" s="2538"/>
      <c r="OBT17" s="2538"/>
      <c r="OBU17" s="2538"/>
      <c r="OBV17" s="2538"/>
      <c r="OBW17" s="2538"/>
      <c r="OBX17" s="2538"/>
      <c r="OBY17" s="2538"/>
      <c r="OBZ17" s="2538"/>
      <c r="OCA17" s="2538"/>
      <c r="OCB17" s="2538"/>
      <c r="OCC17" s="2538"/>
      <c r="OCD17" s="2538"/>
      <c r="OCE17" s="2538"/>
      <c r="OCF17" s="2538"/>
      <c r="OCG17" s="2538"/>
      <c r="OCH17" s="2538"/>
      <c r="OCI17" s="2538"/>
      <c r="OCJ17" s="2538"/>
      <c r="OCK17" s="2538"/>
      <c r="OCL17" s="2538"/>
      <c r="OCM17" s="2538"/>
      <c r="OCN17" s="2538"/>
      <c r="OCO17" s="2538"/>
      <c r="OCP17" s="2538"/>
      <c r="OCQ17" s="2538"/>
      <c r="OCR17" s="2538"/>
      <c r="OCS17" s="2538"/>
      <c r="OCT17" s="2538"/>
      <c r="OCU17" s="2538"/>
      <c r="OCV17" s="2538"/>
      <c r="OCW17" s="2538"/>
      <c r="OCX17" s="2538"/>
      <c r="OCY17" s="2538"/>
      <c r="OCZ17" s="2538"/>
      <c r="ODA17" s="2538"/>
      <c r="ODB17" s="2538"/>
      <c r="ODC17" s="2538"/>
      <c r="ODD17" s="2538"/>
      <c r="ODE17" s="2538"/>
      <c r="ODF17" s="2538"/>
      <c r="ODG17" s="2538"/>
      <c r="ODH17" s="2538"/>
      <c r="ODI17" s="2538"/>
      <c r="ODJ17" s="2538"/>
      <c r="ODK17" s="2538"/>
      <c r="ODL17" s="2538"/>
      <c r="ODM17" s="2538"/>
      <c r="ODN17" s="2538"/>
      <c r="ODO17" s="2538"/>
      <c r="ODP17" s="2538"/>
      <c r="ODQ17" s="2538"/>
      <c r="ODR17" s="2538"/>
      <c r="ODS17" s="2538"/>
      <c r="ODT17" s="2538"/>
      <c r="ODU17" s="2538"/>
      <c r="ODV17" s="2538"/>
      <c r="ODW17" s="2538"/>
      <c r="ODX17" s="2538"/>
      <c r="ODY17" s="2538"/>
      <c r="ODZ17" s="2538"/>
      <c r="OEA17" s="2538"/>
      <c r="OEB17" s="2538"/>
      <c r="OEC17" s="2538"/>
      <c r="OED17" s="2538"/>
      <c r="OEE17" s="2538"/>
      <c r="OEF17" s="2538"/>
      <c r="OEG17" s="2538"/>
      <c r="OEH17" s="2538"/>
      <c r="OEI17" s="2538"/>
      <c r="OEJ17" s="2538"/>
      <c r="OEK17" s="2538"/>
      <c r="OEL17" s="2538"/>
      <c r="OEM17" s="2538"/>
      <c r="OEN17" s="2538"/>
      <c r="OEO17" s="2538"/>
      <c r="OEP17" s="2538"/>
      <c r="OEQ17" s="2538"/>
      <c r="OER17" s="2538"/>
      <c r="OES17" s="2538"/>
      <c r="OET17" s="2538"/>
      <c r="OEU17" s="2538"/>
      <c r="OEV17" s="2538"/>
      <c r="OEW17" s="2538"/>
      <c r="OEX17" s="2538"/>
      <c r="OEY17" s="2538"/>
      <c r="OEZ17" s="2538"/>
      <c r="OFA17" s="2538"/>
      <c r="OFB17" s="2538"/>
      <c r="OFC17" s="2538"/>
      <c r="OFD17" s="2538"/>
      <c r="OFE17" s="2538"/>
      <c r="OFF17" s="2538"/>
      <c r="OFG17" s="2538"/>
      <c r="OFH17" s="2538"/>
      <c r="OFI17" s="2538"/>
      <c r="OFJ17" s="2538"/>
      <c r="OFK17" s="2538"/>
      <c r="OFL17" s="2538"/>
      <c r="OFM17" s="2538"/>
      <c r="OFN17" s="2538"/>
      <c r="OFO17" s="2538"/>
      <c r="OFP17" s="2538"/>
      <c r="OFQ17" s="2538"/>
      <c r="OFR17" s="2538"/>
      <c r="OFS17" s="2538"/>
      <c r="OFT17" s="2538"/>
      <c r="OFU17" s="2538"/>
      <c r="OFV17" s="2538"/>
      <c r="OFW17" s="2538"/>
      <c r="OFX17" s="2538"/>
      <c r="OFY17" s="2538"/>
      <c r="OFZ17" s="2538"/>
      <c r="OGA17" s="2538"/>
      <c r="OGB17" s="2538"/>
      <c r="OGC17" s="2538"/>
      <c r="OGD17" s="2538"/>
      <c r="OGE17" s="2538"/>
      <c r="OGF17" s="2538"/>
      <c r="OGG17" s="2538"/>
      <c r="OGH17" s="2538"/>
      <c r="OGI17" s="2538"/>
      <c r="OGJ17" s="2538"/>
      <c r="OGK17" s="2538"/>
      <c r="OGL17" s="2538"/>
      <c r="OGM17" s="2538"/>
      <c r="OGN17" s="2538"/>
      <c r="OGO17" s="2538"/>
      <c r="OGP17" s="2538"/>
      <c r="OGQ17" s="2538"/>
      <c r="OGR17" s="2538"/>
      <c r="OGS17" s="2538"/>
      <c r="OGT17" s="2538"/>
      <c r="OGU17" s="2538"/>
      <c r="OGV17" s="2538"/>
      <c r="OGW17" s="2538"/>
      <c r="OGX17" s="2538"/>
      <c r="OGY17" s="2538"/>
      <c r="OGZ17" s="2538"/>
      <c r="OHA17" s="2538"/>
      <c r="OHB17" s="2538"/>
      <c r="OHC17" s="2538"/>
      <c r="OHD17" s="2538"/>
      <c r="OHE17" s="2538"/>
      <c r="OHF17" s="2538"/>
      <c r="OHG17" s="2538"/>
      <c r="OHH17" s="2538"/>
      <c r="OHI17" s="2538"/>
      <c r="OHJ17" s="2538"/>
      <c r="OHK17" s="2538"/>
      <c r="OHL17" s="2538"/>
      <c r="OHM17" s="2538"/>
      <c r="OHN17" s="2538"/>
      <c r="OHO17" s="2538"/>
      <c r="OHP17" s="2538"/>
      <c r="OHQ17" s="2538"/>
      <c r="OHR17" s="2538"/>
      <c r="OHS17" s="2538"/>
      <c r="OHT17" s="2538"/>
      <c r="OHU17" s="2538"/>
      <c r="OHV17" s="2538"/>
      <c r="OHW17" s="2538"/>
      <c r="OHX17" s="2538"/>
      <c r="OHY17" s="2538"/>
      <c r="OHZ17" s="2538"/>
      <c r="OIA17" s="2538"/>
      <c r="OIB17" s="2538"/>
      <c r="OIC17" s="2538"/>
      <c r="OID17" s="2538"/>
      <c r="OIE17" s="2538"/>
      <c r="OIF17" s="2538"/>
      <c r="OIG17" s="2538"/>
      <c r="OIH17" s="2538"/>
      <c r="OII17" s="2538"/>
      <c r="OIJ17" s="2538"/>
      <c r="OIK17" s="2538"/>
      <c r="OIL17" s="2538"/>
      <c r="OIM17" s="2538"/>
      <c r="OIN17" s="2538"/>
      <c r="OIO17" s="2538"/>
      <c r="OIP17" s="2538"/>
      <c r="OIQ17" s="2538"/>
      <c r="OIR17" s="2538"/>
      <c r="OIS17" s="2538"/>
      <c r="OIT17" s="2538"/>
      <c r="OIU17" s="2538"/>
      <c r="OIV17" s="2538"/>
      <c r="OIW17" s="2538"/>
      <c r="OIX17" s="2538"/>
      <c r="OIY17" s="2538"/>
      <c r="OIZ17" s="2538"/>
      <c r="OJA17" s="2538"/>
      <c r="OJB17" s="2538"/>
      <c r="OJC17" s="2538"/>
      <c r="OJD17" s="2538"/>
      <c r="OJE17" s="2538"/>
      <c r="OJF17" s="2538"/>
      <c r="OJG17" s="2538"/>
      <c r="OJH17" s="2538"/>
      <c r="OJI17" s="2538"/>
      <c r="OJJ17" s="2538"/>
      <c r="OJK17" s="2538"/>
      <c r="OJL17" s="2538"/>
      <c r="OJM17" s="2538"/>
      <c r="OJN17" s="2538"/>
      <c r="OJO17" s="2538"/>
      <c r="OJP17" s="2538"/>
      <c r="OJQ17" s="2538"/>
      <c r="OJR17" s="2538"/>
      <c r="OJS17" s="2538"/>
      <c r="OJT17" s="2538"/>
      <c r="OJU17" s="2538"/>
      <c r="OJV17" s="2538"/>
      <c r="OJW17" s="2538"/>
      <c r="OJX17" s="2538"/>
      <c r="OJY17" s="2538"/>
      <c r="OJZ17" s="2538"/>
      <c r="OKA17" s="2538"/>
      <c r="OKB17" s="2538"/>
      <c r="OKC17" s="2538"/>
      <c r="OKD17" s="2538"/>
      <c r="OKE17" s="2538"/>
      <c r="OKF17" s="2538"/>
      <c r="OKG17" s="2538"/>
      <c r="OKH17" s="2538"/>
      <c r="OKI17" s="2538"/>
      <c r="OKJ17" s="2538"/>
      <c r="OKK17" s="2538"/>
      <c r="OKL17" s="2538"/>
      <c r="OKM17" s="2538"/>
      <c r="OKN17" s="2538"/>
      <c r="OKO17" s="2538"/>
      <c r="OKP17" s="2538"/>
      <c r="OKQ17" s="2538"/>
      <c r="OKR17" s="2538"/>
      <c r="OKS17" s="2538"/>
      <c r="OKT17" s="2538"/>
      <c r="OKU17" s="2538"/>
      <c r="OKV17" s="2538"/>
      <c r="OKW17" s="2538"/>
      <c r="OKX17" s="2538"/>
      <c r="OKY17" s="2538"/>
      <c r="OKZ17" s="2538"/>
      <c r="OLA17" s="2538"/>
      <c r="OLB17" s="2538"/>
      <c r="OLC17" s="2538"/>
      <c r="OLD17" s="2538"/>
      <c r="OLE17" s="2538"/>
      <c r="OLF17" s="2538"/>
      <c r="OLG17" s="2538"/>
      <c r="OLH17" s="2538"/>
      <c r="OLI17" s="2538"/>
      <c r="OLJ17" s="2538"/>
      <c r="OLK17" s="2538"/>
      <c r="OLL17" s="2538"/>
      <c r="OLM17" s="2538"/>
      <c r="OLN17" s="2538"/>
      <c r="OLO17" s="2538"/>
      <c r="OLP17" s="2538"/>
      <c r="OLQ17" s="2538"/>
      <c r="OLR17" s="2538"/>
      <c r="OLS17" s="2538"/>
      <c r="OLT17" s="2538"/>
      <c r="OLU17" s="2538"/>
      <c r="OLV17" s="2538"/>
      <c r="OLW17" s="2538"/>
      <c r="OLX17" s="2538"/>
      <c r="OLY17" s="2538"/>
      <c r="OLZ17" s="2538"/>
      <c r="OMA17" s="2538"/>
      <c r="OMB17" s="2538"/>
      <c r="OMC17" s="2538"/>
      <c r="OMD17" s="2538"/>
      <c r="OME17" s="2538"/>
      <c r="OMF17" s="2538"/>
      <c r="OMG17" s="2538"/>
      <c r="OMH17" s="2538"/>
      <c r="OMI17" s="2538"/>
      <c r="OMJ17" s="2538"/>
      <c r="OMK17" s="2538"/>
      <c r="OML17" s="2538"/>
      <c r="OMM17" s="2538"/>
      <c r="OMN17" s="2538"/>
      <c r="OMO17" s="2538"/>
      <c r="OMP17" s="2538"/>
      <c r="OMQ17" s="2538"/>
      <c r="OMR17" s="2538"/>
      <c r="OMS17" s="2538"/>
      <c r="OMT17" s="2538"/>
      <c r="OMU17" s="2538"/>
      <c r="OMV17" s="2538"/>
      <c r="OMW17" s="2538"/>
      <c r="OMX17" s="2538"/>
      <c r="OMY17" s="2538"/>
      <c r="OMZ17" s="2538"/>
      <c r="ONA17" s="2538"/>
      <c r="ONB17" s="2538"/>
      <c r="ONC17" s="2538"/>
      <c r="OND17" s="2538"/>
      <c r="ONE17" s="2538"/>
      <c r="ONF17" s="2538"/>
      <c r="ONG17" s="2538"/>
      <c r="ONH17" s="2538"/>
      <c r="ONI17" s="2538"/>
      <c r="ONJ17" s="2538"/>
      <c r="ONK17" s="2538"/>
      <c r="ONL17" s="2538"/>
      <c r="ONM17" s="2538"/>
      <c r="ONN17" s="2538"/>
      <c r="ONO17" s="2538"/>
      <c r="ONP17" s="2538"/>
      <c r="ONQ17" s="2538"/>
      <c r="ONR17" s="2538"/>
      <c r="ONS17" s="2538"/>
      <c r="ONT17" s="2538"/>
      <c r="ONU17" s="2538"/>
      <c r="ONV17" s="2538"/>
      <c r="ONW17" s="2538"/>
      <c r="ONX17" s="2538"/>
      <c r="ONY17" s="2538"/>
      <c r="ONZ17" s="2538"/>
      <c r="OOA17" s="2538"/>
      <c r="OOB17" s="2538"/>
      <c r="OOC17" s="2538"/>
      <c r="OOD17" s="2538"/>
      <c r="OOE17" s="2538"/>
      <c r="OOF17" s="2538"/>
      <c r="OOG17" s="2538"/>
      <c r="OOH17" s="2538"/>
      <c r="OOI17" s="2538"/>
      <c r="OOJ17" s="2538"/>
      <c r="OOK17" s="2538"/>
      <c r="OOL17" s="2538"/>
      <c r="OOM17" s="2538"/>
      <c r="OON17" s="2538"/>
      <c r="OOO17" s="2538"/>
      <c r="OOP17" s="2538"/>
      <c r="OOQ17" s="2538"/>
      <c r="OOR17" s="2538"/>
      <c r="OOS17" s="2538"/>
      <c r="OOT17" s="2538"/>
      <c r="OOU17" s="2538"/>
      <c r="OOV17" s="2538"/>
      <c r="OOW17" s="2538"/>
      <c r="OOX17" s="2538"/>
      <c r="OOY17" s="2538"/>
      <c r="OOZ17" s="2538"/>
      <c r="OPA17" s="2538"/>
      <c r="OPB17" s="2538"/>
      <c r="OPC17" s="2538"/>
      <c r="OPD17" s="2538"/>
      <c r="OPE17" s="2538"/>
      <c r="OPF17" s="2538"/>
      <c r="OPG17" s="2538"/>
      <c r="OPH17" s="2538"/>
      <c r="OPI17" s="2538"/>
      <c r="OPJ17" s="2538"/>
      <c r="OPK17" s="2538"/>
      <c r="OPL17" s="2538"/>
      <c r="OPM17" s="2538"/>
      <c r="OPN17" s="2538"/>
      <c r="OPO17" s="2538"/>
      <c r="OPP17" s="2538"/>
      <c r="OPQ17" s="2538"/>
      <c r="OPR17" s="2538"/>
      <c r="OPS17" s="2538"/>
      <c r="OPT17" s="2538"/>
      <c r="OPU17" s="2538"/>
      <c r="OPV17" s="2538"/>
      <c r="OPW17" s="2538"/>
      <c r="OPX17" s="2538"/>
      <c r="OPY17" s="2538"/>
      <c r="OPZ17" s="2538"/>
      <c r="OQA17" s="2538"/>
      <c r="OQB17" s="2538"/>
      <c r="OQC17" s="2538"/>
      <c r="OQD17" s="2538"/>
      <c r="OQE17" s="2538"/>
      <c r="OQF17" s="2538"/>
      <c r="OQG17" s="2538"/>
      <c r="OQH17" s="2538"/>
      <c r="OQI17" s="2538"/>
      <c r="OQJ17" s="2538"/>
      <c r="OQK17" s="2538"/>
      <c r="OQL17" s="2538"/>
      <c r="OQM17" s="2538"/>
      <c r="OQN17" s="2538"/>
      <c r="OQO17" s="2538"/>
      <c r="OQP17" s="2538"/>
      <c r="OQQ17" s="2538"/>
      <c r="OQR17" s="2538"/>
      <c r="OQS17" s="2538"/>
      <c r="OQT17" s="2538"/>
      <c r="OQU17" s="2538"/>
      <c r="OQV17" s="2538"/>
      <c r="OQW17" s="2538"/>
      <c r="OQX17" s="2538"/>
      <c r="OQY17" s="2538"/>
      <c r="OQZ17" s="2538"/>
      <c r="ORA17" s="2538"/>
      <c r="ORB17" s="2538"/>
      <c r="ORC17" s="2538"/>
      <c r="ORD17" s="2538"/>
      <c r="ORE17" s="2538"/>
      <c r="ORF17" s="2538"/>
      <c r="ORG17" s="2538"/>
      <c r="ORH17" s="2538"/>
      <c r="ORI17" s="2538"/>
      <c r="ORJ17" s="2538"/>
      <c r="ORK17" s="2538"/>
      <c r="ORL17" s="2538"/>
      <c r="ORM17" s="2538"/>
      <c r="ORN17" s="2538"/>
      <c r="ORO17" s="2538"/>
      <c r="ORP17" s="2538"/>
      <c r="ORQ17" s="2538"/>
      <c r="ORR17" s="2538"/>
      <c r="ORS17" s="2538"/>
      <c r="ORT17" s="2538"/>
      <c r="ORU17" s="2538"/>
      <c r="ORV17" s="2538"/>
      <c r="ORW17" s="2538"/>
      <c r="ORX17" s="2538"/>
      <c r="ORY17" s="2538"/>
      <c r="ORZ17" s="2538"/>
      <c r="OSA17" s="2538"/>
      <c r="OSB17" s="2538"/>
      <c r="OSC17" s="2538"/>
      <c r="OSD17" s="2538"/>
      <c r="OSE17" s="2538"/>
      <c r="OSF17" s="2538"/>
      <c r="OSG17" s="2538"/>
      <c r="OSH17" s="2538"/>
      <c r="OSI17" s="2538"/>
      <c r="OSJ17" s="2538"/>
      <c r="OSK17" s="2538"/>
      <c r="OSL17" s="2538"/>
      <c r="OSM17" s="2538"/>
      <c r="OSN17" s="2538"/>
      <c r="OSO17" s="2538"/>
      <c r="OSP17" s="2538"/>
      <c r="OSQ17" s="2538"/>
      <c r="OSR17" s="2538"/>
      <c r="OSS17" s="2538"/>
      <c r="OST17" s="2538"/>
      <c r="OSU17" s="2538"/>
      <c r="OSV17" s="2538"/>
      <c r="OSW17" s="2538"/>
      <c r="OSX17" s="2538"/>
      <c r="OSY17" s="2538"/>
      <c r="OSZ17" s="2538"/>
      <c r="OTA17" s="2538"/>
      <c r="OTB17" s="2538"/>
      <c r="OTC17" s="2538"/>
      <c r="OTD17" s="2538"/>
      <c r="OTE17" s="2538"/>
      <c r="OTF17" s="2538"/>
      <c r="OTG17" s="2538"/>
      <c r="OTH17" s="2538"/>
      <c r="OTI17" s="2538"/>
      <c r="OTJ17" s="2538"/>
      <c r="OTK17" s="2538"/>
      <c r="OTL17" s="2538"/>
      <c r="OTM17" s="2538"/>
      <c r="OTN17" s="2538"/>
      <c r="OTO17" s="2538"/>
      <c r="OTP17" s="2538"/>
      <c r="OTQ17" s="2538"/>
      <c r="OTR17" s="2538"/>
      <c r="OTS17" s="2538"/>
      <c r="OTT17" s="2538"/>
      <c r="OTU17" s="2538"/>
      <c r="OTV17" s="2538"/>
      <c r="OTW17" s="2538"/>
      <c r="OTX17" s="2538"/>
      <c r="OTY17" s="2538"/>
      <c r="OTZ17" s="2538"/>
      <c r="OUA17" s="2538"/>
      <c r="OUB17" s="2538"/>
      <c r="OUC17" s="2538"/>
      <c r="OUD17" s="2538"/>
      <c r="OUE17" s="2538"/>
      <c r="OUF17" s="2538"/>
      <c r="OUG17" s="2538"/>
      <c r="OUH17" s="2538"/>
      <c r="OUI17" s="2538"/>
      <c r="OUJ17" s="2538"/>
      <c r="OUK17" s="2538"/>
      <c r="OUL17" s="2538"/>
      <c r="OUM17" s="2538"/>
      <c r="OUN17" s="2538"/>
      <c r="OUO17" s="2538"/>
      <c r="OUP17" s="2538"/>
      <c r="OUQ17" s="2538"/>
      <c r="OUR17" s="2538"/>
      <c r="OUS17" s="2538"/>
      <c r="OUT17" s="2538"/>
      <c r="OUU17" s="2538"/>
      <c r="OUV17" s="2538"/>
      <c r="OUW17" s="2538"/>
      <c r="OUX17" s="2538"/>
      <c r="OUY17" s="2538"/>
      <c r="OUZ17" s="2538"/>
      <c r="OVA17" s="2538"/>
      <c r="OVB17" s="2538"/>
      <c r="OVC17" s="2538"/>
      <c r="OVD17" s="2538"/>
      <c r="OVE17" s="2538"/>
      <c r="OVF17" s="2538"/>
      <c r="OVG17" s="2538"/>
      <c r="OVH17" s="2538"/>
      <c r="OVI17" s="2538"/>
      <c r="OVJ17" s="2538"/>
      <c r="OVK17" s="2538"/>
      <c r="OVL17" s="2538"/>
      <c r="OVM17" s="2538"/>
      <c r="OVN17" s="2538"/>
      <c r="OVO17" s="2538"/>
      <c r="OVP17" s="2538"/>
      <c r="OVQ17" s="2538"/>
      <c r="OVR17" s="2538"/>
      <c r="OVS17" s="2538"/>
      <c r="OVT17" s="2538"/>
      <c r="OVU17" s="2538"/>
      <c r="OVV17" s="2538"/>
      <c r="OVW17" s="2538"/>
      <c r="OVX17" s="2538"/>
      <c r="OVY17" s="2538"/>
      <c r="OVZ17" s="2538"/>
      <c r="OWA17" s="2538"/>
      <c r="OWB17" s="2538"/>
      <c r="OWC17" s="2538"/>
      <c r="OWD17" s="2538"/>
      <c r="OWE17" s="2538"/>
      <c r="OWF17" s="2538"/>
      <c r="OWG17" s="2538"/>
      <c r="OWH17" s="2538"/>
      <c r="OWI17" s="2538"/>
      <c r="OWJ17" s="2538"/>
      <c r="OWK17" s="2538"/>
      <c r="OWL17" s="2538"/>
      <c r="OWM17" s="2538"/>
      <c r="OWN17" s="2538"/>
      <c r="OWO17" s="2538"/>
      <c r="OWP17" s="2538"/>
      <c r="OWQ17" s="2538"/>
      <c r="OWR17" s="2538"/>
      <c r="OWS17" s="2538"/>
      <c r="OWT17" s="2538"/>
      <c r="OWU17" s="2538"/>
      <c r="OWV17" s="2538"/>
      <c r="OWW17" s="2538"/>
      <c r="OWX17" s="2538"/>
      <c r="OWY17" s="2538"/>
      <c r="OWZ17" s="2538"/>
      <c r="OXA17" s="2538"/>
      <c r="OXB17" s="2538"/>
      <c r="OXC17" s="2538"/>
      <c r="OXD17" s="2538"/>
      <c r="OXE17" s="2538"/>
      <c r="OXF17" s="2538"/>
      <c r="OXG17" s="2538"/>
      <c r="OXH17" s="2538"/>
      <c r="OXI17" s="2538"/>
      <c r="OXJ17" s="2538"/>
      <c r="OXK17" s="2538"/>
      <c r="OXL17" s="2538"/>
      <c r="OXM17" s="2538"/>
      <c r="OXN17" s="2538"/>
      <c r="OXO17" s="2538"/>
      <c r="OXP17" s="2538"/>
      <c r="OXQ17" s="2538"/>
      <c r="OXR17" s="2538"/>
      <c r="OXS17" s="2538"/>
      <c r="OXT17" s="2538"/>
      <c r="OXU17" s="2538"/>
      <c r="OXV17" s="2538"/>
      <c r="OXW17" s="2538"/>
      <c r="OXX17" s="2538"/>
      <c r="OXY17" s="2538"/>
      <c r="OXZ17" s="2538"/>
      <c r="OYA17" s="2538"/>
      <c r="OYB17" s="2538"/>
      <c r="OYC17" s="2538"/>
      <c r="OYD17" s="2538"/>
      <c r="OYE17" s="2538"/>
      <c r="OYF17" s="2538"/>
      <c r="OYG17" s="2538"/>
      <c r="OYH17" s="2538"/>
      <c r="OYI17" s="2538"/>
      <c r="OYJ17" s="2538"/>
      <c r="OYK17" s="2538"/>
      <c r="OYL17" s="2538"/>
      <c r="OYM17" s="2538"/>
      <c r="OYN17" s="2538"/>
      <c r="OYO17" s="2538"/>
      <c r="OYP17" s="2538"/>
      <c r="OYQ17" s="2538"/>
      <c r="OYR17" s="2538"/>
      <c r="OYS17" s="2538"/>
      <c r="OYT17" s="2538"/>
      <c r="OYU17" s="2538"/>
      <c r="OYV17" s="2538"/>
      <c r="OYW17" s="2538"/>
      <c r="OYX17" s="2538"/>
      <c r="OYY17" s="2538"/>
      <c r="OYZ17" s="2538"/>
      <c r="OZA17" s="2538"/>
      <c r="OZB17" s="2538"/>
      <c r="OZC17" s="2538"/>
      <c r="OZD17" s="2538"/>
      <c r="OZE17" s="2538"/>
      <c r="OZF17" s="2538"/>
      <c r="OZG17" s="2538"/>
      <c r="OZH17" s="2538"/>
      <c r="OZI17" s="2538"/>
      <c r="OZJ17" s="2538"/>
      <c r="OZK17" s="2538"/>
      <c r="OZL17" s="2538"/>
      <c r="OZM17" s="2538"/>
      <c r="OZN17" s="2538"/>
      <c r="OZO17" s="2538"/>
      <c r="OZP17" s="2538"/>
      <c r="OZQ17" s="2538"/>
      <c r="OZR17" s="2538"/>
      <c r="OZS17" s="2538"/>
      <c r="OZT17" s="2538"/>
      <c r="OZU17" s="2538"/>
      <c r="OZV17" s="2538"/>
      <c r="OZW17" s="2538"/>
      <c r="OZX17" s="2538"/>
      <c r="OZY17" s="2538"/>
      <c r="OZZ17" s="2538"/>
      <c r="PAA17" s="2538"/>
      <c r="PAB17" s="2538"/>
      <c r="PAC17" s="2538"/>
      <c r="PAD17" s="2538"/>
      <c r="PAE17" s="2538"/>
      <c r="PAF17" s="2538"/>
      <c r="PAG17" s="2538"/>
      <c r="PAH17" s="2538"/>
      <c r="PAI17" s="2538"/>
      <c r="PAJ17" s="2538"/>
      <c r="PAK17" s="2538"/>
      <c r="PAL17" s="2538"/>
      <c r="PAM17" s="2538"/>
      <c r="PAN17" s="2538"/>
      <c r="PAO17" s="2538"/>
      <c r="PAP17" s="2538"/>
      <c r="PAQ17" s="2538"/>
      <c r="PAR17" s="2538"/>
      <c r="PAS17" s="2538"/>
      <c r="PAT17" s="2538"/>
      <c r="PAU17" s="2538"/>
      <c r="PAV17" s="2538"/>
      <c r="PAW17" s="2538"/>
      <c r="PAX17" s="2538"/>
      <c r="PAY17" s="2538"/>
      <c r="PAZ17" s="2538"/>
      <c r="PBA17" s="2538"/>
      <c r="PBB17" s="2538"/>
      <c r="PBC17" s="2538"/>
      <c r="PBD17" s="2538"/>
      <c r="PBE17" s="2538"/>
      <c r="PBF17" s="2538"/>
      <c r="PBG17" s="2538"/>
      <c r="PBH17" s="2538"/>
      <c r="PBI17" s="2538"/>
      <c r="PBJ17" s="2538"/>
      <c r="PBK17" s="2538"/>
      <c r="PBL17" s="2538"/>
      <c r="PBM17" s="2538"/>
      <c r="PBN17" s="2538"/>
      <c r="PBO17" s="2538"/>
      <c r="PBP17" s="2538"/>
      <c r="PBQ17" s="2538"/>
      <c r="PBR17" s="2538"/>
      <c r="PBS17" s="2538"/>
      <c r="PBT17" s="2538"/>
      <c r="PBU17" s="2538"/>
      <c r="PBV17" s="2538"/>
      <c r="PBW17" s="2538"/>
      <c r="PBX17" s="2538"/>
      <c r="PBY17" s="2538"/>
      <c r="PBZ17" s="2538"/>
      <c r="PCA17" s="2538"/>
      <c r="PCB17" s="2538"/>
      <c r="PCC17" s="2538"/>
      <c r="PCD17" s="2538"/>
      <c r="PCE17" s="2538"/>
      <c r="PCF17" s="2538"/>
      <c r="PCG17" s="2538"/>
      <c r="PCH17" s="2538"/>
      <c r="PCI17" s="2538"/>
      <c r="PCJ17" s="2538"/>
      <c r="PCK17" s="2538"/>
      <c r="PCL17" s="2538"/>
      <c r="PCM17" s="2538"/>
      <c r="PCN17" s="2538"/>
      <c r="PCO17" s="2538"/>
      <c r="PCP17" s="2538"/>
      <c r="PCQ17" s="2538"/>
      <c r="PCR17" s="2538"/>
      <c r="PCS17" s="2538"/>
      <c r="PCT17" s="2538"/>
      <c r="PCU17" s="2538"/>
      <c r="PCV17" s="2538"/>
      <c r="PCW17" s="2538"/>
      <c r="PCX17" s="2538"/>
      <c r="PCY17" s="2538"/>
      <c r="PCZ17" s="2538"/>
      <c r="PDA17" s="2538"/>
      <c r="PDB17" s="2538"/>
      <c r="PDC17" s="2538"/>
      <c r="PDD17" s="2538"/>
      <c r="PDE17" s="2538"/>
      <c r="PDF17" s="2538"/>
      <c r="PDG17" s="2538"/>
      <c r="PDH17" s="2538"/>
      <c r="PDI17" s="2538"/>
      <c r="PDJ17" s="2538"/>
      <c r="PDK17" s="2538"/>
      <c r="PDL17" s="2538"/>
      <c r="PDM17" s="2538"/>
      <c r="PDN17" s="2538"/>
      <c r="PDO17" s="2538"/>
      <c r="PDP17" s="2538"/>
      <c r="PDQ17" s="2538"/>
      <c r="PDR17" s="2538"/>
      <c r="PDS17" s="2538"/>
      <c r="PDT17" s="2538"/>
      <c r="PDU17" s="2538"/>
      <c r="PDV17" s="2538"/>
      <c r="PDW17" s="2538"/>
      <c r="PDX17" s="2538"/>
      <c r="PDY17" s="2538"/>
      <c r="PDZ17" s="2538"/>
      <c r="PEA17" s="2538"/>
      <c r="PEB17" s="2538"/>
      <c r="PEC17" s="2538"/>
      <c r="PED17" s="2538"/>
      <c r="PEE17" s="2538"/>
      <c r="PEF17" s="2538"/>
      <c r="PEG17" s="2538"/>
      <c r="PEH17" s="2538"/>
      <c r="PEI17" s="2538"/>
      <c r="PEJ17" s="2538"/>
      <c r="PEK17" s="2538"/>
      <c r="PEL17" s="2538"/>
      <c r="PEM17" s="2538"/>
      <c r="PEN17" s="2538"/>
      <c r="PEO17" s="2538"/>
      <c r="PEP17" s="2538"/>
      <c r="PEQ17" s="2538"/>
      <c r="PER17" s="2538"/>
      <c r="PES17" s="2538"/>
      <c r="PET17" s="2538"/>
      <c r="PEU17" s="2538"/>
      <c r="PEV17" s="2538"/>
      <c r="PEW17" s="2538"/>
      <c r="PEX17" s="2538"/>
      <c r="PEY17" s="2538"/>
      <c r="PEZ17" s="2538"/>
      <c r="PFA17" s="2538"/>
      <c r="PFB17" s="2538"/>
      <c r="PFC17" s="2538"/>
      <c r="PFD17" s="2538"/>
      <c r="PFE17" s="2538"/>
      <c r="PFF17" s="2538"/>
      <c r="PFG17" s="2538"/>
      <c r="PFH17" s="2538"/>
      <c r="PFI17" s="2538"/>
      <c r="PFJ17" s="2538"/>
      <c r="PFK17" s="2538"/>
      <c r="PFL17" s="2538"/>
      <c r="PFM17" s="2538"/>
      <c r="PFN17" s="2538"/>
      <c r="PFO17" s="2538"/>
      <c r="PFP17" s="2538"/>
      <c r="PFQ17" s="2538"/>
      <c r="PFR17" s="2538"/>
      <c r="PFS17" s="2538"/>
      <c r="PFT17" s="2538"/>
      <c r="PFU17" s="2538"/>
      <c r="PFV17" s="2538"/>
      <c r="PFW17" s="2538"/>
      <c r="PFX17" s="2538"/>
      <c r="PFY17" s="2538"/>
      <c r="PFZ17" s="2538"/>
      <c r="PGA17" s="2538"/>
      <c r="PGB17" s="2538"/>
      <c r="PGC17" s="2538"/>
      <c r="PGD17" s="2538"/>
      <c r="PGE17" s="2538"/>
      <c r="PGF17" s="2538"/>
      <c r="PGG17" s="2538"/>
      <c r="PGH17" s="2538"/>
      <c r="PGI17" s="2538"/>
      <c r="PGJ17" s="2538"/>
      <c r="PGK17" s="2538"/>
      <c r="PGL17" s="2538"/>
      <c r="PGM17" s="2538"/>
      <c r="PGN17" s="2538"/>
      <c r="PGO17" s="2538"/>
      <c r="PGP17" s="2538"/>
      <c r="PGQ17" s="2538"/>
      <c r="PGR17" s="2538"/>
      <c r="PGS17" s="2538"/>
      <c r="PGT17" s="2538"/>
      <c r="PGU17" s="2538"/>
      <c r="PGV17" s="2538"/>
      <c r="PGW17" s="2538"/>
      <c r="PGX17" s="2538"/>
      <c r="PGY17" s="2538"/>
      <c r="PGZ17" s="2538"/>
      <c r="PHA17" s="2538"/>
      <c r="PHB17" s="2538"/>
      <c r="PHC17" s="2538"/>
      <c r="PHD17" s="2538"/>
      <c r="PHE17" s="2538"/>
      <c r="PHF17" s="2538"/>
      <c r="PHG17" s="2538"/>
      <c r="PHH17" s="2538"/>
      <c r="PHI17" s="2538"/>
      <c r="PHJ17" s="2538"/>
      <c r="PHK17" s="2538"/>
      <c r="PHL17" s="2538"/>
      <c r="PHM17" s="2538"/>
      <c r="PHN17" s="2538"/>
      <c r="PHO17" s="2538"/>
      <c r="PHP17" s="2538"/>
      <c r="PHQ17" s="2538"/>
      <c r="PHR17" s="2538"/>
      <c r="PHS17" s="2538"/>
      <c r="PHT17" s="2538"/>
      <c r="PHU17" s="2538"/>
      <c r="PHV17" s="2538"/>
      <c r="PHW17" s="2538"/>
      <c r="PHX17" s="2538"/>
      <c r="PHY17" s="2538"/>
      <c r="PHZ17" s="2538"/>
      <c r="PIA17" s="2538"/>
      <c r="PIB17" s="2538"/>
      <c r="PIC17" s="2538"/>
      <c r="PID17" s="2538"/>
      <c r="PIE17" s="2538"/>
      <c r="PIF17" s="2538"/>
      <c r="PIG17" s="2538"/>
      <c r="PIH17" s="2538"/>
      <c r="PII17" s="2538"/>
      <c r="PIJ17" s="2538"/>
      <c r="PIK17" s="2538"/>
      <c r="PIL17" s="2538"/>
      <c r="PIM17" s="2538"/>
      <c r="PIN17" s="2538"/>
      <c r="PIO17" s="2538"/>
      <c r="PIP17" s="2538"/>
      <c r="PIQ17" s="2538"/>
      <c r="PIR17" s="2538"/>
      <c r="PIS17" s="2538"/>
      <c r="PIT17" s="2538"/>
      <c r="PIU17" s="2538"/>
      <c r="PIV17" s="2538"/>
      <c r="PIW17" s="2538"/>
      <c r="PIX17" s="2538"/>
      <c r="PIY17" s="2538"/>
      <c r="PIZ17" s="2538"/>
      <c r="PJA17" s="2538"/>
      <c r="PJB17" s="2538"/>
      <c r="PJC17" s="2538"/>
      <c r="PJD17" s="2538"/>
      <c r="PJE17" s="2538"/>
      <c r="PJF17" s="2538"/>
      <c r="PJG17" s="2538"/>
      <c r="PJH17" s="2538"/>
      <c r="PJI17" s="2538"/>
      <c r="PJJ17" s="2538"/>
      <c r="PJK17" s="2538"/>
      <c r="PJL17" s="2538"/>
      <c r="PJM17" s="2538"/>
      <c r="PJN17" s="2538"/>
      <c r="PJO17" s="2538"/>
      <c r="PJP17" s="2538"/>
      <c r="PJQ17" s="2538"/>
      <c r="PJR17" s="2538"/>
      <c r="PJS17" s="2538"/>
      <c r="PJT17" s="2538"/>
      <c r="PJU17" s="2538"/>
      <c r="PJV17" s="2538"/>
      <c r="PJW17" s="2538"/>
      <c r="PJX17" s="2538"/>
      <c r="PJY17" s="2538"/>
      <c r="PJZ17" s="2538"/>
      <c r="PKA17" s="2538"/>
      <c r="PKB17" s="2538"/>
      <c r="PKC17" s="2538"/>
      <c r="PKD17" s="2538"/>
      <c r="PKE17" s="2538"/>
      <c r="PKF17" s="2538"/>
      <c r="PKG17" s="2538"/>
      <c r="PKH17" s="2538"/>
      <c r="PKI17" s="2538"/>
      <c r="PKJ17" s="2538"/>
      <c r="PKK17" s="2538"/>
      <c r="PKL17" s="2538"/>
      <c r="PKM17" s="2538"/>
      <c r="PKN17" s="2538"/>
      <c r="PKO17" s="2538"/>
      <c r="PKP17" s="2538"/>
      <c r="PKQ17" s="2538"/>
      <c r="PKR17" s="2538"/>
      <c r="PKS17" s="2538"/>
      <c r="PKT17" s="2538"/>
      <c r="PKU17" s="2538"/>
      <c r="PKV17" s="2538"/>
      <c r="PKW17" s="2538"/>
      <c r="PKX17" s="2538"/>
      <c r="PKY17" s="2538"/>
      <c r="PKZ17" s="2538"/>
      <c r="PLA17" s="2538"/>
      <c r="PLB17" s="2538"/>
      <c r="PLC17" s="2538"/>
      <c r="PLD17" s="2538"/>
      <c r="PLE17" s="2538"/>
      <c r="PLF17" s="2538"/>
      <c r="PLG17" s="2538"/>
      <c r="PLH17" s="2538"/>
      <c r="PLI17" s="2538"/>
      <c r="PLJ17" s="2538"/>
      <c r="PLK17" s="2538"/>
      <c r="PLL17" s="2538"/>
      <c r="PLM17" s="2538"/>
      <c r="PLN17" s="2538"/>
      <c r="PLO17" s="2538"/>
      <c r="PLP17" s="2538"/>
      <c r="PLQ17" s="2538"/>
      <c r="PLR17" s="2538"/>
      <c r="PLS17" s="2538"/>
      <c r="PLT17" s="2538"/>
      <c r="PLU17" s="2538"/>
      <c r="PLV17" s="2538"/>
      <c r="PLW17" s="2538"/>
      <c r="PLX17" s="2538"/>
      <c r="PLY17" s="2538"/>
      <c r="PLZ17" s="2538"/>
      <c r="PMA17" s="2538"/>
      <c r="PMB17" s="2538"/>
      <c r="PMC17" s="2538"/>
      <c r="PMD17" s="2538"/>
      <c r="PME17" s="2538"/>
      <c r="PMF17" s="2538"/>
      <c r="PMG17" s="2538"/>
      <c r="PMH17" s="2538"/>
      <c r="PMI17" s="2538"/>
      <c r="PMJ17" s="2538"/>
      <c r="PMK17" s="2538"/>
      <c r="PML17" s="2538"/>
      <c r="PMM17" s="2538"/>
      <c r="PMN17" s="2538"/>
      <c r="PMO17" s="2538"/>
      <c r="PMP17" s="2538"/>
      <c r="PMQ17" s="2538"/>
      <c r="PMR17" s="2538"/>
      <c r="PMS17" s="2538"/>
      <c r="PMT17" s="2538"/>
      <c r="PMU17" s="2538"/>
      <c r="PMV17" s="2538"/>
      <c r="PMW17" s="2538"/>
      <c r="PMX17" s="2538"/>
      <c r="PMY17" s="2538"/>
      <c r="PMZ17" s="2538"/>
      <c r="PNA17" s="2538"/>
      <c r="PNB17" s="2538"/>
      <c r="PNC17" s="2538"/>
      <c r="PND17" s="2538"/>
      <c r="PNE17" s="2538"/>
      <c r="PNF17" s="2538"/>
      <c r="PNG17" s="2538"/>
      <c r="PNH17" s="2538"/>
      <c r="PNI17" s="2538"/>
      <c r="PNJ17" s="2538"/>
      <c r="PNK17" s="2538"/>
      <c r="PNL17" s="2538"/>
      <c r="PNM17" s="2538"/>
      <c r="PNN17" s="2538"/>
      <c r="PNO17" s="2538"/>
      <c r="PNP17" s="2538"/>
      <c r="PNQ17" s="2538"/>
      <c r="PNR17" s="2538"/>
      <c r="PNS17" s="2538"/>
      <c r="PNT17" s="2538"/>
      <c r="PNU17" s="2538"/>
      <c r="PNV17" s="2538"/>
      <c r="PNW17" s="2538"/>
      <c r="PNX17" s="2538"/>
      <c r="PNY17" s="2538"/>
      <c r="PNZ17" s="2538"/>
      <c r="POA17" s="2538"/>
      <c r="POB17" s="2538"/>
      <c r="POC17" s="2538"/>
      <c r="POD17" s="2538"/>
      <c r="POE17" s="2538"/>
      <c r="POF17" s="2538"/>
      <c r="POG17" s="2538"/>
      <c r="POH17" s="2538"/>
      <c r="POI17" s="2538"/>
      <c r="POJ17" s="2538"/>
      <c r="POK17" s="2538"/>
      <c r="POL17" s="2538"/>
      <c r="POM17" s="2538"/>
      <c r="PON17" s="2538"/>
      <c r="POO17" s="2538"/>
      <c r="POP17" s="2538"/>
      <c r="POQ17" s="2538"/>
      <c r="POR17" s="2538"/>
      <c r="POS17" s="2538"/>
      <c r="POT17" s="2538"/>
      <c r="POU17" s="2538"/>
      <c r="POV17" s="2538"/>
      <c r="POW17" s="2538"/>
      <c r="POX17" s="2538"/>
      <c r="POY17" s="2538"/>
      <c r="POZ17" s="2538"/>
      <c r="PPA17" s="2538"/>
      <c r="PPB17" s="2538"/>
      <c r="PPC17" s="2538"/>
      <c r="PPD17" s="2538"/>
      <c r="PPE17" s="2538"/>
      <c r="PPF17" s="2538"/>
      <c r="PPG17" s="2538"/>
      <c r="PPH17" s="2538"/>
      <c r="PPI17" s="2538"/>
      <c r="PPJ17" s="2538"/>
      <c r="PPK17" s="2538"/>
      <c r="PPL17" s="2538"/>
      <c r="PPM17" s="2538"/>
      <c r="PPN17" s="2538"/>
      <c r="PPO17" s="2538"/>
      <c r="PPP17" s="2538"/>
      <c r="PPQ17" s="2538"/>
      <c r="PPR17" s="2538"/>
      <c r="PPS17" s="2538"/>
      <c r="PPT17" s="2538"/>
      <c r="PPU17" s="2538"/>
      <c r="PPV17" s="2538"/>
      <c r="PPW17" s="2538"/>
      <c r="PPX17" s="2538"/>
      <c r="PPY17" s="2538"/>
      <c r="PPZ17" s="2538"/>
      <c r="PQA17" s="2538"/>
      <c r="PQB17" s="2538"/>
      <c r="PQC17" s="2538"/>
      <c r="PQD17" s="2538"/>
      <c r="PQE17" s="2538"/>
      <c r="PQF17" s="2538"/>
      <c r="PQG17" s="2538"/>
      <c r="PQH17" s="2538"/>
      <c r="PQI17" s="2538"/>
      <c r="PQJ17" s="2538"/>
      <c r="PQK17" s="2538"/>
      <c r="PQL17" s="2538"/>
      <c r="PQM17" s="2538"/>
      <c r="PQN17" s="2538"/>
      <c r="PQO17" s="2538"/>
      <c r="PQP17" s="2538"/>
      <c r="PQQ17" s="2538"/>
      <c r="PQR17" s="2538"/>
      <c r="PQS17" s="2538"/>
      <c r="PQT17" s="2538"/>
      <c r="PQU17" s="2538"/>
      <c r="PQV17" s="2538"/>
      <c r="PQW17" s="2538"/>
      <c r="PQX17" s="2538"/>
      <c r="PQY17" s="2538"/>
      <c r="PQZ17" s="2538"/>
      <c r="PRA17" s="2538"/>
      <c r="PRB17" s="2538"/>
      <c r="PRC17" s="2538"/>
      <c r="PRD17" s="2538"/>
      <c r="PRE17" s="2538"/>
      <c r="PRF17" s="2538"/>
      <c r="PRG17" s="2538"/>
      <c r="PRH17" s="2538"/>
      <c r="PRI17" s="2538"/>
      <c r="PRJ17" s="2538"/>
      <c r="PRK17" s="2538"/>
      <c r="PRL17" s="2538"/>
      <c r="PRM17" s="2538"/>
      <c r="PRN17" s="2538"/>
      <c r="PRO17" s="2538"/>
      <c r="PRP17" s="2538"/>
      <c r="PRQ17" s="2538"/>
      <c r="PRR17" s="2538"/>
      <c r="PRS17" s="2538"/>
      <c r="PRT17" s="2538"/>
      <c r="PRU17" s="2538"/>
      <c r="PRV17" s="2538"/>
      <c r="PRW17" s="2538"/>
      <c r="PRX17" s="2538"/>
      <c r="PRY17" s="2538"/>
      <c r="PRZ17" s="2538"/>
      <c r="PSA17" s="2538"/>
      <c r="PSB17" s="2538"/>
      <c r="PSC17" s="2538"/>
      <c r="PSD17" s="2538"/>
      <c r="PSE17" s="2538"/>
      <c r="PSF17" s="2538"/>
      <c r="PSG17" s="2538"/>
      <c r="PSH17" s="2538"/>
      <c r="PSI17" s="2538"/>
      <c r="PSJ17" s="2538"/>
      <c r="PSK17" s="2538"/>
      <c r="PSL17" s="2538"/>
      <c r="PSM17" s="2538"/>
      <c r="PSN17" s="2538"/>
      <c r="PSO17" s="2538"/>
      <c r="PSP17" s="2538"/>
      <c r="PSQ17" s="2538"/>
      <c r="PSR17" s="2538"/>
      <c r="PSS17" s="2538"/>
      <c r="PST17" s="2538"/>
      <c r="PSU17" s="2538"/>
      <c r="PSV17" s="2538"/>
      <c r="PSW17" s="2538"/>
      <c r="PSX17" s="2538"/>
      <c r="PSY17" s="2538"/>
      <c r="PSZ17" s="2538"/>
      <c r="PTA17" s="2538"/>
      <c r="PTB17" s="2538"/>
      <c r="PTC17" s="2538"/>
      <c r="PTD17" s="2538"/>
      <c r="PTE17" s="2538"/>
      <c r="PTF17" s="2538"/>
      <c r="PTG17" s="2538"/>
      <c r="PTH17" s="2538"/>
      <c r="PTI17" s="2538"/>
      <c r="PTJ17" s="2538"/>
      <c r="PTK17" s="2538"/>
      <c r="PTL17" s="2538"/>
      <c r="PTM17" s="2538"/>
      <c r="PTN17" s="2538"/>
      <c r="PTO17" s="2538"/>
      <c r="PTP17" s="2538"/>
      <c r="PTQ17" s="2538"/>
      <c r="PTR17" s="2538"/>
      <c r="PTS17" s="2538"/>
      <c r="PTT17" s="2538"/>
      <c r="PTU17" s="2538"/>
      <c r="PTV17" s="2538"/>
      <c r="PTW17" s="2538"/>
      <c r="PTX17" s="2538"/>
      <c r="PTY17" s="2538"/>
      <c r="PTZ17" s="2538"/>
      <c r="PUA17" s="2538"/>
      <c r="PUB17" s="2538"/>
      <c r="PUC17" s="2538"/>
      <c r="PUD17" s="2538"/>
      <c r="PUE17" s="2538"/>
      <c r="PUF17" s="2538"/>
      <c r="PUG17" s="2538"/>
      <c r="PUH17" s="2538"/>
      <c r="PUI17" s="2538"/>
      <c r="PUJ17" s="2538"/>
      <c r="PUK17" s="2538"/>
      <c r="PUL17" s="2538"/>
      <c r="PUM17" s="2538"/>
      <c r="PUN17" s="2538"/>
      <c r="PUO17" s="2538"/>
      <c r="PUP17" s="2538"/>
      <c r="PUQ17" s="2538"/>
      <c r="PUR17" s="2538"/>
      <c r="PUS17" s="2538"/>
      <c r="PUT17" s="2538"/>
      <c r="PUU17" s="2538"/>
      <c r="PUV17" s="2538"/>
      <c r="PUW17" s="2538"/>
      <c r="PUX17" s="2538"/>
      <c r="PUY17" s="2538"/>
      <c r="PUZ17" s="2538"/>
      <c r="PVA17" s="2538"/>
      <c r="PVB17" s="2538"/>
      <c r="PVC17" s="2538"/>
      <c r="PVD17" s="2538"/>
      <c r="PVE17" s="2538"/>
      <c r="PVF17" s="2538"/>
      <c r="PVG17" s="2538"/>
      <c r="PVH17" s="2538"/>
      <c r="PVI17" s="2538"/>
      <c r="PVJ17" s="2538"/>
      <c r="PVK17" s="2538"/>
      <c r="PVL17" s="2538"/>
      <c r="PVM17" s="2538"/>
      <c r="PVN17" s="2538"/>
      <c r="PVO17" s="2538"/>
      <c r="PVP17" s="2538"/>
      <c r="PVQ17" s="2538"/>
      <c r="PVR17" s="2538"/>
      <c r="PVS17" s="2538"/>
      <c r="PVT17" s="2538"/>
      <c r="PVU17" s="2538"/>
      <c r="PVV17" s="2538"/>
      <c r="PVW17" s="2538"/>
      <c r="PVX17" s="2538"/>
      <c r="PVY17" s="2538"/>
      <c r="PVZ17" s="2538"/>
      <c r="PWA17" s="2538"/>
      <c r="PWB17" s="2538"/>
      <c r="PWC17" s="2538"/>
      <c r="PWD17" s="2538"/>
      <c r="PWE17" s="2538"/>
      <c r="PWF17" s="2538"/>
      <c r="PWG17" s="2538"/>
      <c r="PWH17" s="2538"/>
      <c r="PWI17" s="2538"/>
      <c r="PWJ17" s="2538"/>
      <c r="PWK17" s="2538"/>
      <c r="PWL17" s="2538"/>
      <c r="PWM17" s="2538"/>
      <c r="PWN17" s="2538"/>
      <c r="PWO17" s="2538"/>
      <c r="PWP17" s="2538"/>
      <c r="PWQ17" s="2538"/>
      <c r="PWR17" s="2538"/>
      <c r="PWS17" s="2538"/>
      <c r="PWT17" s="2538"/>
      <c r="PWU17" s="2538"/>
      <c r="PWV17" s="2538"/>
      <c r="PWW17" s="2538"/>
      <c r="PWX17" s="2538"/>
      <c r="PWY17" s="2538"/>
      <c r="PWZ17" s="2538"/>
      <c r="PXA17" s="2538"/>
      <c r="PXB17" s="2538"/>
      <c r="PXC17" s="2538"/>
      <c r="PXD17" s="2538"/>
      <c r="PXE17" s="2538"/>
      <c r="PXF17" s="2538"/>
      <c r="PXG17" s="2538"/>
      <c r="PXH17" s="2538"/>
      <c r="PXI17" s="2538"/>
      <c r="PXJ17" s="2538"/>
      <c r="PXK17" s="2538"/>
      <c r="PXL17" s="2538"/>
      <c r="PXM17" s="2538"/>
      <c r="PXN17" s="2538"/>
      <c r="PXO17" s="2538"/>
      <c r="PXP17" s="2538"/>
      <c r="PXQ17" s="2538"/>
      <c r="PXR17" s="2538"/>
      <c r="PXS17" s="2538"/>
      <c r="PXT17" s="2538"/>
      <c r="PXU17" s="2538"/>
      <c r="PXV17" s="2538"/>
      <c r="PXW17" s="2538"/>
      <c r="PXX17" s="2538"/>
      <c r="PXY17" s="2538"/>
      <c r="PXZ17" s="2538"/>
      <c r="PYA17" s="2538"/>
      <c r="PYB17" s="2538"/>
      <c r="PYC17" s="2538"/>
      <c r="PYD17" s="2538"/>
      <c r="PYE17" s="2538"/>
      <c r="PYF17" s="2538"/>
      <c r="PYG17" s="2538"/>
      <c r="PYH17" s="2538"/>
      <c r="PYI17" s="2538"/>
      <c r="PYJ17" s="2538"/>
      <c r="PYK17" s="2538"/>
      <c r="PYL17" s="2538"/>
      <c r="PYM17" s="2538"/>
      <c r="PYN17" s="2538"/>
      <c r="PYO17" s="2538"/>
      <c r="PYP17" s="2538"/>
      <c r="PYQ17" s="2538"/>
      <c r="PYR17" s="2538"/>
      <c r="PYS17" s="2538"/>
      <c r="PYT17" s="2538"/>
      <c r="PYU17" s="2538"/>
      <c r="PYV17" s="2538"/>
      <c r="PYW17" s="2538"/>
      <c r="PYX17" s="2538"/>
      <c r="PYY17" s="2538"/>
      <c r="PYZ17" s="2538"/>
      <c r="PZA17" s="2538"/>
      <c r="PZB17" s="2538"/>
      <c r="PZC17" s="2538"/>
      <c r="PZD17" s="2538"/>
      <c r="PZE17" s="2538"/>
      <c r="PZF17" s="2538"/>
      <c r="PZG17" s="2538"/>
      <c r="PZH17" s="2538"/>
      <c r="PZI17" s="2538"/>
      <c r="PZJ17" s="2538"/>
      <c r="PZK17" s="2538"/>
      <c r="PZL17" s="2538"/>
      <c r="PZM17" s="2538"/>
      <c r="PZN17" s="2538"/>
      <c r="PZO17" s="2538"/>
      <c r="PZP17" s="2538"/>
      <c r="PZQ17" s="2538"/>
      <c r="PZR17" s="2538"/>
      <c r="PZS17" s="2538"/>
      <c r="PZT17" s="2538"/>
      <c r="PZU17" s="2538"/>
      <c r="PZV17" s="2538"/>
      <c r="PZW17" s="2538"/>
      <c r="PZX17" s="2538"/>
      <c r="PZY17" s="2538"/>
      <c r="PZZ17" s="2538"/>
      <c r="QAA17" s="2538"/>
      <c r="QAB17" s="2538"/>
      <c r="QAC17" s="2538"/>
      <c r="QAD17" s="2538"/>
      <c r="QAE17" s="2538"/>
      <c r="QAF17" s="2538"/>
      <c r="QAG17" s="2538"/>
      <c r="QAH17" s="2538"/>
      <c r="QAI17" s="2538"/>
      <c r="QAJ17" s="2538"/>
      <c r="QAK17" s="2538"/>
      <c r="QAL17" s="2538"/>
      <c r="QAM17" s="2538"/>
      <c r="QAN17" s="2538"/>
      <c r="QAO17" s="2538"/>
      <c r="QAP17" s="2538"/>
      <c r="QAQ17" s="2538"/>
      <c r="QAR17" s="2538"/>
      <c r="QAS17" s="2538"/>
      <c r="QAT17" s="2538"/>
      <c r="QAU17" s="2538"/>
      <c r="QAV17" s="2538"/>
      <c r="QAW17" s="2538"/>
      <c r="QAX17" s="2538"/>
      <c r="QAY17" s="2538"/>
      <c r="QAZ17" s="2538"/>
      <c r="QBA17" s="2538"/>
      <c r="QBB17" s="2538"/>
      <c r="QBC17" s="2538"/>
      <c r="QBD17" s="2538"/>
      <c r="QBE17" s="2538"/>
      <c r="QBF17" s="2538"/>
      <c r="QBG17" s="2538"/>
      <c r="QBH17" s="2538"/>
      <c r="QBI17" s="2538"/>
      <c r="QBJ17" s="2538"/>
      <c r="QBK17" s="2538"/>
      <c r="QBL17" s="2538"/>
      <c r="QBM17" s="2538"/>
      <c r="QBN17" s="2538"/>
      <c r="QBO17" s="2538"/>
      <c r="QBP17" s="2538"/>
      <c r="QBQ17" s="2538"/>
      <c r="QBR17" s="2538"/>
      <c r="QBS17" s="2538"/>
      <c r="QBT17" s="2538"/>
      <c r="QBU17" s="2538"/>
      <c r="QBV17" s="2538"/>
      <c r="QBW17" s="2538"/>
      <c r="QBX17" s="2538"/>
      <c r="QBY17" s="2538"/>
      <c r="QBZ17" s="2538"/>
      <c r="QCA17" s="2538"/>
      <c r="QCB17" s="2538"/>
      <c r="QCC17" s="2538"/>
      <c r="QCD17" s="2538"/>
      <c r="QCE17" s="2538"/>
      <c r="QCF17" s="2538"/>
      <c r="QCG17" s="2538"/>
      <c r="QCH17" s="2538"/>
      <c r="QCI17" s="2538"/>
      <c r="QCJ17" s="2538"/>
      <c r="QCK17" s="2538"/>
      <c r="QCL17" s="2538"/>
      <c r="QCM17" s="2538"/>
      <c r="QCN17" s="2538"/>
      <c r="QCO17" s="2538"/>
      <c r="QCP17" s="2538"/>
      <c r="QCQ17" s="2538"/>
      <c r="QCR17" s="2538"/>
      <c r="QCS17" s="2538"/>
      <c r="QCT17" s="2538"/>
      <c r="QCU17" s="2538"/>
      <c r="QCV17" s="2538"/>
      <c r="QCW17" s="2538"/>
      <c r="QCX17" s="2538"/>
      <c r="QCY17" s="2538"/>
      <c r="QCZ17" s="2538"/>
      <c r="QDA17" s="2538"/>
      <c r="QDB17" s="2538"/>
      <c r="QDC17" s="2538"/>
      <c r="QDD17" s="2538"/>
      <c r="QDE17" s="2538"/>
      <c r="QDF17" s="2538"/>
      <c r="QDG17" s="2538"/>
      <c r="QDH17" s="2538"/>
      <c r="QDI17" s="2538"/>
      <c r="QDJ17" s="2538"/>
      <c r="QDK17" s="2538"/>
      <c r="QDL17" s="2538"/>
      <c r="QDM17" s="2538"/>
      <c r="QDN17" s="2538"/>
      <c r="QDO17" s="2538"/>
      <c r="QDP17" s="2538"/>
      <c r="QDQ17" s="2538"/>
      <c r="QDR17" s="2538"/>
      <c r="QDS17" s="2538"/>
      <c r="QDT17" s="2538"/>
      <c r="QDU17" s="2538"/>
      <c r="QDV17" s="2538"/>
      <c r="QDW17" s="2538"/>
      <c r="QDX17" s="2538"/>
      <c r="QDY17" s="2538"/>
      <c r="QDZ17" s="2538"/>
      <c r="QEA17" s="2538"/>
      <c r="QEB17" s="2538"/>
      <c r="QEC17" s="2538"/>
      <c r="QED17" s="2538"/>
      <c r="QEE17" s="2538"/>
      <c r="QEF17" s="2538"/>
      <c r="QEG17" s="2538"/>
      <c r="QEH17" s="2538"/>
      <c r="QEI17" s="2538"/>
      <c r="QEJ17" s="2538"/>
      <c r="QEK17" s="2538"/>
      <c r="QEL17" s="2538"/>
      <c r="QEM17" s="2538"/>
      <c r="QEN17" s="2538"/>
      <c r="QEO17" s="2538"/>
      <c r="QEP17" s="2538"/>
      <c r="QEQ17" s="2538"/>
      <c r="QER17" s="2538"/>
      <c r="QES17" s="2538"/>
      <c r="QET17" s="2538"/>
      <c r="QEU17" s="2538"/>
      <c r="QEV17" s="2538"/>
      <c r="QEW17" s="2538"/>
      <c r="QEX17" s="2538"/>
      <c r="QEY17" s="2538"/>
      <c r="QEZ17" s="2538"/>
      <c r="QFA17" s="2538"/>
      <c r="QFB17" s="2538"/>
      <c r="QFC17" s="2538"/>
      <c r="QFD17" s="2538"/>
      <c r="QFE17" s="2538"/>
      <c r="QFF17" s="2538"/>
      <c r="QFG17" s="2538"/>
      <c r="QFH17" s="2538"/>
      <c r="QFI17" s="2538"/>
      <c r="QFJ17" s="2538"/>
      <c r="QFK17" s="2538"/>
      <c r="QFL17" s="2538"/>
      <c r="QFM17" s="2538"/>
      <c r="QFN17" s="2538"/>
      <c r="QFO17" s="2538"/>
      <c r="QFP17" s="2538"/>
      <c r="QFQ17" s="2538"/>
      <c r="QFR17" s="2538"/>
      <c r="QFS17" s="2538"/>
      <c r="QFT17" s="2538"/>
      <c r="QFU17" s="2538"/>
      <c r="QFV17" s="2538"/>
      <c r="QFW17" s="2538"/>
      <c r="QFX17" s="2538"/>
      <c r="QFY17" s="2538"/>
      <c r="QFZ17" s="2538"/>
      <c r="QGA17" s="2538"/>
      <c r="QGB17" s="2538"/>
      <c r="QGC17" s="2538"/>
      <c r="QGD17" s="2538"/>
      <c r="QGE17" s="2538"/>
      <c r="QGF17" s="2538"/>
      <c r="QGG17" s="2538"/>
      <c r="QGH17" s="2538"/>
      <c r="QGI17" s="2538"/>
      <c r="QGJ17" s="2538"/>
      <c r="QGK17" s="2538"/>
      <c r="QGL17" s="2538"/>
      <c r="QGM17" s="2538"/>
      <c r="QGN17" s="2538"/>
      <c r="QGO17" s="2538"/>
      <c r="QGP17" s="2538"/>
      <c r="QGQ17" s="2538"/>
      <c r="QGR17" s="2538"/>
      <c r="QGS17" s="2538"/>
      <c r="QGT17" s="2538"/>
      <c r="QGU17" s="2538"/>
      <c r="QGV17" s="2538"/>
      <c r="QGW17" s="2538"/>
      <c r="QGX17" s="2538"/>
      <c r="QGY17" s="2538"/>
      <c r="QGZ17" s="2538"/>
      <c r="QHA17" s="2538"/>
      <c r="QHB17" s="2538"/>
      <c r="QHC17" s="2538"/>
      <c r="QHD17" s="2538"/>
      <c r="QHE17" s="2538"/>
      <c r="QHF17" s="2538"/>
      <c r="QHG17" s="2538"/>
      <c r="QHH17" s="2538"/>
      <c r="QHI17" s="2538"/>
      <c r="QHJ17" s="2538"/>
      <c r="QHK17" s="2538"/>
      <c r="QHL17" s="2538"/>
      <c r="QHM17" s="2538"/>
      <c r="QHN17" s="2538"/>
      <c r="QHO17" s="2538"/>
      <c r="QHP17" s="2538"/>
      <c r="QHQ17" s="2538"/>
      <c r="QHR17" s="2538"/>
      <c r="QHS17" s="2538"/>
      <c r="QHT17" s="2538"/>
      <c r="QHU17" s="2538"/>
      <c r="QHV17" s="2538"/>
      <c r="QHW17" s="2538"/>
      <c r="QHX17" s="2538"/>
      <c r="QHY17" s="2538"/>
      <c r="QHZ17" s="2538"/>
      <c r="QIA17" s="2538"/>
      <c r="QIB17" s="2538"/>
      <c r="QIC17" s="2538"/>
      <c r="QID17" s="2538"/>
      <c r="QIE17" s="2538"/>
      <c r="QIF17" s="2538"/>
      <c r="QIG17" s="2538"/>
      <c r="QIH17" s="2538"/>
      <c r="QII17" s="2538"/>
      <c r="QIJ17" s="2538"/>
      <c r="QIK17" s="2538"/>
      <c r="QIL17" s="2538"/>
      <c r="QIM17" s="2538"/>
      <c r="QIN17" s="2538"/>
      <c r="QIO17" s="2538"/>
      <c r="QIP17" s="2538"/>
      <c r="QIQ17" s="2538"/>
      <c r="QIR17" s="2538"/>
      <c r="QIS17" s="2538"/>
      <c r="QIT17" s="2538"/>
      <c r="QIU17" s="2538"/>
      <c r="QIV17" s="2538"/>
      <c r="QIW17" s="2538"/>
      <c r="QIX17" s="2538"/>
      <c r="QIY17" s="2538"/>
      <c r="QIZ17" s="2538"/>
      <c r="QJA17" s="2538"/>
      <c r="QJB17" s="2538"/>
      <c r="QJC17" s="2538"/>
      <c r="QJD17" s="2538"/>
      <c r="QJE17" s="2538"/>
      <c r="QJF17" s="2538"/>
      <c r="QJG17" s="2538"/>
      <c r="QJH17" s="2538"/>
      <c r="QJI17" s="2538"/>
      <c r="QJJ17" s="2538"/>
      <c r="QJK17" s="2538"/>
      <c r="QJL17" s="2538"/>
      <c r="QJM17" s="2538"/>
      <c r="QJN17" s="2538"/>
      <c r="QJO17" s="2538"/>
      <c r="QJP17" s="2538"/>
      <c r="QJQ17" s="2538"/>
      <c r="QJR17" s="2538"/>
      <c r="QJS17" s="2538"/>
      <c r="QJT17" s="2538"/>
      <c r="QJU17" s="2538"/>
      <c r="QJV17" s="2538"/>
      <c r="QJW17" s="2538"/>
      <c r="QJX17" s="2538"/>
      <c r="QJY17" s="2538"/>
      <c r="QJZ17" s="2538"/>
      <c r="QKA17" s="2538"/>
      <c r="QKB17" s="2538"/>
      <c r="QKC17" s="2538"/>
      <c r="QKD17" s="2538"/>
      <c r="QKE17" s="2538"/>
      <c r="QKF17" s="2538"/>
      <c r="QKG17" s="2538"/>
      <c r="QKH17" s="2538"/>
      <c r="QKI17" s="2538"/>
      <c r="QKJ17" s="2538"/>
      <c r="QKK17" s="2538"/>
      <c r="QKL17" s="2538"/>
      <c r="QKM17" s="2538"/>
      <c r="QKN17" s="2538"/>
      <c r="QKO17" s="2538"/>
      <c r="QKP17" s="2538"/>
      <c r="QKQ17" s="2538"/>
      <c r="QKR17" s="2538"/>
      <c r="QKS17" s="2538"/>
      <c r="QKT17" s="2538"/>
      <c r="QKU17" s="2538"/>
      <c r="QKV17" s="2538"/>
      <c r="QKW17" s="2538"/>
      <c r="QKX17" s="2538"/>
      <c r="QKY17" s="2538"/>
      <c r="QKZ17" s="2538"/>
      <c r="QLA17" s="2538"/>
      <c r="QLB17" s="2538"/>
      <c r="QLC17" s="2538"/>
      <c r="QLD17" s="2538"/>
      <c r="QLE17" s="2538"/>
      <c r="QLF17" s="2538"/>
      <c r="QLG17" s="2538"/>
      <c r="QLH17" s="2538"/>
      <c r="QLI17" s="2538"/>
      <c r="QLJ17" s="2538"/>
      <c r="QLK17" s="2538"/>
      <c r="QLL17" s="2538"/>
      <c r="QLM17" s="2538"/>
      <c r="QLN17" s="2538"/>
      <c r="QLO17" s="2538"/>
      <c r="QLP17" s="2538"/>
      <c r="QLQ17" s="2538"/>
      <c r="QLR17" s="2538"/>
      <c r="QLS17" s="2538"/>
      <c r="QLT17" s="2538"/>
      <c r="QLU17" s="2538"/>
      <c r="QLV17" s="2538"/>
      <c r="QLW17" s="2538"/>
      <c r="QLX17" s="2538"/>
      <c r="QLY17" s="2538"/>
      <c r="QLZ17" s="2538"/>
      <c r="QMA17" s="2538"/>
      <c r="QMB17" s="2538"/>
      <c r="QMC17" s="2538"/>
      <c r="QMD17" s="2538"/>
      <c r="QME17" s="2538"/>
      <c r="QMF17" s="2538"/>
      <c r="QMG17" s="2538"/>
      <c r="QMH17" s="2538"/>
      <c r="QMI17" s="2538"/>
      <c r="QMJ17" s="2538"/>
      <c r="QMK17" s="2538"/>
      <c r="QML17" s="2538"/>
      <c r="QMM17" s="2538"/>
      <c r="QMN17" s="2538"/>
      <c r="QMO17" s="2538"/>
      <c r="QMP17" s="2538"/>
      <c r="QMQ17" s="2538"/>
      <c r="QMR17" s="2538"/>
      <c r="QMS17" s="2538"/>
      <c r="QMT17" s="2538"/>
      <c r="QMU17" s="2538"/>
      <c r="QMV17" s="2538"/>
      <c r="QMW17" s="2538"/>
      <c r="QMX17" s="2538"/>
      <c r="QMY17" s="2538"/>
      <c r="QMZ17" s="2538"/>
      <c r="QNA17" s="2538"/>
      <c r="QNB17" s="2538"/>
      <c r="QNC17" s="2538"/>
      <c r="QND17" s="2538"/>
      <c r="QNE17" s="2538"/>
      <c r="QNF17" s="2538"/>
      <c r="QNG17" s="2538"/>
      <c r="QNH17" s="2538"/>
      <c r="QNI17" s="2538"/>
      <c r="QNJ17" s="2538"/>
      <c r="QNK17" s="2538"/>
      <c r="QNL17" s="2538"/>
      <c r="QNM17" s="2538"/>
      <c r="QNN17" s="2538"/>
      <c r="QNO17" s="2538"/>
      <c r="QNP17" s="2538"/>
      <c r="QNQ17" s="2538"/>
      <c r="QNR17" s="2538"/>
      <c r="QNS17" s="2538"/>
      <c r="QNT17" s="2538"/>
      <c r="QNU17" s="2538"/>
      <c r="QNV17" s="2538"/>
      <c r="QNW17" s="2538"/>
      <c r="QNX17" s="2538"/>
      <c r="QNY17" s="2538"/>
      <c r="QNZ17" s="2538"/>
      <c r="QOA17" s="2538"/>
      <c r="QOB17" s="2538"/>
      <c r="QOC17" s="2538"/>
      <c r="QOD17" s="2538"/>
      <c r="QOE17" s="2538"/>
      <c r="QOF17" s="2538"/>
      <c r="QOG17" s="2538"/>
      <c r="QOH17" s="2538"/>
      <c r="QOI17" s="2538"/>
      <c r="QOJ17" s="2538"/>
      <c r="QOK17" s="2538"/>
      <c r="QOL17" s="2538"/>
      <c r="QOM17" s="2538"/>
      <c r="QON17" s="2538"/>
      <c r="QOO17" s="2538"/>
      <c r="QOP17" s="2538"/>
      <c r="QOQ17" s="2538"/>
      <c r="QOR17" s="2538"/>
      <c r="QOS17" s="2538"/>
      <c r="QOT17" s="2538"/>
      <c r="QOU17" s="2538"/>
      <c r="QOV17" s="2538"/>
      <c r="QOW17" s="2538"/>
      <c r="QOX17" s="2538"/>
      <c r="QOY17" s="2538"/>
      <c r="QOZ17" s="2538"/>
      <c r="QPA17" s="2538"/>
      <c r="QPB17" s="2538"/>
      <c r="QPC17" s="2538"/>
      <c r="QPD17" s="2538"/>
      <c r="QPE17" s="2538"/>
      <c r="QPF17" s="2538"/>
      <c r="QPG17" s="2538"/>
      <c r="QPH17" s="2538"/>
      <c r="QPI17" s="2538"/>
      <c r="QPJ17" s="2538"/>
      <c r="QPK17" s="2538"/>
      <c r="QPL17" s="2538"/>
      <c r="QPM17" s="2538"/>
      <c r="QPN17" s="2538"/>
      <c r="QPO17" s="2538"/>
      <c r="QPP17" s="2538"/>
      <c r="QPQ17" s="2538"/>
      <c r="QPR17" s="2538"/>
      <c r="QPS17" s="2538"/>
      <c r="QPT17" s="2538"/>
      <c r="QPU17" s="2538"/>
      <c r="QPV17" s="2538"/>
      <c r="QPW17" s="2538"/>
      <c r="QPX17" s="2538"/>
      <c r="QPY17" s="2538"/>
      <c r="QPZ17" s="2538"/>
      <c r="QQA17" s="2538"/>
      <c r="QQB17" s="2538"/>
      <c r="QQC17" s="2538"/>
      <c r="QQD17" s="2538"/>
      <c r="QQE17" s="2538"/>
      <c r="QQF17" s="2538"/>
      <c r="QQG17" s="2538"/>
      <c r="QQH17" s="2538"/>
      <c r="QQI17" s="2538"/>
      <c r="QQJ17" s="2538"/>
      <c r="QQK17" s="2538"/>
      <c r="QQL17" s="2538"/>
      <c r="QQM17" s="2538"/>
      <c r="QQN17" s="2538"/>
      <c r="QQO17" s="2538"/>
      <c r="QQP17" s="2538"/>
      <c r="QQQ17" s="2538"/>
      <c r="QQR17" s="2538"/>
      <c r="QQS17" s="2538"/>
      <c r="QQT17" s="2538"/>
      <c r="QQU17" s="2538"/>
      <c r="QQV17" s="2538"/>
      <c r="QQW17" s="2538"/>
      <c r="QQX17" s="2538"/>
      <c r="QQY17" s="2538"/>
      <c r="QQZ17" s="2538"/>
      <c r="QRA17" s="2538"/>
      <c r="QRB17" s="2538"/>
      <c r="QRC17" s="2538"/>
      <c r="QRD17" s="2538"/>
      <c r="QRE17" s="2538"/>
      <c r="QRF17" s="2538"/>
      <c r="QRG17" s="2538"/>
      <c r="QRH17" s="2538"/>
      <c r="QRI17" s="2538"/>
      <c r="QRJ17" s="2538"/>
      <c r="QRK17" s="2538"/>
      <c r="QRL17" s="2538"/>
      <c r="QRM17" s="2538"/>
      <c r="QRN17" s="2538"/>
      <c r="QRO17" s="2538"/>
      <c r="QRP17" s="2538"/>
      <c r="QRQ17" s="2538"/>
      <c r="QRR17" s="2538"/>
      <c r="QRS17" s="2538"/>
      <c r="QRT17" s="2538"/>
      <c r="QRU17" s="2538"/>
      <c r="QRV17" s="2538"/>
      <c r="QRW17" s="2538"/>
      <c r="QRX17" s="2538"/>
      <c r="QRY17" s="2538"/>
      <c r="QRZ17" s="2538"/>
      <c r="QSA17" s="2538"/>
      <c r="QSB17" s="2538"/>
      <c r="QSC17" s="2538"/>
      <c r="QSD17" s="2538"/>
      <c r="QSE17" s="2538"/>
      <c r="QSF17" s="2538"/>
      <c r="QSG17" s="2538"/>
      <c r="QSH17" s="2538"/>
      <c r="QSI17" s="2538"/>
      <c r="QSJ17" s="2538"/>
      <c r="QSK17" s="2538"/>
      <c r="QSL17" s="2538"/>
      <c r="QSM17" s="2538"/>
      <c r="QSN17" s="2538"/>
      <c r="QSO17" s="2538"/>
      <c r="QSP17" s="2538"/>
      <c r="QSQ17" s="2538"/>
      <c r="QSR17" s="2538"/>
      <c r="QSS17" s="2538"/>
      <c r="QST17" s="2538"/>
      <c r="QSU17" s="2538"/>
      <c r="QSV17" s="2538"/>
      <c r="QSW17" s="2538"/>
      <c r="QSX17" s="2538"/>
      <c r="QSY17" s="2538"/>
      <c r="QSZ17" s="2538"/>
      <c r="QTA17" s="2538"/>
      <c r="QTB17" s="2538"/>
      <c r="QTC17" s="2538"/>
      <c r="QTD17" s="2538"/>
      <c r="QTE17" s="2538"/>
      <c r="QTF17" s="2538"/>
      <c r="QTG17" s="2538"/>
      <c r="QTH17" s="2538"/>
      <c r="QTI17" s="2538"/>
      <c r="QTJ17" s="2538"/>
      <c r="QTK17" s="2538"/>
      <c r="QTL17" s="2538"/>
      <c r="QTM17" s="2538"/>
      <c r="QTN17" s="2538"/>
      <c r="QTO17" s="2538"/>
      <c r="QTP17" s="2538"/>
      <c r="QTQ17" s="2538"/>
      <c r="QTR17" s="2538"/>
      <c r="QTS17" s="2538"/>
      <c r="QTT17" s="2538"/>
      <c r="QTU17" s="2538"/>
      <c r="QTV17" s="2538"/>
      <c r="QTW17" s="2538"/>
      <c r="QTX17" s="2538"/>
      <c r="QTY17" s="2538"/>
      <c r="QTZ17" s="2538"/>
      <c r="QUA17" s="2538"/>
      <c r="QUB17" s="2538"/>
      <c r="QUC17" s="2538"/>
      <c r="QUD17" s="2538"/>
      <c r="QUE17" s="2538"/>
      <c r="QUF17" s="2538"/>
      <c r="QUG17" s="2538"/>
      <c r="QUH17" s="2538"/>
      <c r="QUI17" s="2538"/>
      <c r="QUJ17" s="2538"/>
      <c r="QUK17" s="2538"/>
      <c r="QUL17" s="2538"/>
      <c r="QUM17" s="2538"/>
      <c r="QUN17" s="2538"/>
      <c r="QUO17" s="2538"/>
      <c r="QUP17" s="2538"/>
      <c r="QUQ17" s="2538"/>
      <c r="QUR17" s="2538"/>
      <c r="QUS17" s="2538"/>
      <c r="QUT17" s="2538"/>
      <c r="QUU17" s="2538"/>
      <c r="QUV17" s="2538"/>
      <c r="QUW17" s="2538"/>
      <c r="QUX17" s="2538"/>
      <c r="QUY17" s="2538"/>
      <c r="QUZ17" s="2538"/>
      <c r="QVA17" s="2538"/>
      <c r="QVB17" s="2538"/>
      <c r="QVC17" s="2538"/>
      <c r="QVD17" s="2538"/>
      <c r="QVE17" s="2538"/>
      <c r="QVF17" s="2538"/>
      <c r="QVG17" s="2538"/>
      <c r="QVH17" s="2538"/>
      <c r="QVI17" s="2538"/>
      <c r="QVJ17" s="2538"/>
      <c r="QVK17" s="2538"/>
      <c r="QVL17" s="2538"/>
      <c r="QVM17" s="2538"/>
      <c r="QVN17" s="2538"/>
      <c r="QVO17" s="2538"/>
      <c r="QVP17" s="2538"/>
      <c r="QVQ17" s="2538"/>
      <c r="QVR17" s="2538"/>
      <c r="QVS17" s="2538"/>
      <c r="QVT17" s="2538"/>
      <c r="QVU17" s="2538"/>
      <c r="QVV17" s="2538"/>
      <c r="QVW17" s="2538"/>
      <c r="QVX17" s="2538"/>
      <c r="QVY17" s="2538"/>
      <c r="QVZ17" s="2538"/>
      <c r="QWA17" s="2538"/>
      <c r="QWB17" s="2538"/>
      <c r="QWC17" s="2538"/>
      <c r="QWD17" s="2538"/>
      <c r="QWE17" s="2538"/>
      <c r="QWF17" s="2538"/>
      <c r="QWG17" s="2538"/>
      <c r="QWH17" s="2538"/>
      <c r="QWI17" s="2538"/>
      <c r="QWJ17" s="2538"/>
      <c r="QWK17" s="2538"/>
      <c r="QWL17" s="2538"/>
      <c r="QWM17" s="2538"/>
      <c r="QWN17" s="2538"/>
      <c r="QWO17" s="2538"/>
      <c r="QWP17" s="2538"/>
      <c r="QWQ17" s="2538"/>
      <c r="QWR17" s="2538"/>
      <c r="QWS17" s="2538"/>
      <c r="QWT17" s="2538"/>
      <c r="QWU17" s="2538"/>
      <c r="QWV17" s="2538"/>
      <c r="QWW17" s="2538"/>
      <c r="QWX17" s="2538"/>
      <c r="QWY17" s="2538"/>
      <c r="QWZ17" s="2538"/>
      <c r="QXA17" s="2538"/>
      <c r="QXB17" s="2538"/>
      <c r="QXC17" s="2538"/>
      <c r="QXD17" s="2538"/>
      <c r="QXE17" s="2538"/>
      <c r="QXF17" s="2538"/>
      <c r="QXG17" s="2538"/>
      <c r="QXH17" s="2538"/>
      <c r="QXI17" s="2538"/>
      <c r="QXJ17" s="2538"/>
      <c r="QXK17" s="2538"/>
      <c r="QXL17" s="2538"/>
      <c r="QXM17" s="2538"/>
      <c r="QXN17" s="2538"/>
      <c r="QXO17" s="2538"/>
      <c r="QXP17" s="2538"/>
      <c r="QXQ17" s="2538"/>
      <c r="QXR17" s="2538"/>
      <c r="QXS17" s="2538"/>
      <c r="QXT17" s="2538"/>
      <c r="QXU17" s="2538"/>
      <c r="QXV17" s="2538"/>
      <c r="QXW17" s="2538"/>
      <c r="QXX17" s="2538"/>
      <c r="QXY17" s="2538"/>
      <c r="QXZ17" s="2538"/>
      <c r="QYA17" s="2538"/>
      <c r="QYB17" s="2538"/>
      <c r="QYC17" s="2538"/>
      <c r="QYD17" s="2538"/>
      <c r="QYE17" s="2538"/>
      <c r="QYF17" s="2538"/>
      <c r="QYG17" s="2538"/>
      <c r="QYH17" s="2538"/>
      <c r="QYI17" s="2538"/>
      <c r="QYJ17" s="2538"/>
      <c r="QYK17" s="2538"/>
      <c r="QYL17" s="2538"/>
      <c r="QYM17" s="2538"/>
      <c r="QYN17" s="2538"/>
      <c r="QYO17" s="2538"/>
      <c r="QYP17" s="2538"/>
      <c r="QYQ17" s="2538"/>
      <c r="QYR17" s="2538"/>
      <c r="QYS17" s="2538"/>
      <c r="QYT17" s="2538"/>
      <c r="QYU17" s="2538"/>
      <c r="QYV17" s="2538"/>
      <c r="QYW17" s="2538"/>
      <c r="QYX17" s="2538"/>
      <c r="QYY17" s="2538"/>
      <c r="QYZ17" s="2538"/>
      <c r="QZA17" s="2538"/>
      <c r="QZB17" s="2538"/>
      <c r="QZC17" s="2538"/>
      <c r="QZD17" s="2538"/>
      <c r="QZE17" s="2538"/>
      <c r="QZF17" s="2538"/>
      <c r="QZG17" s="2538"/>
      <c r="QZH17" s="2538"/>
      <c r="QZI17" s="2538"/>
      <c r="QZJ17" s="2538"/>
      <c r="QZK17" s="2538"/>
      <c r="QZL17" s="2538"/>
      <c r="QZM17" s="2538"/>
      <c r="QZN17" s="2538"/>
      <c r="QZO17" s="2538"/>
      <c r="QZP17" s="2538"/>
      <c r="QZQ17" s="2538"/>
      <c r="QZR17" s="2538"/>
      <c r="QZS17" s="2538"/>
      <c r="QZT17" s="2538"/>
      <c r="QZU17" s="2538"/>
      <c r="QZV17" s="2538"/>
      <c r="QZW17" s="2538"/>
      <c r="QZX17" s="2538"/>
      <c r="QZY17" s="2538"/>
      <c r="QZZ17" s="2538"/>
      <c r="RAA17" s="2538"/>
      <c r="RAB17" s="2538"/>
      <c r="RAC17" s="2538"/>
      <c r="RAD17" s="2538"/>
      <c r="RAE17" s="2538"/>
      <c r="RAF17" s="2538"/>
      <c r="RAG17" s="2538"/>
      <c r="RAH17" s="2538"/>
      <c r="RAI17" s="2538"/>
      <c r="RAJ17" s="2538"/>
      <c r="RAK17" s="2538"/>
      <c r="RAL17" s="2538"/>
      <c r="RAM17" s="2538"/>
      <c r="RAN17" s="2538"/>
      <c r="RAO17" s="2538"/>
      <c r="RAP17" s="2538"/>
      <c r="RAQ17" s="2538"/>
      <c r="RAR17" s="2538"/>
      <c r="RAS17" s="2538"/>
      <c r="RAT17" s="2538"/>
      <c r="RAU17" s="2538"/>
      <c r="RAV17" s="2538"/>
      <c r="RAW17" s="2538"/>
      <c r="RAX17" s="2538"/>
      <c r="RAY17" s="2538"/>
      <c r="RAZ17" s="2538"/>
      <c r="RBA17" s="2538"/>
      <c r="RBB17" s="2538"/>
      <c r="RBC17" s="2538"/>
      <c r="RBD17" s="2538"/>
      <c r="RBE17" s="2538"/>
      <c r="RBF17" s="2538"/>
      <c r="RBG17" s="2538"/>
      <c r="RBH17" s="2538"/>
      <c r="RBI17" s="2538"/>
      <c r="RBJ17" s="2538"/>
      <c r="RBK17" s="2538"/>
      <c r="RBL17" s="2538"/>
      <c r="RBM17" s="2538"/>
      <c r="RBN17" s="2538"/>
      <c r="RBO17" s="2538"/>
      <c r="RBP17" s="2538"/>
      <c r="RBQ17" s="2538"/>
      <c r="RBR17" s="2538"/>
      <c r="RBS17" s="2538"/>
      <c r="RBT17" s="2538"/>
      <c r="RBU17" s="2538"/>
      <c r="RBV17" s="2538"/>
      <c r="RBW17" s="2538"/>
      <c r="RBX17" s="2538"/>
      <c r="RBY17" s="2538"/>
      <c r="RBZ17" s="2538"/>
      <c r="RCA17" s="2538"/>
      <c r="RCB17" s="2538"/>
      <c r="RCC17" s="2538"/>
      <c r="RCD17" s="2538"/>
      <c r="RCE17" s="2538"/>
      <c r="RCF17" s="2538"/>
      <c r="RCG17" s="2538"/>
      <c r="RCH17" s="2538"/>
      <c r="RCI17" s="2538"/>
      <c r="RCJ17" s="2538"/>
      <c r="RCK17" s="2538"/>
      <c r="RCL17" s="2538"/>
      <c r="RCM17" s="2538"/>
      <c r="RCN17" s="2538"/>
      <c r="RCO17" s="2538"/>
      <c r="RCP17" s="2538"/>
      <c r="RCQ17" s="2538"/>
      <c r="RCR17" s="2538"/>
      <c r="RCS17" s="2538"/>
      <c r="RCT17" s="2538"/>
      <c r="RCU17" s="2538"/>
      <c r="RCV17" s="2538"/>
      <c r="RCW17" s="2538"/>
      <c r="RCX17" s="2538"/>
      <c r="RCY17" s="2538"/>
      <c r="RCZ17" s="2538"/>
      <c r="RDA17" s="2538"/>
      <c r="RDB17" s="2538"/>
      <c r="RDC17" s="2538"/>
      <c r="RDD17" s="2538"/>
      <c r="RDE17" s="2538"/>
      <c r="RDF17" s="2538"/>
      <c r="RDG17" s="2538"/>
      <c r="RDH17" s="2538"/>
      <c r="RDI17" s="2538"/>
      <c r="RDJ17" s="2538"/>
      <c r="RDK17" s="2538"/>
      <c r="RDL17" s="2538"/>
      <c r="RDM17" s="2538"/>
      <c r="RDN17" s="2538"/>
      <c r="RDO17" s="2538"/>
      <c r="RDP17" s="2538"/>
      <c r="RDQ17" s="2538"/>
      <c r="RDR17" s="2538"/>
      <c r="RDS17" s="2538"/>
      <c r="RDT17" s="2538"/>
      <c r="RDU17" s="2538"/>
      <c r="RDV17" s="2538"/>
      <c r="RDW17" s="2538"/>
      <c r="RDX17" s="2538"/>
      <c r="RDY17" s="2538"/>
      <c r="RDZ17" s="2538"/>
      <c r="REA17" s="2538"/>
      <c r="REB17" s="2538"/>
      <c r="REC17" s="2538"/>
      <c r="RED17" s="2538"/>
      <c r="REE17" s="2538"/>
      <c r="REF17" s="2538"/>
      <c r="REG17" s="2538"/>
      <c r="REH17" s="2538"/>
      <c r="REI17" s="2538"/>
      <c r="REJ17" s="2538"/>
      <c r="REK17" s="2538"/>
      <c r="REL17" s="2538"/>
      <c r="REM17" s="2538"/>
      <c r="REN17" s="2538"/>
      <c r="REO17" s="2538"/>
      <c r="REP17" s="2538"/>
      <c r="REQ17" s="2538"/>
      <c r="RER17" s="2538"/>
      <c r="RES17" s="2538"/>
      <c r="RET17" s="2538"/>
      <c r="REU17" s="2538"/>
      <c r="REV17" s="2538"/>
      <c r="REW17" s="2538"/>
      <c r="REX17" s="2538"/>
      <c r="REY17" s="2538"/>
      <c r="REZ17" s="2538"/>
      <c r="RFA17" s="2538"/>
      <c r="RFB17" s="2538"/>
      <c r="RFC17" s="2538"/>
      <c r="RFD17" s="2538"/>
      <c r="RFE17" s="2538"/>
      <c r="RFF17" s="2538"/>
      <c r="RFG17" s="2538"/>
      <c r="RFH17" s="2538"/>
      <c r="RFI17" s="2538"/>
      <c r="RFJ17" s="2538"/>
      <c r="RFK17" s="2538"/>
      <c r="RFL17" s="2538"/>
      <c r="RFM17" s="2538"/>
      <c r="RFN17" s="2538"/>
      <c r="RFO17" s="2538"/>
      <c r="RFP17" s="2538"/>
      <c r="RFQ17" s="2538"/>
      <c r="RFR17" s="2538"/>
      <c r="RFS17" s="2538"/>
      <c r="RFT17" s="2538"/>
      <c r="RFU17" s="2538"/>
      <c r="RFV17" s="2538"/>
      <c r="RFW17" s="2538"/>
      <c r="RFX17" s="2538"/>
      <c r="RFY17" s="2538"/>
      <c r="RFZ17" s="2538"/>
      <c r="RGA17" s="2538"/>
      <c r="RGB17" s="2538"/>
      <c r="RGC17" s="2538"/>
      <c r="RGD17" s="2538"/>
      <c r="RGE17" s="2538"/>
      <c r="RGF17" s="2538"/>
      <c r="RGG17" s="2538"/>
      <c r="RGH17" s="2538"/>
      <c r="RGI17" s="2538"/>
      <c r="RGJ17" s="2538"/>
      <c r="RGK17" s="2538"/>
      <c r="RGL17" s="2538"/>
      <c r="RGM17" s="2538"/>
      <c r="RGN17" s="2538"/>
      <c r="RGO17" s="2538"/>
      <c r="RGP17" s="2538"/>
      <c r="RGQ17" s="2538"/>
      <c r="RGR17" s="2538"/>
      <c r="RGS17" s="2538"/>
      <c r="RGT17" s="2538"/>
      <c r="RGU17" s="2538"/>
      <c r="RGV17" s="2538"/>
      <c r="RGW17" s="2538"/>
      <c r="RGX17" s="2538"/>
      <c r="RGY17" s="2538"/>
      <c r="RGZ17" s="2538"/>
      <c r="RHA17" s="2538"/>
      <c r="RHB17" s="2538"/>
      <c r="RHC17" s="2538"/>
      <c r="RHD17" s="2538"/>
      <c r="RHE17" s="2538"/>
      <c r="RHF17" s="2538"/>
      <c r="RHG17" s="2538"/>
      <c r="RHH17" s="2538"/>
      <c r="RHI17" s="2538"/>
      <c r="RHJ17" s="2538"/>
      <c r="RHK17" s="2538"/>
      <c r="RHL17" s="2538"/>
      <c r="RHM17" s="2538"/>
      <c r="RHN17" s="2538"/>
      <c r="RHO17" s="2538"/>
      <c r="RHP17" s="2538"/>
      <c r="RHQ17" s="2538"/>
      <c r="RHR17" s="2538"/>
      <c r="RHS17" s="2538"/>
      <c r="RHT17" s="2538"/>
      <c r="RHU17" s="2538"/>
      <c r="RHV17" s="2538"/>
      <c r="RHW17" s="2538"/>
      <c r="RHX17" s="2538"/>
      <c r="RHY17" s="2538"/>
      <c r="RHZ17" s="2538"/>
      <c r="RIA17" s="2538"/>
      <c r="RIB17" s="2538"/>
      <c r="RIC17" s="2538"/>
      <c r="RID17" s="2538"/>
      <c r="RIE17" s="2538"/>
      <c r="RIF17" s="2538"/>
      <c r="RIG17" s="2538"/>
      <c r="RIH17" s="2538"/>
      <c r="RII17" s="2538"/>
      <c r="RIJ17" s="2538"/>
      <c r="RIK17" s="2538"/>
      <c r="RIL17" s="2538"/>
      <c r="RIM17" s="2538"/>
      <c r="RIN17" s="2538"/>
      <c r="RIO17" s="2538"/>
      <c r="RIP17" s="2538"/>
      <c r="RIQ17" s="2538"/>
      <c r="RIR17" s="2538"/>
      <c r="RIS17" s="2538"/>
      <c r="RIT17" s="2538"/>
      <c r="RIU17" s="2538"/>
      <c r="RIV17" s="2538"/>
      <c r="RIW17" s="2538"/>
      <c r="RIX17" s="2538"/>
      <c r="RIY17" s="2538"/>
      <c r="RIZ17" s="2538"/>
      <c r="RJA17" s="2538"/>
      <c r="RJB17" s="2538"/>
      <c r="RJC17" s="2538"/>
      <c r="RJD17" s="2538"/>
      <c r="RJE17" s="2538"/>
      <c r="RJF17" s="2538"/>
      <c r="RJG17" s="2538"/>
      <c r="RJH17" s="2538"/>
      <c r="RJI17" s="2538"/>
      <c r="RJJ17" s="2538"/>
      <c r="RJK17" s="2538"/>
      <c r="RJL17" s="2538"/>
      <c r="RJM17" s="2538"/>
      <c r="RJN17" s="2538"/>
      <c r="RJO17" s="2538"/>
      <c r="RJP17" s="2538"/>
      <c r="RJQ17" s="2538"/>
      <c r="RJR17" s="2538"/>
      <c r="RJS17" s="2538"/>
      <c r="RJT17" s="2538"/>
      <c r="RJU17" s="2538"/>
      <c r="RJV17" s="2538"/>
      <c r="RJW17" s="2538"/>
      <c r="RJX17" s="2538"/>
      <c r="RJY17" s="2538"/>
      <c r="RJZ17" s="2538"/>
      <c r="RKA17" s="2538"/>
      <c r="RKB17" s="2538"/>
      <c r="RKC17" s="2538"/>
      <c r="RKD17" s="2538"/>
      <c r="RKE17" s="2538"/>
      <c r="RKF17" s="2538"/>
      <c r="RKG17" s="2538"/>
      <c r="RKH17" s="2538"/>
      <c r="RKI17" s="2538"/>
      <c r="RKJ17" s="2538"/>
      <c r="RKK17" s="2538"/>
      <c r="RKL17" s="2538"/>
      <c r="RKM17" s="2538"/>
      <c r="RKN17" s="2538"/>
      <c r="RKO17" s="2538"/>
      <c r="RKP17" s="2538"/>
      <c r="RKQ17" s="2538"/>
      <c r="RKR17" s="2538"/>
      <c r="RKS17" s="2538"/>
      <c r="RKT17" s="2538"/>
      <c r="RKU17" s="2538"/>
      <c r="RKV17" s="2538"/>
      <c r="RKW17" s="2538"/>
      <c r="RKX17" s="2538"/>
      <c r="RKY17" s="2538"/>
      <c r="RKZ17" s="2538"/>
      <c r="RLA17" s="2538"/>
      <c r="RLB17" s="2538"/>
      <c r="RLC17" s="2538"/>
      <c r="RLD17" s="2538"/>
      <c r="RLE17" s="2538"/>
      <c r="RLF17" s="2538"/>
      <c r="RLG17" s="2538"/>
      <c r="RLH17" s="2538"/>
      <c r="RLI17" s="2538"/>
      <c r="RLJ17" s="2538"/>
      <c r="RLK17" s="2538"/>
      <c r="RLL17" s="2538"/>
      <c r="RLM17" s="2538"/>
      <c r="RLN17" s="2538"/>
      <c r="RLO17" s="2538"/>
      <c r="RLP17" s="2538"/>
      <c r="RLQ17" s="2538"/>
      <c r="RLR17" s="2538"/>
      <c r="RLS17" s="2538"/>
      <c r="RLT17" s="2538"/>
      <c r="RLU17" s="2538"/>
      <c r="RLV17" s="2538"/>
      <c r="RLW17" s="2538"/>
      <c r="RLX17" s="2538"/>
      <c r="RLY17" s="2538"/>
      <c r="RLZ17" s="2538"/>
      <c r="RMA17" s="2538"/>
      <c r="RMB17" s="2538"/>
      <c r="RMC17" s="2538"/>
      <c r="RMD17" s="2538"/>
      <c r="RME17" s="2538"/>
      <c r="RMF17" s="2538"/>
      <c r="RMG17" s="2538"/>
      <c r="RMH17" s="2538"/>
      <c r="RMI17" s="2538"/>
      <c r="RMJ17" s="2538"/>
      <c r="RMK17" s="2538"/>
      <c r="RML17" s="2538"/>
      <c r="RMM17" s="2538"/>
      <c r="RMN17" s="2538"/>
      <c r="RMO17" s="2538"/>
      <c r="RMP17" s="2538"/>
      <c r="RMQ17" s="2538"/>
      <c r="RMR17" s="2538"/>
      <c r="RMS17" s="2538"/>
      <c r="RMT17" s="2538"/>
      <c r="RMU17" s="2538"/>
      <c r="RMV17" s="2538"/>
      <c r="RMW17" s="2538"/>
      <c r="RMX17" s="2538"/>
      <c r="RMY17" s="2538"/>
      <c r="RMZ17" s="2538"/>
      <c r="RNA17" s="2538"/>
      <c r="RNB17" s="2538"/>
      <c r="RNC17" s="2538"/>
      <c r="RND17" s="2538"/>
      <c r="RNE17" s="2538"/>
      <c r="RNF17" s="2538"/>
      <c r="RNG17" s="2538"/>
      <c r="RNH17" s="2538"/>
      <c r="RNI17" s="2538"/>
      <c r="RNJ17" s="2538"/>
      <c r="RNK17" s="2538"/>
      <c r="RNL17" s="2538"/>
      <c r="RNM17" s="2538"/>
      <c r="RNN17" s="2538"/>
      <c r="RNO17" s="2538"/>
      <c r="RNP17" s="2538"/>
      <c r="RNQ17" s="2538"/>
      <c r="RNR17" s="2538"/>
      <c r="RNS17" s="2538"/>
      <c r="RNT17" s="2538"/>
      <c r="RNU17" s="2538"/>
      <c r="RNV17" s="2538"/>
      <c r="RNW17" s="2538"/>
      <c r="RNX17" s="2538"/>
      <c r="RNY17" s="2538"/>
      <c r="RNZ17" s="2538"/>
      <c r="ROA17" s="2538"/>
      <c r="ROB17" s="2538"/>
      <c r="ROC17" s="2538"/>
      <c r="ROD17" s="2538"/>
      <c r="ROE17" s="2538"/>
      <c r="ROF17" s="2538"/>
      <c r="ROG17" s="2538"/>
      <c r="ROH17" s="2538"/>
      <c r="ROI17" s="2538"/>
      <c r="ROJ17" s="2538"/>
      <c r="ROK17" s="2538"/>
      <c r="ROL17" s="2538"/>
      <c r="ROM17" s="2538"/>
      <c r="RON17" s="2538"/>
      <c r="ROO17" s="2538"/>
      <c r="ROP17" s="2538"/>
      <c r="ROQ17" s="2538"/>
      <c r="ROR17" s="2538"/>
      <c r="ROS17" s="2538"/>
      <c r="ROT17" s="2538"/>
      <c r="ROU17" s="2538"/>
      <c r="ROV17" s="2538"/>
      <c r="ROW17" s="2538"/>
      <c r="ROX17" s="2538"/>
      <c r="ROY17" s="2538"/>
      <c r="ROZ17" s="2538"/>
      <c r="RPA17" s="2538"/>
      <c r="RPB17" s="2538"/>
      <c r="RPC17" s="2538"/>
      <c r="RPD17" s="2538"/>
      <c r="RPE17" s="2538"/>
      <c r="RPF17" s="2538"/>
      <c r="RPG17" s="2538"/>
      <c r="RPH17" s="2538"/>
      <c r="RPI17" s="2538"/>
      <c r="RPJ17" s="2538"/>
      <c r="RPK17" s="2538"/>
      <c r="RPL17" s="2538"/>
      <c r="RPM17" s="2538"/>
      <c r="RPN17" s="2538"/>
      <c r="RPO17" s="2538"/>
      <c r="RPP17" s="2538"/>
      <c r="RPQ17" s="2538"/>
      <c r="RPR17" s="2538"/>
      <c r="RPS17" s="2538"/>
      <c r="RPT17" s="2538"/>
      <c r="RPU17" s="2538"/>
      <c r="RPV17" s="2538"/>
      <c r="RPW17" s="2538"/>
      <c r="RPX17" s="2538"/>
      <c r="RPY17" s="2538"/>
      <c r="RPZ17" s="2538"/>
      <c r="RQA17" s="2538"/>
      <c r="RQB17" s="2538"/>
      <c r="RQC17" s="2538"/>
      <c r="RQD17" s="2538"/>
      <c r="RQE17" s="2538"/>
      <c r="RQF17" s="2538"/>
      <c r="RQG17" s="2538"/>
      <c r="RQH17" s="2538"/>
      <c r="RQI17" s="2538"/>
      <c r="RQJ17" s="2538"/>
      <c r="RQK17" s="2538"/>
      <c r="RQL17" s="2538"/>
      <c r="RQM17" s="2538"/>
      <c r="RQN17" s="2538"/>
      <c r="RQO17" s="2538"/>
      <c r="RQP17" s="2538"/>
      <c r="RQQ17" s="2538"/>
      <c r="RQR17" s="2538"/>
      <c r="RQS17" s="2538"/>
      <c r="RQT17" s="2538"/>
      <c r="RQU17" s="2538"/>
      <c r="RQV17" s="2538"/>
      <c r="RQW17" s="2538"/>
      <c r="RQX17" s="2538"/>
      <c r="RQY17" s="2538"/>
      <c r="RQZ17" s="2538"/>
      <c r="RRA17" s="2538"/>
      <c r="RRB17" s="2538"/>
      <c r="RRC17" s="2538"/>
      <c r="RRD17" s="2538"/>
      <c r="RRE17" s="2538"/>
      <c r="RRF17" s="2538"/>
      <c r="RRG17" s="2538"/>
      <c r="RRH17" s="2538"/>
      <c r="RRI17" s="2538"/>
      <c r="RRJ17" s="2538"/>
      <c r="RRK17" s="2538"/>
      <c r="RRL17" s="2538"/>
      <c r="RRM17" s="2538"/>
      <c r="RRN17" s="2538"/>
      <c r="RRO17" s="2538"/>
      <c r="RRP17" s="2538"/>
      <c r="RRQ17" s="2538"/>
      <c r="RRR17" s="2538"/>
      <c r="RRS17" s="2538"/>
      <c r="RRT17" s="2538"/>
      <c r="RRU17" s="2538"/>
      <c r="RRV17" s="2538"/>
      <c r="RRW17" s="2538"/>
      <c r="RRX17" s="2538"/>
      <c r="RRY17" s="2538"/>
      <c r="RRZ17" s="2538"/>
      <c r="RSA17" s="2538"/>
      <c r="RSB17" s="2538"/>
      <c r="RSC17" s="2538"/>
      <c r="RSD17" s="2538"/>
      <c r="RSE17" s="2538"/>
      <c r="RSF17" s="2538"/>
      <c r="RSG17" s="2538"/>
      <c r="RSH17" s="2538"/>
      <c r="RSI17" s="2538"/>
      <c r="RSJ17" s="2538"/>
      <c r="RSK17" s="2538"/>
      <c r="RSL17" s="2538"/>
      <c r="RSM17" s="2538"/>
      <c r="RSN17" s="2538"/>
      <c r="RSO17" s="2538"/>
      <c r="RSP17" s="2538"/>
      <c r="RSQ17" s="2538"/>
      <c r="RSR17" s="2538"/>
      <c r="RSS17" s="2538"/>
      <c r="RST17" s="2538"/>
      <c r="RSU17" s="2538"/>
      <c r="RSV17" s="2538"/>
      <c r="RSW17" s="2538"/>
      <c r="RSX17" s="2538"/>
      <c r="RSY17" s="2538"/>
      <c r="RSZ17" s="2538"/>
      <c r="RTA17" s="2538"/>
      <c r="RTB17" s="2538"/>
      <c r="RTC17" s="2538"/>
      <c r="RTD17" s="2538"/>
      <c r="RTE17" s="2538"/>
      <c r="RTF17" s="2538"/>
      <c r="RTG17" s="2538"/>
      <c r="RTH17" s="2538"/>
      <c r="RTI17" s="2538"/>
      <c r="RTJ17" s="2538"/>
      <c r="RTK17" s="2538"/>
      <c r="RTL17" s="2538"/>
      <c r="RTM17" s="2538"/>
      <c r="RTN17" s="2538"/>
      <c r="RTO17" s="2538"/>
      <c r="RTP17" s="2538"/>
      <c r="RTQ17" s="2538"/>
      <c r="RTR17" s="2538"/>
      <c r="RTS17" s="2538"/>
      <c r="RTT17" s="2538"/>
      <c r="RTU17" s="2538"/>
      <c r="RTV17" s="2538"/>
      <c r="RTW17" s="2538"/>
      <c r="RTX17" s="2538"/>
      <c r="RTY17" s="2538"/>
      <c r="RTZ17" s="2538"/>
      <c r="RUA17" s="2538"/>
      <c r="RUB17" s="2538"/>
      <c r="RUC17" s="2538"/>
      <c r="RUD17" s="2538"/>
      <c r="RUE17" s="2538"/>
      <c r="RUF17" s="2538"/>
      <c r="RUG17" s="2538"/>
      <c r="RUH17" s="2538"/>
      <c r="RUI17" s="2538"/>
      <c r="RUJ17" s="2538"/>
      <c r="RUK17" s="2538"/>
      <c r="RUL17" s="2538"/>
      <c r="RUM17" s="2538"/>
      <c r="RUN17" s="2538"/>
      <c r="RUO17" s="2538"/>
      <c r="RUP17" s="2538"/>
      <c r="RUQ17" s="2538"/>
      <c r="RUR17" s="2538"/>
      <c r="RUS17" s="2538"/>
      <c r="RUT17" s="2538"/>
      <c r="RUU17" s="2538"/>
      <c r="RUV17" s="2538"/>
      <c r="RUW17" s="2538"/>
      <c r="RUX17" s="2538"/>
      <c r="RUY17" s="2538"/>
      <c r="RUZ17" s="2538"/>
      <c r="RVA17" s="2538"/>
      <c r="RVB17" s="2538"/>
      <c r="RVC17" s="2538"/>
      <c r="RVD17" s="2538"/>
      <c r="RVE17" s="2538"/>
      <c r="RVF17" s="2538"/>
      <c r="RVG17" s="2538"/>
      <c r="RVH17" s="2538"/>
      <c r="RVI17" s="2538"/>
      <c r="RVJ17" s="2538"/>
      <c r="RVK17" s="2538"/>
      <c r="RVL17" s="2538"/>
      <c r="RVM17" s="2538"/>
      <c r="RVN17" s="2538"/>
      <c r="RVO17" s="2538"/>
      <c r="RVP17" s="2538"/>
      <c r="RVQ17" s="2538"/>
      <c r="RVR17" s="2538"/>
      <c r="RVS17" s="2538"/>
      <c r="RVT17" s="2538"/>
      <c r="RVU17" s="2538"/>
      <c r="RVV17" s="2538"/>
      <c r="RVW17" s="2538"/>
      <c r="RVX17" s="2538"/>
      <c r="RVY17" s="2538"/>
      <c r="RVZ17" s="2538"/>
      <c r="RWA17" s="2538"/>
      <c r="RWB17" s="2538"/>
      <c r="RWC17" s="2538"/>
      <c r="RWD17" s="2538"/>
      <c r="RWE17" s="2538"/>
      <c r="RWF17" s="2538"/>
      <c r="RWG17" s="2538"/>
      <c r="RWH17" s="2538"/>
      <c r="RWI17" s="2538"/>
      <c r="RWJ17" s="2538"/>
      <c r="RWK17" s="2538"/>
      <c r="RWL17" s="2538"/>
      <c r="RWM17" s="2538"/>
      <c r="RWN17" s="2538"/>
      <c r="RWO17" s="2538"/>
      <c r="RWP17" s="2538"/>
      <c r="RWQ17" s="2538"/>
      <c r="RWR17" s="2538"/>
      <c r="RWS17" s="2538"/>
      <c r="RWT17" s="2538"/>
      <c r="RWU17" s="2538"/>
      <c r="RWV17" s="2538"/>
      <c r="RWW17" s="2538"/>
      <c r="RWX17" s="2538"/>
      <c r="RWY17" s="2538"/>
      <c r="RWZ17" s="2538"/>
      <c r="RXA17" s="2538"/>
      <c r="RXB17" s="2538"/>
      <c r="RXC17" s="2538"/>
      <c r="RXD17" s="2538"/>
      <c r="RXE17" s="2538"/>
      <c r="RXF17" s="2538"/>
      <c r="RXG17" s="2538"/>
      <c r="RXH17" s="2538"/>
      <c r="RXI17" s="2538"/>
      <c r="RXJ17" s="2538"/>
      <c r="RXK17" s="2538"/>
      <c r="RXL17" s="2538"/>
      <c r="RXM17" s="2538"/>
      <c r="RXN17" s="2538"/>
      <c r="RXO17" s="2538"/>
      <c r="RXP17" s="2538"/>
      <c r="RXQ17" s="2538"/>
      <c r="RXR17" s="2538"/>
      <c r="RXS17" s="2538"/>
      <c r="RXT17" s="2538"/>
      <c r="RXU17" s="2538"/>
      <c r="RXV17" s="2538"/>
      <c r="RXW17" s="2538"/>
      <c r="RXX17" s="2538"/>
      <c r="RXY17" s="2538"/>
      <c r="RXZ17" s="2538"/>
      <c r="RYA17" s="2538"/>
      <c r="RYB17" s="2538"/>
      <c r="RYC17" s="2538"/>
      <c r="RYD17" s="2538"/>
      <c r="RYE17" s="2538"/>
      <c r="RYF17" s="2538"/>
      <c r="RYG17" s="2538"/>
      <c r="RYH17" s="2538"/>
      <c r="RYI17" s="2538"/>
      <c r="RYJ17" s="2538"/>
      <c r="RYK17" s="2538"/>
      <c r="RYL17" s="2538"/>
      <c r="RYM17" s="2538"/>
      <c r="RYN17" s="2538"/>
      <c r="RYO17" s="2538"/>
      <c r="RYP17" s="2538"/>
      <c r="RYQ17" s="2538"/>
      <c r="RYR17" s="2538"/>
      <c r="RYS17" s="2538"/>
      <c r="RYT17" s="2538"/>
      <c r="RYU17" s="2538"/>
      <c r="RYV17" s="2538"/>
      <c r="RYW17" s="2538"/>
      <c r="RYX17" s="2538"/>
      <c r="RYY17" s="2538"/>
      <c r="RYZ17" s="2538"/>
      <c r="RZA17" s="2538"/>
      <c r="RZB17" s="2538"/>
      <c r="RZC17" s="2538"/>
      <c r="RZD17" s="2538"/>
      <c r="RZE17" s="2538"/>
      <c r="RZF17" s="2538"/>
      <c r="RZG17" s="2538"/>
      <c r="RZH17" s="2538"/>
      <c r="RZI17" s="2538"/>
      <c r="RZJ17" s="2538"/>
      <c r="RZK17" s="2538"/>
      <c r="RZL17" s="2538"/>
      <c r="RZM17" s="2538"/>
      <c r="RZN17" s="2538"/>
      <c r="RZO17" s="2538"/>
      <c r="RZP17" s="2538"/>
      <c r="RZQ17" s="2538"/>
      <c r="RZR17" s="2538"/>
      <c r="RZS17" s="2538"/>
      <c r="RZT17" s="2538"/>
      <c r="RZU17" s="2538"/>
      <c r="RZV17" s="2538"/>
      <c r="RZW17" s="2538"/>
      <c r="RZX17" s="2538"/>
      <c r="RZY17" s="2538"/>
      <c r="RZZ17" s="2538"/>
      <c r="SAA17" s="2538"/>
      <c r="SAB17" s="2538"/>
      <c r="SAC17" s="2538"/>
      <c r="SAD17" s="2538"/>
      <c r="SAE17" s="2538"/>
      <c r="SAF17" s="2538"/>
      <c r="SAG17" s="2538"/>
      <c r="SAH17" s="2538"/>
      <c r="SAI17" s="2538"/>
      <c r="SAJ17" s="2538"/>
      <c r="SAK17" s="2538"/>
      <c r="SAL17" s="2538"/>
      <c r="SAM17" s="2538"/>
      <c r="SAN17" s="2538"/>
      <c r="SAO17" s="2538"/>
      <c r="SAP17" s="2538"/>
      <c r="SAQ17" s="2538"/>
      <c r="SAR17" s="2538"/>
      <c r="SAS17" s="2538"/>
      <c r="SAT17" s="2538"/>
      <c r="SAU17" s="2538"/>
      <c r="SAV17" s="2538"/>
      <c r="SAW17" s="2538"/>
      <c r="SAX17" s="2538"/>
      <c r="SAY17" s="2538"/>
      <c r="SAZ17" s="2538"/>
      <c r="SBA17" s="2538"/>
      <c r="SBB17" s="2538"/>
      <c r="SBC17" s="2538"/>
      <c r="SBD17" s="2538"/>
      <c r="SBE17" s="2538"/>
      <c r="SBF17" s="2538"/>
      <c r="SBG17" s="2538"/>
      <c r="SBH17" s="2538"/>
      <c r="SBI17" s="2538"/>
      <c r="SBJ17" s="2538"/>
      <c r="SBK17" s="2538"/>
      <c r="SBL17" s="2538"/>
      <c r="SBM17" s="2538"/>
      <c r="SBN17" s="2538"/>
      <c r="SBO17" s="2538"/>
      <c r="SBP17" s="2538"/>
      <c r="SBQ17" s="2538"/>
      <c r="SBR17" s="2538"/>
      <c r="SBS17" s="2538"/>
      <c r="SBT17" s="2538"/>
      <c r="SBU17" s="2538"/>
      <c r="SBV17" s="2538"/>
      <c r="SBW17" s="2538"/>
      <c r="SBX17" s="2538"/>
      <c r="SBY17" s="2538"/>
      <c r="SBZ17" s="2538"/>
      <c r="SCA17" s="2538"/>
      <c r="SCB17" s="2538"/>
      <c r="SCC17" s="2538"/>
      <c r="SCD17" s="2538"/>
      <c r="SCE17" s="2538"/>
      <c r="SCF17" s="2538"/>
      <c r="SCG17" s="2538"/>
      <c r="SCH17" s="2538"/>
      <c r="SCI17" s="2538"/>
      <c r="SCJ17" s="2538"/>
      <c r="SCK17" s="2538"/>
      <c r="SCL17" s="2538"/>
      <c r="SCM17" s="2538"/>
      <c r="SCN17" s="2538"/>
      <c r="SCO17" s="2538"/>
      <c r="SCP17" s="2538"/>
      <c r="SCQ17" s="2538"/>
      <c r="SCR17" s="2538"/>
      <c r="SCS17" s="2538"/>
      <c r="SCT17" s="2538"/>
      <c r="SCU17" s="2538"/>
      <c r="SCV17" s="2538"/>
      <c r="SCW17" s="2538"/>
      <c r="SCX17" s="2538"/>
      <c r="SCY17" s="2538"/>
      <c r="SCZ17" s="2538"/>
      <c r="SDA17" s="2538"/>
      <c r="SDB17" s="2538"/>
      <c r="SDC17" s="2538"/>
      <c r="SDD17" s="2538"/>
      <c r="SDE17" s="2538"/>
      <c r="SDF17" s="2538"/>
      <c r="SDG17" s="2538"/>
      <c r="SDH17" s="2538"/>
      <c r="SDI17" s="2538"/>
      <c r="SDJ17" s="2538"/>
      <c r="SDK17" s="2538"/>
      <c r="SDL17" s="2538"/>
      <c r="SDM17" s="2538"/>
      <c r="SDN17" s="2538"/>
      <c r="SDO17" s="2538"/>
      <c r="SDP17" s="2538"/>
      <c r="SDQ17" s="2538"/>
      <c r="SDR17" s="2538"/>
      <c r="SDS17" s="2538"/>
      <c r="SDT17" s="2538"/>
      <c r="SDU17" s="2538"/>
      <c r="SDV17" s="2538"/>
      <c r="SDW17" s="2538"/>
      <c r="SDX17" s="2538"/>
      <c r="SDY17" s="2538"/>
      <c r="SDZ17" s="2538"/>
      <c r="SEA17" s="2538"/>
      <c r="SEB17" s="2538"/>
      <c r="SEC17" s="2538"/>
      <c r="SED17" s="2538"/>
      <c r="SEE17" s="2538"/>
      <c r="SEF17" s="2538"/>
      <c r="SEG17" s="2538"/>
      <c r="SEH17" s="2538"/>
      <c r="SEI17" s="2538"/>
      <c r="SEJ17" s="2538"/>
      <c r="SEK17" s="2538"/>
      <c r="SEL17" s="2538"/>
      <c r="SEM17" s="2538"/>
      <c r="SEN17" s="2538"/>
      <c r="SEO17" s="2538"/>
      <c r="SEP17" s="2538"/>
      <c r="SEQ17" s="2538"/>
      <c r="SER17" s="2538"/>
      <c r="SES17" s="2538"/>
      <c r="SET17" s="2538"/>
      <c r="SEU17" s="2538"/>
      <c r="SEV17" s="2538"/>
      <c r="SEW17" s="2538"/>
      <c r="SEX17" s="2538"/>
      <c r="SEY17" s="2538"/>
      <c r="SEZ17" s="2538"/>
      <c r="SFA17" s="2538"/>
      <c r="SFB17" s="2538"/>
      <c r="SFC17" s="2538"/>
      <c r="SFD17" s="2538"/>
      <c r="SFE17" s="2538"/>
      <c r="SFF17" s="2538"/>
      <c r="SFG17" s="2538"/>
      <c r="SFH17" s="2538"/>
      <c r="SFI17" s="2538"/>
      <c r="SFJ17" s="2538"/>
      <c r="SFK17" s="2538"/>
      <c r="SFL17" s="2538"/>
      <c r="SFM17" s="2538"/>
      <c r="SFN17" s="2538"/>
      <c r="SFO17" s="2538"/>
      <c r="SFP17" s="2538"/>
      <c r="SFQ17" s="2538"/>
      <c r="SFR17" s="2538"/>
      <c r="SFS17" s="2538"/>
      <c r="SFT17" s="2538"/>
      <c r="SFU17" s="2538"/>
      <c r="SFV17" s="2538"/>
      <c r="SFW17" s="2538"/>
      <c r="SFX17" s="2538"/>
      <c r="SFY17" s="2538"/>
      <c r="SFZ17" s="2538"/>
      <c r="SGA17" s="2538"/>
      <c r="SGB17" s="2538"/>
      <c r="SGC17" s="2538"/>
      <c r="SGD17" s="2538"/>
      <c r="SGE17" s="2538"/>
      <c r="SGF17" s="2538"/>
      <c r="SGG17" s="2538"/>
      <c r="SGH17" s="2538"/>
      <c r="SGI17" s="2538"/>
      <c r="SGJ17" s="2538"/>
      <c r="SGK17" s="2538"/>
      <c r="SGL17" s="2538"/>
      <c r="SGM17" s="2538"/>
      <c r="SGN17" s="2538"/>
      <c r="SGO17" s="2538"/>
      <c r="SGP17" s="2538"/>
      <c r="SGQ17" s="2538"/>
      <c r="SGR17" s="2538"/>
      <c r="SGS17" s="2538"/>
      <c r="SGT17" s="2538"/>
      <c r="SGU17" s="2538"/>
      <c r="SGV17" s="2538"/>
      <c r="SGW17" s="2538"/>
      <c r="SGX17" s="2538"/>
      <c r="SGY17" s="2538"/>
      <c r="SGZ17" s="2538"/>
      <c r="SHA17" s="2538"/>
      <c r="SHB17" s="2538"/>
      <c r="SHC17" s="2538"/>
      <c r="SHD17" s="2538"/>
      <c r="SHE17" s="2538"/>
      <c r="SHF17" s="2538"/>
      <c r="SHG17" s="2538"/>
      <c r="SHH17" s="2538"/>
      <c r="SHI17" s="2538"/>
      <c r="SHJ17" s="2538"/>
      <c r="SHK17" s="2538"/>
      <c r="SHL17" s="2538"/>
      <c r="SHM17" s="2538"/>
      <c r="SHN17" s="2538"/>
      <c r="SHO17" s="2538"/>
      <c r="SHP17" s="2538"/>
      <c r="SHQ17" s="2538"/>
      <c r="SHR17" s="2538"/>
      <c r="SHS17" s="2538"/>
      <c r="SHT17" s="2538"/>
      <c r="SHU17" s="2538"/>
      <c r="SHV17" s="2538"/>
      <c r="SHW17" s="2538"/>
      <c r="SHX17" s="2538"/>
      <c r="SHY17" s="2538"/>
      <c r="SHZ17" s="2538"/>
      <c r="SIA17" s="2538"/>
      <c r="SIB17" s="2538"/>
      <c r="SIC17" s="2538"/>
      <c r="SID17" s="2538"/>
      <c r="SIE17" s="2538"/>
      <c r="SIF17" s="2538"/>
      <c r="SIG17" s="2538"/>
      <c r="SIH17" s="2538"/>
      <c r="SII17" s="2538"/>
      <c r="SIJ17" s="2538"/>
      <c r="SIK17" s="2538"/>
      <c r="SIL17" s="2538"/>
      <c r="SIM17" s="2538"/>
      <c r="SIN17" s="2538"/>
      <c r="SIO17" s="2538"/>
      <c r="SIP17" s="2538"/>
      <c r="SIQ17" s="2538"/>
      <c r="SIR17" s="2538"/>
      <c r="SIS17" s="2538"/>
      <c r="SIT17" s="2538"/>
      <c r="SIU17" s="2538"/>
      <c r="SIV17" s="2538"/>
      <c r="SIW17" s="2538"/>
      <c r="SIX17" s="2538"/>
      <c r="SIY17" s="2538"/>
      <c r="SIZ17" s="2538"/>
      <c r="SJA17" s="2538"/>
      <c r="SJB17" s="2538"/>
      <c r="SJC17" s="2538"/>
      <c r="SJD17" s="2538"/>
      <c r="SJE17" s="2538"/>
      <c r="SJF17" s="2538"/>
      <c r="SJG17" s="2538"/>
      <c r="SJH17" s="2538"/>
      <c r="SJI17" s="2538"/>
      <c r="SJJ17" s="2538"/>
      <c r="SJK17" s="2538"/>
      <c r="SJL17" s="2538"/>
      <c r="SJM17" s="2538"/>
      <c r="SJN17" s="2538"/>
      <c r="SJO17" s="2538"/>
      <c r="SJP17" s="2538"/>
      <c r="SJQ17" s="2538"/>
      <c r="SJR17" s="2538"/>
      <c r="SJS17" s="2538"/>
      <c r="SJT17" s="2538"/>
      <c r="SJU17" s="2538"/>
      <c r="SJV17" s="2538"/>
      <c r="SJW17" s="2538"/>
      <c r="SJX17" s="2538"/>
      <c r="SJY17" s="2538"/>
      <c r="SJZ17" s="2538"/>
      <c r="SKA17" s="2538"/>
      <c r="SKB17" s="2538"/>
      <c r="SKC17" s="2538"/>
      <c r="SKD17" s="2538"/>
      <c r="SKE17" s="2538"/>
      <c r="SKF17" s="2538"/>
      <c r="SKG17" s="2538"/>
      <c r="SKH17" s="2538"/>
      <c r="SKI17" s="2538"/>
      <c r="SKJ17" s="2538"/>
      <c r="SKK17" s="2538"/>
      <c r="SKL17" s="2538"/>
      <c r="SKM17" s="2538"/>
      <c r="SKN17" s="2538"/>
      <c r="SKO17" s="2538"/>
      <c r="SKP17" s="2538"/>
      <c r="SKQ17" s="2538"/>
      <c r="SKR17" s="2538"/>
      <c r="SKS17" s="2538"/>
      <c r="SKT17" s="2538"/>
      <c r="SKU17" s="2538"/>
      <c r="SKV17" s="2538"/>
      <c r="SKW17" s="2538"/>
      <c r="SKX17" s="2538"/>
      <c r="SKY17" s="2538"/>
      <c r="SKZ17" s="2538"/>
      <c r="SLA17" s="2538"/>
      <c r="SLB17" s="2538"/>
      <c r="SLC17" s="2538"/>
      <c r="SLD17" s="2538"/>
      <c r="SLE17" s="2538"/>
      <c r="SLF17" s="2538"/>
      <c r="SLG17" s="2538"/>
      <c r="SLH17" s="2538"/>
      <c r="SLI17" s="2538"/>
      <c r="SLJ17" s="2538"/>
      <c r="SLK17" s="2538"/>
      <c r="SLL17" s="2538"/>
      <c r="SLM17" s="2538"/>
      <c r="SLN17" s="2538"/>
      <c r="SLO17" s="2538"/>
      <c r="SLP17" s="2538"/>
      <c r="SLQ17" s="2538"/>
      <c r="SLR17" s="2538"/>
      <c r="SLS17" s="2538"/>
      <c r="SLT17" s="2538"/>
      <c r="SLU17" s="2538"/>
      <c r="SLV17" s="2538"/>
      <c r="SLW17" s="2538"/>
      <c r="SLX17" s="2538"/>
      <c r="SLY17" s="2538"/>
      <c r="SLZ17" s="2538"/>
      <c r="SMA17" s="2538"/>
      <c r="SMB17" s="2538"/>
      <c r="SMC17" s="2538"/>
      <c r="SMD17" s="2538"/>
      <c r="SME17" s="2538"/>
      <c r="SMF17" s="2538"/>
      <c r="SMG17" s="2538"/>
      <c r="SMH17" s="2538"/>
      <c r="SMI17" s="2538"/>
      <c r="SMJ17" s="2538"/>
      <c r="SMK17" s="2538"/>
      <c r="SML17" s="2538"/>
      <c r="SMM17" s="2538"/>
      <c r="SMN17" s="2538"/>
      <c r="SMO17" s="2538"/>
      <c r="SMP17" s="2538"/>
      <c r="SMQ17" s="2538"/>
      <c r="SMR17" s="2538"/>
      <c r="SMS17" s="2538"/>
      <c r="SMT17" s="2538"/>
      <c r="SMU17" s="2538"/>
      <c r="SMV17" s="2538"/>
      <c r="SMW17" s="2538"/>
      <c r="SMX17" s="2538"/>
      <c r="SMY17" s="2538"/>
      <c r="SMZ17" s="2538"/>
      <c r="SNA17" s="2538"/>
      <c r="SNB17" s="2538"/>
      <c r="SNC17" s="2538"/>
      <c r="SND17" s="2538"/>
      <c r="SNE17" s="2538"/>
      <c r="SNF17" s="2538"/>
      <c r="SNG17" s="2538"/>
      <c r="SNH17" s="2538"/>
      <c r="SNI17" s="2538"/>
      <c r="SNJ17" s="2538"/>
      <c r="SNK17" s="2538"/>
      <c r="SNL17" s="2538"/>
      <c r="SNM17" s="2538"/>
      <c r="SNN17" s="2538"/>
      <c r="SNO17" s="2538"/>
      <c r="SNP17" s="2538"/>
      <c r="SNQ17" s="2538"/>
      <c r="SNR17" s="2538"/>
      <c r="SNS17" s="2538"/>
      <c r="SNT17" s="2538"/>
      <c r="SNU17" s="2538"/>
      <c r="SNV17" s="2538"/>
      <c r="SNW17" s="2538"/>
      <c r="SNX17" s="2538"/>
      <c r="SNY17" s="2538"/>
      <c r="SNZ17" s="2538"/>
      <c r="SOA17" s="2538"/>
      <c r="SOB17" s="2538"/>
      <c r="SOC17" s="2538"/>
      <c r="SOD17" s="2538"/>
      <c r="SOE17" s="2538"/>
      <c r="SOF17" s="2538"/>
      <c r="SOG17" s="2538"/>
      <c r="SOH17" s="2538"/>
      <c r="SOI17" s="2538"/>
      <c r="SOJ17" s="2538"/>
      <c r="SOK17" s="2538"/>
      <c r="SOL17" s="2538"/>
      <c r="SOM17" s="2538"/>
      <c r="SON17" s="2538"/>
      <c r="SOO17" s="2538"/>
      <c r="SOP17" s="2538"/>
      <c r="SOQ17" s="2538"/>
      <c r="SOR17" s="2538"/>
      <c r="SOS17" s="2538"/>
      <c r="SOT17" s="2538"/>
      <c r="SOU17" s="2538"/>
      <c r="SOV17" s="2538"/>
      <c r="SOW17" s="2538"/>
      <c r="SOX17" s="2538"/>
      <c r="SOY17" s="2538"/>
      <c r="SOZ17" s="2538"/>
      <c r="SPA17" s="2538"/>
      <c r="SPB17" s="2538"/>
      <c r="SPC17" s="2538"/>
      <c r="SPD17" s="2538"/>
      <c r="SPE17" s="2538"/>
      <c r="SPF17" s="2538"/>
      <c r="SPG17" s="2538"/>
      <c r="SPH17" s="2538"/>
      <c r="SPI17" s="2538"/>
      <c r="SPJ17" s="2538"/>
      <c r="SPK17" s="2538"/>
      <c r="SPL17" s="2538"/>
      <c r="SPM17" s="2538"/>
      <c r="SPN17" s="2538"/>
      <c r="SPO17" s="2538"/>
      <c r="SPP17" s="2538"/>
      <c r="SPQ17" s="2538"/>
      <c r="SPR17" s="2538"/>
      <c r="SPS17" s="2538"/>
      <c r="SPT17" s="2538"/>
      <c r="SPU17" s="2538"/>
      <c r="SPV17" s="2538"/>
      <c r="SPW17" s="2538"/>
      <c r="SPX17" s="2538"/>
      <c r="SPY17" s="2538"/>
      <c r="SPZ17" s="2538"/>
      <c r="SQA17" s="2538"/>
      <c r="SQB17" s="2538"/>
      <c r="SQC17" s="2538"/>
      <c r="SQD17" s="2538"/>
      <c r="SQE17" s="2538"/>
      <c r="SQF17" s="2538"/>
      <c r="SQG17" s="2538"/>
      <c r="SQH17" s="2538"/>
      <c r="SQI17" s="2538"/>
      <c r="SQJ17" s="2538"/>
      <c r="SQK17" s="2538"/>
      <c r="SQL17" s="2538"/>
      <c r="SQM17" s="2538"/>
      <c r="SQN17" s="2538"/>
      <c r="SQO17" s="2538"/>
      <c r="SQP17" s="2538"/>
      <c r="SQQ17" s="2538"/>
      <c r="SQR17" s="2538"/>
      <c r="SQS17" s="2538"/>
      <c r="SQT17" s="2538"/>
      <c r="SQU17" s="2538"/>
      <c r="SQV17" s="2538"/>
      <c r="SQW17" s="2538"/>
      <c r="SQX17" s="2538"/>
      <c r="SQY17" s="2538"/>
      <c r="SQZ17" s="2538"/>
      <c r="SRA17" s="2538"/>
      <c r="SRB17" s="2538"/>
      <c r="SRC17" s="2538"/>
      <c r="SRD17" s="2538"/>
      <c r="SRE17" s="2538"/>
      <c r="SRF17" s="2538"/>
      <c r="SRG17" s="2538"/>
      <c r="SRH17" s="2538"/>
      <c r="SRI17" s="2538"/>
      <c r="SRJ17" s="2538"/>
      <c r="SRK17" s="2538"/>
      <c r="SRL17" s="2538"/>
      <c r="SRM17" s="2538"/>
      <c r="SRN17" s="2538"/>
      <c r="SRO17" s="2538"/>
      <c r="SRP17" s="2538"/>
      <c r="SRQ17" s="2538"/>
      <c r="SRR17" s="2538"/>
      <c r="SRS17" s="2538"/>
      <c r="SRT17" s="2538"/>
      <c r="SRU17" s="2538"/>
      <c r="SRV17" s="2538"/>
      <c r="SRW17" s="2538"/>
      <c r="SRX17" s="2538"/>
      <c r="SRY17" s="2538"/>
      <c r="SRZ17" s="2538"/>
      <c r="SSA17" s="2538"/>
      <c r="SSB17" s="2538"/>
      <c r="SSC17" s="2538"/>
      <c r="SSD17" s="2538"/>
      <c r="SSE17" s="2538"/>
      <c r="SSF17" s="2538"/>
      <c r="SSG17" s="2538"/>
      <c r="SSH17" s="2538"/>
      <c r="SSI17" s="2538"/>
      <c r="SSJ17" s="2538"/>
      <c r="SSK17" s="2538"/>
      <c r="SSL17" s="2538"/>
      <c r="SSM17" s="2538"/>
      <c r="SSN17" s="2538"/>
      <c r="SSO17" s="2538"/>
      <c r="SSP17" s="2538"/>
      <c r="SSQ17" s="2538"/>
      <c r="SSR17" s="2538"/>
      <c r="SSS17" s="2538"/>
      <c r="SST17" s="2538"/>
      <c r="SSU17" s="2538"/>
      <c r="SSV17" s="2538"/>
      <c r="SSW17" s="2538"/>
      <c r="SSX17" s="2538"/>
      <c r="SSY17" s="2538"/>
      <c r="SSZ17" s="2538"/>
      <c r="STA17" s="2538"/>
      <c r="STB17" s="2538"/>
      <c r="STC17" s="2538"/>
      <c r="STD17" s="2538"/>
      <c r="STE17" s="2538"/>
      <c r="STF17" s="2538"/>
      <c r="STG17" s="2538"/>
      <c r="STH17" s="2538"/>
      <c r="STI17" s="2538"/>
      <c r="STJ17" s="2538"/>
      <c r="STK17" s="2538"/>
      <c r="STL17" s="2538"/>
      <c r="STM17" s="2538"/>
      <c r="STN17" s="2538"/>
      <c r="STO17" s="2538"/>
      <c r="STP17" s="2538"/>
      <c r="STQ17" s="2538"/>
      <c r="STR17" s="2538"/>
      <c r="STS17" s="2538"/>
      <c r="STT17" s="2538"/>
      <c r="STU17" s="2538"/>
      <c r="STV17" s="2538"/>
      <c r="STW17" s="2538"/>
      <c r="STX17" s="2538"/>
      <c r="STY17" s="2538"/>
      <c r="STZ17" s="2538"/>
      <c r="SUA17" s="2538"/>
      <c r="SUB17" s="2538"/>
      <c r="SUC17" s="2538"/>
      <c r="SUD17" s="2538"/>
      <c r="SUE17" s="2538"/>
      <c r="SUF17" s="2538"/>
      <c r="SUG17" s="2538"/>
      <c r="SUH17" s="2538"/>
      <c r="SUI17" s="2538"/>
      <c r="SUJ17" s="2538"/>
      <c r="SUK17" s="2538"/>
      <c r="SUL17" s="2538"/>
      <c r="SUM17" s="2538"/>
      <c r="SUN17" s="2538"/>
      <c r="SUO17" s="2538"/>
      <c r="SUP17" s="2538"/>
      <c r="SUQ17" s="2538"/>
      <c r="SUR17" s="2538"/>
      <c r="SUS17" s="2538"/>
      <c r="SUT17" s="2538"/>
      <c r="SUU17" s="2538"/>
      <c r="SUV17" s="2538"/>
      <c r="SUW17" s="2538"/>
      <c r="SUX17" s="2538"/>
      <c r="SUY17" s="2538"/>
      <c r="SUZ17" s="2538"/>
      <c r="SVA17" s="2538"/>
      <c r="SVB17" s="2538"/>
      <c r="SVC17" s="2538"/>
      <c r="SVD17" s="2538"/>
      <c r="SVE17" s="2538"/>
      <c r="SVF17" s="2538"/>
      <c r="SVG17" s="2538"/>
      <c r="SVH17" s="2538"/>
      <c r="SVI17" s="2538"/>
      <c r="SVJ17" s="2538"/>
      <c r="SVK17" s="2538"/>
      <c r="SVL17" s="2538"/>
      <c r="SVM17" s="2538"/>
      <c r="SVN17" s="2538"/>
      <c r="SVO17" s="2538"/>
      <c r="SVP17" s="2538"/>
      <c r="SVQ17" s="2538"/>
      <c r="SVR17" s="2538"/>
      <c r="SVS17" s="2538"/>
      <c r="SVT17" s="2538"/>
      <c r="SVU17" s="2538"/>
      <c r="SVV17" s="2538"/>
      <c r="SVW17" s="2538"/>
      <c r="SVX17" s="2538"/>
      <c r="SVY17" s="2538"/>
      <c r="SVZ17" s="2538"/>
      <c r="SWA17" s="2538"/>
      <c r="SWB17" s="2538"/>
      <c r="SWC17" s="2538"/>
      <c r="SWD17" s="2538"/>
      <c r="SWE17" s="2538"/>
      <c r="SWF17" s="2538"/>
      <c r="SWG17" s="2538"/>
      <c r="SWH17" s="2538"/>
      <c r="SWI17" s="2538"/>
      <c r="SWJ17" s="2538"/>
      <c r="SWK17" s="2538"/>
      <c r="SWL17" s="2538"/>
      <c r="SWM17" s="2538"/>
      <c r="SWN17" s="2538"/>
      <c r="SWO17" s="2538"/>
      <c r="SWP17" s="2538"/>
      <c r="SWQ17" s="2538"/>
      <c r="SWR17" s="2538"/>
      <c r="SWS17" s="2538"/>
      <c r="SWT17" s="2538"/>
      <c r="SWU17" s="2538"/>
      <c r="SWV17" s="2538"/>
      <c r="SWW17" s="2538"/>
      <c r="SWX17" s="2538"/>
      <c r="SWY17" s="2538"/>
      <c r="SWZ17" s="2538"/>
      <c r="SXA17" s="2538"/>
      <c r="SXB17" s="2538"/>
      <c r="SXC17" s="2538"/>
      <c r="SXD17" s="2538"/>
      <c r="SXE17" s="2538"/>
      <c r="SXF17" s="2538"/>
      <c r="SXG17" s="2538"/>
      <c r="SXH17" s="2538"/>
      <c r="SXI17" s="2538"/>
      <c r="SXJ17" s="2538"/>
      <c r="SXK17" s="2538"/>
      <c r="SXL17" s="2538"/>
      <c r="SXM17" s="2538"/>
      <c r="SXN17" s="2538"/>
      <c r="SXO17" s="2538"/>
      <c r="SXP17" s="2538"/>
      <c r="SXQ17" s="2538"/>
      <c r="SXR17" s="2538"/>
      <c r="SXS17" s="2538"/>
      <c r="SXT17" s="2538"/>
      <c r="SXU17" s="2538"/>
      <c r="SXV17" s="2538"/>
      <c r="SXW17" s="2538"/>
      <c r="SXX17" s="2538"/>
      <c r="SXY17" s="2538"/>
      <c r="SXZ17" s="2538"/>
      <c r="SYA17" s="2538"/>
      <c r="SYB17" s="2538"/>
      <c r="SYC17" s="2538"/>
      <c r="SYD17" s="2538"/>
      <c r="SYE17" s="2538"/>
      <c r="SYF17" s="2538"/>
      <c r="SYG17" s="2538"/>
      <c r="SYH17" s="2538"/>
      <c r="SYI17" s="2538"/>
      <c r="SYJ17" s="2538"/>
      <c r="SYK17" s="2538"/>
      <c r="SYL17" s="2538"/>
      <c r="SYM17" s="2538"/>
      <c r="SYN17" s="2538"/>
      <c r="SYO17" s="2538"/>
      <c r="SYP17" s="2538"/>
      <c r="SYQ17" s="2538"/>
      <c r="SYR17" s="2538"/>
      <c r="SYS17" s="2538"/>
      <c r="SYT17" s="2538"/>
      <c r="SYU17" s="2538"/>
      <c r="SYV17" s="2538"/>
      <c r="SYW17" s="2538"/>
      <c r="SYX17" s="2538"/>
      <c r="SYY17" s="2538"/>
      <c r="SYZ17" s="2538"/>
      <c r="SZA17" s="2538"/>
      <c r="SZB17" s="2538"/>
      <c r="SZC17" s="2538"/>
      <c r="SZD17" s="2538"/>
      <c r="SZE17" s="2538"/>
      <c r="SZF17" s="2538"/>
      <c r="SZG17" s="2538"/>
      <c r="SZH17" s="2538"/>
      <c r="SZI17" s="2538"/>
      <c r="SZJ17" s="2538"/>
      <c r="SZK17" s="2538"/>
      <c r="SZL17" s="2538"/>
      <c r="SZM17" s="2538"/>
      <c r="SZN17" s="2538"/>
      <c r="SZO17" s="2538"/>
      <c r="SZP17" s="2538"/>
      <c r="SZQ17" s="2538"/>
      <c r="SZR17" s="2538"/>
      <c r="SZS17" s="2538"/>
      <c r="SZT17" s="2538"/>
      <c r="SZU17" s="2538"/>
      <c r="SZV17" s="2538"/>
      <c r="SZW17" s="2538"/>
      <c r="SZX17" s="2538"/>
      <c r="SZY17" s="2538"/>
      <c r="SZZ17" s="2538"/>
      <c r="TAA17" s="2538"/>
      <c r="TAB17" s="2538"/>
      <c r="TAC17" s="2538"/>
      <c r="TAD17" s="2538"/>
      <c r="TAE17" s="2538"/>
      <c r="TAF17" s="2538"/>
      <c r="TAG17" s="2538"/>
      <c r="TAH17" s="2538"/>
      <c r="TAI17" s="2538"/>
      <c r="TAJ17" s="2538"/>
      <c r="TAK17" s="2538"/>
      <c r="TAL17" s="2538"/>
      <c r="TAM17" s="2538"/>
      <c r="TAN17" s="2538"/>
      <c r="TAO17" s="2538"/>
      <c r="TAP17" s="2538"/>
      <c r="TAQ17" s="2538"/>
      <c r="TAR17" s="2538"/>
      <c r="TAS17" s="2538"/>
      <c r="TAT17" s="2538"/>
      <c r="TAU17" s="2538"/>
      <c r="TAV17" s="2538"/>
      <c r="TAW17" s="2538"/>
      <c r="TAX17" s="2538"/>
      <c r="TAY17" s="2538"/>
      <c r="TAZ17" s="2538"/>
      <c r="TBA17" s="2538"/>
      <c r="TBB17" s="2538"/>
      <c r="TBC17" s="2538"/>
      <c r="TBD17" s="2538"/>
      <c r="TBE17" s="2538"/>
      <c r="TBF17" s="2538"/>
      <c r="TBG17" s="2538"/>
      <c r="TBH17" s="2538"/>
      <c r="TBI17" s="2538"/>
      <c r="TBJ17" s="2538"/>
      <c r="TBK17" s="2538"/>
      <c r="TBL17" s="2538"/>
      <c r="TBM17" s="2538"/>
      <c r="TBN17" s="2538"/>
      <c r="TBO17" s="2538"/>
      <c r="TBP17" s="2538"/>
      <c r="TBQ17" s="2538"/>
      <c r="TBR17" s="2538"/>
      <c r="TBS17" s="2538"/>
      <c r="TBT17" s="2538"/>
      <c r="TBU17" s="2538"/>
      <c r="TBV17" s="2538"/>
      <c r="TBW17" s="2538"/>
      <c r="TBX17" s="2538"/>
      <c r="TBY17" s="2538"/>
      <c r="TBZ17" s="2538"/>
      <c r="TCA17" s="2538"/>
      <c r="TCB17" s="2538"/>
      <c r="TCC17" s="2538"/>
      <c r="TCD17" s="2538"/>
      <c r="TCE17" s="2538"/>
      <c r="TCF17" s="2538"/>
      <c r="TCG17" s="2538"/>
      <c r="TCH17" s="2538"/>
      <c r="TCI17" s="2538"/>
      <c r="TCJ17" s="2538"/>
      <c r="TCK17" s="2538"/>
      <c r="TCL17" s="2538"/>
      <c r="TCM17" s="2538"/>
      <c r="TCN17" s="2538"/>
      <c r="TCO17" s="2538"/>
      <c r="TCP17" s="2538"/>
      <c r="TCQ17" s="2538"/>
      <c r="TCR17" s="2538"/>
      <c r="TCS17" s="2538"/>
      <c r="TCT17" s="2538"/>
      <c r="TCU17" s="2538"/>
      <c r="TCV17" s="2538"/>
      <c r="TCW17" s="2538"/>
      <c r="TCX17" s="2538"/>
      <c r="TCY17" s="2538"/>
      <c r="TCZ17" s="2538"/>
      <c r="TDA17" s="2538"/>
      <c r="TDB17" s="2538"/>
      <c r="TDC17" s="2538"/>
      <c r="TDD17" s="2538"/>
      <c r="TDE17" s="2538"/>
      <c r="TDF17" s="2538"/>
      <c r="TDG17" s="2538"/>
      <c r="TDH17" s="2538"/>
      <c r="TDI17" s="2538"/>
      <c r="TDJ17" s="2538"/>
      <c r="TDK17" s="2538"/>
      <c r="TDL17" s="2538"/>
      <c r="TDM17" s="2538"/>
      <c r="TDN17" s="2538"/>
      <c r="TDO17" s="2538"/>
      <c r="TDP17" s="2538"/>
      <c r="TDQ17" s="2538"/>
      <c r="TDR17" s="2538"/>
      <c r="TDS17" s="2538"/>
      <c r="TDT17" s="2538"/>
      <c r="TDU17" s="2538"/>
      <c r="TDV17" s="2538"/>
      <c r="TDW17" s="2538"/>
      <c r="TDX17" s="2538"/>
      <c r="TDY17" s="2538"/>
      <c r="TDZ17" s="2538"/>
      <c r="TEA17" s="2538"/>
      <c r="TEB17" s="2538"/>
      <c r="TEC17" s="2538"/>
      <c r="TED17" s="2538"/>
      <c r="TEE17" s="2538"/>
      <c r="TEF17" s="2538"/>
      <c r="TEG17" s="2538"/>
      <c r="TEH17" s="2538"/>
      <c r="TEI17" s="2538"/>
      <c r="TEJ17" s="2538"/>
      <c r="TEK17" s="2538"/>
      <c r="TEL17" s="2538"/>
      <c r="TEM17" s="2538"/>
      <c r="TEN17" s="2538"/>
      <c r="TEO17" s="2538"/>
      <c r="TEP17" s="2538"/>
      <c r="TEQ17" s="2538"/>
      <c r="TER17" s="2538"/>
      <c r="TES17" s="2538"/>
      <c r="TET17" s="2538"/>
      <c r="TEU17" s="2538"/>
      <c r="TEV17" s="2538"/>
      <c r="TEW17" s="2538"/>
      <c r="TEX17" s="2538"/>
      <c r="TEY17" s="2538"/>
      <c r="TEZ17" s="2538"/>
      <c r="TFA17" s="2538"/>
      <c r="TFB17" s="2538"/>
      <c r="TFC17" s="2538"/>
      <c r="TFD17" s="2538"/>
      <c r="TFE17" s="2538"/>
      <c r="TFF17" s="2538"/>
      <c r="TFG17" s="2538"/>
      <c r="TFH17" s="2538"/>
      <c r="TFI17" s="2538"/>
      <c r="TFJ17" s="2538"/>
      <c r="TFK17" s="2538"/>
      <c r="TFL17" s="2538"/>
      <c r="TFM17" s="2538"/>
      <c r="TFN17" s="2538"/>
      <c r="TFO17" s="2538"/>
      <c r="TFP17" s="2538"/>
      <c r="TFQ17" s="2538"/>
      <c r="TFR17" s="2538"/>
      <c r="TFS17" s="2538"/>
      <c r="TFT17" s="2538"/>
      <c r="TFU17" s="2538"/>
      <c r="TFV17" s="2538"/>
      <c r="TFW17" s="2538"/>
      <c r="TFX17" s="2538"/>
      <c r="TFY17" s="2538"/>
      <c r="TFZ17" s="2538"/>
      <c r="TGA17" s="2538"/>
      <c r="TGB17" s="2538"/>
      <c r="TGC17" s="2538"/>
      <c r="TGD17" s="2538"/>
      <c r="TGE17" s="2538"/>
      <c r="TGF17" s="2538"/>
      <c r="TGG17" s="2538"/>
      <c r="TGH17" s="2538"/>
      <c r="TGI17" s="2538"/>
      <c r="TGJ17" s="2538"/>
      <c r="TGK17" s="2538"/>
      <c r="TGL17" s="2538"/>
      <c r="TGM17" s="2538"/>
      <c r="TGN17" s="2538"/>
      <c r="TGO17" s="2538"/>
      <c r="TGP17" s="2538"/>
      <c r="TGQ17" s="2538"/>
      <c r="TGR17" s="2538"/>
      <c r="TGS17" s="2538"/>
      <c r="TGT17" s="2538"/>
      <c r="TGU17" s="2538"/>
      <c r="TGV17" s="2538"/>
      <c r="TGW17" s="2538"/>
      <c r="TGX17" s="2538"/>
      <c r="TGY17" s="2538"/>
      <c r="TGZ17" s="2538"/>
      <c r="THA17" s="2538"/>
      <c r="THB17" s="2538"/>
      <c r="THC17" s="2538"/>
      <c r="THD17" s="2538"/>
      <c r="THE17" s="2538"/>
      <c r="THF17" s="2538"/>
      <c r="THG17" s="2538"/>
      <c r="THH17" s="2538"/>
      <c r="THI17" s="2538"/>
      <c r="THJ17" s="2538"/>
      <c r="THK17" s="2538"/>
      <c r="THL17" s="2538"/>
      <c r="THM17" s="2538"/>
      <c r="THN17" s="2538"/>
      <c r="THO17" s="2538"/>
      <c r="THP17" s="2538"/>
      <c r="THQ17" s="2538"/>
      <c r="THR17" s="2538"/>
      <c r="THS17" s="2538"/>
      <c r="THT17" s="2538"/>
      <c r="THU17" s="2538"/>
      <c r="THV17" s="2538"/>
      <c r="THW17" s="2538"/>
      <c r="THX17" s="2538"/>
      <c r="THY17" s="2538"/>
      <c r="THZ17" s="2538"/>
      <c r="TIA17" s="2538"/>
      <c r="TIB17" s="2538"/>
      <c r="TIC17" s="2538"/>
      <c r="TID17" s="2538"/>
      <c r="TIE17" s="2538"/>
      <c r="TIF17" s="2538"/>
      <c r="TIG17" s="2538"/>
      <c r="TIH17" s="2538"/>
      <c r="TII17" s="2538"/>
      <c r="TIJ17" s="2538"/>
      <c r="TIK17" s="2538"/>
      <c r="TIL17" s="2538"/>
      <c r="TIM17" s="2538"/>
      <c r="TIN17" s="2538"/>
      <c r="TIO17" s="2538"/>
      <c r="TIP17" s="2538"/>
      <c r="TIQ17" s="2538"/>
      <c r="TIR17" s="2538"/>
      <c r="TIS17" s="2538"/>
      <c r="TIT17" s="2538"/>
      <c r="TIU17" s="2538"/>
      <c r="TIV17" s="2538"/>
      <c r="TIW17" s="2538"/>
      <c r="TIX17" s="2538"/>
      <c r="TIY17" s="2538"/>
      <c r="TIZ17" s="2538"/>
      <c r="TJA17" s="2538"/>
      <c r="TJB17" s="2538"/>
      <c r="TJC17" s="2538"/>
      <c r="TJD17" s="2538"/>
      <c r="TJE17" s="2538"/>
      <c r="TJF17" s="2538"/>
      <c r="TJG17" s="2538"/>
      <c r="TJH17" s="2538"/>
      <c r="TJI17" s="2538"/>
      <c r="TJJ17" s="2538"/>
      <c r="TJK17" s="2538"/>
      <c r="TJL17" s="2538"/>
      <c r="TJM17" s="2538"/>
      <c r="TJN17" s="2538"/>
      <c r="TJO17" s="2538"/>
      <c r="TJP17" s="2538"/>
      <c r="TJQ17" s="2538"/>
      <c r="TJR17" s="2538"/>
      <c r="TJS17" s="2538"/>
      <c r="TJT17" s="2538"/>
      <c r="TJU17" s="2538"/>
      <c r="TJV17" s="2538"/>
      <c r="TJW17" s="2538"/>
      <c r="TJX17" s="2538"/>
      <c r="TJY17" s="2538"/>
      <c r="TJZ17" s="2538"/>
      <c r="TKA17" s="2538"/>
      <c r="TKB17" s="2538"/>
      <c r="TKC17" s="2538"/>
      <c r="TKD17" s="2538"/>
      <c r="TKE17" s="2538"/>
      <c r="TKF17" s="2538"/>
      <c r="TKG17" s="2538"/>
      <c r="TKH17" s="2538"/>
      <c r="TKI17" s="2538"/>
      <c r="TKJ17" s="2538"/>
      <c r="TKK17" s="2538"/>
      <c r="TKL17" s="2538"/>
      <c r="TKM17" s="2538"/>
      <c r="TKN17" s="2538"/>
      <c r="TKO17" s="2538"/>
      <c r="TKP17" s="2538"/>
      <c r="TKQ17" s="2538"/>
      <c r="TKR17" s="2538"/>
      <c r="TKS17" s="2538"/>
      <c r="TKT17" s="2538"/>
      <c r="TKU17" s="2538"/>
      <c r="TKV17" s="2538"/>
      <c r="TKW17" s="2538"/>
      <c r="TKX17" s="2538"/>
      <c r="TKY17" s="2538"/>
      <c r="TKZ17" s="2538"/>
      <c r="TLA17" s="2538"/>
      <c r="TLB17" s="2538"/>
      <c r="TLC17" s="2538"/>
      <c r="TLD17" s="2538"/>
      <c r="TLE17" s="2538"/>
      <c r="TLF17" s="2538"/>
      <c r="TLG17" s="2538"/>
      <c r="TLH17" s="2538"/>
      <c r="TLI17" s="2538"/>
      <c r="TLJ17" s="2538"/>
      <c r="TLK17" s="2538"/>
      <c r="TLL17" s="2538"/>
      <c r="TLM17" s="2538"/>
      <c r="TLN17" s="2538"/>
      <c r="TLO17" s="2538"/>
      <c r="TLP17" s="2538"/>
      <c r="TLQ17" s="2538"/>
      <c r="TLR17" s="2538"/>
      <c r="TLS17" s="2538"/>
      <c r="TLT17" s="2538"/>
      <c r="TLU17" s="2538"/>
      <c r="TLV17" s="2538"/>
      <c r="TLW17" s="2538"/>
      <c r="TLX17" s="2538"/>
      <c r="TLY17" s="2538"/>
      <c r="TLZ17" s="2538"/>
      <c r="TMA17" s="2538"/>
      <c r="TMB17" s="2538"/>
      <c r="TMC17" s="2538"/>
      <c r="TMD17" s="2538"/>
      <c r="TME17" s="2538"/>
      <c r="TMF17" s="2538"/>
      <c r="TMG17" s="2538"/>
      <c r="TMH17" s="2538"/>
      <c r="TMI17" s="2538"/>
      <c r="TMJ17" s="2538"/>
      <c r="TMK17" s="2538"/>
      <c r="TML17" s="2538"/>
      <c r="TMM17" s="2538"/>
      <c r="TMN17" s="2538"/>
      <c r="TMO17" s="2538"/>
      <c r="TMP17" s="2538"/>
      <c r="TMQ17" s="2538"/>
      <c r="TMR17" s="2538"/>
      <c r="TMS17" s="2538"/>
      <c r="TMT17" s="2538"/>
      <c r="TMU17" s="2538"/>
      <c r="TMV17" s="2538"/>
      <c r="TMW17" s="2538"/>
      <c r="TMX17" s="2538"/>
      <c r="TMY17" s="2538"/>
      <c r="TMZ17" s="2538"/>
      <c r="TNA17" s="2538"/>
      <c r="TNB17" s="2538"/>
      <c r="TNC17" s="2538"/>
      <c r="TND17" s="2538"/>
      <c r="TNE17" s="2538"/>
      <c r="TNF17" s="2538"/>
      <c r="TNG17" s="2538"/>
      <c r="TNH17" s="2538"/>
      <c r="TNI17" s="2538"/>
      <c r="TNJ17" s="2538"/>
      <c r="TNK17" s="2538"/>
      <c r="TNL17" s="2538"/>
      <c r="TNM17" s="2538"/>
      <c r="TNN17" s="2538"/>
      <c r="TNO17" s="2538"/>
      <c r="TNP17" s="2538"/>
      <c r="TNQ17" s="2538"/>
      <c r="TNR17" s="2538"/>
      <c r="TNS17" s="2538"/>
      <c r="TNT17" s="2538"/>
      <c r="TNU17" s="2538"/>
      <c r="TNV17" s="2538"/>
      <c r="TNW17" s="2538"/>
      <c r="TNX17" s="2538"/>
      <c r="TNY17" s="2538"/>
      <c r="TNZ17" s="2538"/>
      <c r="TOA17" s="2538"/>
      <c r="TOB17" s="2538"/>
      <c r="TOC17" s="2538"/>
      <c r="TOD17" s="2538"/>
      <c r="TOE17" s="2538"/>
      <c r="TOF17" s="2538"/>
      <c r="TOG17" s="2538"/>
      <c r="TOH17" s="2538"/>
      <c r="TOI17" s="2538"/>
      <c r="TOJ17" s="2538"/>
      <c r="TOK17" s="2538"/>
      <c r="TOL17" s="2538"/>
      <c r="TOM17" s="2538"/>
      <c r="TON17" s="2538"/>
      <c r="TOO17" s="2538"/>
      <c r="TOP17" s="2538"/>
      <c r="TOQ17" s="2538"/>
      <c r="TOR17" s="2538"/>
      <c r="TOS17" s="2538"/>
      <c r="TOT17" s="2538"/>
      <c r="TOU17" s="2538"/>
      <c r="TOV17" s="2538"/>
      <c r="TOW17" s="2538"/>
      <c r="TOX17" s="2538"/>
      <c r="TOY17" s="2538"/>
      <c r="TOZ17" s="2538"/>
      <c r="TPA17" s="2538"/>
      <c r="TPB17" s="2538"/>
      <c r="TPC17" s="2538"/>
      <c r="TPD17" s="2538"/>
      <c r="TPE17" s="2538"/>
      <c r="TPF17" s="2538"/>
      <c r="TPG17" s="2538"/>
      <c r="TPH17" s="2538"/>
      <c r="TPI17" s="2538"/>
      <c r="TPJ17" s="2538"/>
      <c r="TPK17" s="2538"/>
      <c r="TPL17" s="2538"/>
      <c r="TPM17" s="2538"/>
      <c r="TPN17" s="2538"/>
      <c r="TPO17" s="2538"/>
      <c r="TPP17" s="2538"/>
      <c r="TPQ17" s="2538"/>
      <c r="TPR17" s="2538"/>
      <c r="TPS17" s="2538"/>
      <c r="TPT17" s="2538"/>
      <c r="TPU17" s="2538"/>
      <c r="TPV17" s="2538"/>
      <c r="TPW17" s="2538"/>
      <c r="TPX17" s="2538"/>
      <c r="TPY17" s="2538"/>
      <c r="TPZ17" s="2538"/>
      <c r="TQA17" s="2538"/>
      <c r="TQB17" s="2538"/>
      <c r="TQC17" s="2538"/>
      <c r="TQD17" s="2538"/>
      <c r="TQE17" s="2538"/>
      <c r="TQF17" s="2538"/>
      <c r="TQG17" s="2538"/>
      <c r="TQH17" s="2538"/>
      <c r="TQI17" s="2538"/>
      <c r="TQJ17" s="2538"/>
      <c r="TQK17" s="2538"/>
      <c r="TQL17" s="2538"/>
      <c r="TQM17" s="2538"/>
      <c r="TQN17" s="2538"/>
      <c r="TQO17" s="2538"/>
      <c r="TQP17" s="2538"/>
      <c r="TQQ17" s="2538"/>
      <c r="TQR17" s="2538"/>
      <c r="TQS17" s="2538"/>
      <c r="TQT17" s="2538"/>
      <c r="TQU17" s="2538"/>
      <c r="TQV17" s="2538"/>
      <c r="TQW17" s="2538"/>
      <c r="TQX17" s="2538"/>
      <c r="TQY17" s="2538"/>
      <c r="TQZ17" s="2538"/>
      <c r="TRA17" s="2538"/>
      <c r="TRB17" s="2538"/>
      <c r="TRC17" s="2538"/>
      <c r="TRD17" s="2538"/>
      <c r="TRE17" s="2538"/>
      <c r="TRF17" s="2538"/>
      <c r="TRG17" s="2538"/>
      <c r="TRH17" s="2538"/>
      <c r="TRI17" s="2538"/>
      <c r="TRJ17" s="2538"/>
      <c r="TRK17" s="2538"/>
      <c r="TRL17" s="2538"/>
      <c r="TRM17" s="2538"/>
      <c r="TRN17" s="2538"/>
      <c r="TRO17" s="2538"/>
      <c r="TRP17" s="2538"/>
      <c r="TRQ17" s="2538"/>
      <c r="TRR17" s="2538"/>
      <c r="TRS17" s="2538"/>
      <c r="TRT17" s="2538"/>
      <c r="TRU17" s="2538"/>
      <c r="TRV17" s="2538"/>
      <c r="TRW17" s="2538"/>
      <c r="TRX17" s="2538"/>
      <c r="TRY17" s="2538"/>
      <c r="TRZ17" s="2538"/>
      <c r="TSA17" s="2538"/>
      <c r="TSB17" s="2538"/>
      <c r="TSC17" s="2538"/>
      <c r="TSD17" s="2538"/>
      <c r="TSE17" s="2538"/>
      <c r="TSF17" s="2538"/>
      <c r="TSG17" s="2538"/>
      <c r="TSH17" s="2538"/>
      <c r="TSI17" s="2538"/>
      <c r="TSJ17" s="2538"/>
      <c r="TSK17" s="2538"/>
      <c r="TSL17" s="2538"/>
      <c r="TSM17" s="2538"/>
      <c r="TSN17" s="2538"/>
      <c r="TSO17" s="2538"/>
      <c r="TSP17" s="2538"/>
      <c r="TSQ17" s="2538"/>
      <c r="TSR17" s="2538"/>
      <c r="TSS17" s="2538"/>
      <c r="TST17" s="2538"/>
      <c r="TSU17" s="2538"/>
      <c r="TSV17" s="2538"/>
      <c r="TSW17" s="2538"/>
      <c r="TSX17" s="2538"/>
      <c r="TSY17" s="2538"/>
      <c r="TSZ17" s="2538"/>
      <c r="TTA17" s="2538"/>
      <c r="TTB17" s="2538"/>
      <c r="TTC17" s="2538"/>
      <c r="TTD17" s="2538"/>
      <c r="TTE17" s="2538"/>
      <c r="TTF17" s="2538"/>
      <c r="TTG17" s="2538"/>
      <c r="TTH17" s="2538"/>
      <c r="TTI17" s="2538"/>
      <c r="TTJ17" s="2538"/>
      <c r="TTK17" s="2538"/>
      <c r="TTL17" s="2538"/>
      <c r="TTM17" s="2538"/>
      <c r="TTN17" s="2538"/>
      <c r="TTO17" s="2538"/>
      <c r="TTP17" s="2538"/>
      <c r="TTQ17" s="2538"/>
      <c r="TTR17" s="2538"/>
      <c r="TTS17" s="2538"/>
      <c r="TTT17" s="2538"/>
      <c r="TTU17" s="2538"/>
      <c r="TTV17" s="2538"/>
      <c r="TTW17" s="2538"/>
      <c r="TTX17" s="2538"/>
      <c r="TTY17" s="2538"/>
      <c r="TTZ17" s="2538"/>
      <c r="TUA17" s="2538"/>
      <c r="TUB17" s="2538"/>
      <c r="TUC17" s="2538"/>
      <c r="TUD17" s="2538"/>
      <c r="TUE17" s="2538"/>
      <c r="TUF17" s="2538"/>
      <c r="TUG17" s="2538"/>
      <c r="TUH17" s="2538"/>
      <c r="TUI17" s="2538"/>
      <c r="TUJ17" s="2538"/>
      <c r="TUK17" s="2538"/>
      <c r="TUL17" s="2538"/>
      <c r="TUM17" s="2538"/>
      <c r="TUN17" s="2538"/>
      <c r="TUO17" s="2538"/>
      <c r="TUP17" s="2538"/>
      <c r="TUQ17" s="2538"/>
      <c r="TUR17" s="2538"/>
      <c r="TUS17" s="2538"/>
      <c r="TUT17" s="2538"/>
      <c r="TUU17" s="2538"/>
      <c r="TUV17" s="2538"/>
      <c r="TUW17" s="2538"/>
      <c r="TUX17" s="2538"/>
      <c r="TUY17" s="2538"/>
      <c r="TUZ17" s="2538"/>
      <c r="TVA17" s="2538"/>
      <c r="TVB17" s="2538"/>
      <c r="TVC17" s="2538"/>
      <c r="TVD17" s="2538"/>
      <c r="TVE17" s="2538"/>
      <c r="TVF17" s="2538"/>
      <c r="TVG17" s="2538"/>
      <c r="TVH17" s="2538"/>
      <c r="TVI17" s="2538"/>
      <c r="TVJ17" s="2538"/>
      <c r="TVK17" s="2538"/>
      <c r="TVL17" s="2538"/>
      <c r="TVM17" s="2538"/>
      <c r="TVN17" s="2538"/>
      <c r="TVO17" s="2538"/>
      <c r="TVP17" s="2538"/>
      <c r="TVQ17" s="2538"/>
      <c r="TVR17" s="2538"/>
      <c r="TVS17" s="2538"/>
      <c r="TVT17" s="2538"/>
      <c r="TVU17" s="2538"/>
      <c r="TVV17" s="2538"/>
      <c r="TVW17" s="2538"/>
      <c r="TVX17" s="2538"/>
      <c r="TVY17" s="2538"/>
      <c r="TVZ17" s="2538"/>
      <c r="TWA17" s="2538"/>
      <c r="TWB17" s="2538"/>
      <c r="TWC17" s="2538"/>
      <c r="TWD17" s="2538"/>
      <c r="TWE17" s="2538"/>
      <c r="TWF17" s="2538"/>
      <c r="TWG17" s="2538"/>
      <c r="TWH17" s="2538"/>
      <c r="TWI17" s="2538"/>
      <c r="TWJ17" s="2538"/>
      <c r="TWK17" s="2538"/>
      <c r="TWL17" s="2538"/>
      <c r="TWM17" s="2538"/>
      <c r="TWN17" s="2538"/>
      <c r="TWO17" s="2538"/>
      <c r="TWP17" s="2538"/>
      <c r="TWQ17" s="2538"/>
      <c r="TWR17" s="2538"/>
      <c r="TWS17" s="2538"/>
      <c r="TWT17" s="2538"/>
      <c r="TWU17" s="2538"/>
      <c r="TWV17" s="2538"/>
      <c r="TWW17" s="2538"/>
      <c r="TWX17" s="2538"/>
      <c r="TWY17" s="2538"/>
      <c r="TWZ17" s="2538"/>
      <c r="TXA17" s="2538"/>
      <c r="TXB17" s="2538"/>
      <c r="TXC17" s="2538"/>
      <c r="TXD17" s="2538"/>
      <c r="TXE17" s="2538"/>
      <c r="TXF17" s="2538"/>
      <c r="TXG17" s="2538"/>
      <c r="TXH17" s="2538"/>
      <c r="TXI17" s="2538"/>
      <c r="TXJ17" s="2538"/>
      <c r="TXK17" s="2538"/>
      <c r="TXL17" s="2538"/>
      <c r="TXM17" s="2538"/>
      <c r="TXN17" s="2538"/>
      <c r="TXO17" s="2538"/>
      <c r="TXP17" s="2538"/>
      <c r="TXQ17" s="2538"/>
      <c r="TXR17" s="2538"/>
      <c r="TXS17" s="2538"/>
      <c r="TXT17" s="2538"/>
      <c r="TXU17" s="2538"/>
      <c r="TXV17" s="2538"/>
      <c r="TXW17" s="2538"/>
      <c r="TXX17" s="2538"/>
      <c r="TXY17" s="2538"/>
      <c r="TXZ17" s="2538"/>
      <c r="TYA17" s="2538"/>
      <c r="TYB17" s="2538"/>
      <c r="TYC17" s="2538"/>
      <c r="TYD17" s="2538"/>
      <c r="TYE17" s="2538"/>
      <c r="TYF17" s="2538"/>
      <c r="TYG17" s="2538"/>
      <c r="TYH17" s="2538"/>
      <c r="TYI17" s="2538"/>
      <c r="TYJ17" s="2538"/>
      <c r="TYK17" s="2538"/>
      <c r="TYL17" s="2538"/>
      <c r="TYM17" s="2538"/>
      <c r="TYN17" s="2538"/>
      <c r="TYO17" s="2538"/>
      <c r="TYP17" s="2538"/>
      <c r="TYQ17" s="2538"/>
      <c r="TYR17" s="2538"/>
      <c r="TYS17" s="2538"/>
      <c r="TYT17" s="2538"/>
      <c r="TYU17" s="2538"/>
      <c r="TYV17" s="2538"/>
      <c r="TYW17" s="2538"/>
      <c r="TYX17" s="2538"/>
      <c r="TYY17" s="2538"/>
      <c r="TYZ17" s="2538"/>
      <c r="TZA17" s="2538"/>
      <c r="TZB17" s="2538"/>
      <c r="TZC17" s="2538"/>
      <c r="TZD17" s="2538"/>
      <c r="TZE17" s="2538"/>
      <c r="TZF17" s="2538"/>
      <c r="TZG17" s="2538"/>
      <c r="TZH17" s="2538"/>
      <c r="TZI17" s="2538"/>
      <c r="TZJ17" s="2538"/>
      <c r="TZK17" s="2538"/>
      <c r="TZL17" s="2538"/>
      <c r="TZM17" s="2538"/>
      <c r="TZN17" s="2538"/>
      <c r="TZO17" s="2538"/>
      <c r="TZP17" s="2538"/>
      <c r="TZQ17" s="2538"/>
      <c r="TZR17" s="2538"/>
      <c r="TZS17" s="2538"/>
      <c r="TZT17" s="2538"/>
      <c r="TZU17" s="2538"/>
      <c r="TZV17" s="2538"/>
      <c r="TZW17" s="2538"/>
      <c r="TZX17" s="2538"/>
      <c r="TZY17" s="2538"/>
      <c r="TZZ17" s="2538"/>
      <c r="UAA17" s="2538"/>
      <c r="UAB17" s="2538"/>
      <c r="UAC17" s="2538"/>
      <c r="UAD17" s="2538"/>
      <c r="UAE17" s="2538"/>
      <c r="UAF17" s="2538"/>
      <c r="UAG17" s="2538"/>
      <c r="UAH17" s="2538"/>
      <c r="UAI17" s="2538"/>
      <c r="UAJ17" s="2538"/>
      <c r="UAK17" s="2538"/>
      <c r="UAL17" s="2538"/>
      <c r="UAM17" s="2538"/>
      <c r="UAN17" s="2538"/>
      <c r="UAO17" s="2538"/>
      <c r="UAP17" s="2538"/>
      <c r="UAQ17" s="2538"/>
      <c r="UAR17" s="2538"/>
      <c r="UAS17" s="2538"/>
      <c r="UAT17" s="2538"/>
      <c r="UAU17" s="2538"/>
      <c r="UAV17" s="2538"/>
      <c r="UAW17" s="2538"/>
      <c r="UAX17" s="2538"/>
      <c r="UAY17" s="2538"/>
      <c r="UAZ17" s="2538"/>
      <c r="UBA17" s="2538"/>
      <c r="UBB17" s="2538"/>
      <c r="UBC17" s="2538"/>
      <c r="UBD17" s="2538"/>
      <c r="UBE17" s="2538"/>
      <c r="UBF17" s="2538"/>
      <c r="UBG17" s="2538"/>
      <c r="UBH17" s="2538"/>
      <c r="UBI17" s="2538"/>
      <c r="UBJ17" s="2538"/>
      <c r="UBK17" s="2538"/>
      <c r="UBL17" s="2538"/>
      <c r="UBM17" s="2538"/>
      <c r="UBN17" s="2538"/>
      <c r="UBO17" s="2538"/>
      <c r="UBP17" s="2538"/>
      <c r="UBQ17" s="2538"/>
      <c r="UBR17" s="2538"/>
      <c r="UBS17" s="2538"/>
      <c r="UBT17" s="2538"/>
      <c r="UBU17" s="2538"/>
      <c r="UBV17" s="2538"/>
      <c r="UBW17" s="2538"/>
      <c r="UBX17" s="2538"/>
      <c r="UBY17" s="2538"/>
      <c r="UBZ17" s="2538"/>
      <c r="UCA17" s="2538"/>
      <c r="UCB17" s="2538"/>
      <c r="UCC17" s="2538"/>
      <c r="UCD17" s="2538"/>
      <c r="UCE17" s="2538"/>
      <c r="UCF17" s="2538"/>
      <c r="UCG17" s="2538"/>
      <c r="UCH17" s="2538"/>
      <c r="UCI17" s="2538"/>
      <c r="UCJ17" s="2538"/>
      <c r="UCK17" s="2538"/>
      <c r="UCL17" s="2538"/>
      <c r="UCM17" s="2538"/>
      <c r="UCN17" s="2538"/>
      <c r="UCO17" s="2538"/>
      <c r="UCP17" s="2538"/>
      <c r="UCQ17" s="2538"/>
      <c r="UCR17" s="2538"/>
      <c r="UCS17" s="2538"/>
      <c r="UCT17" s="2538"/>
      <c r="UCU17" s="2538"/>
      <c r="UCV17" s="2538"/>
      <c r="UCW17" s="2538"/>
      <c r="UCX17" s="2538"/>
      <c r="UCY17" s="2538"/>
      <c r="UCZ17" s="2538"/>
      <c r="UDA17" s="2538"/>
      <c r="UDB17" s="2538"/>
      <c r="UDC17" s="2538"/>
      <c r="UDD17" s="2538"/>
      <c r="UDE17" s="2538"/>
      <c r="UDF17" s="2538"/>
      <c r="UDG17" s="2538"/>
      <c r="UDH17" s="2538"/>
      <c r="UDI17" s="2538"/>
      <c r="UDJ17" s="2538"/>
      <c r="UDK17" s="2538"/>
      <c r="UDL17" s="2538"/>
      <c r="UDM17" s="2538"/>
      <c r="UDN17" s="2538"/>
      <c r="UDO17" s="2538"/>
      <c r="UDP17" s="2538"/>
      <c r="UDQ17" s="2538"/>
      <c r="UDR17" s="2538"/>
      <c r="UDS17" s="2538"/>
      <c r="UDT17" s="2538"/>
      <c r="UDU17" s="2538"/>
      <c r="UDV17" s="2538"/>
      <c r="UDW17" s="2538"/>
      <c r="UDX17" s="2538"/>
      <c r="UDY17" s="2538"/>
      <c r="UDZ17" s="2538"/>
      <c r="UEA17" s="2538"/>
      <c r="UEB17" s="2538"/>
      <c r="UEC17" s="2538"/>
      <c r="UED17" s="2538"/>
      <c r="UEE17" s="2538"/>
      <c r="UEF17" s="2538"/>
      <c r="UEG17" s="2538"/>
      <c r="UEH17" s="2538"/>
      <c r="UEI17" s="2538"/>
      <c r="UEJ17" s="2538"/>
      <c r="UEK17" s="2538"/>
      <c r="UEL17" s="2538"/>
      <c r="UEM17" s="2538"/>
      <c r="UEN17" s="2538"/>
      <c r="UEO17" s="2538"/>
      <c r="UEP17" s="2538"/>
      <c r="UEQ17" s="2538"/>
      <c r="UER17" s="2538"/>
      <c r="UES17" s="2538"/>
      <c r="UET17" s="2538"/>
      <c r="UEU17" s="2538"/>
      <c r="UEV17" s="2538"/>
      <c r="UEW17" s="2538"/>
      <c r="UEX17" s="2538"/>
      <c r="UEY17" s="2538"/>
      <c r="UEZ17" s="2538"/>
      <c r="UFA17" s="2538"/>
      <c r="UFB17" s="2538"/>
      <c r="UFC17" s="2538"/>
      <c r="UFD17" s="2538"/>
      <c r="UFE17" s="2538"/>
      <c r="UFF17" s="2538"/>
      <c r="UFG17" s="2538"/>
      <c r="UFH17" s="2538"/>
      <c r="UFI17" s="2538"/>
      <c r="UFJ17" s="2538"/>
      <c r="UFK17" s="2538"/>
      <c r="UFL17" s="2538"/>
      <c r="UFM17" s="2538"/>
      <c r="UFN17" s="2538"/>
      <c r="UFO17" s="2538"/>
      <c r="UFP17" s="2538"/>
      <c r="UFQ17" s="2538"/>
      <c r="UFR17" s="2538"/>
      <c r="UFS17" s="2538"/>
      <c r="UFT17" s="2538"/>
      <c r="UFU17" s="2538"/>
      <c r="UFV17" s="2538"/>
      <c r="UFW17" s="2538"/>
      <c r="UFX17" s="2538"/>
      <c r="UFY17" s="2538"/>
      <c r="UFZ17" s="2538"/>
      <c r="UGA17" s="2538"/>
      <c r="UGB17" s="2538"/>
      <c r="UGC17" s="2538"/>
      <c r="UGD17" s="2538"/>
      <c r="UGE17" s="2538"/>
      <c r="UGF17" s="2538"/>
      <c r="UGG17" s="2538"/>
      <c r="UGH17" s="2538"/>
      <c r="UGI17" s="2538"/>
      <c r="UGJ17" s="2538"/>
      <c r="UGK17" s="2538"/>
      <c r="UGL17" s="2538"/>
      <c r="UGM17" s="2538"/>
      <c r="UGN17" s="2538"/>
      <c r="UGO17" s="2538"/>
      <c r="UGP17" s="2538"/>
      <c r="UGQ17" s="2538"/>
      <c r="UGR17" s="2538"/>
      <c r="UGS17" s="2538"/>
      <c r="UGT17" s="2538"/>
      <c r="UGU17" s="2538"/>
      <c r="UGV17" s="2538"/>
      <c r="UGW17" s="2538"/>
      <c r="UGX17" s="2538"/>
      <c r="UGY17" s="2538"/>
      <c r="UGZ17" s="2538"/>
      <c r="UHA17" s="2538"/>
      <c r="UHB17" s="2538"/>
      <c r="UHC17" s="2538"/>
      <c r="UHD17" s="2538"/>
      <c r="UHE17" s="2538"/>
      <c r="UHF17" s="2538"/>
      <c r="UHG17" s="2538"/>
      <c r="UHH17" s="2538"/>
      <c r="UHI17" s="2538"/>
      <c r="UHJ17" s="2538"/>
      <c r="UHK17" s="2538"/>
      <c r="UHL17" s="2538"/>
      <c r="UHM17" s="2538"/>
      <c r="UHN17" s="2538"/>
      <c r="UHO17" s="2538"/>
      <c r="UHP17" s="2538"/>
      <c r="UHQ17" s="2538"/>
      <c r="UHR17" s="2538"/>
      <c r="UHS17" s="2538"/>
      <c r="UHT17" s="2538"/>
      <c r="UHU17" s="2538"/>
      <c r="UHV17" s="2538"/>
      <c r="UHW17" s="2538"/>
      <c r="UHX17" s="2538"/>
      <c r="UHY17" s="2538"/>
      <c r="UHZ17" s="2538"/>
      <c r="UIA17" s="2538"/>
      <c r="UIB17" s="2538"/>
      <c r="UIC17" s="2538"/>
      <c r="UID17" s="2538"/>
      <c r="UIE17" s="2538"/>
      <c r="UIF17" s="2538"/>
      <c r="UIG17" s="2538"/>
      <c r="UIH17" s="2538"/>
      <c r="UII17" s="2538"/>
      <c r="UIJ17" s="2538"/>
      <c r="UIK17" s="2538"/>
      <c r="UIL17" s="2538"/>
      <c r="UIM17" s="2538"/>
      <c r="UIN17" s="2538"/>
      <c r="UIO17" s="2538"/>
      <c r="UIP17" s="2538"/>
      <c r="UIQ17" s="2538"/>
      <c r="UIR17" s="2538"/>
      <c r="UIS17" s="2538"/>
      <c r="UIT17" s="2538"/>
      <c r="UIU17" s="2538"/>
      <c r="UIV17" s="2538"/>
      <c r="UIW17" s="2538"/>
      <c r="UIX17" s="2538"/>
      <c r="UIY17" s="2538"/>
      <c r="UIZ17" s="2538"/>
      <c r="UJA17" s="2538"/>
      <c r="UJB17" s="2538"/>
      <c r="UJC17" s="2538"/>
      <c r="UJD17" s="2538"/>
      <c r="UJE17" s="2538"/>
      <c r="UJF17" s="2538"/>
      <c r="UJG17" s="2538"/>
      <c r="UJH17" s="2538"/>
      <c r="UJI17" s="2538"/>
      <c r="UJJ17" s="2538"/>
      <c r="UJK17" s="2538"/>
      <c r="UJL17" s="2538"/>
      <c r="UJM17" s="2538"/>
      <c r="UJN17" s="2538"/>
      <c r="UJO17" s="2538"/>
      <c r="UJP17" s="2538"/>
      <c r="UJQ17" s="2538"/>
      <c r="UJR17" s="2538"/>
      <c r="UJS17" s="2538"/>
      <c r="UJT17" s="2538"/>
      <c r="UJU17" s="2538"/>
      <c r="UJV17" s="2538"/>
      <c r="UJW17" s="2538"/>
      <c r="UJX17" s="2538"/>
      <c r="UJY17" s="2538"/>
      <c r="UJZ17" s="2538"/>
      <c r="UKA17" s="2538"/>
      <c r="UKB17" s="2538"/>
      <c r="UKC17" s="2538"/>
      <c r="UKD17" s="2538"/>
      <c r="UKE17" s="2538"/>
      <c r="UKF17" s="2538"/>
      <c r="UKG17" s="2538"/>
      <c r="UKH17" s="2538"/>
      <c r="UKI17" s="2538"/>
      <c r="UKJ17" s="2538"/>
      <c r="UKK17" s="2538"/>
      <c r="UKL17" s="2538"/>
      <c r="UKM17" s="2538"/>
      <c r="UKN17" s="2538"/>
      <c r="UKO17" s="2538"/>
      <c r="UKP17" s="2538"/>
      <c r="UKQ17" s="2538"/>
      <c r="UKR17" s="2538"/>
      <c r="UKS17" s="2538"/>
      <c r="UKT17" s="2538"/>
      <c r="UKU17" s="2538"/>
      <c r="UKV17" s="2538"/>
      <c r="UKW17" s="2538"/>
      <c r="UKX17" s="2538"/>
      <c r="UKY17" s="2538"/>
      <c r="UKZ17" s="2538"/>
      <c r="ULA17" s="2538"/>
      <c r="ULB17" s="2538"/>
      <c r="ULC17" s="2538"/>
      <c r="ULD17" s="2538"/>
      <c r="ULE17" s="2538"/>
      <c r="ULF17" s="2538"/>
      <c r="ULG17" s="2538"/>
      <c r="ULH17" s="2538"/>
      <c r="ULI17" s="2538"/>
      <c r="ULJ17" s="2538"/>
      <c r="ULK17" s="2538"/>
      <c r="ULL17" s="2538"/>
      <c r="ULM17" s="2538"/>
      <c r="ULN17" s="2538"/>
      <c r="ULO17" s="2538"/>
      <c r="ULP17" s="2538"/>
      <c r="ULQ17" s="2538"/>
      <c r="ULR17" s="2538"/>
      <c r="ULS17" s="2538"/>
      <c r="ULT17" s="2538"/>
      <c r="ULU17" s="2538"/>
      <c r="ULV17" s="2538"/>
      <c r="ULW17" s="2538"/>
      <c r="ULX17" s="2538"/>
      <c r="ULY17" s="2538"/>
      <c r="ULZ17" s="2538"/>
      <c r="UMA17" s="2538"/>
      <c r="UMB17" s="2538"/>
      <c r="UMC17" s="2538"/>
      <c r="UMD17" s="2538"/>
      <c r="UME17" s="2538"/>
      <c r="UMF17" s="2538"/>
      <c r="UMG17" s="2538"/>
      <c r="UMH17" s="2538"/>
      <c r="UMI17" s="2538"/>
      <c r="UMJ17" s="2538"/>
      <c r="UMK17" s="2538"/>
      <c r="UML17" s="2538"/>
      <c r="UMM17" s="2538"/>
      <c r="UMN17" s="2538"/>
      <c r="UMO17" s="2538"/>
      <c r="UMP17" s="2538"/>
      <c r="UMQ17" s="2538"/>
      <c r="UMR17" s="2538"/>
      <c r="UMS17" s="2538"/>
      <c r="UMT17" s="2538"/>
      <c r="UMU17" s="2538"/>
      <c r="UMV17" s="2538"/>
      <c r="UMW17" s="2538"/>
      <c r="UMX17" s="2538"/>
      <c r="UMY17" s="2538"/>
      <c r="UMZ17" s="2538"/>
      <c r="UNA17" s="2538"/>
      <c r="UNB17" s="2538"/>
      <c r="UNC17" s="2538"/>
      <c r="UND17" s="2538"/>
      <c r="UNE17" s="2538"/>
      <c r="UNF17" s="2538"/>
      <c r="UNG17" s="2538"/>
      <c r="UNH17" s="2538"/>
      <c r="UNI17" s="2538"/>
      <c r="UNJ17" s="2538"/>
      <c r="UNK17" s="2538"/>
      <c r="UNL17" s="2538"/>
      <c r="UNM17" s="2538"/>
      <c r="UNN17" s="2538"/>
      <c r="UNO17" s="2538"/>
      <c r="UNP17" s="2538"/>
      <c r="UNQ17" s="2538"/>
      <c r="UNR17" s="2538"/>
      <c r="UNS17" s="2538"/>
      <c r="UNT17" s="2538"/>
      <c r="UNU17" s="2538"/>
      <c r="UNV17" s="2538"/>
      <c r="UNW17" s="2538"/>
      <c r="UNX17" s="2538"/>
      <c r="UNY17" s="2538"/>
      <c r="UNZ17" s="2538"/>
      <c r="UOA17" s="2538"/>
      <c r="UOB17" s="2538"/>
      <c r="UOC17" s="2538"/>
      <c r="UOD17" s="2538"/>
      <c r="UOE17" s="2538"/>
      <c r="UOF17" s="2538"/>
      <c r="UOG17" s="2538"/>
      <c r="UOH17" s="2538"/>
      <c r="UOI17" s="2538"/>
      <c r="UOJ17" s="2538"/>
      <c r="UOK17" s="2538"/>
      <c r="UOL17" s="2538"/>
      <c r="UOM17" s="2538"/>
      <c r="UON17" s="2538"/>
      <c r="UOO17" s="2538"/>
      <c r="UOP17" s="2538"/>
      <c r="UOQ17" s="2538"/>
      <c r="UOR17" s="2538"/>
      <c r="UOS17" s="2538"/>
      <c r="UOT17" s="2538"/>
      <c r="UOU17" s="2538"/>
      <c r="UOV17" s="2538"/>
      <c r="UOW17" s="2538"/>
      <c r="UOX17" s="2538"/>
      <c r="UOY17" s="2538"/>
      <c r="UOZ17" s="2538"/>
      <c r="UPA17" s="2538"/>
      <c r="UPB17" s="2538"/>
      <c r="UPC17" s="2538"/>
      <c r="UPD17" s="2538"/>
      <c r="UPE17" s="2538"/>
      <c r="UPF17" s="2538"/>
      <c r="UPG17" s="2538"/>
      <c r="UPH17" s="2538"/>
      <c r="UPI17" s="2538"/>
      <c r="UPJ17" s="2538"/>
      <c r="UPK17" s="2538"/>
      <c r="UPL17" s="2538"/>
      <c r="UPM17" s="2538"/>
      <c r="UPN17" s="2538"/>
      <c r="UPO17" s="2538"/>
      <c r="UPP17" s="2538"/>
      <c r="UPQ17" s="2538"/>
      <c r="UPR17" s="2538"/>
      <c r="UPS17" s="2538"/>
      <c r="UPT17" s="2538"/>
      <c r="UPU17" s="2538"/>
      <c r="UPV17" s="2538"/>
      <c r="UPW17" s="2538"/>
      <c r="UPX17" s="2538"/>
      <c r="UPY17" s="2538"/>
      <c r="UPZ17" s="2538"/>
      <c r="UQA17" s="2538"/>
      <c r="UQB17" s="2538"/>
      <c r="UQC17" s="2538"/>
      <c r="UQD17" s="2538"/>
      <c r="UQE17" s="2538"/>
      <c r="UQF17" s="2538"/>
      <c r="UQG17" s="2538"/>
      <c r="UQH17" s="2538"/>
      <c r="UQI17" s="2538"/>
      <c r="UQJ17" s="2538"/>
      <c r="UQK17" s="2538"/>
      <c r="UQL17" s="2538"/>
      <c r="UQM17" s="2538"/>
      <c r="UQN17" s="2538"/>
      <c r="UQO17" s="2538"/>
      <c r="UQP17" s="2538"/>
      <c r="UQQ17" s="2538"/>
      <c r="UQR17" s="2538"/>
      <c r="UQS17" s="2538"/>
      <c r="UQT17" s="2538"/>
      <c r="UQU17" s="2538"/>
      <c r="UQV17" s="2538"/>
      <c r="UQW17" s="2538"/>
      <c r="UQX17" s="2538"/>
      <c r="UQY17" s="2538"/>
      <c r="UQZ17" s="2538"/>
      <c r="URA17" s="2538"/>
      <c r="URB17" s="2538"/>
      <c r="URC17" s="2538"/>
      <c r="URD17" s="2538"/>
      <c r="URE17" s="2538"/>
      <c r="URF17" s="2538"/>
      <c r="URG17" s="2538"/>
      <c r="URH17" s="2538"/>
      <c r="URI17" s="2538"/>
      <c r="URJ17" s="2538"/>
      <c r="URK17" s="2538"/>
      <c r="URL17" s="2538"/>
      <c r="URM17" s="2538"/>
      <c r="URN17" s="2538"/>
      <c r="URO17" s="2538"/>
      <c r="URP17" s="2538"/>
      <c r="URQ17" s="2538"/>
      <c r="URR17" s="2538"/>
      <c r="URS17" s="2538"/>
      <c r="URT17" s="2538"/>
      <c r="URU17" s="2538"/>
      <c r="URV17" s="2538"/>
      <c r="URW17" s="2538"/>
      <c r="URX17" s="2538"/>
      <c r="URY17" s="2538"/>
      <c r="URZ17" s="2538"/>
      <c r="USA17" s="2538"/>
      <c r="USB17" s="2538"/>
      <c r="USC17" s="2538"/>
      <c r="USD17" s="2538"/>
      <c r="USE17" s="2538"/>
      <c r="USF17" s="2538"/>
      <c r="USG17" s="2538"/>
      <c r="USH17" s="2538"/>
      <c r="USI17" s="2538"/>
      <c r="USJ17" s="2538"/>
      <c r="USK17" s="2538"/>
      <c r="USL17" s="2538"/>
      <c r="USM17" s="2538"/>
      <c r="USN17" s="2538"/>
      <c r="USO17" s="2538"/>
      <c r="USP17" s="2538"/>
      <c r="USQ17" s="2538"/>
      <c r="USR17" s="2538"/>
      <c r="USS17" s="2538"/>
      <c r="UST17" s="2538"/>
      <c r="USU17" s="2538"/>
      <c r="USV17" s="2538"/>
      <c r="USW17" s="2538"/>
      <c r="USX17" s="2538"/>
      <c r="USY17" s="2538"/>
      <c r="USZ17" s="2538"/>
      <c r="UTA17" s="2538"/>
      <c r="UTB17" s="2538"/>
      <c r="UTC17" s="2538"/>
      <c r="UTD17" s="2538"/>
      <c r="UTE17" s="2538"/>
      <c r="UTF17" s="2538"/>
      <c r="UTG17" s="2538"/>
      <c r="UTH17" s="2538"/>
      <c r="UTI17" s="2538"/>
      <c r="UTJ17" s="2538"/>
      <c r="UTK17" s="2538"/>
      <c r="UTL17" s="2538"/>
      <c r="UTM17" s="2538"/>
      <c r="UTN17" s="2538"/>
      <c r="UTO17" s="2538"/>
      <c r="UTP17" s="2538"/>
      <c r="UTQ17" s="2538"/>
      <c r="UTR17" s="2538"/>
      <c r="UTS17" s="2538"/>
      <c r="UTT17" s="2538"/>
      <c r="UTU17" s="2538"/>
      <c r="UTV17" s="2538"/>
      <c r="UTW17" s="2538"/>
      <c r="UTX17" s="2538"/>
      <c r="UTY17" s="2538"/>
      <c r="UTZ17" s="2538"/>
      <c r="UUA17" s="2538"/>
      <c r="UUB17" s="2538"/>
      <c r="UUC17" s="2538"/>
      <c r="UUD17" s="2538"/>
      <c r="UUE17" s="2538"/>
      <c r="UUF17" s="2538"/>
      <c r="UUG17" s="2538"/>
      <c r="UUH17" s="2538"/>
      <c r="UUI17" s="2538"/>
      <c r="UUJ17" s="2538"/>
      <c r="UUK17" s="2538"/>
      <c r="UUL17" s="2538"/>
      <c r="UUM17" s="2538"/>
      <c r="UUN17" s="2538"/>
      <c r="UUO17" s="2538"/>
      <c r="UUP17" s="2538"/>
      <c r="UUQ17" s="2538"/>
      <c r="UUR17" s="2538"/>
      <c r="UUS17" s="2538"/>
      <c r="UUT17" s="2538"/>
      <c r="UUU17" s="2538"/>
      <c r="UUV17" s="2538"/>
      <c r="UUW17" s="2538"/>
      <c r="UUX17" s="2538"/>
      <c r="UUY17" s="2538"/>
      <c r="UUZ17" s="2538"/>
      <c r="UVA17" s="2538"/>
      <c r="UVB17" s="2538"/>
      <c r="UVC17" s="2538"/>
      <c r="UVD17" s="2538"/>
      <c r="UVE17" s="2538"/>
      <c r="UVF17" s="2538"/>
      <c r="UVG17" s="2538"/>
      <c r="UVH17" s="2538"/>
      <c r="UVI17" s="2538"/>
      <c r="UVJ17" s="2538"/>
      <c r="UVK17" s="2538"/>
      <c r="UVL17" s="2538"/>
      <c r="UVM17" s="2538"/>
      <c r="UVN17" s="2538"/>
      <c r="UVO17" s="2538"/>
      <c r="UVP17" s="2538"/>
      <c r="UVQ17" s="2538"/>
      <c r="UVR17" s="2538"/>
      <c r="UVS17" s="2538"/>
      <c r="UVT17" s="2538"/>
      <c r="UVU17" s="2538"/>
      <c r="UVV17" s="2538"/>
      <c r="UVW17" s="2538"/>
      <c r="UVX17" s="2538"/>
      <c r="UVY17" s="2538"/>
      <c r="UVZ17" s="2538"/>
      <c r="UWA17" s="2538"/>
      <c r="UWB17" s="2538"/>
      <c r="UWC17" s="2538"/>
      <c r="UWD17" s="2538"/>
      <c r="UWE17" s="2538"/>
      <c r="UWF17" s="2538"/>
      <c r="UWG17" s="2538"/>
      <c r="UWH17" s="2538"/>
      <c r="UWI17" s="2538"/>
      <c r="UWJ17" s="2538"/>
      <c r="UWK17" s="2538"/>
      <c r="UWL17" s="2538"/>
      <c r="UWM17" s="2538"/>
      <c r="UWN17" s="2538"/>
      <c r="UWO17" s="2538"/>
      <c r="UWP17" s="2538"/>
      <c r="UWQ17" s="2538"/>
      <c r="UWR17" s="2538"/>
      <c r="UWS17" s="2538"/>
      <c r="UWT17" s="2538"/>
      <c r="UWU17" s="2538"/>
      <c r="UWV17" s="2538"/>
      <c r="UWW17" s="2538"/>
      <c r="UWX17" s="2538"/>
      <c r="UWY17" s="2538"/>
      <c r="UWZ17" s="2538"/>
      <c r="UXA17" s="2538"/>
      <c r="UXB17" s="2538"/>
      <c r="UXC17" s="2538"/>
      <c r="UXD17" s="2538"/>
      <c r="UXE17" s="2538"/>
      <c r="UXF17" s="2538"/>
      <c r="UXG17" s="2538"/>
      <c r="UXH17" s="2538"/>
      <c r="UXI17" s="2538"/>
      <c r="UXJ17" s="2538"/>
      <c r="UXK17" s="2538"/>
      <c r="UXL17" s="2538"/>
      <c r="UXM17" s="2538"/>
      <c r="UXN17" s="2538"/>
      <c r="UXO17" s="2538"/>
      <c r="UXP17" s="2538"/>
      <c r="UXQ17" s="2538"/>
      <c r="UXR17" s="2538"/>
      <c r="UXS17" s="2538"/>
      <c r="UXT17" s="2538"/>
      <c r="UXU17" s="2538"/>
      <c r="UXV17" s="2538"/>
      <c r="UXW17" s="2538"/>
      <c r="UXX17" s="2538"/>
      <c r="UXY17" s="2538"/>
      <c r="UXZ17" s="2538"/>
      <c r="UYA17" s="2538"/>
      <c r="UYB17" s="2538"/>
      <c r="UYC17" s="2538"/>
      <c r="UYD17" s="2538"/>
      <c r="UYE17" s="2538"/>
      <c r="UYF17" s="2538"/>
      <c r="UYG17" s="2538"/>
      <c r="UYH17" s="2538"/>
      <c r="UYI17" s="2538"/>
      <c r="UYJ17" s="2538"/>
      <c r="UYK17" s="2538"/>
      <c r="UYL17" s="2538"/>
      <c r="UYM17" s="2538"/>
      <c r="UYN17" s="2538"/>
      <c r="UYO17" s="2538"/>
      <c r="UYP17" s="2538"/>
      <c r="UYQ17" s="2538"/>
      <c r="UYR17" s="2538"/>
      <c r="UYS17" s="2538"/>
      <c r="UYT17" s="2538"/>
      <c r="UYU17" s="2538"/>
      <c r="UYV17" s="2538"/>
      <c r="UYW17" s="2538"/>
      <c r="UYX17" s="2538"/>
      <c r="UYY17" s="2538"/>
      <c r="UYZ17" s="2538"/>
      <c r="UZA17" s="2538"/>
      <c r="UZB17" s="2538"/>
      <c r="UZC17" s="2538"/>
      <c r="UZD17" s="2538"/>
      <c r="UZE17" s="2538"/>
      <c r="UZF17" s="2538"/>
      <c r="UZG17" s="2538"/>
      <c r="UZH17" s="2538"/>
      <c r="UZI17" s="2538"/>
      <c r="UZJ17" s="2538"/>
      <c r="UZK17" s="2538"/>
      <c r="UZL17" s="2538"/>
      <c r="UZM17" s="2538"/>
      <c r="UZN17" s="2538"/>
      <c r="UZO17" s="2538"/>
      <c r="UZP17" s="2538"/>
      <c r="UZQ17" s="2538"/>
      <c r="UZR17" s="2538"/>
      <c r="UZS17" s="2538"/>
      <c r="UZT17" s="2538"/>
      <c r="UZU17" s="2538"/>
      <c r="UZV17" s="2538"/>
      <c r="UZW17" s="2538"/>
      <c r="UZX17" s="2538"/>
      <c r="UZY17" s="2538"/>
      <c r="UZZ17" s="2538"/>
      <c r="VAA17" s="2538"/>
      <c r="VAB17" s="2538"/>
      <c r="VAC17" s="2538"/>
      <c r="VAD17" s="2538"/>
      <c r="VAE17" s="2538"/>
      <c r="VAF17" s="2538"/>
      <c r="VAG17" s="2538"/>
      <c r="VAH17" s="2538"/>
      <c r="VAI17" s="2538"/>
      <c r="VAJ17" s="2538"/>
      <c r="VAK17" s="2538"/>
      <c r="VAL17" s="2538"/>
      <c r="VAM17" s="2538"/>
      <c r="VAN17" s="2538"/>
      <c r="VAO17" s="2538"/>
      <c r="VAP17" s="2538"/>
      <c r="VAQ17" s="2538"/>
      <c r="VAR17" s="2538"/>
      <c r="VAS17" s="2538"/>
      <c r="VAT17" s="2538"/>
      <c r="VAU17" s="2538"/>
      <c r="VAV17" s="2538"/>
      <c r="VAW17" s="2538"/>
      <c r="VAX17" s="2538"/>
      <c r="VAY17" s="2538"/>
      <c r="VAZ17" s="2538"/>
      <c r="VBA17" s="2538"/>
      <c r="VBB17" s="2538"/>
      <c r="VBC17" s="2538"/>
      <c r="VBD17" s="2538"/>
      <c r="VBE17" s="2538"/>
      <c r="VBF17" s="2538"/>
      <c r="VBG17" s="2538"/>
      <c r="VBH17" s="2538"/>
      <c r="VBI17" s="2538"/>
      <c r="VBJ17" s="2538"/>
      <c r="VBK17" s="2538"/>
      <c r="VBL17" s="2538"/>
      <c r="VBM17" s="2538"/>
      <c r="VBN17" s="2538"/>
      <c r="VBO17" s="2538"/>
      <c r="VBP17" s="2538"/>
      <c r="VBQ17" s="2538"/>
      <c r="VBR17" s="2538"/>
      <c r="VBS17" s="2538"/>
      <c r="VBT17" s="2538"/>
      <c r="VBU17" s="2538"/>
      <c r="VBV17" s="2538"/>
      <c r="VBW17" s="2538"/>
      <c r="VBX17" s="2538"/>
      <c r="VBY17" s="2538"/>
      <c r="VBZ17" s="2538"/>
      <c r="VCA17" s="2538"/>
      <c r="VCB17" s="2538"/>
      <c r="VCC17" s="2538"/>
      <c r="VCD17" s="2538"/>
      <c r="VCE17" s="2538"/>
      <c r="VCF17" s="2538"/>
      <c r="VCG17" s="2538"/>
      <c r="VCH17" s="2538"/>
      <c r="VCI17" s="2538"/>
      <c r="VCJ17" s="2538"/>
      <c r="VCK17" s="2538"/>
      <c r="VCL17" s="2538"/>
      <c r="VCM17" s="2538"/>
      <c r="VCN17" s="2538"/>
      <c r="VCO17" s="2538"/>
      <c r="VCP17" s="2538"/>
      <c r="VCQ17" s="2538"/>
      <c r="VCR17" s="2538"/>
      <c r="VCS17" s="2538"/>
      <c r="VCT17" s="2538"/>
      <c r="VCU17" s="2538"/>
      <c r="VCV17" s="2538"/>
      <c r="VCW17" s="2538"/>
      <c r="VCX17" s="2538"/>
      <c r="VCY17" s="2538"/>
      <c r="VCZ17" s="2538"/>
      <c r="VDA17" s="2538"/>
      <c r="VDB17" s="2538"/>
      <c r="VDC17" s="2538"/>
      <c r="VDD17" s="2538"/>
      <c r="VDE17" s="2538"/>
      <c r="VDF17" s="2538"/>
      <c r="VDG17" s="2538"/>
      <c r="VDH17" s="2538"/>
      <c r="VDI17" s="2538"/>
      <c r="VDJ17" s="2538"/>
      <c r="VDK17" s="2538"/>
      <c r="VDL17" s="2538"/>
      <c r="VDM17" s="2538"/>
      <c r="VDN17" s="2538"/>
      <c r="VDO17" s="2538"/>
      <c r="VDP17" s="2538"/>
      <c r="VDQ17" s="2538"/>
      <c r="VDR17" s="2538"/>
      <c r="VDS17" s="2538"/>
      <c r="VDT17" s="2538"/>
      <c r="VDU17" s="2538"/>
      <c r="VDV17" s="2538"/>
      <c r="VDW17" s="2538"/>
      <c r="VDX17" s="2538"/>
      <c r="VDY17" s="2538"/>
      <c r="VDZ17" s="2538"/>
      <c r="VEA17" s="2538"/>
      <c r="VEB17" s="2538"/>
      <c r="VEC17" s="2538"/>
      <c r="VED17" s="2538"/>
      <c r="VEE17" s="2538"/>
      <c r="VEF17" s="2538"/>
      <c r="VEG17" s="2538"/>
      <c r="VEH17" s="2538"/>
      <c r="VEI17" s="2538"/>
      <c r="VEJ17" s="2538"/>
      <c r="VEK17" s="2538"/>
      <c r="VEL17" s="2538"/>
      <c r="VEM17" s="2538"/>
      <c r="VEN17" s="2538"/>
      <c r="VEO17" s="2538"/>
      <c r="VEP17" s="2538"/>
      <c r="VEQ17" s="2538"/>
      <c r="VER17" s="2538"/>
      <c r="VES17" s="2538"/>
      <c r="VET17" s="2538"/>
      <c r="VEU17" s="2538"/>
      <c r="VEV17" s="2538"/>
      <c r="VEW17" s="2538"/>
      <c r="VEX17" s="2538"/>
      <c r="VEY17" s="2538"/>
      <c r="VEZ17" s="2538"/>
      <c r="VFA17" s="2538"/>
      <c r="VFB17" s="2538"/>
      <c r="VFC17" s="2538"/>
      <c r="VFD17" s="2538"/>
      <c r="VFE17" s="2538"/>
      <c r="VFF17" s="2538"/>
      <c r="VFG17" s="2538"/>
      <c r="VFH17" s="2538"/>
      <c r="VFI17" s="2538"/>
      <c r="VFJ17" s="2538"/>
      <c r="VFK17" s="2538"/>
      <c r="VFL17" s="2538"/>
      <c r="VFM17" s="2538"/>
      <c r="VFN17" s="2538"/>
      <c r="VFO17" s="2538"/>
      <c r="VFP17" s="2538"/>
      <c r="VFQ17" s="2538"/>
      <c r="VFR17" s="2538"/>
      <c r="VFS17" s="2538"/>
      <c r="VFT17" s="2538"/>
      <c r="VFU17" s="2538"/>
      <c r="VFV17" s="2538"/>
      <c r="VFW17" s="2538"/>
      <c r="VFX17" s="2538"/>
      <c r="VFY17" s="2538"/>
      <c r="VFZ17" s="2538"/>
      <c r="VGA17" s="2538"/>
      <c r="VGB17" s="2538"/>
      <c r="VGC17" s="2538"/>
      <c r="VGD17" s="2538"/>
      <c r="VGE17" s="2538"/>
      <c r="VGF17" s="2538"/>
      <c r="VGG17" s="2538"/>
      <c r="VGH17" s="2538"/>
      <c r="VGI17" s="2538"/>
      <c r="VGJ17" s="2538"/>
      <c r="VGK17" s="2538"/>
      <c r="VGL17" s="2538"/>
      <c r="VGM17" s="2538"/>
      <c r="VGN17" s="2538"/>
      <c r="VGO17" s="2538"/>
      <c r="VGP17" s="2538"/>
      <c r="VGQ17" s="2538"/>
      <c r="VGR17" s="2538"/>
      <c r="VGS17" s="2538"/>
      <c r="VGT17" s="2538"/>
      <c r="VGU17" s="2538"/>
      <c r="VGV17" s="2538"/>
      <c r="VGW17" s="2538"/>
      <c r="VGX17" s="2538"/>
      <c r="VGY17" s="2538"/>
      <c r="VGZ17" s="2538"/>
      <c r="VHA17" s="2538"/>
      <c r="VHB17" s="2538"/>
      <c r="VHC17" s="2538"/>
      <c r="VHD17" s="2538"/>
      <c r="VHE17" s="2538"/>
      <c r="VHF17" s="2538"/>
      <c r="VHG17" s="2538"/>
      <c r="VHH17" s="2538"/>
      <c r="VHI17" s="2538"/>
      <c r="VHJ17" s="2538"/>
      <c r="VHK17" s="2538"/>
      <c r="VHL17" s="2538"/>
      <c r="VHM17" s="2538"/>
      <c r="VHN17" s="2538"/>
      <c r="VHO17" s="2538"/>
      <c r="VHP17" s="2538"/>
      <c r="VHQ17" s="2538"/>
      <c r="VHR17" s="2538"/>
      <c r="VHS17" s="2538"/>
      <c r="VHT17" s="2538"/>
      <c r="VHU17" s="2538"/>
      <c r="VHV17" s="2538"/>
      <c r="VHW17" s="2538"/>
      <c r="VHX17" s="2538"/>
      <c r="VHY17" s="2538"/>
      <c r="VHZ17" s="2538"/>
      <c r="VIA17" s="2538"/>
      <c r="VIB17" s="2538"/>
      <c r="VIC17" s="2538"/>
      <c r="VID17" s="2538"/>
      <c r="VIE17" s="2538"/>
      <c r="VIF17" s="2538"/>
      <c r="VIG17" s="2538"/>
      <c r="VIH17" s="2538"/>
      <c r="VII17" s="2538"/>
      <c r="VIJ17" s="2538"/>
      <c r="VIK17" s="2538"/>
      <c r="VIL17" s="2538"/>
      <c r="VIM17" s="2538"/>
      <c r="VIN17" s="2538"/>
      <c r="VIO17" s="2538"/>
      <c r="VIP17" s="2538"/>
      <c r="VIQ17" s="2538"/>
      <c r="VIR17" s="2538"/>
      <c r="VIS17" s="2538"/>
      <c r="VIT17" s="2538"/>
      <c r="VIU17" s="2538"/>
      <c r="VIV17" s="2538"/>
      <c r="VIW17" s="2538"/>
      <c r="VIX17" s="2538"/>
      <c r="VIY17" s="2538"/>
      <c r="VIZ17" s="2538"/>
      <c r="VJA17" s="2538"/>
      <c r="VJB17" s="2538"/>
      <c r="VJC17" s="2538"/>
      <c r="VJD17" s="2538"/>
      <c r="VJE17" s="2538"/>
      <c r="VJF17" s="2538"/>
      <c r="VJG17" s="2538"/>
      <c r="VJH17" s="2538"/>
      <c r="VJI17" s="2538"/>
      <c r="VJJ17" s="2538"/>
      <c r="VJK17" s="2538"/>
      <c r="VJL17" s="2538"/>
      <c r="VJM17" s="2538"/>
      <c r="VJN17" s="2538"/>
      <c r="VJO17" s="2538"/>
      <c r="VJP17" s="2538"/>
      <c r="VJQ17" s="2538"/>
      <c r="VJR17" s="2538"/>
      <c r="VJS17" s="2538"/>
      <c r="VJT17" s="2538"/>
      <c r="VJU17" s="2538"/>
      <c r="VJV17" s="2538"/>
      <c r="VJW17" s="2538"/>
      <c r="VJX17" s="2538"/>
      <c r="VJY17" s="2538"/>
      <c r="VJZ17" s="2538"/>
      <c r="VKA17" s="2538"/>
      <c r="VKB17" s="2538"/>
      <c r="VKC17" s="2538"/>
      <c r="VKD17" s="2538"/>
      <c r="VKE17" s="2538"/>
      <c r="VKF17" s="2538"/>
      <c r="VKG17" s="2538"/>
      <c r="VKH17" s="2538"/>
      <c r="VKI17" s="2538"/>
      <c r="VKJ17" s="2538"/>
      <c r="VKK17" s="2538"/>
      <c r="VKL17" s="2538"/>
      <c r="VKM17" s="2538"/>
      <c r="VKN17" s="2538"/>
      <c r="VKO17" s="2538"/>
      <c r="VKP17" s="2538"/>
      <c r="VKQ17" s="2538"/>
      <c r="VKR17" s="2538"/>
      <c r="VKS17" s="2538"/>
      <c r="VKT17" s="2538"/>
      <c r="VKU17" s="2538"/>
      <c r="VKV17" s="2538"/>
      <c r="VKW17" s="2538"/>
      <c r="VKX17" s="2538"/>
      <c r="VKY17" s="2538"/>
      <c r="VKZ17" s="2538"/>
      <c r="VLA17" s="2538"/>
      <c r="VLB17" s="2538"/>
      <c r="VLC17" s="2538"/>
      <c r="VLD17" s="2538"/>
      <c r="VLE17" s="2538"/>
      <c r="VLF17" s="2538"/>
      <c r="VLG17" s="2538"/>
      <c r="VLH17" s="2538"/>
      <c r="VLI17" s="2538"/>
      <c r="VLJ17" s="2538"/>
      <c r="VLK17" s="2538"/>
      <c r="VLL17" s="2538"/>
      <c r="VLM17" s="2538"/>
      <c r="VLN17" s="2538"/>
      <c r="VLO17" s="2538"/>
      <c r="VLP17" s="2538"/>
      <c r="VLQ17" s="2538"/>
      <c r="VLR17" s="2538"/>
      <c r="VLS17" s="2538"/>
      <c r="VLT17" s="2538"/>
      <c r="VLU17" s="2538"/>
      <c r="VLV17" s="2538"/>
      <c r="VLW17" s="2538"/>
      <c r="VLX17" s="2538"/>
      <c r="VLY17" s="2538"/>
      <c r="VLZ17" s="2538"/>
      <c r="VMA17" s="2538"/>
      <c r="VMB17" s="2538"/>
      <c r="VMC17" s="2538"/>
      <c r="VMD17" s="2538"/>
      <c r="VME17" s="2538"/>
      <c r="VMF17" s="2538"/>
      <c r="VMG17" s="2538"/>
      <c r="VMH17" s="2538"/>
      <c r="VMI17" s="2538"/>
      <c r="VMJ17" s="2538"/>
      <c r="VMK17" s="2538"/>
      <c r="VML17" s="2538"/>
      <c r="VMM17" s="2538"/>
      <c r="VMN17" s="2538"/>
      <c r="VMO17" s="2538"/>
      <c r="VMP17" s="2538"/>
      <c r="VMQ17" s="2538"/>
      <c r="VMR17" s="2538"/>
      <c r="VMS17" s="2538"/>
      <c r="VMT17" s="2538"/>
      <c r="VMU17" s="2538"/>
      <c r="VMV17" s="2538"/>
      <c r="VMW17" s="2538"/>
      <c r="VMX17" s="2538"/>
      <c r="VMY17" s="2538"/>
      <c r="VMZ17" s="2538"/>
      <c r="VNA17" s="2538"/>
      <c r="VNB17" s="2538"/>
      <c r="VNC17" s="2538"/>
      <c r="VND17" s="2538"/>
      <c r="VNE17" s="2538"/>
      <c r="VNF17" s="2538"/>
      <c r="VNG17" s="2538"/>
      <c r="VNH17" s="2538"/>
      <c r="VNI17" s="2538"/>
      <c r="VNJ17" s="2538"/>
      <c r="VNK17" s="2538"/>
      <c r="VNL17" s="2538"/>
      <c r="VNM17" s="2538"/>
      <c r="VNN17" s="2538"/>
      <c r="VNO17" s="2538"/>
      <c r="VNP17" s="2538"/>
      <c r="VNQ17" s="2538"/>
      <c r="VNR17" s="2538"/>
      <c r="VNS17" s="2538"/>
      <c r="VNT17" s="2538"/>
      <c r="VNU17" s="2538"/>
      <c r="VNV17" s="2538"/>
      <c r="VNW17" s="2538"/>
      <c r="VNX17" s="2538"/>
      <c r="VNY17" s="2538"/>
      <c r="VNZ17" s="2538"/>
      <c r="VOA17" s="2538"/>
      <c r="VOB17" s="2538"/>
      <c r="VOC17" s="2538"/>
      <c r="VOD17" s="2538"/>
      <c r="VOE17" s="2538"/>
      <c r="VOF17" s="2538"/>
      <c r="VOG17" s="2538"/>
      <c r="VOH17" s="2538"/>
      <c r="VOI17" s="2538"/>
      <c r="VOJ17" s="2538"/>
      <c r="VOK17" s="2538"/>
      <c r="VOL17" s="2538"/>
      <c r="VOM17" s="2538"/>
      <c r="VON17" s="2538"/>
      <c r="VOO17" s="2538"/>
      <c r="VOP17" s="2538"/>
      <c r="VOQ17" s="2538"/>
      <c r="VOR17" s="2538"/>
      <c r="VOS17" s="2538"/>
      <c r="VOT17" s="2538"/>
      <c r="VOU17" s="2538"/>
      <c r="VOV17" s="2538"/>
      <c r="VOW17" s="2538"/>
      <c r="VOX17" s="2538"/>
      <c r="VOY17" s="2538"/>
      <c r="VOZ17" s="2538"/>
      <c r="VPA17" s="2538"/>
      <c r="VPB17" s="2538"/>
      <c r="VPC17" s="2538"/>
      <c r="VPD17" s="2538"/>
      <c r="VPE17" s="2538"/>
      <c r="VPF17" s="2538"/>
      <c r="VPG17" s="2538"/>
      <c r="VPH17" s="2538"/>
      <c r="VPI17" s="2538"/>
      <c r="VPJ17" s="2538"/>
      <c r="VPK17" s="2538"/>
      <c r="VPL17" s="2538"/>
      <c r="VPM17" s="2538"/>
      <c r="VPN17" s="2538"/>
      <c r="VPO17" s="2538"/>
      <c r="VPP17" s="2538"/>
      <c r="VPQ17" s="2538"/>
      <c r="VPR17" s="2538"/>
      <c r="VPS17" s="2538"/>
      <c r="VPT17" s="2538"/>
      <c r="VPU17" s="2538"/>
      <c r="VPV17" s="2538"/>
      <c r="VPW17" s="2538"/>
      <c r="VPX17" s="2538"/>
      <c r="VPY17" s="2538"/>
      <c r="VPZ17" s="2538"/>
      <c r="VQA17" s="2538"/>
      <c r="VQB17" s="2538"/>
      <c r="VQC17" s="2538"/>
      <c r="VQD17" s="2538"/>
      <c r="VQE17" s="2538"/>
      <c r="VQF17" s="2538"/>
      <c r="VQG17" s="2538"/>
      <c r="VQH17" s="2538"/>
      <c r="VQI17" s="2538"/>
      <c r="VQJ17" s="2538"/>
      <c r="VQK17" s="2538"/>
      <c r="VQL17" s="2538"/>
      <c r="VQM17" s="2538"/>
      <c r="VQN17" s="2538"/>
      <c r="VQO17" s="2538"/>
      <c r="VQP17" s="2538"/>
      <c r="VQQ17" s="2538"/>
      <c r="VQR17" s="2538"/>
      <c r="VQS17" s="2538"/>
      <c r="VQT17" s="2538"/>
      <c r="VQU17" s="2538"/>
      <c r="VQV17" s="2538"/>
      <c r="VQW17" s="2538"/>
      <c r="VQX17" s="2538"/>
      <c r="VQY17" s="2538"/>
      <c r="VQZ17" s="2538"/>
      <c r="VRA17" s="2538"/>
      <c r="VRB17" s="2538"/>
      <c r="VRC17" s="2538"/>
      <c r="VRD17" s="2538"/>
      <c r="VRE17" s="2538"/>
      <c r="VRF17" s="2538"/>
      <c r="VRG17" s="2538"/>
      <c r="VRH17" s="2538"/>
      <c r="VRI17" s="2538"/>
      <c r="VRJ17" s="2538"/>
      <c r="VRK17" s="2538"/>
      <c r="VRL17" s="2538"/>
      <c r="VRM17" s="2538"/>
      <c r="VRN17" s="2538"/>
      <c r="VRO17" s="2538"/>
      <c r="VRP17" s="2538"/>
      <c r="VRQ17" s="2538"/>
      <c r="VRR17" s="2538"/>
      <c r="VRS17" s="2538"/>
      <c r="VRT17" s="2538"/>
      <c r="VRU17" s="2538"/>
      <c r="VRV17" s="2538"/>
      <c r="VRW17" s="2538"/>
      <c r="VRX17" s="2538"/>
      <c r="VRY17" s="2538"/>
      <c r="VRZ17" s="2538"/>
      <c r="VSA17" s="2538"/>
      <c r="VSB17" s="2538"/>
      <c r="VSC17" s="2538"/>
      <c r="VSD17" s="2538"/>
      <c r="VSE17" s="2538"/>
      <c r="VSF17" s="2538"/>
      <c r="VSG17" s="2538"/>
      <c r="VSH17" s="2538"/>
      <c r="VSI17" s="2538"/>
      <c r="VSJ17" s="2538"/>
      <c r="VSK17" s="2538"/>
      <c r="VSL17" s="2538"/>
      <c r="VSM17" s="2538"/>
      <c r="VSN17" s="2538"/>
      <c r="VSO17" s="2538"/>
      <c r="VSP17" s="2538"/>
      <c r="VSQ17" s="2538"/>
      <c r="VSR17" s="2538"/>
      <c r="VSS17" s="2538"/>
      <c r="VST17" s="2538"/>
      <c r="VSU17" s="2538"/>
      <c r="VSV17" s="2538"/>
      <c r="VSW17" s="2538"/>
      <c r="VSX17" s="2538"/>
      <c r="VSY17" s="2538"/>
      <c r="VSZ17" s="2538"/>
      <c r="VTA17" s="2538"/>
      <c r="VTB17" s="2538"/>
      <c r="VTC17" s="2538"/>
      <c r="VTD17" s="2538"/>
      <c r="VTE17" s="2538"/>
      <c r="VTF17" s="2538"/>
      <c r="VTG17" s="2538"/>
      <c r="VTH17" s="2538"/>
      <c r="VTI17" s="2538"/>
      <c r="VTJ17" s="2538"/>
      <c r="VTK17" s="2538"/>
      <c r="VTL17" s="2538"/>
      <c r="VTM17" s="2538"/>
      <c r="VTN17" s="2538"/>
      <c r="VTO17" s="2538"/>
      <c r="VTP17" s="2538"/>
      <c r="VTQ17" s="2538"/>
      <c r="VTR17" s="2538"/>
      <c r="VTS17" s="2538"/>
      <c r="VTT17" s="2538"/>
      <c r="VTU17" s="2538"/>
      <c r="VTV17" s="2538"/>
      <c r="VTW17" s="2538"/>
      <c r="VTX17" s="2538"/>
      <c r="VTY17" s="2538"/>
      <c r="VTZ17" s="2538"/>
      <c r="VUA17" s="2538"/>
      <c r="VUB17" s="2538"/>
      <c r="VUC17" s="2538"/>
      <c r="VUD17" s="2538"/>
      <c r="VUE17" s="2538"/>
      <c r="VUF17" s="2538"/>
      <c r="VUG17" s="2538"/>
      <c r="VUH17" s="2538"/>
      <c r="VUI17" s="2538"/>
      <c r="VUJ17" s="2538"/>
      <c r="VUK17" s="2538"/>
      <c r="VUL17" s="2538"/>
      <c r="VUM17" s="2538"/>
      <c r="VUN17" s="2538"/>
      <c r="VUO17" s="2538"/>
      <c r="VUP17" s="2538"/>
      <c r="VUQ17" s="2538"/>
      <c r="VUR17" s="2538"/>
      <c r="VUS17" s="2538"/>
      <c r="VUT17" s="2538"/>
      <c r="VUU17" s="2538"/>
      <c r="VUV17" s="2538"/>
      <c r="VUW17" s="2538"/>
      <c r="VUX17" s="2538"/>
      <c r="VUY17" s="2538"/>
      <c r="VUZ17" s="2538"/>
      <c r="VVA17" s="2538"/>
      <c r="VVB17" s="2538"/>
      <c r="VVC17" s="2538"/>
      <c r="VVD17" s="2538"/>
      <c r="VVE17" s="2538"/>
      <c r="VVF17" s="2538"/>
      <c r="VVG17" s="2538"/>
      <c r="VVH17" s="2538"/>
      <c r="VVI17" s="2538"/>
      <c r="VVJ17" s="2538"/>
      <c r="VVK17" s="2538"/>
      <c r="VVL17" s="2538"/>
      <c r="VVM17" s="2538"/>
      <c r="VVN17" s="2538"/>
      <c r="VVO17" s="2538"/>
      <c r="VVP17" s="2538"/>
      <c r="VVQ17" s="2538"/>
      <c r="VVR17" s="2538"/>
      <c r="VVS17" s="2538"/>
      <c r="VVT17" s="2538"/>
      <c r="VVU17" s="2538"/>
      <c r="VVV17" s="2538"/>
      <c r="VVW17" s="2538"/>
      <c r="VVX17" s="2538"/>
      <c r="VVY17" s="2538"/>
      <c r="VVZ17" s="2538"/>
      <c r="VWA17" s="2538"/>
      <c r="VWB17" s="2538"/>
      <c r="VWC17" s="2538"/>
      <c r="VWD17" s="2538"/>
      <c r="VWE17" s="2538"/>
      <c r="VWF17" s="2538"/>
      <c r="VWG17" s="2538"/>
      <c r="VWH17" s="2538"/>
      <c r="VWI17" s="2538"/>
      <c r="VWJ17" s="2538"/>
      <c r="VWK17" s="2538"/>
      <c r="VWL17" s="2538"/>
      <c r="VWM17" s="2538"/>
      <c r="VWN17" s="2538"/>
      <c r="VWO17" s="2538"/>
      <c r="VWP17" s="2538"/>
      <c r="VWQ17" s="2538"/>
      <c r="VWR17" s="2538"/>
      <c r="VWS17" s="2538"/>
      <c r="VWT17" s="2538"/>
      <c r="VWU17" s="2538"/>
      <c r="VWV17" s="2538"/>
      <c r="VWW17" s="2538"/>
      <c r="VWX17" s="2538"/>
      <c r="VWY17" s="2538"/>
      <c r="VWZ17" s="2538"/>
      <c r="VXA17" s="2538"/>
      <c r="VXB17" s="2538"/>
      <c r="VXC17" s="2538"/>
      <c r="VXD17" s="2538"/>
      <c r="VXE17" s="2538"/>
      <c r="VXF17" s="2538"/>
      <c r="VXG17" s="2538"/>
      <c r="VXH17" s="2538"/>
      <c r="VXI17" s="2538"/>
      <c r="VXJ17" s="2538"/>
      <c r="VXK17" s="2538"/>
      <c r="VXL17" s="2538"/>
      <c r="VXM17" s="2538"/>
      <c r="VXN17" s="2538"/>
      <c r="VXO17" s="2538"/>
      <c r="VXP17" s="2538"/>
      <c r="VXQ17" s="2538"/>
      <c r="VXR17" s="2538"/>
      <c r="VXS17" s="2538"/>
      <c r="VXT17" s="2538"/>
      <c r="VXU17" s="2538"/>
      <c r="VXV17" s="2538"/>
      <c r="VXW17" s="2538"/>
      <c r="VXX17" s="2538"/>
      <c r="VXY17" s="2538"/>
      <c r="VXZ17" s="2538"/>
      <c r="VYA17" s="2538"/>
      <c r="VYB17" s="2538"/>
      <c r="VYC17" s="2538"/>
      <c r="VYD17" s="2538"/>
      <c r="VYE17" s="2538"/>
      <c r="VYF17" s="2538"/>
      <c r="VYG17" s="2538"/>
      <c r="VYH17" s="2538"/>
      <c r="VYI17" s="2538"/>
      <c r="VYJ17" s="2538"/>
      <c r="VYK17" s="2538"/>
      <c r="VYL17" s="2538"/>
      <c r="VYM17" s="2538"/>
      <c r="VYN17" s="2538"/>
      <c r="VYO17" s="2538"/>
      <c r="VYP17" s="2538"/>
      <c r="VYQ17" s="2538"/>
      <c r="VYR17" s="2538"/>
      <c r="VYS17" s="2538"/>
      <c r="VYT17" s="2538"/>
      <c r="VYU17" s="2538"/>
      <c r="VYV17" s="2538"/>
      <c r="VYW17" s="2538"/>
      <c r="VYX17" s="2538"/>
      <c r="VYY17" s="2538"/>
      <c r="VYZ17" s="2538"/>
      <c r="VZA17" s="2538"/>
      <c r="VZB17" s="2538"/>
      <c r="VZC17" s="2538"/>
      <c r="VZD17" s="2538"/>
      <c r="VZE17" s="2538"/>
      <c r="VZF17" s="2538"/>
      <c r="VZG17" s="2538"/>
      <c r="VZH17" s="2538"/>
      <c r="VZI17" s="2538"/>
      <c r="VZJ17" s="2538"/>
      <c r="VZK17" s="2538"/>
      <c r="VZL17" s="2538"/>
      <c r="VZM17" s="2538"/>
      <c r="VZN17" s="2538"/>
      <c r="VZO17" s="2538"/>
      <c r="VZP17" s="2538"/>
      <c r="VZQ17" s="2538"/>
      <c r="VZR17" s="2538"/>
      <c r="VZS17" s="2538"/>
      <c r="VZT17" s="2538"/>
      <c r="VZU17" s="2538"/>
      <c r="VZV17" s="2538"/>
      <c r="VZW17" s="2538"/>
      <c r="VZX17" s="2538"/>
      <c r="VZY17" s="2538"/>
      <c r="VZZ17" s="2538"/>
      <c r="WAA17" s="2538"/>
      <c r="WAB17" s="2538"/>
      <c r="WAC17" s="2538"/>
      <c r="WAD17" s="2538"/>
      <c r="WAE17" s="2538"/>
      <c r="WAF17" s="2538"/>
      <c r="WAG17" s="2538"/>
      <c r="WAH17" s="2538"/>
      <c r="WAI17" s="2538"/>
      <c r="WAJ17" s="2538"/>
      <c r="WAK17" s="2538"/>
      <c r="WAL17" s="2538"/>
      <c r="WAM17" s="2538"/>
      <c r="WAN17" s="2538"/>
      <c r="WAO17" s="2538"/>
      <c r="WAP17" s="2538"/>
      <c r="WAQ17" s="2538"/>
      <c r="WAR17" s="2538"/>
      <c r="WAS17" s="2538"/>
      <c r="WAT17" s="2538"/>
      <c r="WAU17" s="2538"/>
      <c r="WAV17" s="2538"/>
      <c r="WAW17" s="2538"/>
      <c r="WAX17" s="2538"/>
      <c r="WAY17" s="2538"/>
      <c r="WAZ17" s="2538"/>
      <c r="WBA17" s="2538"/>
      <c r="WBB17" s="2538"/>
      <c r="WBC17" s="2538"/>
      <c r="WBD17" s="2538"/>
      <c r="WBE17" s="2538"/>
      <c r="WBF17" s="2538"/>
      <c r="WBG17" s="2538"/>
      <c r="WBH17" s="2538"/>
      <c r="WBI17" s="2538"/>
      <c r="WBJ17" s="2538"/>
      <c r="WBK17" s="2538"/>
      <c r="WBL17" s="2538"/>
      <c r="WBM17" s="2538"/>
      <c r="WBN17" s="2538"/>
      <c r="WBO17" s="2538"/>
      <c r="WBP17" s="2538"/>
      <c r="WBQ17" s="2538"/>
      <c r="WBR17" s="2538"/>
      <c r="WBS17" s="2538"/>
      <c r="WBT17" s="2538"/>
      <c r="WBU17" s="2538"/>
      <c r="WBV17" s="2538"/>
      <c r="WBW17" s="2538"/>
      <c r="WBX17" s="2538"/>
      <c r="WBY17" s="2538"/>
      <c r="WBZ17" s="2538"/>
      <c r="WCA17" s="2538"/>
      <c r="WCB17" s="2538"/>
      <c r="WCC17" s="2538"/>
      <c r="WCD17" s="2538"/>
      <c r="WCE17" s="2538"/>
      <c r="WCF17" s="2538"/>
      <c r="WCG17" s="2538"/>
      <c r="WCH17" s="2538"/>
      <c r="WCI17" s="2538"/>
      <c r="WCJ17" s="2538"/>
      <c r="WCK17" s="2538"/>
      <c r="WCL17" s="2538"/>
      <c r="WCM17" s="2538"/>
      <c r="WCN17" s="2538"/>
      <c r="WCO17" s="2538"/>
      <c r="WCP17" s="2538"/>
      <c r="WCQ17" s="2538"/>
      <c r="WCR17" s="2538"/>
      <c r="WCS17" s="2538"/>
      <c r="WCT17" s="2538"/>
      <c r="WCU17" s="2538"/>
      <c r="WCV17" s="2538"/>
      <c r="WCW17" s="2538"/>
      <c r="WCX17" s="2538"/>
      <c r="WCY17" s="2538"/>
      <c r="WCZ17" s="2538"/>
      <c r="WDA17" s="2538"/>
      <c r="WDB17" s="2538"/>
      <c r="WDC17" s="2538"/>
      <c r="WDD17" s="2538"/>
      <c r="WDE17" s="2538"/>
      <c r="WDF17" s="2538"/>
      <c r="WDG17" s="2538"/>
      <c r="WDH17" s="2538"/>
      <c r="WDI17" s="2538"/>
      <c r="WDJ17" s="2538"/>
      <c r="WDK17" s="2538"/>
      <c r="WDL17" s="2538"/>
      <c r="WDM17" s="2538"/>
      <c r="WDN17" s="2538"/>
      <c r="WDO17" s="2538"/>
      <c r="WDP17" s="2538"/>
      <c r="WDQ17" s="2538"/>
      <c r="WDR17" s="2538"/>
      <c r="WDS17" s="2538"/>
      <c r="WDT17" s="2538"/>
      <c r="WDU17" s="2538"/>
      <c r="WDV17" s="2538"/>
      <c r="WDW17" s="2538"/>
      <c r="WDX17" s="2538"/>
      <c r="WDY17" s="2538"/>
      <c r="WDZ17" s="2538"/>
      <c r="WEA17" s="2538"/>
      <c r="WEB17" s="2538"/>
      <c r="WEC17" s="2538"/>
      <c r="WED17" s="2538"/>
      <c r="WEE17" s="2538"/>
      <c r="WEF17" s="2538"/>
      <c r="WEG17" s="2538"/>
      <c r="WEH17" s="2538"/>
      <c r="WEI17" s="2538"/>
      <c r="WEJ17" s="2538"/>
      <c r="WEK17" s="2538"/>
      <c r="WEL17" s="2538"/>
      <c r="WEM17" s="2538"/>
      <c r="WEN17" s="2538"/>
      <c r="WEO17" s="2538"/>
      <c r="WEP17" s="2538"/>
      <c r="WEQ17" s="2538"/>
      <c r="WER17" s="2538"/>
      <c r="WES17" s="2538"/>
      <c r="WET17" s="2538"/>
      <c r="WEU17" s="2538"/>
      <c r="WEV17" s="2538"/>
      <c r="WEW17" s="2538"/>
      <c r="WEX17" s="2538"/>
      <c r="WEY17" s="2538"/>
      <c r="WEZ17" s="2538"/>
      <c r="WFA17" s="2538"/>
      <c r="WFB17" s="2538"/>
      <c r="WFC17" s="2538"/>
      <c r="WFD17" s="2538"/>
      <c r="WFE17" s="2538"/>
      <c r="WFF17" s="2538"/>
      <c r="WFG17" s="2538"/>
      <c r="WFH17" s="2538"/>
      <c r="WFI17" s="2538"/>
      <c r="WFJ17" s="2538"/>
      <c r="WFK17" s="2538"/>
      <c r="WFL17" s="2538"/>
      <c r="WFM17" s="2538"/>
      <c r="WFN17" s="2538"/>
      <c r="WFO17" s="2538"/>
      <c r="WFP17" s="2538"/>
      <c r="WFQ17" s="2538"/>
      <c r="WFR17" s="2538"/>
      <c r="WFS17" s="2538"/>
      <c r="WFT17" s="2538"/>
      <c r="WFU17" s="2538"/>
      <c r="WFV17" s="2538"/>
      <c r="WFW17" s="2538"/>
      <c r="WFX17" s="2538"/>
      <c r="WFY17" s="2538"/>
      <c r="WFZ17" s="2538"/>
      <c r="WGA17" s="2538"/>
      <c r="WGB17" s="2538"/>
      <c r="WGC17" s="2538"/>
      <c r="WGD17" s="2538"/>
      <c r="WGE17" s="2538"/>
      <c r="WGF17" s="2538"/>
      <c r="WGG17" s="2538"/>
      <c r="WGH17" s="2538"/>
      <c r="WGI17" s="2538"/>
      <c r="WGJ17" s="2538"/>
      <c r="WGK17" s="2538"/>
      <c r="WGL17" s="2538"/>
      <c r="WGM17" s="2538"/>
      <c r="WGN17" s="2538"/>
      <c r="WGO17" s="2538"/>
      <c r="WGP17" s="2538"/>
      <c r="WGQ17" s="2538"/>
      <c r="WGR17" s="2538"/>
      <c r="WGS17" s="2538"/>
      <c r="WGT17" s="2538"/>
      <c r="WGU17" s="2538"/>
      <c r="WGV17" s="2538"/>
      <c r="WGW17" s="2538"/>
      <c r="WGX17" s="2538"/>
      <c r="WGY17" s="2538"/>
      <c r="WGZ17" s="2538"/>
      <c r="WHA17" s="2538"/>
      <c r="WHB17" s="2538"/>
      <c r="WHC17" s="2538"/>
      <c r="WHD17" s="2538"/>
      <c r="WHE17" s="2538"/>
      <c r="WHF17" s="2538"/>
      <c r="WHG17" s="2538"/>
      <c r="WHH17" s="2538"/>
      <c r="WHI17" s="2538"/>
      <c r="WHJ17" s="2538"/>
      <c r="WHK17" s="2538"/>
      <c r="WHL17" s="2538"/>
      <c r="WHM17" s="2538"/>
      <c r="WHN17" s="2538"/>
      <c r="WHO17" s="2538"/>
      <c r="WHP17" s="2538"/>
      <c r="WHQ17" s="2538"/>
      <c r="WHR17" s="2538"/>
      <c r="WHS17" s="2538"/>
      <c r="WHT17" s="2538"/>
      <c r="WHU17" s="2538"/>
      <c r="WHV17" s="2538"/>
      <c r="WHW17" s="2538"/>
      <c r="WHX17" s="2538"/>
      <c r="WHY17" s="2538"/>
      <c r="WHZ17" s="2538"/>
      <c r="WIA17" s="2538"/>
      <c r="WIB17" s="2538"/>
      <c r="WIC17" s="2538"/>
      <c r="WID17" s="2538"/>
      <c r="WIE17" s="2538"/>
      <c r="WIF17" s="2538"/>
      <c r="WIG17" s="2538"/>
      <c r="WIH17" s="2538"/>
      <c r="WII17" s="2538"/>
      <c r="WIJ17" s="2538"/>
      <c r="WIK17" s="2538"/>
      <c r="WIL17" s="2538"/>
      <c r="WIM17" s="2538"/>
      <c r="WIN17" s="2538"/>
      <c r="WIO17" s="2538"/>
      <c r="WIP17" s="2538"/>
      <c r="WIQ17" s="2538"/>
      <c r="WIR17" s="2538"/>
      <c r="WIS17" s="2538"/>
      <c r="WIT17" s="2538"/>
      <c r="WIU17" s="2538"/>
      <c r="WIV17" s="2538"/>
      <c r="WIW17" s="2538"/>
      <c r="WIX17" s="2538"/>
      <c r="WIY17" s="2538"/>
      <c r="WIZ17" s="2538"/>
      <c r="WJA17" s="2538"/>
      <c r="WJB17" s="2538"/>
      <c r="WJC17" s="2538"/>
      <c r="WJD17" s="2538"/>
      <c r="WJE17" s="2538"/>
      <c r="WJF17" s="2538"/>
      <c r="WJG17" s="2538"/>
      <c r="WJH17" s="2538"/>
      <c r="WJI17" s="2538"/>
      <c r="WJJ17" s="2538"/>
      <c r="WJK17" s="2538"/>
      <c r="WJL17" s="2538"/>
      <c r="WJM17" s="2538"/>
      <c r="WJN17" s="2538"/>
      <c r="WJO17" s="2538"/>
      <c r="WJP17" s="2538"/>
      <c r="WJQ17" s="2538"/>
      <c r="WJR17" s="2538"/>
      <c r="WJS17" s="2538"/>
      <c r="WJT17" s="2538"/>
      <c r="WJU17" s="2538"/>
      <c r="WJV17" s="2538"/>
      <c r="WJW17" s="2538"/>
      <c r="WJX17" s="2538"/>
      <c r="WJY17" s="2538"/>
      <c r="WJZ17" s="2538"/>
      <c r="WKA17" s="2538"/>
      <c r="WKB17" s="2538"/>
      <c r="WKC17" s="2538"/>
      <c r="WKD17" s="2538"/>
      <c r="WKE17" s="2538"/>
      <c r="WKF17" s="2538"/>
      <c r="WKG17" s="2538"/>
      <c r="WKH17" s="2538"/>
      <c r="WKI17" s="2538"/>
      <c r="WKJ17" s="2538"/>
      <c r="WKK17" s="2538"/>
      <c r="WKL17" s="2538"/>
      <c r="WKM17" s="2538"/>
      <c r="WKN17" s="2538"/>
      <c r="WKO17" s="2538"/>
      <c r="WKP17" s="2538"/>
      <c r="WKQ17" s="2538"/>
      <c r="WKR17" s="2538"/>
      <c r="WKS17" s="2538"/>
      <c r="WKT17" s="2538"/>
      <c r="WKU17" s="2538"/>
      <c r="WKV17" s="2538"/>
      <c r="WKW17" s="2538"/>
      <c r="WKX17" s="2538"/>
      <c r="WKY17" s="2538"/>
      <c r="WKZ17" s="2538"/>
      <c r="WLA17" s="2538"/>
      <c r="WLB17" s="2538"/>
      <c r="WLC17" s="2538"/>
      <c r="WLD17" s="2538"/>
      <c r="WLE17" s="2538"/>
      <c r="WLF17" s="2538"/>
      <c r="WLG17" s="2538"/>
      <c r="WLH17" s="2538"/>
      <c r="WLI17" s="2538"/>
      <c r="WLJ17" s="2538"/>
      <c r="WLK17" s="2538"/>
      <c r="WLL17" s="2538"/>
      <c r="WLM17" s="2538"/>
      <c r="WLN17" s="2538"/>
      <c r="WLO17" s="2538"/>
      <c r="WLP17" s="2538"/>
      <c r="WLQ17" s="2538"/>
      <c r="WLR17" s="2538"/>
      <c r="WLS17" s="2538"/>
      <c r="WLT17" s="2538"/>
      <c r="WLU17" s="2538"/>
      <c r="WLV17" s="2538"/>
      <c r="WLW17" s="2538"/>
      <c r="WLX17" s="2538"/>
      <c r="WLY17" s="2538"/>
      <c r="WLZ17" s="2538"/>
      <c r="WMA17" s="2538"/>
      <c r="WMB17" s="2538"/>
      <c r="WMC17" s="2538"/>
      <c r="WMD17" s="2538"/>
      <c r="WME17" s="2538"/>
      <c r="WMF17" s="2538"/>
      <c r="WMG17" s="2538"/>
      <c r="WMH17" s="2538"/>
      <c r="WMI17" s="2538"/>
      <c r="WMJ17" s="2538"/>
      <c r="WMK17" s="2538"/>
      <c r="WML17" s="2538"/>
      <c r="WMM17" s="2538"/>
      <c r="WMN17" s="2538"/>
      <c r="WMO17" s="2538"/>
      <c r="WMP17" s="2538"/>
      <c r="WMQ17" s="2538"/>
      <c r="WMR17" s="2538"/>
      <c r="WMS17" s="2538"/>
      <c r="WMT17" s="2538"/>
      <c r="WMU17" s="2538"/>
      <c r="WMV17" s="2538"/>
      <c r="WMW17" s="2538"/>
      <c r="WMX17" s="2538"/>
      <c r="WMY17" s="2538"/>
      <c r="WMZ17" s="2538"/>
      <c r="WNA17" s="2538"/>
      <c r="WNB17" s="2538"/>
      <c r="WNC17" s="2538"/>
      <c r="WND17" s="2538"/>
      <c r="WNE17" s="2538"/>
      <c r="WNF17" s="2538"/>
      <c r="WNG17" s="2538"/>
      <c r="WNH17" s="2538"/>
      <c r="WNI17" s="2538"/>
      <c r="WNJ17" s="2538"/>
      <c r="WNK17" s="2538"/>
      <c r="WNL17" s="2538"/>
      <c r="WNM17" s="2538"/>
      <c r="WNN17" s="2538"/>
      <c r="WNO17" s="2538"/>
      <c r="WNP17" s="2538"/>
      <c r="WNQ17" s="2538"/>
      <c r="WNR17" s="2538"/>
      <c r="WNS17" s="2538"/>
      <c r="WNT17" s="2538"/>
      <c r="WNU17" s="2538"/>
      <c r="WNV17" s="2538"/>
      <c r="WNW17" s="2538"/>
      <c r="WNX17" s="2538"/>
      <c r="WNY17" s="2538"/>
      <c r="WNZ17" s="2538"/>
      <c r="WOA17" s="2538"/>
      <c r="WOB17" s="2538"/>
      <c r="WOC17" s="2538"/>
      <c r="WOD17" s="2538"/>
      <c r="WOE17" s="2538"/>
      <c r="WOF17" s="2538"/>
      <c r="WOG17" s="2538"/>
      <c r="WOH17" s="2538"/>
      <c r="WOI17" s="2538"/>
      <c r="WOJ17" s="2538"/>
      <c r="WOK17" s="2538"/>
      <c r="WOL17" s="2538"/>
      <c r="WOM17" s="2538"/>
      <c r="WON17" s="2538"/>
      <c r="WOO17" s="2538"/>
      <c r="WOP17" s="2538"/>
      <c r="WOQ17" s="2538"/>
      <c r="WOR17" s="2538"/>
      <c r="WOS17" s="2538"/>
      <c r="WOT17" s="2538"/>
      <c r="WOU17" s="2538"/>
      <c r="WOV17" s="2538"/>
      <c r="WOW17" s="2538"/>
      <c r="WOX17" s="2538"/>
      <c r="WOY17" s="2538"/>
      <c r="WOZ17" s="2538"/>
      <c r="WPA17" s="2538"/>
      <c r="WPB17" s="2538"/>
      <c r="WPC17" s="2538"/>
      <c r="WPD17" s="2538"/>
      <c r="WPE17" s="2538"/>
      <c r="WPF17" s="2538"/>
      <c r="WPG17" s="2538"/>
      <c r="WPH17" s="2538"/>
      <c r="WPI17" s="2538"/>
      <c r="WPJ17" s="2538"/>
      <c r="WPK17" s="2538"/>
      <c r="WPL17" s="2538"/>
      <c r="WPM17" s="2538"/>
      <c r="WPN17" s="2538"/>
      <c r="WPO17" s="2538"/>
      <c r="WPP17" s="2538"/>
      <c r="WPQ17" s="2538"/>
      <c r="WPR17" s="2538"/>
      <c r="WPS17" s="2538"/>
      <c r="WPT17" s="2538"/>
      <c r="WPU17" s="2538"/>
      <c r="WPV17" s="2538"/>
      <c r="WPW17" s="2538"/>
      <c r="WPX17" s="2538"/>
      <c r="WPY17" s="2538"/>
      <c r="WPZ17" s="2538"/>
      <c r="WQA17" s="2538"/>
      <c r="WQB17" s="2538"/>
      <c r="WQC17" s="2538"/>
      <c r="WQD17" s="2538"/>
      <c r="WQE17" s="2538"/>
      <c r="WQF17" s="2538"/>
      <c r="WQG17" s="2538"/>
      <c r="WQH17" s="2538"/>
      <c r="WQI17" s="2538"/>
      <c r="WQJ17" s="2538"/>
      <c r="WQK17" s="2538"/>
      <c r="WQL17" s="2538"/>
      <c r="WQM17" s="2538"/>
      <c r="WQN17" s="2538"/>
      <c r="WQO17" s="2538"/>
      <c r="WQP17" s="2538"/>
      <c r="WQQ17" s="2538"/>
      <c r="WQR17" s="2538"/>
      <c r="WQS17" s="2538"/>
      <c r="WQT17" s="2538"/>
      <c r="WQU17" s="2538"/>
      <c r="WQV17" s="2538"/>
      <c r="WQW17" s="2538"/>
      <c r="WQX17" s="2538"/>
      <c r="WQY17" s="2538"/>
      <c r="WQZ17" s="2538"/>
      <c r="WRA17" s="2538"/>
      <c r="WRB17" s="2538"/>
      <c r="WRC17" s="2538"/>
      <c r="WRD17" s="2538"/>
      <c r="WRE17" s="2538"/>
      <c r="WRF17" s="2538"/>
      <c r="WRG17" s="2538"/>
      <c r="WRH17" s="2538"/>
      <c r="WRI17" s="2538"/>
      <c r="WRJ17" s="2538"/>
      <c r="WRK17" s="2538"/>
      <c r="WRL17" s="2538"/>
      <c r="WRM17" s="2538"/>
      <c r="WRN17" s="2538"/>
      <c r="WRO17" s="2538"/>
      <c r="WRP17" s="2538"/>
      <c r="WRQ17" s="2538"/>
      <c r="WRR17" s="2538"/>
      <c r="WRS17" s="2538"/>
      <c r="WRT17" s="2538"/>
      <c r="WRU17" s="2538"/>
      <c r="WRV17" s="2538"/>
      <c r="WRW17" s="2538"/>
      <c r="WRX17" s="2538"/>
      <c r="WRY17" s="2538"/>
      <c r="WRZ17" s="2538"/>
      <c r="WSA17" s="2538"/>
      <c r="WSB17" s="2538"/>
      <c r="WSC17" s="2538"/>
      <c r="WSD17" s="2538"/>
      <c r="WSE17" s="2538"/>
      <c r="WSF17" s="2538"/>
      <c r="WSG17" s="2538"/>
      <c r="WSH17" s="2538"/>
      <c r="WSI17" s="2538"/>
      <c r="WSJ17" s="2538"/>
      <c r="WSK17" s="2538"/>
      <c r="WSL17" s="2538"/>
      <c r="WSM17" s="2538"/>
      <c r="WSN17" s="2538"/>
      <c r="WSO17" s="2538"/>
      <c r="WSP17" s="2538"/>
      <c r="WSQ17" s="2538"/>
      <c r="WSR17" s="2538"/>
      <c r="WSS17" s="2538"/>
      <c r="WST17" s="2538"/>
      <c r="WSU17" s="2538"/>
      <c r="WSV17" s="2538"/>
      <c r="WSW17" s="2538"/>
      <c r="WSX17" s="2538"/>
      <c r="WSY17" s="2538"/>
      <c r="WSZ17" s="2538"/>
      <c r="WTA17" s="2538"/>
      <c r="WTB17" s="2538"/>
      <c r="WTC17" s="2538"/>
      <c r="WTD17" s="2538"/>
      <c r="WTE17" s="2538"/>
      <c r="WTF17" s="2538"/>
      <c r="WTG17" s="2538"/>
      <c r="WTH17" s="2538"/>
      <c r="WTI17" s="2538"/>
      <c r="WTJ17" s="2538"/>
      <c r="WTK17" s="2538"/>
      <c r="WTL17" s="2538"/>
      <c r="WTM17" s="2538"/>
      <c r="WTN17" s="2538"/>
      <c r="WTO17" s="2538"/>
      <c r="WTP17" s="2538"/>
      <c r="WTQ17" s="2538"/>
      <c r="WTR17" s="2538"/>
      <c r="WTS17" s="2538"/>
      <c r="WTT17" s="2538"/>
      <c r="WTU17" s="2538"/>
      <c r="WTV17" s="2538"/>
      <c r="WTW17" s="2538"/>
      <c r="WTX17" s="2538"/>
      <c r="WTY17" s="2538"/>
      <c r="WTZ17" s="2538"/>
      <c r="WUA17" s="2538"/>
      <c r="WUB17" s="2538"/>
      <c r="WUC17" s="2538"/>
      <c r="WUD17" s="2538"/>
      <c r="WUE17" s="2538"/>
      <c r="WUF17" s="2538"/>
      <c r="WUG17" s="2538"/>
      <c r="WUH17" s="2538"/>
      <c r="WUI17" s="2538"/>
      <c r="WUJ17" s="2538"/>
      <c r="WUK17" s="2538"/>
      <c r="WUL17" s="2538"/>
      <c r="WUM17" s="2538"/>
      <c r="WUN17" s="2538"/>
      <c r="WUO17" s="2538"/>
      <c r="WUP17" s="2538"/>
      <c r="WUQ17" s="2538"/>
      <c r="WUR17" s="2538"/>
      <c r="WUS17" s="2538"/>
      <c r="WUT17" s="2538"/>
      <c r="WUU17" s="2538"/>
      <c r="WUV17" s="2538"/>
      <c r="WUW17" s="2538"/>
      <c r="WUX17" s="2538"/>
      <c r="WUY17" s="2538"/>
      <c r="WUZ17" s="2538"/>
      <c r="WVA17" s="2538"/>
      <c r="WVB17" s="2538"/>
      <c r="WVC17" s="2538"/>
      <c r="WVD17" s="2538"/>
      <c r="WVE17" s="2538"/>
      <c r="WVF17" s="2538"/>
      <c r="WVG17" s="2538"/>
      <c r="WVH17" s="2538"/>
      <c r="WVI17" s="2538"/>
      <c r="WVJ17" s="2538"/>
      <c r="WVK17" s="2538"/>
      <c r="WVL17" s="2538"/>
      <c r="WVM17" s="2538"/>
      <c r="WVN17" s="2538"/>
      <c r="WVO17" s="2538"/>
      <c r="WVP17" s="2538"/>
      <c r="WVQ17" s="2538"/>
      <c r="WVR17" s="2538"/>
      <c r="WVS17" s="2538"/>
      <c r="WVT17" s="2538"/>
      <c r="WVU17" s="2538"/>
      <c r="WVV17" s="2538"/>
      <c r="WVW17" s="2538"/>
      <c r="WVX17" s="2538"/>
      <c r="WVY17" s="2538"/>
      <c r="WVZ17" s="2538"/>
      <c r="WWA17" s="2538"/>
      <c r="WWB17" s="2538"/>
      <c r="WWC17" s="2538"/>
      <c r="WWD17" s="2538"/>
      <c r="WWE17" s="2538"/>
      <c r="WWF17" s="2538"/>
      <c r="WWG17" s="2538"/>
      <c r="WWH17" s="2538"/>
      <c r="WWI17" s="2538"/>
      <c r="WWJ17" s="2538"/>
      <c r="WWK17" s="2538"/>
      <c r="WWL17" s="2538"/>
      <c r="WWM17" s="2538"/>
      <c r="WWN17" s="2538"/>
      <c r="WWO17" s="2538"/>
      <c r="WWP17" s="2538"/>
      <c r="WWQ17" s="2538"/>
      <c r="WWR17" s="2538"/>
      <c r="WWS17" s="2538"/>
      <c r="WWT17" s="2538"/>
      <c r="WWU17" s="2538"/>
      <c r="WWV17" s="2538"/>
      <c r="WWW17" s="2538"/>
      <c r="WWX17" s="2538"/>
      <c r="WWY17" s="2538"/>
      <c r="WWZ17" s="2538"/>
      <c r="WXA17" s="2538"/>
      <c r="WXB17" s="2538"/>
      <c r="WXC17" s="2538"/>
      <c r="WXD17" s="2538"/>
      <c r="WXE17" s="2538"/>
      <c r="WXF17" s="2538"/>
      <c r="WXG17" s="2538"/>
      <c r="WXH17" s="2538"/>
      <c r="WXI17" s="2538"/>
      <c r="WXJ17" s="2538"/>
      <c r="WXK17" s="2538"/>
      <c r="WXL17" s="2538"/>
      <c r="WXM17" s="2538"/>
      <c r="WXN17" s="2538"/>
      <c r="WXO17" s="2538"/>
      <c r="WXP17" s="2538"/>
      <c r="WXQ17" s="2538"/>
      <c r="WXR17" s="2538"/>
      <c r="WXS17" s="2538"/>
      <c r="WXT17" s="2538"/>
      <c r="WXU17" s="2538"/>
      <c r="WXV17" s="2538"/>
      <c r="WXW17" s="2538"/>
      <c r="WXX17" s="2538"/>
      <c r="WXY17" s="2538"/>
      <c r="WXZ17" s="2538"/>
      <c r="WYA17" s="2538"/>
      <c r="WYB17" s="2538"/>
      <c r="WYC17" s="2538"/>
      <c r="WYD17" s="2538"/>
      <c r="WYE17" s="2538"/>
      <c r="WYF17" s="2538"/>
      <c r="WYG17" s="2538"/>
      <c r="WYH17" s="2538"/>
      <c r="WYI17" s="2538"/>
      <c r="WYJ17" s="2538"/>
      <c r="WYK17" s="2538"/>
      <c r="WYL17" s="2538"/>
      <c r="WYM17" s="2538"/>
      <c r="WYN17" s="2538"/>
      <c r="WYO17" s="2538"/>
      <c r="WYP17" s="2538"/>
      <c r="WYQ17" s="2538"/>
      <c r="WYR17" s="2538"/>
      <c r="WYS17" s="2538"/>
      <c r="WYT17" s="2538"/>
      <c r="WYU17" s="2538"/>
      <c r="WYV17" s="2538"/>
      <c r="WYW17" s="2538"/>
      <c r="WYX17" s="2538"/>
      <c r="WYY17" s="2538"/>
      <c r="WYZ17" s="2538"/>
      <c r="WZA17" s="2538"/>
      <c r="WZB17" s="2538"/>
      <c r="WZC17" s="2538"/>
      <c r="WZD17" s="2538"/>
      <c r="WZE17" s="2538"/>
      <c r="WZF17" s="2538"/>
      <c r="WZG17" s="2538"/>
      <c r="WZH17" s="2538"/>
      <c r="WZI17" s="2538"/>
      <c r="WZJ17" s="2538"/>
      <c r="WZK17" s="2538"/>
      <c r="WZL17" s="2538"/>
      <c r="WZM17" s="2538"/>
      <c r="WZN17" s="2538"/>
      <c r="WZO17" s="2538"/>
      <c r="WZP17" s="2538"/>
      <c r="WZQ17" s="2538"/>
      <c r="WZR17" s="2538"/>
      <c r="WZS17" s="2538"/>
      <c r="WZT17" s="2538"/>
      <c r="WZU17" s="2538"/>
      <c r="WZV17" s="2538"/>
      <c r="WZW17" s="2538"/>
      <c r="WZX17" s="2538"/>
      <c r="WZY17" s="2538"/>
      <c r="WZZ17" s="2538"/>
      <c r="XAA17" s="2538"/>
      <c r="XAB17" s="2538"/>
      <c r="XAC17" s="2538"/>
      <c r="XAD17" s="2538"/>
      <c r="XAE17" s="2538"/>
      <c r="XAF17" s="2538"/>
      <c r="XAG17" s="2538"/>
      <c r="XAH17" s="2538"/>
      <c r="XAI17" s="2538"/>
      <c r="XAJ17" s="2538"/>
      <c r="XAK17" s="2538"/>
      <c r="XAL17" s="2538"/>
      <c r="XAM17" s="2538"/>
      <c r="XAN17" s="2538"/>
      <c r="XAO17" s="2538"/>
      <c r="XAP17" s="2538"/>
      <c r="XAQ17" s="2538"/>
      <c r="XAR17" s="2538"/>
      <c r="XAS17" s="2538"/>
      <c r="XAT17" s="2538"/>
      <c r="XAU17" s="2538"/>
      <c r="XAV17" s="2538"/>
      <c r="XAW17" s="2538"/>
      <c r="XAX17" s="2538"/>
      <c r="XAY17" s="2538"/>
      <c r="XAZ17" s="2538"/>
      <c r="XBA17" s="2538"/>
      <c r="XBB17" s="2538"/>
      <c r="XBC17" s="2538"/>
      <c r="XBD17" s="2538"/>
      <c r="XBE17" s="2538"/>
      <c r="XBF17" s="2538"/>
      <c r="XBG17" s="2538"/>
      <c r="XBH17" s="2538"/>
      <c r="XBI17" s="2538"/>
      <c r="XBJ17" s="2538"/>
      <c r="XBK17" s="2538"/>
      <c r="XBL17" s="2538"/>
      <c r="XBM17" s="2538"/>
      <c r="XBN17" s="2538"/>
      <c r="XBO17" s="2538"/>
      <c r="XBP17" s="2538"/>
      <c r="XBQ17" s="2538"/>
      <c r="XBR17" s="2538"/>
      <c r="XBS17" s="2538"/>
      <c r="XBT17" s="2538"/>
      <c r="XBU17" s="2538"/>
      <c r="XBV17" s="2538"/>
      <c r="XBW17" s="2538"/>
      <c r="XBX17" s="2538"/>
      <c r="XBY17" s="2538"/>
      <c r="XBZ17" s="2538"/>
      <c r="XCA17" s="2538"/>
      <c r="XCB17" s="2538"/>
      <c r="XCC17" s="2538"/>
      <c r="XCD17" s="2538"/>
      <c r="XCE17" s="2538"/>
      <c r="XCF17" s="2538"/>
      <c r="XCG17" s="2538"/>
      <c r="XCH17" s="2538"/>
      <c r="XCI17" s="2538"/>
      <c r="XCJ17" s="2538"/>
      <c r="XCK17" s="2538"/>
      <c r="XCL17" s="2538"/>
      <c r="XCM17" s="2538"/>
      <c r="XCN17" s="2538"/>
      <c r="XCO17" s="2538"/>
      <c r="XCP17" s="2538"/>
      <c r="XCQ17" s="2538"/>
      <c r="XCR17" s="2538"/>
      <c r="XCS17" s="2538"/>
      <c r="XCT17" s="2538"/>
      <c r="XCU17" s="2538"/>
      <c r="XCV17" s="2538"/>
      <c r="XCW17" s="2538"/>
      <c r="XCX17" s="2538"/>
      <c r="XCY17" s="2538"/>
      <c r="XCZ17" s="2538"/>
      <c r="XDA17" s="2538"/>
      <c r="XDB17" s="2538"/>
      <c r="XDC17" s="2538"/>
      <c r="XDD17" s="2538"/>
      <c r="XDE17" s="2538"/>
      <c r="XDF17" s="2538"/>
      <c r="XDG17" s="2538"/>
      <c r="XDH17" s="2538"/>
      <c r="XDI17" s="2538"/>
      <c r="XDJ17" s="2538"/>
      <c r="XDK17" s="2538"/>
      <c r="XDL17" s="2538"/>
      <c r="XDM17" s="2538"/>
      <c r="XDN17" s="2538"/>
      <c r="XDO17" s="2538"/>
      <c r="XDP17" s="2538"/>
      <c r="XDQ17" s="2538"/>
      <c r="XDR17" s="2538"/>
      <c r="XDS17" s="2538"/>
      <c r="XDT17" s="2538"/>
      <c r="XDU17" s="2538"/>
      <c r="XDV17" s="2538"/>
      <c r="XDW17" s="2538"/>
      <c r="XDX17" s="2538"/>
      <c r="XDY17" s="2538"/>
      <c r="XDZ17" s="2538"/>
      <c r="XEA17" s="2538"/>
      <c r="XEB17" s="2538"/>
      <c r="XEC17" s="2538"/>
      <c r="XED17" s="2538"/>
      <c r="XEE17" s="2538"/>
      <c r="XEF17" s="2538"/>
      <c r="XEG17" s="2538"/>
      <c r="XEH17" s="2538"/>
      <c r="XEI17" s="2538"/>
      <c r="XEJ17" s="2538"/>
      <c r="XEK17" s="2538"/>
      <c r="XEL17" s="2538"/>
      <c r="XEM17" s="2538"/>
      <c r="XEN17" s="2538"/>
      <c r="XEO17" s="2538"/>
      <c r="XEP17" s="2538"/>
      <c r="XEQ17" s="2538"/>
      <c r="XER17" s="2538"/>
      <c r="XES17" s="2538"/>
      <c r="XET17" s="2538"/>
      <c r="XEU17" s="2538"/>
      <c r="XEV17" s="2538"/>
      <c r="XEW17" s="2538"/>
      <c r="XEX17" s="2538"/>
      <c r="XEY17" s="2538"/>
      <c r="XEZ17" s="2538"/>
      <c r="XFA17" s="2538"/>
      <c r="XFB17" s="2538"/>
      <c r="XFC17" s="2538"/>
      <c r="XFD17" s="2538"/>
    </row>
    <row r="18" spans="1:16384" ht="21.75" customHeight="1">
      <c r="A18" s="11"/>
      <c r="B18" s="238"/>
      <c r="C18" s="238"/>
      <c r="D18" s="238"/>
      <c r="E18" s="238"/>
    </row>
    <row r="20" spans="1:16384" ht="42.6" customHeight="1">
      <c r="D20" s="237"/>
    </row>
  </sheetData>
  <mergeCells count="9836">
    <mergeCell ref="XCX17:XDB17"/>
    <mergeCell ref="XDC17:XDG17"/>
    <mergeCell ref="XDH17:XDL17"/>
    <mergeCell ref="XDM17:XDQ17"/>
    <mergeCell ref="XDR17:XDV17"/>
    <mergeCell ref="XBY17:XCC17"/>
    <mergeCell ref="XCD17:XCH17"/>
    <mergeCell ref="XCI17:XCM17"/>
    <mergeCell ref="XCN17:XCR17"/>
    <mergeCell ref="XCS17:XCW17"/>
    <mergeCell ref="XEV17:XEZ17"/>
    <mergeCell ref="XFA17:XFD17"/>
    <mergeCell ref="XDW17:XEA17"/>
    <mergeCell ref="XEB17:XEF17"/>
    <mergeCell ref="XEG17:XEK17"/>
    <mergeCell ref="XEL17:XEP17"/>
    <mergeCell ref="XEQ17:XEU17"/>
    <mergeCell ref="WZB17:WZF17"/>
    <mergeCell ref="WZG17:WZK17"/>
    <mergeCell ref="WZL17:WZP17"/>
    <mergeCell ref="WZQ17:WZU17"/>
    <mergeCell ref="WZV17:WZZ17"/>
    <mergeCell ref="WYC17:WYG17"/>
    <mergeCell ref="WYH17:WYL17"/>
    <mergeCell ref="WYM17:WYQ17"/>
    <mergeCell ref="WYR17:WYV17"/>
    <mergeCell ref="WYW17:WZA17"/>
    <mergeCell ref="XAZ17:XBD17"/>
    <mergeCell ref="XBE17:XBI17"/>
    <mergeCell ref="XBJ17:XBN17"/>
    <mergeCell ref="XBO17:XBS17"/>
    <mergeCell ref="XBT17:XBX17"/>
    <mergeCell ref="XAA17:XAE17"/>
    <mergeCell ref="XAF17:XAJ17"/>
    <mergeCell ref="XAK17:XAO17"/>
    <mergeCell ref="XAP17:XAT17"/>
    <mergeCell ref="XAU17:XAY17"/>
    <mergeCell ref="WUB17:WUF17"/>
    <mergeCell ref="WSI17:WSM17"/>
    <mergeCell ref="WSN17:WSR17"/>
    <mergeCell ref="WVZ17:WWD17"/>
    <mergeCell ref="WUG17:WUK17"/>
    <mergeCell ref="WUL17:WUP17"/>
    <mergeCell ref="WUQ17:WUU17"/>
    <mergeCell ref="WUV17:WUZ17"/>
    <mergeCell ref="WVA17:WVE17"/>
    <mergeCell ref="WXI17:WXM17"/>
    <mergeCell ref="WXN17:WXR17"/>
    <mergeCell ref="WXS17:WXW17"/>
    <mergeCell ref="WRT17:WRX17"/>
    <mergeCell ref="WRY17:WSC17"/>
    <mergeCell ref="WXX17:WYB17"/>
    <mergeCell ref="WWE17:WWI17"/>
    <mergeCell ref="WWJ17:WWN17"/>
    <mergeCell ref="WWO17:WWS17"/>
    <mergeCell ref="WWT17:WWX17"/>
    <mergeCell ref="WWY17:WXC17"/>
    <mergeCell ref="WXD17:WXH17"/>
    <mergeCell ref="WVF17:WVJ17"/>
    <mergeCell ref="WVK17:WVO17"/>
    <mergeCell ref="WVP17:WVT17"/>
    <mergeCell ref="WVU17:WVY17"/>
    <mergeCell ref="WSX17:WTB17"/>
    <mergeCell ref="WTC17:WTG17"/>
    <mergeCell ref="WSS17:WSW17"/>
    <mergeCell ref="WTR17:WTV17"/>
    <mergeCell ref="WTW17:WUA17"/>
    <mergeCell ref="WTH17:WTL17"/>
    <mergeCell ref="WTM17:WTQ17"/>
    <mergeCell ref="WIS17:WIW17"/>
    <mergeCell ref="WIX17:WJB17"/>
    <mergeCell ref="WJC17:WJG17"/>
    <mergeCell ref="WJH17:WJL17"/>
    <mergeCell ref="WJM17:WJQ17"/>
    <mergeCell ref="WLU17:WLY17"/>
    <mergeCell ref="WLZ17:WMD17"/>
    <mergeCell ref="WME17:WMI17"/>
    <mergeCell ref="WMJ17:WMN17"/>
    <mergeCell ref="WKQ17:WKU17"/>
    <mergeCell ref="WKV17:WKZ17"/>
    <mergeCell ref="WLA17:WLE17"/>
    <mergeCell ref="WLF17:WLJ17"/>
    <mergeCell ref="WLK17:WLO17"/>
    <mergeCell ref="WMO17:WMS17"/>
    <mergeCell ref="WMT17:WMX17"/>
    <mergeCell ref="WMY17:WNC17"/>
    <mergeCell ref="WLP17:WLT17"/>
    <mergeCell ref="WJR17:WJV17"/>
    <mergeCell ref="WJW17:WKA17"/>
    <mergeCell ref="WKB17:WKF17"/>
    <mergeCell ref="WKG17:WKK17"/>
    <mergeCell ref="WKL17:WKP17"/>
    <mergeCell ref="WND17:WNH17"/>
    <mergeCell ref="WNI17:WNM17"/>
    <mergeCell ref="WOM17:WOQ17"/>
    <mergeCell ref="WOR17:WOV17"/>
    <mergeCell ref="WOW17:WPA17"/>
    <mergeCell ref="WPB17:WPF17"/>
    <mergeCell ref="WPG17:WPK17"/>
    <mergeCell ref="WNN17:WNR17"/>
    <mergeCell ref="WNS17:WNW17"/>
    <mergeCell ref="WNX17:WOB17"/>
    <mergeCell ref="WOC17:WOG17"/>
    <mergeCell ref="WOH17:WOL17"/>
    <mergeCell ref="WRE17:WRI17"/>
    <mergeCell ref="WSD17:WSH17"/>
    <mergeCell ref="WQK17:WQO17"/>
    <mergeCell ref="WQP17:WQT17"/>
    <mergeCell ref="WQU17:WQY17"/>
    <mergeCell ref="WQZ17:WRD17"/>
    <mergeCell ref="WRJ17:WRN17"/>
    <mergeCell ref="WRO17:WRS17"/>
    <mergeCell ref="WPL17:WPP17"/>
    <mergeCell ref="WPQ17:WPU17"/>
    <mergeCell ref="WPV17:WPZ17"/>
    <mergeCell ref="WQA17:WQE17"/>
    <mergeCell ref="WQF17:WQJ17"/>
    <mergeCell ref="WGF17:WGJ17"/>
    <mergeCell ref="WGK17:WGO17"/>
    <mergeCell ref="WGP17:WGT17"/>
    <mergeCell ref="WEW17:WFA17"/>
    <mergeCell ref="WCY17:WDC17"/>
    <mergeCell ref="WDD17:WDH17"/>
    <mergeCell ref="WDI17:WDM17"/>
    <mergeCell ref="WDN17:WDR17"/>
    <mergeCell ref="WHT17:WHX17"/>
    <mergeCell ref="WHY17:WIC17"/>
    <mergeCell ref="WID17:WIH17"/>
    <mergeCell ref="WII17:WIM17"/>
    <mergeCell ref="WIN17:WIR17"/>
    <mergeCell ref="WGU17:WGY17"/>
    <mergeCell ref="WGZ17:WHD17"/>
    <mergeCell ref="WHE17:WHI17"/>
    <mergeCell ref="WHJ17:WHN17"/>
    <mergeCell ref="WHO17:WHS17"/>
    <mergeCell ref="WDS17:WDW17"/>
    <mergeCell ref="WBZ17:WCD17"/>
    <mergeCell ref="WCE17:WCI17"/>
    <mergeCell ref="WCJ17:WCN17"/>
    <mergeCell ref="WCO17:WCS17"/>
    <mergeCell ref="WCT17:WCX17"/>
    <mergeCell ref="WFB17:WFF17"/>
    <mergeCell ref="WFG17:WFK17"/>
    <mergeCell ref="WFL17:WFP17"/>
    <mergeCell ref="WFQ17:WFU17"/>
    <mergeCell ref="WDX17:WEB17"/>
    <mergeCell ref="WEC17:WEG17"/>
    <mergeCell ref="WEH17:WEL17"/>
    <mergeCell ref="WEM17:WEQ17"/>
    <mergeCell ref="WER17:WEV17"/>
    <mergeCell ref="WFV17:WFZ17"/>
    <mergeCell ref="WGA17:WGE17"/>
    <mergeCell ref="VZM17:VZQ17"/>
    <mergeCell ref="VZR17:VZV17"/>
    <mergeCell ref="VZW17:WAA17"/>
    <mergeCell ref="VYD17:VYH17"/>
    <mergeCell ref="VWF17:VWJ17"/>
    <mergeCell ref="VWK17:VWO17"/>
    <mergeCell ref="VWP17:VWT17"/>
    <mergeCell ref="VWU17:VWY17"/>
    <mergeCell ref="WBA17:WBE17"/>
    <mergeCell ref="WBF17:WBJ17"/>
    <mergeCell ref="WBK17:WBO17"/>
    <mergeCell ref="WBP17:WBT17"/>
    <mergeCell ref="WBU17:WBY17"/>
    <mergeCell ref="WAB17:WAF17"/>
    <mergeCell ref="WAG17:WAK17"/>
    <mergeCell ref="WAL17:WAP17"/>
    <mergeCell ref="WAQ17:WAU17"/>
    <mergeCell ref="WAV17:WAZ17"/>
    <mergeCell ref="VWZ17:VXD17"/>
    <mergeCell ref="VVG17:VVK17"/>
    <mergeCell ref="VVL17:VVP17"/>
    <mergeCell ref="VVQ17:VVU17"/>
    <mergeCell ref="VVV17:VVZ17"/>
    <mergeCell ref="VWA17:VWE17"/>
    <mergeCell ref="VYI17:VYM17"/>
    <mergeCell ref="VYN17:VYR17"/>
    <mergeCell ref="VYS17:VYW17"/>
    <mergeCell ref="VYX17:VZB17"/>
    <mergeCell ref="VXE17:VXI17"/>
    <mergeCell ref="VXJ17:VXN17"/>
    <mergeCell ref="VXO17:VXS17"/>
    <mergeCell ref="VXT17:VXX17"/>
    <mergeCell ref="VXY17:VYC17"/>
    <mergeCell ref="VZC17:VZG17"/>
    <mergeCell ref="VZH17:VZL17"/>
    <mergeCell ref="VST17:VSX17"/>
    <mergeCell ref="VSY17:VTC17"/>
    <mergeCell ref="VTD17:VTH17"/>
    <mergeCell ref="VRK17:VRO17"/>
    <mergeCell ref="VPM17:VPQ17"/>
    <mergeCell ref="VPR17:VPV17"/>
    <mergeCell ref="VPW17:VQA17"/>
    <mergeCell ref="VQB17:VQF17"/>
    <mergeCell ref="VUH17:VUL17"/>
    <mergeCell ref="VUM17:VUQ17"/>
    <mergeCell ref="VUR17:VUV17"/>
    <mergeCell ref="VUW17:VVA17"/>
    <mergeCell ref="VVB17:VVF17"/>
    <mergeCell ref="VTI17:VTM17"/>
    <mergeCell ref="VTN17:VTR17"/>
    <mergeCell ref="VTS17:VTW17"/>
    <mergeCell ref="VTX17:VUB17"/>
    <mergeCell ref="VUC17:VUG17"/>
    <mergeCell ref="VQG17:VQK17"/>
    <mergeCell ref="VON17:VOR17"/>
    <mergeCell ref="VOS17:VOW17"/>
    <mergeCell ref="VOX17:VPB17"/>
    <mergeCell ref="VPC17:VPG17"/>
    <mergeCell ref="VPH17:VPL17"/>
    <mergeCell ref="VRP17:VRT17"/>
    <mergeCell ref="VRU17:VRY17"/>
    <mergeCell ref="VRZ17:VSD17"/>
    <mergeCell ref="VSE17:VSI17"/>
    <mergeCell ref="VQL17:VQP17"/>
    <mergeCell ref="VQQ17:VQU17"/>
    <mergeCell ref="VQV17:VQZ17"/>
    <mergeCell ref="VRA17:VRE17"/>
    <mergeCell ref="VRF17:VRJ17"/>
    <mergeCell ref="VSJ17:VSN17"/>
    <mergeCell ref="VSO17:VSS17"/>
    <mergeCell ref="VMA17:VME17"/>
    <mergeCell ref="VMF17:VMJ17"/>
    <mergeCell ref="VMK17:VMO17"/>
    <mergeCell ref="VKR17:VKV17"/>
    <mergeCell ref="VIT17:VIX17"/>
    <mergeCell ref="VIY17:VJC17"/>
    <mergeCell ref="VJD17:VJH17"/>
    <mergeCell ref="VJI17:VJM17"/>
    <mergeCell ref="VNO17:VNS17"/>
    <mergeCell ref="VNT17:VNX17"/>
    <mergeCell ref="VNY17:VOC17"/>
    <mergeCell ref="VOD17:VOH17"/>
    <mergeCell ref="VOI17:VOM17"/>
    <mergeCell ref="VMP17:VMT17"/>
    <mergeCell ref="VMU17:VMY17"/>
    <mergeCell ref="VMZ17:VND17"/>
    <mergeCell ref="VNE17:VNI17"/>
    <mergeCell ref="VNJ17:VNN17"/>
    <mergeCell ref="VJN17:VJR17"/>
    <mergeCell ref="VHU17:VHY17"/>
    <mergeCell ref="VHZ17:VID17"/>
    <mergeCell ref="VIE17:VII17"/>
    <mergeCell ref="VIJ17:VIN17"/>
    <mergeCell ref="VIO17:VIS17"/>
    <mergeCell ref="VKW17:VLA17"/>
    <mergeCell ref="VLB17:VLF17"/>
    <mergeCell ref="VLG17:VLK17"/>
    <mergeCell ref="VLL17:VLP17"/>
    <mergeCell ref="VJS17:VJW17"/>
    <mergeCell ref="VJX17:VKB17"/>
    <mergeCell ref="VKC17:VKG17"/>
    <mergeCell ref="VKH17:VKL17"/>
    <mergeCell ref="VKM17:VKQ17"/>
    <mergeCell ref="VLQ17:VLU17"/>
    <mergeCell ref="VLV17:VLZ17"/>
    <mergeCell ref="VFH17:VFL17"/>
    <mergeCell ref="VFM17:VFQ17"/>
    <mergeCell ref="VFR17:VFV17"/>
    <mergeCell ref="VDY17:VEC17"/>
    <mergeCell ref="VCA17:VCE17"/>
    <mergeCell ref="VCF17:VCJ17"/>
    <mergeCell ref="VCK17:VCO17"/>
    <mergeCell ref="VCP17:VCT17"/>
    <mergeCell ref="VGV17:VGZ17"/>
    <mergeCell ref="VHA17:VHE17"/>
    <mergeCell ref="VHF17:VHJ17"/>
    <mergeCell ref="VHK17:VHO17"/>
    <mergeCell ref="VHP17:VHT17"/>
    <mergeCell ref="VFW17:VGA17"/>
    <mergeCell ref="VGB17:VGF17"/>
    <mergeCell ref="VGG17:VGK17"/>
    <mergeCell ref="VGL17:VGP17"/>
    <mergeCell ref="VGQ17:VGU17"/>
    <mergeCell ref="VCU17:VCY17"/>
    <mergeCell ref="VBB17:VBF17"/>
    <mergeCell ref="VBG17:VBK17"/>
    <mergeCell ref="VBL17:VBP17"/>
    <mergeCell ref="VBQ17:VBU17"/>
    <mergeCell ref="VBV17:VBZ17"/>
    <mergeCell ref="VED17:VEH17"/>
    <mergeCell ref="VEI17:VEM17"/>
    <mergeCell ref="VEN17:VER17"/>
    <mergeCell ref="VES17:VEW17"/>
    <mergeCell ref="VCZ17:VDD17"/>
    <mergeCell ref="VDE17:VDI17"/>
    <mergeCell ref="VDJ17:VDN17"/>
    <mergeCell ref="VDO17:VDS17"/>
    <mergeCell ref="VDT17:VDX17"/>
    <mergeCell ref="VEX17:VFB17"/>
    <mergeCell ref="VFC17:VFG17"/>
    <mergeCell ref="UYO17:UYS17"/>
    <mergeCell ref="UYT17:UYX17"/>
    <mergeCell ref="UYY17:UZC17"/>
    <mergeCell ref="UXF17:UXJ17"/>
    <mergeCell ref="UVH17:UVL17"/>
    <mergeCell ref="UVM17:UVQ17"/>
    <mergeCell ref="UVR17:UVV17"/>
    <mergeCell ref="UVW17:UWA17"/>
    <mergeCell ref="VAC17:VAG17"/>
    <mergeCell ref="VAH17:VAL17"/>
    <mergeCell ref="VAM17:VAQ17"/>
    <mergeCell ref="VAR17:VAV17"/>
    <mergeCell ref="VAW17:VBA17"/>
    <mergeCell ref="UZD17:UZH17"/>
    <mergeCell ref="UZI17:UZM17"/>
    <mergeCell ref="UZN17:UZR17"/>
    <mergeCell ref="UZS17:UZW17"/>
    <mergeCell ref="UZX17:VAB17"/>
    <mergeCell ref="UWB17:UWF17"/>
    <mergeCell ref="UUI17:UUM17"/>
    <mergeCell ref="UUN17:UUR17"/>
    <mergeCell ref="UUS17:UUW17"/>
    <mergeCell ref="UUX17:UVB17"/>
    <mergeCell ref="UVC17:UVG17"/>
    <mergeCell ref="UXK17:UXO17"/>
    <mergeCell ref="UXP17:UXT17"/>
    <mergeCell ref="UXU17:UXY17"/>
    <mergeCell ref="UXZ17:UYD17"/>
    <mergeCell ref="UWG17:UWK17"/>
    <mergeCell ref="UWL17:UWP17"/>
    <mergeCell ref="UWQ17:UWU17"/>
    <mergeCell ref="UWV17:UWZ17"/>
    <mergeCell ref="UXA17:UXE17"/>
    <mergeCell ref="UYE17:UYI17"/>
    <mergeCell ref="UYJ17:UYN17"/>
    <mergeCell ref="URV17:URZ17"/>
    <mergeCell ref="USA17:USE17"/>
    <mergeCell ref="USF17:USJ17"/>
    <mergeCell ref="UQM17:UQQ17"/>
    <mergeCell ref="UOO17:UOS17"/>
    <mergeCell ref="UOT17:UOX17"/>
    <mergeCell ref="UOY17:UPC17"/>
    <mergeCell ref="UPD17:UPH17"/>
    <mergeCell ref="UTJ17:UTN17"/>
    <mergeCell ref="UTO17:UTS17"/>
    <mergeCell ref="UTT17:UTX17"/>
    <mergeCell ref="UTY17:UUC17"/>
    <mergeCell ref="UUD17:UUH17"/>
    <mergeCell ref="USK17:USO17"/>
    <mergeCell ref="USP17:UST17"/>
    <mergeCell ref="USU17:USY17"/>
    <mergeCell ref="USZ17:UTD17"/>
    <mergeCell ref="UTE17:UTI17"/>
    <mergeCell ref="UPI17:UPM17"/>
    <mergeCell ref="UNP17:UNT17"/>
    <mergeCell ref="UNU17:UNY17"/>
    <mergeCell ref="UNZ17:UOD17"/>
    <mergeCell ref="UOE17:UOI17"/>
    <mergeCell ref="UOJ17:UON17"/>
    <mergeCell ref="UQR17:UQV17"/>
    <mergeCell ref="UQW17:URA17"/>
    <mergeCell ref="URB17:URF17"/>
    <mergeCell ref="URG17:URK17"/>
    <mergeCell ref="UPN17:UPR17"/>
    <mergeCell ref="UPS17:UPW17"/>
    <mergeCell ref="UPX17:UQB17"/>
    <mergeCell ref="UQC17:UQG17"/>
    <mergeCell ref="UQH17:UQL17"/>
    <mergeCell ref="URL17:URP17"/>
    <mergeCell ref="URQ17:URU17"/>
    <mergeCell ref="ULC17:ULG17"/>
    <mergeCell ref="ULH17:ULL17"/>
    <mergeCell ref="ULM17:ULQ17"/>
    <mergeCell ref="UJT17:UJX17"/>
    <mergeCell ref="UHV17:UHZ17"/>
    <mergeCell ref="UIA17:UIE17"/>
    <mergeCell ref="UIF17:UIJ17"/>
    <mergeCell ref="UIK17:UIO17"/>
    <mergeCell ref="UMQ17:UMU17"/>
    <mergeCell ref="UMV17:UMZ17"/>
    <mergeCell ref="UNA17:UNE17"/>
    <mergeCell ref="UNF17:UNJ17"/>
    <mergeCell ref="UNK17:UNO17"/>
    <mergeCell ref="ULR17:ULV17"/>
    <mergeCell ref="ULW17:UMA17"/>
    <mergeCell ref="UMB17:UMF17"/>
    <mergeCell ref="UMG17:UMK17"/>
    <mergeCell ref="UML17:UMP17"/>
    <mergeCell ref="UIP17:UIT17"/>
    <mergeCell ref="UGW17:UHA17"/>
    <mergeCell ref="UHB17:UHF17"/>
    <mergeCell ref="UHG17:UHK17"/>
    <mergeCell ref="UHL17:UHP17"/>
    <mergeCell ref="UHQ17:UHU17"/>
    <mergeCell ref="UJY17:UKC17"/>
    <mergeCell ref="UKD17:UKH17"/>
    <mergeCell ref="UKI17:UKM17"/>
    <mergeCell ref="UKN17:UKR17"/>
    <mergeCell ref="UIU17:UIY17"/>
    <mergeCell ref="UIZ17:UJD17"/>
    <mergeCell ref="UJE17:UJI17"/>
    <mergeCell ref="UJJ17:UJN17"/>
    <mergeCell ref="UJO17:UJS17"/>
    <mergeCell ref="UKS17:UKW17"/>
    <mergeCell ref="UKX17:ULB17"/>
    <mergeCell ref="UEJ17:UEN17"/>
    <mergeCell ref="UEO17:UES17"/>
    <mergeCell ref="UET17:UEX17"/>
    <mergeCell ref="UDA17:UDE17"/>
    <mergeCell ref="UBC17:UBG17"/>
    <mergeCell ref="UBH17:UBL17"/>
    <mergeCell ref="UBM17:UBQ17"/>
    <mergeCell ref="UBR17:UBV17"/>
    <mergeCell ref="UFX17:UGB17"/>
    <mergeCell ref="UGC17:UGG17"/>
    <mergeCell ref="UGH17:UGL17"/>
    <mergeCell ref="UGM17:UGQ17"/>
    <mergeCell ref="UGR17:UGV17"/>
    <mergeCell ref="UEY17:UFC17"/>
    <mergeCell ref="UFD17:UFH17"/>
    <mergeCell ref="UFI17:UFM17"/>
    <mergeCell ref="UFN17:UFR17"/>
    <mergeCell ref="UFS17:UFW17"/>
    <mergeCell ref="UBW17:UCA17"/>
    <mergeCell ref="UAD17:UAH17"/>
    <mergeCell ref="UAI17:UAM17"/>
    <mergeCell ref="UAN17:UAR17"/>
    <mergeCell ref="UAS17:UAW17"/>
    <mergeCell ref="UAX17:UBB17"/>
    <mergeCell ref="UDF17:UDJ17"/>
    <mergeCell ref="UDK17:UDO17"/>
    <mergeCell ref="UDP17:UDT17"/>
    <mergeCell ref="UDU17:UDY17"/>
    <mergeCell ref="UCB17:UCF17"/>
    <mergeCell ref="UCG17:UCK17"/>
    <mergeCell ref="UCL17:UCP17"/>
    <mergeCell ref="UCQ17:UCU17"/>
    <mergeCell ref="UCV17:UCZ17"/>
    <mergeCell ref="UDZ17:UED17"/>
    <mergeCell ref="UEE17:UEI17"/>
    <mergeCell ref="TXQ17:TXU17"/>
    <mergeCell ref="TXV17:TXZ17"/>
    <mergeCell ref="TYA17:TYE17"/>
    <mergeCell ref="TWH17:TWL17"/>
    <mergeCell ref="TUJ17:TUN17"/>
    <mergeCell ref="TUO17:TUS17"/>
    <mergeCell ref="TUT17:TUX17"/>
    <mergeCell ref="TUY17:TVC17"/>
    <mergeCell ref="TZE17:TZI17"/>
    <mergeCell ref="TZJ17:TZN17"/>
    <mergeCell ref="TZO17:TZS17"/>
    <mergeCell ref="TZT17:TZX17"/>
    <mergeCell ref="TZY17:UAC17"/>
    <mergeCell ref="TYF17:TYJ17"/>
    <mergeCell ref="TYK17:TYO17"/>
    <mergeCell ref="TYP17:TYT17"/>
    <mergeCell ref="TYU17:TYY17"/>
    <mergeCell ref="TYZ17:TZD17"/>
    <mergeCell ref="TVD17:TVH17"/>
    <mergeCell ref="TTK17:TTO17"/>
    <mergeCell ref="TTP17:TTT17"/>
    <mergeCell ref="TTU17:TTY17"/>
    <mergeCell ref="TTZ17:TUD17"/>
    <mergeCell ref="TUE17:TUI17"/>
    <mergeCell ref="TWM17:TWQ17"/>
    <mergeCell ref="TWR17:TWV17"/>
    <mergeCell ref="TWW17:TXA17"/>
    <mergeCell ref="TXB17:TXF17"/>
    <mergeCell ref="TVI17:TVM17"/>
    <mergeCell ref="TVN17:TVR17"/>
    <mergeCell ref="TVS17:TVW17"/>
    <mergeCell ref="TVX17:TWB17"/>
    <mergeCell ref="TWC17:TWG17"/>
    <mergeCell ref="TXG17:TXK17"/>
    <mergeCell ref="TXL17:TXP17"/>
    <mergeCell ref="TQX17:TRB17"/>
    <mergeCell ref="TRC17:TRG17"/>
    <mergeCell ref="TRH17:TRL17"/>
    <mergeCell ref="TPO17:TPS17"/>
    <mergeCell ref="TNQ17:TNU17"/>
    <mergeCell ref="TNV17:TNZ17"/>
    <mergeCell ref="TOA17:TOE17"/>
    <mergeCell ref="TOF17:TOJ17"/>
    <mergeCell ref="TSL17:TSP17"/>
    <mergeCell ref="TSQ17:TSU17"/>
    <mergeCell ref="TSV17:TSZ17"/>
    <mergeCell ref="TTA17:TTE17"/>
    <mergeCell ref="TTF17:TTJ17"/>
    <mergeCell ref="TRM17:TRQ17"/>
    <mergeCell ref="TRR17:TRV17"/>
    <mergeCell ref="TRW17:TSA17"/>
    <mergeCell ref="TSB17:TSF17"/>
    <mergeCell ref="TSG17:TSK17"/>
    <mergeCell ref="TOK17:TOO17"/>
    <mergeCell ref="TMR17:TMV17"/>
    <mergeCell ref="TMW17:TNA17"/>
    <mergeCell ref="TNB17:TNF17"/>
    <mergeCell ref="TNG17:TNK17"/>
    <mergeCell ref="TNL17:TNP17"/>
    <mergeCell ref="TPT17:TPX17"/>
    <mergeCell ref="TPY17:TQC17"/>
    <mergeCell ref="TQD17:TQH17"/>
    <mergeCell ref="TQI17:TQM17"/>
    <mergeCell ref="TOP17:TOT17"/>
    <mergeCell ref="TOU17:TOY17"/>
    <mergeCell ref="TOZ17:TPD17"/>
    <mergeCell ref="TPE17:TPI17"/>
    <mergeCell ref="TPJ17:TPN17"/>
    <mergeCell ref="TQN17:TQR17"/>
    <mergeCell ref="TQS17:TQW17"/>
    <mergeCell ref="TKE17:TKI17"/>
    <mergeCell ref="TKJ17:TKN17"/>
    <mergeCell ref="TKO17:TKS17"/>
    <mergeCell ref="TIV17:TIZ17"/>
    <mergeCell ref="TGX17:THB17"/>
    <mergeCell ref="THC17:THG17"/>
    <mergeCell ref="THH17:THL17"/>
    <mergeCell ref="THM17:THQ17"/>
    <mergeCell ref="TLS17:TLW17"/>
    <mergeCell ref="TLX17:TMB17"/>
    <mergeCell ref="TMC17:TMG17"/>
    <mergeCell ref="TMH17:TML17"/>
    <mergeCell ref="TMM17:TMQ17"/>
    <mergeCell ref="TKT17:TKX17"/>
    <mergeCell ref="TKY17:TLC17"/>
    <mergeCell ref="TLD17:TLH17"/>
    <mergeCell ref="TLI17:TLM17"/>
    <mergeCell ref="TLN17:TLR17"/>
    <mergeCell ref="THR17:THV17"/>
    <mergeCell ref="TFY17:TGC17"/>
    <mergeCell ref="TGD17:TGH17"/>
    <mergeCell ref="TGI17:TGM17"/>
    <mergeCell ref="TGN17:TGR17"/>
    <mergeCell ref="TGS17:TGW17"/>
    <mergeCell ref="TJA17:TJE17"/>
    <mergeCell ref="TJF17:TJJ17"/>
    <mergeCell ref="TJK17:TJO17"/>
    <mergeCell ref="TJP17:TJT17"/>
    <mergeCell ref="THW17:TIA17"/>
    <mergeCell ref="TIB17:TIF17"/>
    <mergeCell ref="TIG17:TIK17"/>
    <mergeCell ref="TIL17:TIP17"/>
    <mergeCell ref="TIQ17:TIU17"/>
    <mergeCell ref="TJU17:TJY17"/>
    <mergeCell ref="TJZ17:TKD17"/>
    <mergeCell ref="TDL17:TDP17"/>
    <mergeCell ref="TDQ17:TDU17"/>
    <mergeCell ref="TDV17:TDZ17"/>
    <mergeCell ref="TCC17:TCG17"/>
    <mergeCell ref="TAE17:TAI17"/>
    <mergeCell ref="TAJ17:TAN17"/>
    <mergeCell ref="TAO17:TAS17"/>
    <mergeCell ref="TAT17:TAX17"/>
    <mergeCell ref="TEZ17:TFD17"/>
    <mergeCell ref="TFE17:TFI17"/>
    <mergeCell ref="TFJ17:TFN17"/>
    <mergeCell ref="TFO17:TFS17"/>
    <mergeCell ref="TFT17:TFX17"/>
    <mergeCell ref="TEA17:TEE17"/>
    <mergeCell ref="TEF17:TEJ17"/>
    <mergeCell ref="TEK17:TEO17"/>
    <mergeCell ref="TEP17:TET17"/>
    <mergeCell ref="TEU17:TEY17"/>
    <mergeCell ref="TAY17:TBC17"/>
    <mergeCell ref="SZF17:SZJ17"/>
    <mergeCell ref="SZK17:SZO17"/>
    <mergeCell ref="SZP17:SZT17"/>
    <mergeCell ref="SZU17:SZY17"/>
    <mergeCell ref="SZZ17:TAD17"/>
    <mergeCell ref="TCH17:TCL17"/>
    <mergeCell ref="TCM17:TCQ17"/>
    <mergeCell ref="TCR17:TCV17"/>
    <mergeCell ref="TCW17:TDA17"/>
    <mergeCell ref="TBD17:TBH17"/>
    <mergeCell ref="TBI17:TBM17"/>
    <mergeCell ref="TBN17:TBR17"/>
    <mergeCell ref="TBS17:TBW17"/>
    <mergeCell ref="TBX17:TCB17"/>
    <mergeCell ref="TDB17:TDF17"/>
    <mergeCell ref="TDG17:TDK17"/>
    <mergeCell ref="SWS17:SWW17"/>
    <mergeCell ref="SWX17:SXB17"/>
    <mergeCell ref="SXC17:SXG17"/>
    <mergeCell ref="SVJ17:SVN17"/>
    <mergeCell ref="STL17:STP17"/>
    <mergeCell ref="STQ17:STU17"/>
    <mergeCell ref="STV17:STZ17"/>
    <mergeCell ref="SUA17:SUE17"/>
    <mergeCell ref="SYG17:SYK17"/>
    <mergeCell ref="SYL17:SYP17"/>
    <mergeCell ref="SYQ17:SYU17"/>
    <mergeCell ref="SYV17:SYZ17"/>
    <mergeCell ref="SZA17:SZE17"/>
    <mergeCell ref="SXH17:SXL17"/>
    <mergeCell ref="SXM17:SXQ17"/>
    <mergeCell ref="SXR17:SXV17"/>
    <mergeCell ref="SXW17:SYA17"/>
    <mergeCell ref="SYB17:SYF17"/>
    <mergeCell ref="SUF17:SUJ17"/>
    <mergeCell ref="SSM17:SSQ17"/>
    <mergeCell ref="SSR17:SSV17"/>
    <mergeCell ref="SSW17:STA17"/>
    <mergeCell ref="STB17:STF17"/>
    <mergeCell ref="STG17:STK17"/>
    <mergeCell ref="SVO17:SVS17"/>
    <mergeCell ref="SVT17:SVX17"/>
    <mergeCell ref="SVY17:SWC17"/>
    <mergeCell ref="SWD17:SWH17"/>
    <mergeCell ref="SUK17:SUO17"/>
    <mergeCell ref="SUP17:SUT17"/>
    <mergeCell ref="SUU17:SUY17"/>
    <mergeCell ref="SUZ17:SVD17"/>
    <mergeCell ref="SVE17:SVI17"/>
    <mergeCell ref="SWI17:SWM17"/>
    <mergeCell ref="SWN17:SWR17"/>
    <mergeCell ref="SPZ17:SQD17"/>
    <mergeCell ref="SQE17:SQI17"/>
    <mergeCell ref="SQJ17:SQN17"/>
    <mergeCell ref="SOQ17:SOU17"/>
    <mergeCell ref="SMS17:SMW17"/>
    <mergeCell ref="SMX17:SNB17"/>
    <mergeCell ref="SNC17:SNG17"/>
    <mergeCell ref="SNH17:SNL17"/>
    <mergeCell ref="SRN17:SRR17"/>
    <mergeCell ref="SRS17:SRW17"/>
    <mergeCell ref="SRX17:SSB17"/>
    <mergeCell ref="SSC17:SSG17"/>
    <mergeCell ref="SSH17:SSL17"/>
    <mergeCell ref="SQO17:SQS17"/>
    <mergeCell ref="SQT17:SQX17"/>
    <mergeCell ref="SQY17:SRC17"/>
    <mergeCell ref="SRD17:SRH17"/>
    <mergeCell ref="SRI17:SRM17"/>
    <mergeCell ref="SNM17:SNQ17"/>
    <mergeCell ref="SLT17:SLX17"/>
    <mergeCell ref="SLY17:SMC17"/>
    <mergeCell ref="SMD17:SMH17"/>
    <mergeCell ref="SMI17:SMM17"/>
    <mergeCell ref="SMN17:SMR17"/>
    <mergeCell ref="SOV17:SOZ17"/>
    <mergeCell ref="SPA17:SPE17"/>
    <mergeCell ref="SPF17:SPJ17"/>
    <mergeCell ref="SPK17:SPO17"/>
    <mergeCell ref="SNR17:SNV17"/>
    <mergeCell ref="SNW17:SOA17"/>
    <mergeCell ref="SOB17:SOF17"/>
    <mergeCell ref="SOG17:SOK17"/>
    <mergeCell ref="SOL17:SOP17"/>
    <mergeCell ref="SPP17:SPT17"/>
    <mergeCell ref="SPU17:SPY17"/>
    <mergeCell ref="SJG17:SJK17"/>
    <mergeCell ref="SJL17:SJP17"/>
    <mergeCell ref="SJQ17:SJU17"/>
    <mergeCell ref="SHX17:SIB17"/>
    <mergeCell ref="SFZ17:SGD17"/>
    <mergeCell ref="SGE17:SGI17"/>
    <mergeCell ref="SGJ17:SGN17"/>
    <mergeCell ref="SGO17:SGS17"/>
    <mergeCell ref="SKU17:SKY17"/>
    <mergeCell ref="SKZ17:SLD17"/>
    <mergeCell ref="SLE17:SLI17"/>
    <mergeCell ref="SLJ17:SLN17"/>
    <mergeCell ref="SLO17:SLS17"/>
    <mergeCell ref="SJV17:SJZ17"/>
    <mergeCell ref="SKA17:SKE17"/>
    <mergeCell ref="SKF17:SKJ17"/>
    <mergeCell ref="SKK17:SKO17"/>
    <mergeCell ref="SKP17:SKT17"/>
    <mergeCell ref="SGT17:SGX17"/>
    <mergeCell ref="SFA17:SFE17"/>
    <mergeCell ref="SFF17:SFJ17"/>
    <mergeCell ref="SFK17:SFO17"/>
    <mergeCell ref="SFP17:SFT17"/>
    <mergeCell ref="SFU17:SFY17"/>
    <mergeCell ref="SIC17:SIG17"/>
    <mergeCell ref="SIH17:SIL17"/>
    <mergeCell ref="SIM17:SIQ17"/>
    <mergeCell ref="SIR17:SIV17"/>
    <mergeCell ref="SGY17:SHC17"/>
    <mergeCell ref="SHD17:SHH17"/>
    <mergeCell ref="SHI17:SHM17"/>
    <mergeCell ref="SHN17:SHR17"/>
    <mergeCell ref="SHS17:SHW17"/>
    <mergeCell ref="SIW17:SJA17"/>
    <mergeCell ref="SJB17:SJF17"/>
    <mergeCell ref="SCN17:SCR17"/>
    <mergeCell ref="SCS17:SCW17"/>
    <mergeCell ref="SCX17:SDB17"/>
    <mergeCell ref="SBE17:SBI17"/>
    <mergeCell ref="RZG17:RZK17"/>
    <mergeCell ref="RZL17:RZP17"/>
    <mergeCell ref="RZQ17:RZU17"/>
    <mergeCell ref="RZV17:RZZ17"/>
    <mergeCell ref="SEB17:SEF17"/>
    <mergeCell ref="SEG17:SEK17"/>
    <mergeCell ref="SEL17:SEP17"/>
    <mergeCell ref="SEQ17:SEU17"/>
    <mergeCell ref="SEV17:SEZ17"/>
    <mergeCell ref="SDC17:SDG17"/>
    <mergeCell ref="SDH17:SDL17"/>
    <mergeCell ref="SDM17:SDQ17"/>
    <mergeCell ref="SDR17:SDV17"/>
    <mergeCell ref="SDW17:SEA17"/>
    <mergeCell ref="SAA17:SAE17"/>
    <mergeCell ref="RYH17:RYL17"/>
    <mergeCell ref="RYM17:RYQ17"/>
    <mergeCell ref="RYR17:RYV17"/>
    <mergeCell ref="RYW17:RZA17"/>
    <mergeCell ref="RZB17:RZF17"/>
    <mergeCell ref="SBJ17:SBN17"/>
    <mergeCell ref="SBO17:SBS17"/>
    <mergeCell ref="SBT17:SBX17"/>
    <mergeCell ref="SBY17:SCC17"/>
    <mergeCell ref="SAF17:SAJ17"/>
    <mergeCell ref="SAK17:SAO17"/>
    <mergeCell ref="SAP17:SAT17"/>
    <mergeCell ref="SAU17:SAY17"/>
    <mergeCell ref="SAZ17:SBD17"/>
    <mergeCell ref="SCD17:SCH17"/>
    <mergeCell ref="SCI17:SCM17"/>
    <mergeCell ref="RVU17:RVY17"/>
    <mergeCell ref="RVZ17:RWD17"/>
    <mergeCell ref="RWE17:RWI17"/>
    <mergeCell ref="RUL17:RUP17"/>
    <mergeCell ref="RSN17:RSR17"/>
    <mergeCell ref="RSS17:RSW17"/>
    <mergeCell ref="RSX17:RTB17"/>
    <mergeCell ref="RTC17:RTG17"/>
    <mergeCell ref="RXI17:RXM17"/>
    <mergeCell ref="RXN17:RXR17"/>
    <mergeCell ref="RXS17:RXW17"/>
    <mergeCell ref="RXX17:RYB17"/>
    <mergeCell ref="RYC17:RYG17"/>
    <mergeCell ref="RWJ17:RWN17"/>
    <mergeCell ref="RWO17:RWS17"/>
    <mergeCell ref="RWT17:RWX17"/>
    <mergeCell ref="RWY17:RXC17"/>
    <mergeCell ref="RXD17:RXH17"/>
    <mergeCell ref="RTH17:RTL17"/>
    <mergeCell ref="RRO17:RRS17"/>
    <mergeCell ref="RRT17:RRX17"/>
    <mergeCell ref="RRY17:RSC17"/>
    <mergeCell ref="RSD17:RSH17"/>
    <mergeCell ref="RSI17:RSM17"/>
    <mergeCell ref="RUQ17:RUU17"/>
    <mergeCell ref="RUV17:RUZ17"/>
    <mergeCell ref="RVA17:RVE17"/>
    <mergeCell ref="RVF17:RVJ17"/>
    <mergeCell ref="RTM17:RTQ17"/>
    <mergeCell ref="RTR17:RTV17"/>
    <mergeCell ref="RTW17:RUA17"/>
    <mergeCell ref="RUB17:RUF17"/>
    <mergeCell ref="RUG17:RUK17"/>
    <mergeCell ref="RVK17:RVO17"/>
    <mergeCell ref="RVP17:RVT17"/>
    <mergeCell ref="RPB17:RPF17"/>
    <mergeCell ref="RPG17:RPK17"/>
    <mergeCell ref="RPL17:RPP17"/>
    <mergeCell ref="RNS17:RNW17"/>
    <mergeCell ref="RLU17:RLY17"/>
    <mergeCell ref="RLZ17:RMD17"/>
    <mergeCell ref="RME17:RMI17"/>
    <mergeCell ref="RMJ17:RMN17"/>
    <mergeCell ref="RQP17:RQT17"/>
    <mergeCell ref="RQU17:RQY17"/>
    <mergeCell ref="RQZ17:RRD17"/>
    <mergeCell ref="RRE17:RRI17"/>
    <mergeCell ref="RRJ17:RRN17"/>
    <mergeCell ref="RPQ17:RPU17"/>
    <mergeCell ref="RPV17:RPZ17"/>
    <mergeCell ref="RQA17:RQE17"/>
    <mergeCell ref="RQF17:RQJ17"/>
    <mergeCell ref="RQK17:RQO17"/>
    <mergeCell ref="RMO17:RMS17"/>
    <mergeCell ref="RKV17:RKZ17"/>
    <mergeCell ref="RLA17:RLE17"/>
    <mergeCell ref="RLF17:RLJ17"/>
    <mergeCell ref="RLK17:RLO17"/>
    <mergeCell ref="RLP17:RLT17"/>
    <mergeCell ref="RNX17:ROB17"/>
    <mergeCell ref="ROC17:ROG17"/>
    <mergeCell ref="ROH17:ROL17"/>
    <mergeCell ref="ROM17:ROQ17"/>
    <mergeCell ref="RMT17:RMX17"/>
    <mergeCell ref="RMY17:RNC17"/>
    <mergeCell ref="RND17:RNH17"/>
    <mergeCell ref="RNI17:RNM17"/>
    <mergeCell ref="RNN17:RNR17"/>
    <mergeCell ref="ROR17:ROV17"/>
    <mergeCell ref="ROW17:RPA17"/>
    <mergeCell ref="RII17:RIM17"/>
    <mergeCell ref="RIN17:RIR17"/>
    <mergeCell ref="RIS17:RIW17"/>
    <mergeCell ref="RGZ17:RHD17"/>
    <mergeCell ref="RFB17:RFF17"/>
    <mergeCell ref="RFG17:RFK17"/>
    <mergeCell ref="RFL17:RFP17"/>
    <mergeCell ref="RFQ17:RFU17"/>
    <mergeCell ref="RJW17:RKA17"/>
    <mergeCell ref="RKB17:RKF17"/>
    <mergeCell ref="RKG17:RKK17"/>
    <mergeCell ref="RKL17:RKP17"/>
    <mergeCell ref="RKQ17:RKU17"/>
    <mergeCell ref="RIX17:RJB17"/>
    <mergeCell ref="RJC17:RJG17"/>
    <mergeCell ref="RJH17:RJL17"/>
    <mergeCell ref="RJM17:RJQ17"/>
    <mergeCell ref="RJR17:RJV17"/>
    <mergeCell ref="RFV17:RFZ17"/>
    <mergeCell ref="REC17:REG17"/>
    <mergeCell ref="REH17:REL17"/>
    <mergeCell ref="REM17:REQ17"/>
    <mergeCell ref="RER17:REV17"/>
    <mergeCell ref="REW17:RFA17"/>
    <mergeCell ref="RHE17:RHI17"/>
    <mergeCell ref="RHJ17:RHN17"/>
    <mergeCell ref="RHO17:RHS17"/>
    <mergeCell ref="RHT17:RHX17"/>
    <mergeCell ref="RGA17:RGE17"/>
    <mergeCell ref="RGF17:RGJ17"/>
    <mergeCell ref="RGK17:RGO17"/>
    <mergeCell ref="RGP17:RGT17"/>
    <mergeCell ref="RGU17:RGY17"/>
    <mergeCell ref="RHY17:RIC17"/>
    <mergeCell ref="RID17:RIH17"/>
    <mergeCell ref="RBP17:RBT17"/>
    <mergeCell ref="RBU17:RBY17"/>
    <mergeCell ref="RBZ17:RCD17"/>
    <mergeCell ref="RAG17:RAK17"/>
    <mergeCell ref="QYI17:QYM17"/>
    <mergeCell ref="QYN17:QYR17"/>
    <mergeCell ref="QYS17:QYW17"/>
    <mergeCell ref="QYX17:QZB17"/>
    <mergeCell ref="RDD17:RDH17"/>
    <mergeCell ref="RDI17:RDM17"/>
    <mergeCell ref="RDN17:RDR17"/>
    <mergeCell ref="RDS17:RDW17"/>
    <mergeCell ref="RDX17:REB17"/>
    <mergeCell ref="RCE17:RCI17"/>
    <mergeCell ref="RCJ17:RCN17"/>
    <mergeCell ref="RCO17:RCS17"/>
    <mergeCell ref="RCT17:RCX17"/>
    <mergeCell ref="RCY17:RDC17"/>
    <mergeCell ref="QZC17:QZG17"/>
    <mergeCell ref="QXJ17:QXN17"/>
    <mergeCell ref="QXO17:QXS17"/>
    <mergeCell ref="QXT17:QXX17"/>
    <mergeCell ref="QXY17:QYC17"/>
    <mergeCell ref="QYD17:QYH17"/>
    <mergeCell ref="RAL17:RAP17"/>
    <mergeCell ref="RAQ17:RAU17"/>
    <mergeCell ref="RAV17:RAZ17"/>
    <mergeCell ref="RBA17:RBE17"/>
    <mergeCell ref="QZH17:QZL17"/>
    <mergeCell ref="QZM17:QZQ17"/>
    <mergeCell ref="QZR17:QZV17"/>
    <mergeCell ref="QZW17:RAA17"/>
    <mergeCell ref="RAB17:RAF17"/>
    <mergeCell ref="RBF17:RBJ17"/>
    <mergeCell ref="RBK17:RBO17"/>
    <mergeCell ref="QUW17:QVA17"/>
    <mergeCell ref="QVB17:QVF17"/>
    <mergeCell ref="QVG17:QVK17"/>
    <mergeCell ref="QTN17:QTR17"/>
    <mergeCell ref="QRP17:QRT17"/>
    <mergeCell ref="QRU17:QRY17"/>
    <mergeCell ref="QRZ17:QSD17"/>
    <mergeCell ref="QSE17:QSI17"/>
    <mergeCell ref="QWK17:QWO17"/>
    <mergeCell ref="QWP17:QWT17"/>
    <mergeCell ref="QWU17:QWY17"/>
    <mergeCell ref="QWZ17:QXD17"/>
    <mergeCell ref="QXE17:QXI17"/>
    <mergeCell ref="QVL17:QVP17"/>
    <mergeCell ref="QVQ17:QVU17"/>
    <mergeCell ref="QVV17:QVZ17"/>
    <mergeCell ref="QWA17:QWE17"/>
    <mergeCell ref="QWF17:QWJ17"/>
    <mergeCell ref="QSJ17:QSN17"/>
    <mergeCell ref="QQQ17:QQU17"/>
    <mergeCell ref="QQV17:QQZ17"/>
    <mergeCell ref="QRA17:QRE17"/>
    <mergeCell ref="QRF17:QRJ17"/>
    <mergeCell ref="QRK17:QRO17"/>
    <mergeCell ref="QTS17:QTW17"/>
    <mergeCell ref="QTX17:QUB17"/>
    <mergeCell ref="QUC17:QUG17"/>
    <mergeCell ref="QUH17:QUL17"/>
    <mergeCell ref="QSO17:QSS17"/>
    <mergeCell ref="QST17:QSX17"/>
    <mergeCell ref="QSY17:QTC17"/>
    <mergeCell ref="QTD17:QTH17"/>
    <mergeCell ref="QTI17:QTM17"/>
    <mergeCell ref="QUM17:QUQ17"/>
    <mergeCell ref="QUR17:QUV17"/>
    <mergeCell ref="QOD17:QOH17"/>
    <mergeCell ref="QOI17:QOM17"/>
    <mergeCell ref="QON17:QOR17"/>
    <mergeCell ref="QMU17:QMY17"/>
    <mergeCell ref="QKW17:QLA17"/>
    <mergeCell ref="QLB17:QLF17"/>
    <mergeCell ref="QLG17:QLK17"/>
    <mergeCell ref="QLL17:QLP17"/>
    <mergeCell ref="QPR17:QPV17"/>
    <mergeCell ref="QPW17:QQA17"/>
    <mergeCell ref="QQB17:QQF17"/>
    <mergeCell ref="QQG17:QQK17"/>
    <mergeCell ref="QQL17:QQP17"/>
    <mergeCell ref="QOS17:QOW17"/>
    <mergeCell ref="QOX17:QPB17"/>
    <mergeCell ref="QPC17:QPG17"/>
    <mergeCell ref="QPH17:QPL17"/>
    <mergeCell ref="QPM17:QPQ17"/>
    <mergeCell ref="QLQ17:QLU17"/>
    <mergeCell ref="QJX17:QKB17"/>
    <mergeCell ref="QKC17:QKG17"/>
    <mergeCell ref="QKH17:QKL17"/>
    <mergeCell ref="QKM17:QKQ17"/>
    <mergeCell ref="QKR17:QKV17"/>
    <mergeCell ref="QMZ17:QND17"/>
    <mergeCell ref="QNE17:QNI17"/>
    <mergeCell ref="QNJ17:QNN17"/>
    <mergeCell ref="QNO17:QNS17"/>
    <mergeCell ref="QLV17:QLZ17"/>
    <mergeCell ref="QMA17:QME17"/>
    <mergeCell ref="QMF17:QMJ17"/>
    <mergeCell ref="QMK17:QMO17"/>
    <mergeCell ref="QMP17:QMT17"/>
    <mergeCell ref="QNT17:QNX17"/>
    <mergeCell ref="QNY17:QOC17"/>
    <mergeCell ref="QHK17:QHO17"/>
    <mergeCell ref="QHP17:QHT17"/>
    <mergeCell ref="QHU17:QHY17"/>
    <mergeCell ref="QGB17:QGF17"/>
    <mergeCell ref="QED17:QEH17"/>
    <mergeCell ref="QEI17:QEM17"/>
    <mergeCell ref="QEN17:QER17"/>
    <mergeCell ref="QES17:QEW17"/>
    <mergeCell ref="QIY17:QJC17"/>
    <mergeCell ref="QJD17:QJH17"/>
    <mergeCell ref="QJI17:QJM17"/>
    <mergeCell ref="QJN17:QJR17"/>
    <mergeCell ref="QJS17:QJW17"/>
    <mergeCell ref="QHZ17:QID17"/>
    <mergeCell ref="QIE17:QII17"/>
    <mergeCell ref="QIJ17:QIN17"/>
    <mergeCell ref="QIO17:QIS17"/>
    <mergeCell ref="QIT17:QIX17"/>
    <mergeCell ref="QEX17:QFB17"/>
    <mergeCell ref="QDE17:QDI17"/>
    <mergeCell ref="QDJ17:QDN17"/>
    <mergeCell ref="QDO17:QDS17"/>
    <mergeCell ref="QDT17:QDX17"/>
    <mergeCell ref="QDY17:QEC17"/>
    <mergeCell ref="QGG17:QGK17"/>
    <mergeCell ref="QGL17:QGP17"/>
    <mergeCell ref="QGQ17:QGU17"/>
    <mergeCell ref="QGV17:QGZ17"/>
    <mergeCell ref="QFC17:QFG17"/>
    <mergeCell ref="QFH17:QFL17"/>
    <mergeCell ref="QFM17:QFQ17"/>
    <mergeCell ref="QFR17:QFV17"/>
    <mergeCell ref="QFW17:QGA17"/>
    <mergeCell ref="QHA17:QHE17"/>
    <mergeCell ref="QHF17:QHJ17"/>
    <mergeCell ref="QAR17:QAV17"/>
    <mergeCell ref="QAW17:QBA17"/>
    <mergeCell ref="QBB17:QBF17"/>
    <mergeCell ref="PZI17:PZM17"/>
    <mergeCell ref="PXK17:PXO17"/>
    <mergeCell ref="PXP17:PXT17"/>
    <mergeCell ref="PXU17:PXY17"/>
    <mergeCell ref="PXZ17:PYD17"/>
    <mergeCell ref="QCF17:QCJ17"/>
    <mergeCell ref="QCK17:QCO17"/>
    <mergeCell ref="QCP17:QCT17"/>
    <mergeCell ref="QCU17:QCY17"/>
    <mergeCell ref="QCZ17:QDD17"/>
    <mergeCell ref="QBG17:QBK17"/>
    <mergeCell ref="QBL17:QBP17"/>
    <mergeCell ref="QBQ17:QBU17"/>
    <mergeCell ref="QBV17:QBZ17"/>
    <mergeCell ref="QCA17:QCE17"/>
    <mergeCell ref="PYE17:PYI17"/>
    <mergeCell ref="PWL17:PWP17"/>
    <mergeCell ref="PWQ17:PWU17"/>
    <mergeCell ref="PWV17:PWZ17"/>
    <mergeCell ref="PXA17:PXE17"/>
    <mergeCell ref="PXF17:PXJ17"/>
    <mergeCell ref="PZN17:PZR17"/>
    <mergeCell ref="PZS17:PZW17"/>
    <mergeCell ref="PZX17:QAB17"/>
    <mergeCell ref="QAC17:QAG17"/>
    <mergeCell ref="PYJ17:PYN17"/>
    <mergeCell ref="PYO17:PYS17"/>
    <mergeCell ref="PYT17:PYX17"/>
    <mergeCell ref="PYY17:PZC17"/>
    <mergeCell ref="PZD17:PZH17"/>
    <mergeCell ref="QAH17:QAL17"/>
    <mergeCell ref="QAM17:QAQ17"/>
    <mergeCell ref="PTY17:PUC17"/>
    <mergeCell ref="PUD17:PUH17"/>
    <mergeCell ref="PUI17:PUM17"/>
    <mergeCell ref="PSP17:PST17"/>
    <mergeCell ref="PQR17:PQV17"/>
    <mergeCell ref="PQW17:PRA17"/>
    <mergeCell ref="PRB17:PRF17"/>
    <mergeCell ref="PRG17:PRK17"/>
    <mergeCell ref="PVM17:PVQ17"/>
    <mergeCell ref="PVR17:PVV17"/>
    <mergeCell ref="PVW17:PWA17"/>
    <mergeCell ref="PWB17:PWF17"/>
    <mergeCell ref="PWG17:PWK17"/>
    <mergeCell ref="PUN17:PUR17"/>
    <mergeCell ref="PUS17:PUW17"/>
    <mergeCell ref="PUX17:PVB17"/>
    <mergeCell ref="PVC17:PVG17"/>
    <mergeCell ref="PVH17:PVL17"/>
    <mergeCell ref="PRL17:PRP17"/>
    <mergeCell ref="PPS17:PPW17"/>
    <mergeCell ref="PPX17:PQB17"/>
    <mergeCell ref="PQC17:PQG17"/>
    <mergeCell ref="PQH17:PQL17"/>
    <mergeCell ref="PQM17:PQQ17"/>
    <mergeCell ref="PSU17:PSY17"/>
    <mergeCell ref="PSZ17:PTD17"/>
    <mergeCell ref="PTE17:PTI17"/>
    <mergeCell ref="PTJ17:PTN17"/>
    <mergeCell ref="PRQ17:PRU17"/>
    <mergeCell ref="PRV17:PRZ17"/>
    <mergeCell ref="PSA17:PSE17"/>
    <mergeCell ref="PSF17:PSJ17"/>
    <mergeCell ref="PSK17:PSO17"/>
    <mergeCell ref="PTO17:PTS17"/>
    <mergeCell ref="PTT17:PTX17"/>
    <mergeCell ref="PNF17:PNJ17"/>
    <mergeCell ref="PNK17:PNO17"/>
    <mergeCell ref="PNP17:PNT17"/>
    <mergeCell ref="PLW17:PMA17"/>
    <mergeCell ref="PJY17:PKC17"/>
    <mergeCell ref="PKD17:PKH17"/>
    <mergeCell ref="PKI17:PKM17"/>
    <mergeCell ref="PKN17:PKR17"/>
    <mergeCell ref="POT17:POX17"/>
    <mergeCell ref="POY17:PPC17"/>
    <mergeCell ref="PPD17:PPH17"/>
    <mergeCell ref="PPI17:PPM17"/>
    <mergeCell ref="PPN17:PPR17"/>
    <mergeCell ref="PNU17:PNY17"/>
    <mergeCell ref="PNZ17:POD17"/>
    <mergeCell ref="POE17:POI17"/>
    <mergeCell ref="POJ17:PON17"/>
    <mergeCell ref="POO17:POS17"/>
    <mergeCell ref="PKS17:PKW17"/>
    <mergeCell ref="PIZ17:PJD17"/>
    <mergeCell ref="PJE17:PJI17"/>
    <mergeCell ref="PJJ17:PJN17"/>
    <mergeCell ref="PJO17:PJS17"/>
    <mergeCell ref="PJT17:PJX17"/>
    <mergeCell ref="PMB17:PMF17"/>
    <mergeCell ref="PMG17:PMK17"/>
    <mergeCell ref="PML17:PMP17"/>
    <mergeCell ref="PMQ17:PMU17"/>
    <mergeCell ref="PKX17:PLB17"/>
    <mergeCell ref="PLC17:PLG17"/>
    <mergeCell ref="PLH17:PLL17"/>
    <mergeCell ref="PLM17:PLQ17"/>
    <mergeCell ref="PLR17:PLV17"/>
    <mergeCell ref="PMV17:PMZ17"/>
    <mergeCell ref="PNA17:PNE17"/>
    <mergeCell ref="PGM17:PGQ17"/>
    <mergeCell ref="PGR17:PGV17"/>
    <mergeCell ref="PGW17:PHA17"/>
    <mergeCell ref="PFD17:PFH17"/>
    <mergeCell ref="PDF17:PDJ17"/>
    <mergeCell ref="PDK17:PDO17"/>
    <mergeCell ref="PDP17:PDT17"/>
    <mergeCell ref="PDU17:PDY17"/>
    <mergeCell ref="PIA17:PIE17"/>
    <mergeCell ref="PIF17:PIJ17"/>
    <mergeCell ref="PIK17:PIO17"/>
    <mergeCell ref="PIP17:PIT17"/>
    <mergeCell ref="PIU17:PIY17"/>
    <mergeCell ref="PHB17:PHF17"/>
    <mergeCell ref="PHG17:PHK17"/>
    <mergeCell ref="PHL17:PHP17"/>
    <mergeCell ref="PHQ17:PHU17"/>
    <mergeCell ref="PHV17:PHZ17"/>
    <mergeCell ref="PDZ17:PED17"/>
    <mergeCell ref="PCG17:PCK17"/>
    <mergeCell ref="PCL17:PCP17"/>
    <mergeCell ref="PCQ17:PCU17"/>
    <mergeCell ref="PCV17:PCZ17"/>
    <mergeCell ref="PDA17:PDE17"/>
    <mergeCell ref="PFI17:PFM17"/>
    <mergeCell ref="PFN17:PFR17"/>
    <mergeCell ref="PFS17:PFW17"/>
    <mergeCell ref="PFX17:PGB17"/>
    <mergeCell ref="PEE17:PEI17"/>
    <mergeCell ref="PEJ17:PEN17"/>
    <mergeCell ref="PEO17:PES17"/>
    <mergeCell ref="PET17:PEX17"/>
    <mergeCell ref="PEY17:PFC17"/>
    <mergeCell ref="PGC17:PGG17"/>
    <mergeCell ref="PGH17:PGL17"/>
    <mergeCell ref="OZT17:OZX17"/>
    <mergeCell ref="OZY17:PAC17"/>
    <mergeCell ref="PAD17:PAH17"/>
    <mergeCell ref="OYK17:OYO17"/>
    <mergeCell ref="OWM17:OWQ17"/>
    <mergeCell ref="OWR17:OWV17"/>
    <mergeCell ref="OWW17:OXA17"/>
    <mergeCell ref="OXB17:OXF17"/>
    <mergeCell ref="PBH17:PBL17"/>
    <mergeCell ref="PBM17:PBQ17"/>
    <mergeCell ref="PBR17:PBV17"/>
    <mergeCell ref="PBW17:PCA17"/>
    <mergeCell ref="PCB17:PCF17"/>
    <mergeCell ref="PAI17:PAM17"/>
    <mergeCell ref="PAN17:PAR17"/>
    <mergeCell ref="PAS17:PAW17"/>
    <mergeCell ref="PAX17:PBB17"/>
    <mergeCell ref="PBC17:PBG17"/>
    <mergeCell ref="OXG17:OXK17"/>
    <mergeCell ref="OVN17:OVR17"/>
    <mergeCell ref="OVS17:OVW17"/>
    <mergeCell ref="OVX17:OWB17"/>
    <mergeCell ref="OWC17:OWG17"/>
    <mergeCell ref="OWH17:OWL17"/>
    <mergeCell ref="OYP17:OYT17"/>
    <mergeCell ref="OYU17:OYY17"/>
    <mergeCell ref="OYZ17:OZD17"/>
    <mergeCell ref="OZE17:OZI17"/>
    <mergeCell ref="OXL17:OXP17"/>
    <mergeCell ref="OXQ17:OXU17"/>
    <mergeCell ref="OXV17:OXZ17"/>
    <mergeCell ref="OYA17:OYE17"/>
    <mergeCell ref="OYF17:OYJ17"/>
    <mergeCell ref="OZJ17:OZN17"/>
    <mergeCell ref="OZO17:OZS17"/>
    <mergeCell ref="OTA17:OTE17"/>
    <mergeCell ref="OTF17:OTJ17"/>
    <mergeCell ref="OTK17:OTO17"/>
    <mergeCell ref="ORR17:ORV17"/>
    <mergeCell ref="OPT17:OPX17"/>
    <mergeCell ref="OPY17:OQC17"/>
    <mergeCell ref="OQD17:OQH17"/>
    <mergeCell ref="OQI17:OQM17"/>
    <mergeCell ref="OUO17:OUS17"/>
    <mergeCell ref="OUT17:OUX17"/>
    <mergeCell ref="OUY17:OVC17"/>
    <mergeCell ref="OVD17:OVH17"/>
    <mergeCell ref="OVI17:OVM17"/>
    <mergeCell ref="OTP17:OTT17"/>
    <mergeCell ref="OTU17:OTY17"/>
    <mergeCell ref="OTZ17:OUD17"/>
    <mergeCell ref="OUE17:OUI17"/>
    <mergeCell ref="OUJ17:OUN17"/>
    <mergeCell ref="OQN17:OQR17"/>
    <mergeCell ref="OOU17:OOY17"/>
    <mergeCell ref="OOZ17:OPD17"/>
    <mergeCell ref="OPE17:OPI17"/>
    <mergeCell ref="OPJ17:OPN17"/>
    <mergeCell ref="OPO17:OPS17"/>
    <mergeCell ref="ORW17:OSA17"/>
    <mergeCell ref="OSB17:OSF17"/>
    <mergeCell ref="OSG17:OSK17"/>
    <mergeCell ref="OSL17:OSP17"/>
    <mergeCell ref="OQS17:OQW17"/>
    <mergeCell ref="OQX17:ORB17"/>
    <mergeCell ref="ORC17:ORG17"/>
    <mergeCell ref="ORH17:ORL17"/>
    <mergeCell ref="ORM17:ORQ17"/>
    <mergeCell ref="OSQ17:OSU17"/>
    <mergeCell ref="OSV17:OSZ17"/>
    <mergeCell ref="OMH17:OML17"/>
    <mergeCell ref="OMM17:OMQ17"/>
    <mergeCell ref="OMR17:OMV17"/>
    <mergeCell ref="OKY17:OLC17"/>
    <mergeCell ref="OJA17:OJE17"/>
    <mergeCell ref="OJF17:OJJ17"/>
    <mergeCell ref="OJK17:OJO17"/>
    <mergeCell ref="OJP17:OJT17"/>
    <mergeCell ref="ONV17:ONZ17"/>
    <mergeCell ref="OOA17:OOE17"/>
    <mergeCell ref="OOF17:OOJ17"/>
    <mergeCell ref="OOK17:OOO17"/>
    <mergeCell ref="OOP17:OOT17"/>
    <mergeCell ref="OMW17:ONA17"/>
    <mergeCell ref="ONB17:ONF17"/>
    <mergeCell ref="ONG17:ONK17"/>
    <mergeCell ref="ONL17:ONP17"/>
    <mergeCell ref="ONQ17:ONU17"/>
    <mergeCell ref="OJU17:OJY17"/>
    <mergeCell ref="OIB17:OIF17"/>
    <mergeCell ref="OIG17:OIK17"/>
    <mergeCell ref="OIL17:OIP17"/>
    <mergeCell ref="OIQ17:OIU17"/>
    <mergeCell ref="OIV17:OIZ17"/>
    <mergeCell ref="OLD17:OLH17"/>
    <mergeCell ref="OLI17:OLM17"/>
    <mergeCell ref="OLN17:OLR17"/>
    <mergeCell ref="OLS17:OLW17"/>
    <mergeCell ref="OJZ17:OKD17"/>
    <mergeCell ref="OKE17:OKI17"/>
    <mergeCell ref="OKJ17:OKN17"/>
    <mergeCell ref="OKO17:OKS17"/>
    <mergeCell ref="OKT17:OKX17"/>
    <mergeCell ref="OLX17:OMB17"/>
    <mergeCell ref="OMC17:OMG17"/>
    <mergeCell ref="OFO17:OFS17"/>
    <mergeCell ref="OFT17:OFX17"/>
    <mergeCell ref="OFY17:OGC17"/>
    <mergeCell ref="OEF17:OEJ17"/>
    <mergeCell ref="OCH17:OCL17"/>
    <mergeCell ref="OCM17:OCQ17"/>
    <mergeCell ref="OCR17:OCV17"/>
    <mergeCell ref="OCW17:ODA17"/>
    <mergeCell ref="OHC17:OHG17"/>
    <mergeCell ref="OHH17:OHL17"/>
    <mergeCell ref="OHM17:OHQ17"/>
    <mergeCell ref="OHR17:OHV17"/>
    <mergeCell ref="OHW17:OIA17"/>
    <mergeCell ref="OGD17:OGH17"/>
    <mergeCell ref="OGI17:OGM17"/>
    <mergeCell ref="OGN17:OGR17"/>
    <mergeCell ref="OGS17:OGW17"/>
    <mergeCell ref="OGX17:OHB17"/>
    <mergeCell ref="ODB17:ODF17"/>
    <mergeCell ref="OBI17:OBM17"/>
    <mergeCell ref="OBN17:OBR17"/>
    <mergeCell ref="OBS17:OBW17"/>
    <mergeCell ref="OBX17:OCB17"/>
    <mergeCell ref="OCC17:OCG17"/>
    <mergeCell ref="OEK17:OEO17"/>
    <mergeCell ref="OEP17:OET17"/>
    <mergeCell ref="OEU17:OEY17"/>
    <mergeCell ref="OEZ17:OFD17"/>
    <mergeCell ref="ODG17:ODK17"/>
    <mergeCell ref="ODL17:ODP17"/>
    <mergeCell ref="ODQ17:ODU17"/>
    <mergeCell ref="ODV17:ODZ17"/>
    <mergeCell ref="OEA17:OEE17"/>
    <mergeCell ref="OFE17:OFI17"/>
    <mergeCell ref="OFJ17:OFN17"/>
    <mergeCell ref="NYV17:NYZ17"/>
    <mergeCell ref="NZA17:NZE17"/>
    <mergeCell ref="NZF17:NZJ17"/>
    <mergeCell ref="NXM17:NXQ17"/>
    <mergeCell ref="NVO17:NVS17"/>
    <mergeCell ref="NVT17:NVX17"/>
    <mergeCell ref="NVY17:NWC17"/>
    <mergeCell ref="NWD17:NWH17"/>
    <mergeCell ref="OAJ17:OAN17"/>
    <mergeCell ref="OAO17:OAS17"/>
    <mergeCell ref="OAT17:OAX17"/>
    <mergeCell ref="OAY17:OBC17"/>
    <mergeCell ref="OBD17:OBH17"/>
    <mergeCell ref="NZK17:NZO17"/>
    <mergeCell ref="NZP17:NZT17"/>
    <mergeCell ref="NZU17:NZY17"/>
    <mergeCell ref="NZZ17:OAD17"/>
    <mergeCell ref="OAE17:OAI17"/>
    <mergeCell ref="NWI17:NWM17"/>
    <mergeCell ref="NUP17:NUT17"/>
    <mergeCell ref="NUU17:NUY17"/>
    <mergeCell ref="NUZ17:NVD17"/>
    <mergeCell ref="NVE17:NVI17"/>
    <mergeCell ref="NVJ17:NVN17"/>
    <mergeCell ref="NXR17:NXV17"/>
    <mergeCell ref="NXW17:NYA17"/>
    <mergeCell ref="NYB17:NYF17"/>
    <mergeCell ref="NYG17:NYK17"/>
    <mergeCell ref="NWN17:NWR17"/>
    <mergeCell ref="NWS17:NWW17"/>
    <mergeCell ref="NWX17:NXB17"/>
    <mergeCell ref="NXC17:NXG17"/>
    <mergeCell ref="NXH17:NXL17"/>
    <mergeCell ref="NYL17:NYP17"/>
    <mergeCell ref="NYQ17:NYU17"/>
    <mergeCell ref="NSC17:NSG17"/>
    <mergeCell ref="NSH17:NSL17"/>
    <mergeCell ref="NSM17:NSQ17"/>
    <mergeCell ref="NQT17:NQX17"/>
    <mergeCell ref="NOV17:NOZ17"/>
    <mergeCell ref="NPA17:NPE17"/>
    <mergeCell ref="NPF17:NPJ17"/>
    <mergeCell ref="NPK17:NPO17"/>
    <mergeCell ref="NTQ17:NTU17"/>
    <mergeCell ref="NTV17:NTZ17"/>
    <mergeCell ref="NUA17:NUE17"/>
    <mergeCell ref="NUF17:NUJ17"/>
    <mergeCell ref="NUK17:NUO17"/>
    <mergeCell ref="NSR17:NSV17"/>
    <mergeCell ref="NSW17:NTA17"/>
    <mergeCell ref="NTB17:NTF17"/>
    <mergeCell ref="NTG17:NTK17"/>
    <mergeCell ref="NTL17:NTP17"/>
    <mergeCell ref="NPP17:NPT17"/>
    <mergeCell ref="NNW17:NOA17"/>
    <mergeCell ref="NOB17:NOF17"/>
    <mergeCell ref="NOG17:NOK17"/>
    <mergeCell ref="NOL17:NOP17"/>
    <mergeCell ref="NOQ17:NOU17"/>
    <mergeCell ref="NQY17:NRC17"/>
    <mergeCell ref="NRD17:NRH17"/>
    <mergeCell ref="NRI17:NRM17"/>
    <mergeCell ref="NRN17:NRR17"/>
    <mergeCell ref="NPU17:NPY17"/>
    <mergeCell ref="NPZ17:NQD17"/>
    <mergeCell ref="NQE17:NQI17"/>
    <mergeCell ref="NQJ17:NQN17"/>
    <mergeCell ref="NQO17:NQS17"/>
    <mergeCell ref="NRS17:NRW17"/>
    <mergeCell ref="NRX17:NSB17"/>
    <mergeCell ref="NLJ17:NLN17"/>
    <mergeCell ref="NLO17:NLS17"/>
    <mergeCell ref="NLT17:NLX17"/>
    <mergeCell ref="NKA17:NKE17"/>
    <mergeCell ref="NIC17:NIG17"/>
    <mergeCell ref="NIH17:NIL17"/>
    <mergeCell ref="NIM17:NIQ17"/>
    <mergeCell ref="NIR17:NIV17"/>
    <mergeCell ref="NMX17:NNB17"/>
    <mergeCell ref="NNC17:NNG17"/>
    <mergeCell ref="NNH17:NNL17"/>
    <mergeCell ref="NNM17:NNQ17"/>
    <mergeCell ref="NNR17:NNV17"/>
    <mergeCell ref="NLY17:NMC17"/>
    <mergeCell ref="NMD17:NMH17"/>
    <mergeCell ref="NMI17:NMM17"/>
    <mergeCell ref="NMN17:NMR17"/>
    <mergeCell ref="NMS17:NMW17"/>
    <mergeCell ref="NIW17:NJA17"/>
    <mergeCell ref="NHD17:NHH17"/>
    <mergeCell ref="NHI17:NHM17"/>
    <mergeCell ref="NHN17:NHR17"/>
    <mergeCell ref="NHS17:NHW17"/>
    <mergeCell ref="NHX17:NIB17"/>
    <mergeCell ref="NKF17:NKJ17"/>
    <mergeCell ref="NKK17:NKO17"/>
    <mergeCell ref="NKP17:NKT17"/>
    <mergeCell ref="NKU17:NKY17"/>
    <mergeCell ref="NJB17:NJF17"/>
    <mergeCell ref="NJG17:NJK17"/>
    <mergeCell ref="NJL17:NJP17"/>
    <mergeCell ref="NJQ17:NJU17"/>
    <mergeCell ref="NJV17:NJZ17"/>
    <mergeCell ref="NKZ17:NLD17"/>
    <mergeCell ref="NLE17:NLI17"/>
    <mergeCell ref="NEQ17:NEU17"/>
    <mergeCell ref="NEV17:NEZ17"/>
    <mergeCell ref="NFA17:NFE17"/>
    <mergeCell ref="NDH17:NDL17"/>
    <mergeCell ref="NBJ17:NBN17"/>
    <mergeCell ref="NBO17:NBS17"/>
    <mergeCell ref="NBT17:NBX17"/>
    <mergeCell ref="NBY17:NCC17"/>
    <mergeCell ref="NGE17:NGI17"/>
    <mergeCell ref="NGJ17:NGN17"/>
    <mergeCell ref="NGO17:NGS17"/>
    <mergeCell ref="NGT17:NGX17"/>
    <mergeCell ref="NGY17:NHC17"/>
    <mergeCell ref="NFF17:NFJ17"/>
    <mergeCell ref="NFK17:NFO17"/>
    <mergeCell ref="NFP17:NFT17"/>
    <mergeCell ref="NFU17:NFY17"/>
    <mergeCell ref="NFZ17:NGD17"/>
    <mergeCell ref="NCD17:NCH17"/>
    <mergeCell ref="NAK17:NAO17"/>
    <mergeCell ref="NAP17:NAT17"/>
    <mergeCell ref="NAU17:NAY17"/>
    <mergeCell ref="NAZ17:NBD17"/>
    <mergeCell ref="NBE17:NBI17"/>
    <mergeCell ref="NDM17:NDQ17"/>
    <mergeCell ref="NDR17:NDV17"/>
    <mergeCell ref="NDW17:NEA17"/>
    <mergeCell ref="NEB17:NEF17"/>
    <mergeCell ref="NCI17:NCM17"/>
    <mergeCell ref="NCN17:NCR17"/>
    <mergeCell ref="NCS17:NCW17"/>
    <mergeCell ref="NCX17:NDB17"/>
    <mergeCell ref="NDC17:NDG17"/>
    <mergeCell ref="NEG17:NEK17"/>
    <mergeCell ref="NEL17:NEP17"/>
    <mergeCell ref="MXX17:MYB17"/>
    <mergeCell ref="MYC17:MYG17"/>
    <mergeCell ref="MYH17:MYL17"/>
    <mergeCell ref="MWO17:MWS17"/>
    <mergeCell ref="MUQ17:MUU17"/>
    <mergeCell ref="MUV17:MUZ17"/>
    <mergeCell ref="MVA17:MVE17"/>
    <mergeCell ref="MVF17:MVJ17"/>
    <mergeCell ref="MZL17:MZP17"/>
    <mergeCell ref="MZQ17:MZU17"/>
    <mergeCell ref="MZV17:MZZ17"/>
    <mergeCell ref="NAA17:NAE17"/>
    <mergeCell ref="NAF17:NAJ17"/>
    <mergeCell ref="MYM17:MYQ17"/>
    <mergeCell ref="MYR17:MYV17"/>
    <mergeCell ref="MYW17:MZA17"/>
    <mergeCell ref="MZB17:MZF17"/>
    <mergeCell ref="MZG17:MZK17"/>
    <mergeCell ref="MVK17:MVO17"/>
    <mergeCell ref="MTR17:MTV17"/>
    <mergeCell ref="MTW17:MUA17"/>
    <mergeCell ref="MUB17:MUF17"/>
    <mergeCell ref="MUG17:MUK17"/>
    <mergeCell ref="MUL17:MUP17"/>
    <mergeCell ref="MWT17:MWX17"/>
    <mergeCell ref="MWY17:MXC17"/>
    <mergeCell ref="MXD17:MXH17"/>
    <mergeCell ref="MXI17:MXM17"/>
    <mergeCell ref="MVP17:MVT17"/>
    <mergeCell ref="MVU17:MVY17"/>
    <mergeCell ref="MVZ17:MWD17"/>
    <mergeCell ref="MWE17:MWI17"/>
    <mergeCell ref="MWJ17:MWN17"/>
    <mergeCell ref="MXN17:MXR17"/>
    <mergeCell ref="MXS17:MXW17"/>
    <mergeCell ref="MRE17:MRI17"/>
    <mergeCell ref="MRJ17:MRN17"/>
    <mergeCell ref="MRO17:MRS17"/>
    <mergeCell ref="MPV17:MPZ17"/>
    <mergeCell ref="MNX17:MOB17"/>
    <mergeCell ref="MOC17:MOG17"/>
    <mergeCell ref="MOH17:MOL17"/>
    <mergeCell ref="MOM17:MOQ17"/>
    <mergeCell ref="MSS17:MSW17"/>
    <mergeCell ref="MSX17:MTB17"/>
    <mergeCell ref="MTC17:MTG17"/>
    <mergeCell ref="MTH17:MTL17"/>
    <mergeCell ref="MTM17:MTQ17"/>
    <mergeCell ref="MRT17:MRX17"/>
    <mergeCell ref="MRY17:MSC17"/>
    <mergeCell ref="MSD17:MSH17"/>
    <mergeCell ref="MSI17:MSM17"/>
    <mergeCell ref="MSN17:MSR17"/>
    <mergeCell ref="MOR17:MOV17"/>
    <mergeCell ref="MMY17:MNC17"/>
    <mergeCell ref="MND17:MNH17"/>
    <mergeCell ref="MNI17:MNM17"/>
    <mergeCell ref="MNN17:MNR17"/>
    <mergeCell ref="MNS17:MNW17"/>
    <mergeCell ref="MQA17:MQE17"/>
    <mergeCell ref="MQF17:MQJ17"/>
    <mergeCell ref="MQK17:MQO17"/>
    <mergeCell ref="MQP17:MQT17"/>
    <mergeCell ref="MOW17:MPA17"/>
    <mergeCell ref="MPB17:MPF17"/>
    <mergeCell ref="MPG17:MPK17"/>
    <mergeCell ref="MPL17:MPP17"/>
    <mergeCell ref="MPQ17:MPU17"/>
    <mergeCell ref="MQU17:MQY17"/>
    <mergeCell ref="MQZ17:MRD17"/>
    <mergeCell ref="MKL17:MKP17"/>
    <mergeCell ref="MKQ17:MKU17"/>
    <mergeCell ref="MKV17:MKZ17"/>
    <mergeCell ref="MJC17:MJG17"/>
    <mergeCell ref="MHE17:MHI17"/>
    <mergeCell ref="MHJ17:MHN17"/>
    <mergeCell ref="MHO17:MHS17"/>
    <mergeCell ref="MHT17:MHX17"/>
    <mergeCell ref="MLZ17:MMD17"/>
    <mergeCell ref="MME17:MMI17"/>
    <mergeCell ref="MMJ17:MMN17"/>
    <mergeCell ref="MMO17:MMS17"/>
    <mergeCell ref="MMT17:MMX17"/>
    <mergeCell ref="MLA17:MLE17"/>
    <mergeCell ref="MLF17:MLJ17"/>
    <mergeCell ref="MLK17:MLO17"/>
    <mergeCell ref="MLP17:MLT17"/>
    <mergeCell ref="MLU17:MLY17"/>
    <mergeCell ref="MHY17:MIC17"/>
    <mergeCell ref="MGF17:MGJ17"/>
    <mergeCell ref="MGK17:MGO17"/>
    <mergeCell ref="MGP17:MGT17"/>
    <mergeCell ref="MGU17:MGY17"/>
    <mergeCell ref="MGZ17:MHD17"/>
    <mergeCell ref="MJH17:MJL17"/>
    <mergeCell ref="MJM17:MJQ17"/>
    <mergeCell ref="MJR17:MJV17"/>
    <mergeCell ref="MJW17:MKA17"/>
    <mergeCell ref="MID17:MIH17"/>
    <mergeCell ref="MII17:MIM17"/>
    <mergeCell ref="MIN17:MIR17"/>
    <mergeCell ref="MIS17:MIW17"/>
    <mergeCell ref="MIX17:MJB17"/>
    <mergeCell ref="MKB17:MKF17"/>
    <mergeCell ref="MKG17:MKK17"/>
    <mergeCell ref="MDS17:MDW17"/>
    <mergeCell ref="MDX17:MEB17"/>
    <mergeCell ref="MEC17:MEG17"/>
    <mergeCell ref="MCJ17:MCN17"/>
    <mergeCell ref="MAL17:MAP17"/>
    <mergeCell ref="MAQ17:MAU17"/>
    <mergeCell ref="MAV17:MAZ17"/>
    <mergeCell ref="MBA17:MBE17"/>
    <mergeCell ref="MFG17:MFK17"/>
    <mergeCell ref="MFL17:MFP17"/>
    <mergeCell ref="MFQ17:MFU17"/>
    <mergeCell ref="MFV17:MFZ17"/>
    <mergeCell ref="MGA17:MGE17"/>
    <mergeCell ref="MEH17:MEL17"/>
    <mergeCell ref="MEM17:MEQ17"/>
    <mergeCell ref="MER17:MEV17"/>
    <mergeCell ref="MEW17:MFA17"/>
    <mergeCell ref="MFB17:MFF17"/>
    <mergeCell ref="MBF17:MBJ17"/>
    <mergeCell ref="LZM17:LZQ17"/>
    <mergeCell ref="LZR17:LZV17"/>
    <mergeCell ref="LZW17:MAA17"/>
    <mergeCell ref="MAB17:MAF17"/>
    <mergeCell ref="MAG17:MAK17"/>
    <mergeCell ref="MCO17:MCS17"/>
    <mergeCell ref="MCT17:MCX17"/>
    <mergeCell ref="MCY17:MDC17"/>
    <mergeCell ref="MDD17:MDH17"/>
    <mergeCell ref="MBK17:MBO17"/>
    <mergeCell ref="MBP17:MBT17"/>
    <mergeCell ref="MBU17:MBY17"/>
    <mergeCell ref="MBZ17:MCD17"/>
    <mergeCell ref="MCE17:MCI17"/>
    <mergeCell ref="MDI17:MDM17"/>
    <mergeCell ref="MDN17:MDR17"/>
    <mergeCell ref="LWZ17:LXD17"/>
    <mergeCell ref="LXE17:LXI17"/>
    <mergeCell ref="LXJ17:LXN17"/>
    <mergeCell ref="LVQ17:LVU17"/>
    <mergeCell ref="LTS17:LTW17"/>
    <mergeCell ref="LTX17:LUB17"/>
    <mergeCell ref="LUC17:LUG17"/>
    <mergeCell ref="LUH17:LUL17"/>
    <mergeCell ref="LYN17:LYR17"/>
    <mergeCell ref="LYS17:LYW17"/>
    <mergeCell ref="LYX17:LZB17"/>
    <mergeCell ref="LZC17:LZG17"/>
    <mergeCell ref="LZH17:LZL17"/>
    <mergeCell ref="LXO17:LXS17"/>
    <mergeCell ref="LXT17:LXX17"/>
    <mergeCell ref="LXY17:LYC17"/>
    <mergeCell ref="LYD17:LYH17"/>
    <mergeCell ref="LYI17:LYM17"/>
    <mergeCell ref="LUM17:LUQ17"/>
    <mergeCell ref="LST17:LSX17"/>
    <mergeCell ref="LSY17:LTC17"/>
    <mergeCell ref="LTD17:LTH17"/>
    <mergeCell ref="LTI17:LTM17"/>
    <mergeCell ref="LTN17:LTR17"/>
    <mergeCell ref="LVV17:LVZ17"/>
    <mergeCell ref="LWA17:LWE17"/>
    <mergeCell ref="LWF17:LWJ17"/>
    <mergeCell ref="LWK17:LWO17"/>
    <mergeCell ref="LUR17:LUV17"/>
    <mergeCell ref="LUW17:LVA17"/>
    <mergeCell ref="LVB17:LVF17"/>
    <mergeCell ref="LVG17:LVK17"/>
    <mergeCell ref="LVL17:LVP17"/>
    <mergeCell ref="LWP17:LWT17"/>
    <mergeCell ref="LWU17:LWY17"/>
    <mergeCell ref="LQG17:LQK17"/>
    <mergeCell ref="LQL17:LQP17"/>
    <mergeCell ref="LQQ17:LQU17"/>
    <mergeCell ref="LOX17:LPB17"/>
    <mergeCell ref="LMZ17:LND17"/>
    <mergeCell ref="LNE17:LNI17"/>
    <mergeCell ref="LNJ17:LNN17"/>
    <mergeCell ref="LNO17:LNS17"/>
    <mergeCell ref="LRU17:LRY17"/>
    <mergeCell ref="LRZ17:LSD17"/>
    <mergeCell ref="LSE17:LSI17"/>
    <mergeCell ref="LSJ17:LSN17"/>
    <mergeCell ref="LSO17:LSS17"/>
    <mergeCell ref="LQV17:LQZ17"/>
    <mergeCell ref="LRA17:LRE17"/>
    <mergeCell ref="LRF17:LRJ17"/>
    <mergeCell ref="LRK17:LRO17"/>
    <mergeCell ref="LRP17:LRT17"/>
    <mergeCell ref="LNT17:LNX17"/>
    <mergeCell ref="LMA17:LME17"/>
    <mergeCell ref="LMF17:LMJ17"/>
    <mergeCell ref="LMK17:LMO17"/>
    <mergeCell ref="LMP17:LMT17"/>
    <mergeCell ref="LMU17:LMY17"/>
    <mergeCell ref="LPC17:LPG17"/>
    <mergeCell ref="LPH17:LPL17"/>
    <mergeCell ref="LPM17:LPQ17"/>
    <mergeCell ref="LPR17:LPV17"/>
    <mergeCell ref="LNY17:LOC17"/>
    <mergeCell ref="LOD17:LOH17"/>
    <mergeCell ref="LOI17:LOM17"/>
    <mergeCell ref="LON17:LOR17"/>
    <mergeCell ref="LOS17:LOW17"/>
    <mergeCell ref="LPW17:LQA17"/>
    <mergeCell ref="LQB17:LQF17"/>
    <mergeCell ref="LJN17:LJR17"/>
    <mergeCell ref="LJS17:LJW17"/>
    <mergeCell ref="LJX17:LKB17"/>
    <mergeCell ref="LIE17:LII17"/>
    <mergeCell ref="LGG17:LGK17"/>
    <mergeCell ref="LGL17:LGP17"/>
    <mergeCell ref="LGQ17:LGU17"/>
    <mergeCell ref="LGV17:LGZ17"/>
    <mergeCell ref="LLB17:LLF17"/>
    <mergeCell ref="LLG17:LLK17"/>
    <mergeCell ref="LLL17:LLP17"/>
    <mergeCell ref="LLQ17:LLU17"/>
    <mergeCell ref="LLV17:LLZ17"/>
    <mergeCell ref="LKC17:LKG17"/>
    <mergeCell ref="LKH17:LKL17"/>
    <mergeCell ref="LKM17:LKQ17"/>
    <mergeCell ref="LKR17:LKV17"/>
    <mergeCell ref="LKW17:LLA17"/>
    <mergeCell ref="LHA17:LHE17"/>
    <mergeCell ref="LFH17:LFL17"/>
    <mergeCell ref="LFM17:LFQ17"/>
    <mergeCell ref="LFR17:LFV17"/>
    <mergeCell ref="LFW17:LGA17"/>
    <mergeCell ref="LGB17:LGF17"/>
    <mergeCell ref="LIJ17:LIN17"/>
    <mergeCell ref="LIO17:LIS17"/>
    <mergeCell ref="LIT17:LIX17"/>
    <mergeCell ref="LIY17:LJC17"/>
    <mergeCell ref="LHF17:LHJ17"/>
    <mergeCell ref="LHK17:LHO17"/>
    <mergeCell ref="LHP17:LHT17"/>
    <mergeCell ref="LHU17:LHY17"/>
    <mergeCell ref="LHZ17:LID17"/>
    <mergeCell ref="LJD17:LJH17"/>
    <mergeCell ref="LJI17:LJM17"/>
    <mergeCell ref="LCU17:LCY17"/>
    <mergeCell ref="LCZ17:LDD17"/>
    <mergeCell ref="LDE17:LDI17"/>
    <mergeCell ref="LBL17:LBP17"/>
    <mergeCell ref="KZN17:KZR17"/>
    <mergeCell ref="KZS17:KZW17"/>
    <mergeCell ref="KZX17:LAB17"/>
    <mergeCell ref="LAC17:LAG17"/>
    <mergeCell ref="LEI17:LEM17"/>
    <mergeCell ref="LEN17:LER17"/>
    <mergeCell ref="LES17:LEW17"/>
    <mergeCell ref="LEX17:LFB17"/>
    <mergeCell ref="LFC17:LFG17"/>
    <mergeCell ref="LDJ17:LDN17"/>
    <mergeCell ref="LDO17:LDS17"/>
    <mergeCell ref="LDT17:LDX17"/>
    <mergeCell ref="LDY17:LEC17"/>
    <mergeCell ref="LED17:LEH17"/>
    <mergeCell ref="LAH17:LAL17"/>
    <mergeCell ref="KYO17:KYS17"/>
    <mergeCell ref="KYT17:KYX17"/>
    <mergeCell ref="KYY17:KZC17"/>
    <mergeCell ref="KZD17:KZH17"/>
    <mergeCell ref="KZI17:KZM17"/>
    <mergeCell ref="LBQ17:LBU17"/>
    <mergeCell ref="LBV17:LBZ17"/>
    <mergeCell ref="LCA17:LCE17"/>
    <mergeCell ref="LCF17:LCJ17"/>
    <mergeCell ref="LAM17:LAQ17"/>
    <mergeCell ref="LAR17:LAV17"/>
    <mergeCell ref="LAW17:LBA17"/>
    <mergeCell ref="LBB17:LBF17"/>
    <mergeCell ref="LBG17:LBK17"/>
    <mergeCell ref="LCK17:LCO17"/>
    <mergeCell ref="LCP17:LCT17"/>
    <mergeCell ref="KWB17:KWF17"/>
    <mergeCell ref="KWG17:KWK17"/>
    <mergeCell ref="KWL17:KWP17"/>
    <mergeCell ref="KUS17:KUW17"/>
    <mergeCell ref="KSU17:KSY17"/>
    <mergeCell ref="KSZ17:KTD17"/>
    <mergeCell ref="KTE17:KTI17"/>
    <mergeCell ref="KTJ17:KTN17"/>
    <mergeCell ref="KXP17:KXT17"/>
    <mergeCell ref="KXU17:KXY17"/>
    <mergeCell ref="KXZ17:KYD17"/>
    <mergeCell ref="KYE17:KYI17"/>
    <mergeCell ref="KYJ17:KYN17"/>
    <mergeCell ref="KWQ17:KWU17"/>
    <mergeCell ref="KWV17:KWZ17"/>
    <mergeCell ref="KXA17:KXE17"/>
    <mergeCell ref="KXF17:KXJ17"/>
    <mergeCell ref="KXK17:KXO17"/>
    <mergeCell ref="KTO17:KTS17"/>
    <mergeCell ref="KRV17:KRZ17"/>
    <mergeCell ref="KSA17:KSE17"/>
    <mergeCell ref="KSF17:KSJ17"/>
    <mergeCell ref="KSK17:KSO17"/>
    <mergeCell ref="KSP17:KST17"/>
    <mergeCell ref="KUX17:KVB17"/>
    <mergeCell ref="KVC17:KVG17"/>
    <mergeCell ref="KVH17:KVL17"/>
    <mergeCell ref="KVM17:KVQ17"/>
    <mergeCell ref="KTT17:KTX17"/>
    <mergeCell ref="KTY17:KUC17"/>
    <mergeCell ref="KUD17:KUH17"/>
    <mergeCell ref="KUI17:KUM17"/>
    <mergeCell ref="KUN17:KUR17"/>
    <mergeCell ref="KVR17:KVV17"/>
    <mergeCell ref="KVW17:KWA17"/>
    <mergeCell ref="KPI17:KPM17"/>
    <mergeCell ref="KPN17:KPR17"/>
    <mergeCell ref="KPS17:KPW17"/>
    <mergeCell ref="KNZ17:KOD17"/>
    <mergeCell ref="KMB17:KMF17"/>
    <mergeCell ref="KMG17:KMK17"/>
    <mergeCell ref="KML17:KMP17"/>
    <mergeCell ref="KMQ17:KMU17"/>
    <mergeCell ref="KQW17:KRA17"/>
    <mergeCell ref="KRB17:KRF17"/>
    <mergeCell ref="KRG17:KRK17"/>
    <mergeCell ref="KRL17:KRP17"/>
    <mergeCell ref="KRQ17:KRU17"/>
    <mergeCell ref="KPX17:KQB17"/>
    <mergeCell ref="KQC17:KQG17"/>
    <mergeCell ref="KQH17:KQL17"/>
    <mergeCell ref="KQM17:KQQ17"/>
    <mergeCell ref="KQR17:KQV17"/>
    <mergeCell ref="KMV17:KMZ17"/>
    <mergeCell ref="KLC17:KLG17"/>
    <mergeCell ref="KLH17:KLL17"/>
    <mergeCell ref="KLM17:KLQ17"/>
    <mergeCell ref="KLR17:KLV17"/>
    <mergeCell ref="KLW17:KMA17"/>
    <mergeCell ref="KOE17:KOI17"/>
    <mergeCell ref="KOJ17:KON17"/>
    <mergeCell ref="KOO17:KOS17"/>
    <mergeCell ref="KOT17:KOX17"/>
    <mergeCell ref="KNA17:KNE17"/>
    <mergeCell ref="KNF17:KNJ17"/>
    <mergeCell ref="KNK17:KNO17"/>
    <mergeCell ref="KNP17:KNT17"/>
    <mergeCell ref="KNU17:KNY17"/>
    <mergeCell ref="KOY17:KPC17"/>
    <mergeCell ref="KPD17:KPH17"/>
    <mergeCell ref="KIP17:KIT17"/>
    <mergeCell ref="KIU17:KIY17"/>
    <mergeCell ref="KIZ17:KJD17"/>
    <mergeCell ref="KHG17:KHK17"/>
    <mergeCell ref="KFI17:KFM17"/>
    <mergeCell ref="KFN17:KFR17"/>
    <mergeCell ref="KFS17:KFW17"/>
    <mergeCell ref="KFX17:KGB17"/>
    <mergeCell ref="KKD17:KKH17"/>
    <mergeCell ref="KKI17:KKM17"/>
    <mergeCell ref="KKN17:KKR17"/>
    <mergeCell ref="KKS17:KKW17"/>
    <mergeCell ref="KKX17:KLB17"/>
    <mergeCell ref="KJE17:KJI17"/>
    <mergeCell ref="KJJ17:KJN17"/>
    <mergeCell ref="KJO17:KJS17"/>
    <mergeCell ref="KJT17:KJX17"/>
    <mergeCell ref="KJY17:KKC17"/>
    <mergeCell ref="KGC17:KGG17"/>
    <mergeCell ref="KEJ17:KEN17"/>
    <mergeCell ref="KEO17:KES17"/>
    <mergeCell ref="KET17:KEX17"/>
    <mergeCell ref="KEY17:KFC17"/>
    <mergeCell ref="KFD17:KFH17"/>
    <mergeCell ref="KHL17:KHP17"/>
    <mergeCell ref="KHQ17:KHU17"/>
    <mergeCell ref="KHV17:KHZ17"/>
    <mergeCell ref="KIA17:KIE17"/>
    <mergeCell ref="KGH17:KGL17"/>
    <mergeCell ref="KGM17:KGQ17"/>
    <mergeCell ref="KGR17:KGV17"/>
    <mergeCell ref="KGW17:KHA17"/>
    <mergeCell ref="KHB17:KHF17"/>
    <mergeCell ref="KIF17:KIJ17"/>
    <mergeCell ref="KIK17:KIO17"/>
    <mergeCell ref="KBW17:KCA17"/>
    <mergeCell ref="KCB17:KCF17"/>
    <mergeCell ref="KCG17:KCK17"/>
    <mergeCell ref="KAN17:KAR17"/>
    <mergeCell ref="JYP17:JYT17"/>
    <mergeCell ref="JYU17:JYY17"/>
    <mergeCell ref="JYZ17:JZD17"/>
    <mergeCell ref="JZE17:JZI17"/>
    <mergeCell ref="KDK17:KDO17"/>
    <mergeCell ref="KDP17:KDT17"/>
    <mergeCell ref="KDU17:KDY17"/>
    <mergeCell ref="KDZ17:KED17"/>
    <mergeCell ref="KEE17:KEI17"/>
    <mergeCell ref="KCL17:KCP17"/>
    <mergeCell ref="KCQ17:KCU17"/>
    <mergeCell ref="KCV17:KCZ17"/>
    <mergeCell ref="KDA17:KDE17"/>
    <mergeCell ref="KDF17:KDJ17"/>
    <mergeCell ref="JZJ17:JZN17"/>
    <mergeCell ref="JXQ17:JXU17"/>
    <mergeCell ref="JXV17:JXZ17"/>
    <mergeCell ref="JYA17:JYE17"/>
    <mergeCell ref="JYF17:JYJ17"/>
    <mergeCell ref="JYK17:JYO17"/>
    <mergeCell ref="KAS17:KAW17"/>
    <mergeCell ref="KAX17:KBB17"/>
    <mergeCell ref="KBC17:KBG17"/>
    <mergeCell ref="KBH17:KBL17"/>
    <mergeCell ref="JZO17:JZS17"/>
    <mergeCell ref="JZT17:JZX17"/>
    <mergeCell ref="JZY17:KAC17"/>
    <mergeCell ref="KAD17:KAH17"/>
    <mergeCell ref="KAI17:KAM17"/>
    <mergeCell ref="KBM17:KBQ17"/>
    <mergeCell ref="KBR17:KBV17"/>
    <mergeCell ref="JVD17:JVH17"/>
    <mergeCell ref="JVI17:JVM17"/>
    <mergeCell ref="JVN17:JVR17"/>
    <mergeCell ref="JTU17:JTY17"/>
    <mergeCell ref="JRW17:JSA17"/>
    <mergeCell ref="JSB17:JSF17"/>
    <mergeCell ref="JSG17:JSK17"/>
    <mergeCell ref="JSL17:JSP17"/>
    <mergeCell ref="JWR17:JWV17"/>
    <mergeCell ref="JWW17:JXA17"/>
    <mergeCell ref="JXB17:JXF17"/>
    <mergeCell ref="JXG17:JXK17"/>
    <mergeCell ref="JXL17:JXP17"/>
    <mergeCell ref="JVS17:JVW17"/>
    <mergeCell ref="JVX17:JWB17"/>
    <mergeCell ref="JWC17:JWG17"/>
    <mergeCell ref="JWH17:JWL17"/>
    <mergeCell ref="JWM17:JWQ17"/>
    <mergeCell ref="JSQ17:JSU17"/>
    <mergeCell ref="JQX17:JRB17"/>
    <mergeCell ref="JRC17:JRG17"/>
    <mergeCell ref="JRH17:JRL17"/>
    <mergeCell ref="JRM17:JRQ17"/>
    <mergeCell ref="JRR17:JRV17"/>
    <mergeCell ref="JTZ17:JUD17"/>
    <mergeCell ref="JUE17:JUI17"/>
    <mergeCell ref="JUJ17:JUN17"/>
    <mergeCell ref="JUO17:JUS17"/>
    <mergeCell ref="JSV17:JSZ17"/>
    <mergeCell ref="JTA17:JTE17"/>
    <mergeCell ref="JTF17:JTJ17"/>
    <mergeCell ref="JTK17:JTO17"/>
    <mergeCell ref="JTP17:JTT17"/>
    <mergeCell ref="JUT17:JUX17"/>
    <mergeCell ref="JUY17:JVC17"/>
    <mergeCell ref="JOK17:JOO17"/>
    <mergeCell ref="JOP17:JOT17"/>
    <mergeCell ref="JOU17:JOY17"/>
    <mergeCell ref="JNB17:JNF17"/>
    <mergeCell ref="JLD17:JLH17"/>
    <mergeCell ref="JLI17:JLM17"/>
    <mergeCell ref="JLN17:JLR17"/>
    <mergeCell ref="JLS17:JLW17"/>
    <mergeCell ref="JPY17:JQC17"/>
    <mergeCell ref="JQD17:JQH17"/>
    <mergeCell ref="JQI17:JQM17"/>
    <mergeCell ref="JQN17:JQR17"/>
    <mergeCell ref="JQS17:JQW17"/>
    <mergeCell ref="JOZ17:JPD17"/>
    <mergeCell ref="JPE17:JPI17"/>
    <mergeCell ref="JPJ17:JPN17"/>
    <mergeCell ref="JPO17:JPS17"/>
    <mergeCell ref="JPT17:JPX17"/>
    <mergeCell ref="JLX17:JMB17"/>
    <mergeCell ref="JKE17:JKI17"/>
    <mergeCell ref="JKJ17:JKN17"/>
    <mergeCell ref="JKO17:JKS17"/>
    <mergeCell ref="JKT17:JKX17"/>
    <mergeCell ref="JKY17:JLC17"/>
    <mergeCell ref="JNG17:JNK17"/>
    <mergeCell ref="JNL17:JNP17"/>
    <mergeCell ref="JNQ17:JNU17"/>
    <mergeCell ref="JNV17:JNZ17"/>
    <mergeCell ref="JMC17:JMG17"/>
    <mergeCell ref="JMH17:JML17"/>
    <mergeCell ref="JMM17:JMQ17"/>
    <mergeCell ref="JMR17:JMV17"/>
    <mergeCell ref="JMW17:JNA17"/>
    <mergeCell ref="JOA17:JOE17"/>
    <mergeCell ref="JOF17:JOJ17"/>
    <mergeCell ref="JHR17:JHV17"/>
    <mergeCell ref="JHW17:JIA17"/>
    <mergeCell ref="JIB17:JIF17"/>
    <mergeCell ref="JGI17:JGM17"/>
    <mergeCell ref="JEK17:JEO17"/>
    <mergeCell ref="JEP17:JET17"/>
    <mergeCell ref="JEU17:JEY17"/>
    <mergeCell ref="JEZ17:JFD17"/>
    <mergeCell ref="JJF17:JJJ17"/>
    <mergeCell ref="JJK17:JJO17"/>
    <mergeCell ref="JJP17:JJT17"/>
    <mergeCell ref="JJU17:JJY17"/>
    <mergeCell ref="JJZ17:JKD17"/>
    <mergeCell ref="JIG17:JIK17"/>
    <mergeCell ref="JIL17:JIP17"/>
    <mergeCell ref="JIQ17:JIU17"/>
    <mergeCell ref="JIV17:JIZ17"/>
    <mergeCell ref="JJA17:JJE17"/>
    <mergeCell ref="JFE17:JFI17"/>
    <mergeCell ref="JDL17:JDP17"/>
    <mergeCell ref="JDQ17:JDU17"/>
    <mergeCell ref="JDV17:JDZ17"/>
    <mergeCell ref="JEA17:JEE17"/>
    <mergeCell ref="JEF17:JEJ17"/>
    <mergeCell ref="JGN17:JGR17"/>
    <mergeCell ref="JGS17:JGW17"/>
    <mergeCell ref="JGX17:JHB17"/>
    <mergeCell ref="JHC17:JHG17"/>
    <mergeCell ref="JFJ17:JFN17"/>
    <mergeCell ref="JFO17:JFS17"/>
    <mergeCell ref="JFT17:JFX17"/>
    <mergeCell ref="JFY17:JGC17"/>
    <mergeCell ref="JGD17:JGH17"/>
    <mergeCell ref="JHH17:JHL17"/>
    <mergeCell ref="JHM17:JHQ17"/>
    <mergeCell ref="JAY17:JBC17"/>
    <mergeCell ref="JBD17:JBH17"/>
    <mergeCell ref="JBI17:JBM17"/>
    <mergeCell ref="IZP17:IZT17"/>
    <mergeCell ref="IXR17:IXV17"/>
    <mergeCell ref="IXW17:IYA17"/>
    <mergeCell ref="IYB17:IYF17"/>
    <mergeCell ref="IYG17:IYK17"/>
    <mergeCell ref="JCM17:JCQ17"/>
    <mergeCell ref="JCR17:JCV17"/>
    <mergeCell ref="JCW17:JDA17"/>
    <mergeCell ref="JDB17:JDF17"/>
    <mergeCell ref="JDG17:JDK17"/>
    <mergeCell ref="JBN17:JBR17"/>
    <mergeCell ref="JBS17:JBW17"/>
    <mergeCell ref="JBX17:JCB17"/>
    <mergeCell ref="JCC17:JCG17"/>
    <mergeCell ref="JCH17:JCL17"/>
    <mergeCell ref="IYL17:IYP17"/>
    <mergeCell ref="IWS17:IWW17"/>
    <mergeCell ref="IWX17:IXB17"/>
    <mergeCell ref="IXC17:IXG17"/>
    <mergeCell ref="IXH17:IXL17"/>
    <mergeCell ref="IXM17:IXQ17"/>
    <mergeCell ref="IZU17:IZY17"/>
    <mergeCell ref="IZZ17:JAD17"/>
    <mergeCell ref="JAE17:JAI17"/>
    <mergeCell ref="JAJ17:JAN17"/>
    <mergeCell ref="IYQ17:IYU17"/>
    <mergeCell ref="IYV17:IYZ17"/>
    <mergeCell ref="IZA17:IZE17"/>
    <mergeCell ref="IZF17:IZJ17"/>
    <mergeCell ref="IZK17:IZO17"/>
    <mergeCell ref="JAO17:JAS17"/>
    <mergeCell ref="JAT17:JAX17"/>
    <mergeCell ref="IUF17:IUJ17"/>
    <mergeCell ref="IUK17:IUO17"/>
    <mergeCell ref="IUP17:IUT17"/>
    <mergeCell ref="ISW17:ITA17"/>
    <mergeCell ref="IQY17:IRC17"/>
    <mergeCell ref="IRD17:IRH17"/>
    <mergeCell ref="IRI17:IRM17"/>
    <mergeCell ref="IRN17:IRR17"/>
    <mergeCell ref="IVT17:IVX17"/>
    <mergeCell ref="IVY17:IWC17"/>
    <mergeCell ref="IWD17:IWH17"/>
    <mergeCell ref="IWI17:IWM17"/>
    <mergeCell ref="IWN17:IWR17"/>
    <mergeCell ref="IUU17:IUY17"/>
    <mergeCell ref="IUZ17:IVD17"/>
    <mergeCell ref="IVE17:IVI17"/>
    <mergeCell ref="IVJ17:IVN17"/>
    <mergeCell ref="IVO17:IVS17"/>
    <mergeCell ref="IRS17:IRW17"/>
    <mergeCell ref="IPZ17:IQD17"/>
    <mergeCell ref="IQE17:IQI17"/>
    <mergeCell ref="IQJ17:IQN17"/>
    <mergeCell ref="IQO17:IQS17"/>
    <mergeCell ref="IQT17:IQX17"/>
    <mergeCell ref="ITB17:ITF17"/>
    <mergeCell ref="ITG17:ITK17"/>
    <mergeCell ref="ITL17:ITP17"/>
    <mergeCell ref="ITQ17:ITU17"/>
    <mergeCell ref="IRX17:ISB17"/>
    <mergeCell ref="ISC17:ISG17"/>
    <mergeCell ref="ISH17:ISL17"/>
    <mergeCell ref="ISM17:ISQ17"/>
    <mergeCell ref="ISR17:ISV17"/>
    <mergeCell ref="ITV17:ITZ17"/>
    <mergeCell ref="IUA17:IUE17"/>
    <mergeCell ref="INM17:INQ17"/>
    <mergeCell ref="INR17:INV17"/>
    <mergeCell ref="INW17:IOA17"/>
    <mergeCell ref="IMD17:IMH17"/>
    <mergeCell ref="IKF17:IKJ17"/>
    <mergeCell ref="IKK17:IKO17"/>
    <mergeCell ref="IKP17:IKT17"/>
    <mergeCell ref="IKU17:IKY17"/>
    <mergeCell ref="IPA17:IPE17"/>
    <mergeCell ref="IPF17:IPJ17"/>
    <mergeCell ref="IPK17:IPO17"/>
    <mergeCell ref="IPP17:IPT17"/>
    <mergeCell ref="IPU17:IPY17"/>
    <mergeCell ref="IOB17:IOF17"/>
    <mergeCell ref="IOG17:IOK17"/>
    <mergeCell ref="IOL17:IOP17"/>
    <mergeCell ref="IOQ17:IOU17"/>
    <mergeCell ref="IOV17:IOZ17"/>
    <mergeCell ref="IKZ17:ILD17"/>
    <mergeCell ref="IJG17:IJK17"/>
    <mergeCell ref="IJL17:IJP17"/>
    <mergeCell ref="IJQ17:IJU17"/>
    <mergeCell ref="IJV17:IJZ17"/>
    <mergeCell ref="IKA17:IKE17"/>
    <mergeCell ref="IMI17:IMM17"/>
    <mergeCell ref="IMN17:IMR17"/>
    <mergeCell ref="IMS17:IMW17"/>
    <mergeCell ref="IMX17:INB17"/>
    <mergeCell ref="ILE17:ILI17"/>
    <mergeCell ref="ILJ17:ILN17"/>
    <mergeCell ref="ILO17:ILS17"/>
    <mergeCell ref="ILT17:ILX17"/>
    <mergeCell ref="ILY17:IMC17"/>
    <mergeCell ref="INC17:ING17"/>
    <mergeCell ref="INH17:INL17"/>
    <mergeCell ref="IGT17:IGX17"/>
    <mergeCell ref="IGY17:IHC17"/>
    <mergeCell ref="IHD17:IHH17"/>
    <mergeCell ref="IFK17:IFO17"/>
    <mergeCell ref="IDM17:IDQ17"/>
    <mergeCell ref="IDR17:IDV17"/>
    <mergeCell ref="IDW17:IEA17"/>
    <mergeCell ref="IEB17:IEF17"/>
    <mergeCell ref="IIH17:IIL17"/>
    <mergeCell ref="IIM17:IIQ17"/>
    <mergeCell ref="IIR17:IIV17"/>
    <mergeCell ref="IIW17:IJA17"/>
    <mergeCell ref="IJB17:IJF17"/>
    <mergeCell ref="IHI17:IHM17"/>
    <mergeCell ref="IHN17:IHR17"/>
    <mergeCell ref="IHS17:IHW17"/>
    <mergeCell ref="IHX17:IIB17"/>
    <mergeCell ref="IIC17:IIG17"/>
    <mergeCell ref="IEG17:IEK17"/>
    <mergeCell ref="ICN17:ICR17"/>
    <mergeCell ref="ICS17:ICW17"/>
    <mergeCell ref="ICX17:IDB17"/>
    <mergeCell ref="IDC17:IDG17"/>
    <mergeCell ref="IDH17:IDL17"/>
    <mergeCell ref="IFP17:IFT17"/>
    <mergeCell ref="IFU17:IFY17"/>
    <mergeCell ref="IFZ17:IGD17"/>
    <mergeCell ref="IGE17:IGI17"/>
    <mergeCell ref="IEL17:IEP17"/>
    <mergeCell ref="IEQ17:IEU17"/>
    <mergeCell ref="IEV17:IEZ17"/>
    <mergeCell ref="IFA17:IFE17"/>
    <mergeCell ref="IFF17:IFJ17"/>
    <mergeCell ref="IGJ17:IGN17"/>
    <mergeCell ref="IGO17:IGS17"/>
    <mergeCell ref="IAA17:IAE17"/>
    <mergeCell ref="IAF17:IAJ17"/>
    <mergeCell ref="IAK17:IAO17"/>
    <mergeCell ref="HYR17:HYV17"/>
    <mergeCell ref="HWT17:HWX17"/>
    <mergeCell ref="HWY17:HXC17"/>
    <mergeCell ref="HXD17:HXH17"/>
    <mergeCell ref="HXI17:HXM17"/>
    <mergeCell ref="IBO17:IBS17"/>
    <mergeCell ref="IBT17:IBX17"/>
    <mergeCell ref="IBY17:ICC17"/>
    <mergeCell ref="ICD17:ICH17"/>
    <mergeCell ref="ICI17:ICM17"/>
    <mergeCell ref="IAP17:IAT17"/>
    <mergeCell ref="IAU17:IAY17"/>
    <mergeCell ref="IAZ17:IBD17"/>
    <mergeCell ref="IBE17:IBI17"/>
    <mergeCell ref="IBJ17:IBN17"/>
    <mergeCell ref="HXN17:HXR17"/>
    <mergeCell ref="HVU17:HVY17"/>
    <mergeCell ref="HVZ17:HWD17"/>
    <mergeCell ref="HWE17:HWI17"/>
    <mergeCell ref="HWJ17:HWN17"/>
    <mergeCell ref="HWO17:HWS17"/>
    <mergeCell ref="HYW17:HZA17"/>
    <mergeCell ref="HZB17:HZF17"/>
    <mergeCell ref="HZG17:HZK17"/>
    <mergeCell ref="HZL17:HZP17"/>
    <mergeCell ref="HXS17:HXW17"/>
    <mergeCell ref="HXX17:HYB17"/>
    <mergeCell ref="HYC17:HYG17"/>
    <mergeCell ref="HYH17:HYL17"/>
    <mergeCell ref="HYM17:HYQ17"/>
    <mergeCell ref="HZQ17:HZU17"/>
    <mergeCell ref="HZV17:HZZ17"/>
    <mergeCell ref="HTH17:HTL17"/>
    <mergeCell ref="HTM17:HTQ17"/>
    <mergeCell ref="HTR17:HTV17"/>
    <mergeCell ref="HRY17:HSC17"/>
    <mergeCell ref="HQA17:HQE17"/>
    <mergeCell ref="HQF17:HQJ17"/>
    <mergeCell ref="HQK17:HQO17"/>
    <mergeCell ref="HQP17:HQT17"/>
    <mergeCell ref="HUV17:HUZ17"/>
    <mergeCell ref="HVA17:HVE17"/>
    <mergeCell ref="HVF17:HVJ17"/>
    <mergeCell ref="HVK17:HVO17"/>
    <mergeCell ref="HVP17:HVT17"/>
    <mergeCell ref="HTW17:HUA17"/>
    <mergeCell ref="HUB17:HUF17"/>
    <mergeCell ref="HUG17:HUK17"/>
    <mergeCell ref="HUL17:HUP17"/>
    <mergeCell ref="HUQ17:HUU17"/>
    <mergeCell ref="HQU17:HQY17"/>
    <mergeCell ref="HPB17:HPF17"/>
    <mergeCell ref="HPG17:HPK17"/>
    <mergeCell ref="HPL17:HPP17"/>
    <mergeCell ref="HPQ17:HPU17"/>
    <mergeCell ref="HPV17:HPZ17"/>
    <mergeCell ref="HSD17:HSH17"/>
    <mergeCell ref="HSI17:HSM17"/>
    <mergeCell ref="HSN17:HSR17"/>
    <mergeCell ref="HSS17:HSW17"/>
    <mergeCell ref="HQZ17:HRD17"/>
    <mergeCell ref="HRE17:HRI17"/>
    <mergeCell ref="HRJ17:HRN17"/>
    <mergeCell ref="HRO17:HRS17"/>
    <mergeCell ref="HRT17:HRX17"/>
    <mergeCell ref="HSX17:HTB17"/>
    <mergeCell ref="HTC17:HTG17"/>
    <mergeCell ref="HMO17:HMS17"/>
    <mergeCell ref="HMT17:HMX17"/>
    <mergeCell ref="HMY17:HNC17"/>
    <mergeCell ref="HLF17:HLJ17"/>
    <mergeCell ref="HJH17:HJL17"/>
    <mergeCell ref="HJM17:HJQ17"/>
    <mergeCell ref="HJR17:HJV17"/>
    <mergeCell ref="HJW17:HKA17"/>
    <mergeCell ref="HOC17:HOG17"/>
    <mergeCell ref="HOH17:HOL17"/>
    <mergeCell ref="HOM17:HOQ17"/>
    <mergeCell ref="HOR17:HOV17"/>
    <mergeCell ref="HOW17:HPA17"/>
    <mergeCell ref="HND17:HNH17"/>
    <mergeCell ref="HNI17:HNM17"/>
    <mergeCell ref="HNN17:HNR17"/>
    <mergeCell ref="HNS17:HNW17"/>
    <mergeCell ref="HNX17:HOB17"/>
    <mergeCell ref="HKB17:HKF17"/>
    <mergeCell ref="HII17:HIM17"/>
    <mergeCell ref="HIN17:HIR17"/>
    <mergeCell ref="HIS17:HIW17"/>
    <mergeCell ref="HIX17:HJB17"/>
    <mergeCell ref="HJC17:HJG17"/>
    <mergeCell ref="HLK17:HLO17"/>
    <mergeCell ref="HLP17:HLT17"/>
    <mergeCell ref="HLU17:HLY17"/>
    <mergeCell ref="HLZ17:HMD17"/>
    <mergeCell ref="HKG17:HKK17"/>
    <mergeCell ref="HKL17:HKP17"/>
    <mergeCell ref="HKQ17:HKU17"/>
    <mergeCell ref="HKV17:HKZ17"/>
    <mergeCell ref="HLA17:HLE17"/>
    <mergeCell ref="HME17:HMI17"/>
    <mergeCell ref="HMJ17:HMN17"/>
    <mergeCell ref="HFV17:HFZ17"/>
    <mergeCell ref="HGA17:HGE17"/>
    <mergeCell ref="HGF17:HGJ17"/>
    <mergeCell ref="HEM17:HEQ17"/>
    <mergeCell ref="HCO17:HCS17"/>
    <mergeCell ref="HCT17:HCX17"/>
    <mergeCell ref="HCY17:HDC17"/>
    <mergeCell ref="HDD17:HDH17"/>
    <mergeCell ref="HHJ17:HHN17"/>
    <mergeCell ref="HHO17:HHS17"/>
    <mergeCell ref="HHT17:HHX17"/>
    <mergeCell ref="HHY17:HIC17"/>
    <mergeCell ref="HID17:HIH17"/>
    <mergeCell ref="HGK17:HGO17"/>
    <mergeCell ref="HGP17:HGT17"/>
    <mergeCell ref="HGU17:HGY17"/>
    <mergeCell ref="HGZ17:HHD17"/>
    <mergeCell ref="HHE17:HHI17"/>
    <mergeCell ref="HDI17:HDM17"/>
    <mergeCell ref="HBP17:HBT17"/>
    <mergeCell ref="HBU17:HBY17"/>
    <mergeCell ref="HBZ17:HCD17"/>
    <mergeCell ref="HCE17:HCI17"/>
    <mergeCell ref="HCJ17:HCN17"/>
    <mergeCell ref="HER17:HEV17"/>
    <mergeCell ref="HEW17:HFA17"/>
    <mergeCell ref="HFB17:HFF17"/>
    <mergeCell ref="HFG17:HFK17"/>
    <mergeCell ref="HDN17:HDR17"/>
    <mergeCell ref="HDS17:HDW17"/>
    <mergeCell ref="HDX17:HEB17"/>
    <mergeCell ref="HEC17:HEG17"/>
    <mergeCell ref="HEH17:HEL17"/>
    <mergeCell ref="HFL17:HFP17"/>
    <mergeCell ref="HFQ17:HFU17"/>
    <mergeCell ref="GZC17:GZG17"/>
    <mergeCell ref="GZH17:GZL17"/>
    <mergeCell ref="GZM17:GZQ17"/>
    <mergeCell ref="GXT17:GXX17"/>
    <mergeCell ref="GVV17:GVZ17"/>
    <mergeCell ref="GWA17:GWE17"/>
    <mergeCell ref="GWF17:GWJ17"/>
    <mergeCell ref="GWK17:GWO17"/>
    <mergeCell ref="HAQ17:HAU17"/>
    <mergeCell ref="HAV17:HAZ17"/>
    <mergeCell ref="HBA17:HBE17"/>
    <mergeCell ref="HBF17:HBJ17"/>
    <mergeCell ref="HBK17:HBO17"/>
    <mergeCell ref="GZR17:GZV17"/>
    <mergeCell ref="GZW17:HAA17"/>
    <mergeCell ref="HAB17:HAF17"/>
    <mergeCell ref="HAG17:HAK17"/>
    <mergeCell ref="HAL17:HAP17"/>
    <mergeCell ref="GWP17:GWT17"/>
    <mergeCell ref="GUW17:GVA17"/>
    <mergeCell ref="GVB17:GVF17"/>
    <mergeCell ref="GVG17:GVK17"/>
    <mergeCell ref="GVL17:GVP17"/>
    <mergeCell ref="GVQ17:GVU17"/>
    <mergeCell ref="GXY17:GYC17"/>
    <mergeCell ref="GYD17:GYH17"/>
    <mergeCell ref="GYI17:GYM17"/>
    <mergeCell ref="GYN17:GYR17"/>
    <mergeCell ref="GWU17:GWY17"/>
    <mergeCell ref="GWZ17:GXD17"/>
    <mergeCell ref="GXE17:GXI17"/>
    <mergeCell ref="GXJ17:GXN17"/>
    <mergeCell ref="GXO17:GXS17"/>
    <mergeCell ref="GYS17:GYW17"/>
    <mergeCell ref="GYX17:GZB17"/>
    <mergeCell ref="GSJ17:GSN17"/>
    <mergeCell ref="GSO17:GSS17"/>
    <mergeCell ref="GST17:GSX17"/>
    <mergeCell ref="GRA17:GRE17"/>
    <mergeCell ref="GPC17:GPG17"/>
    <mergeCell ref="GPH17:GPL17"/>
    <mergeCell ref="GPM17:GPQ17"/>
    <mergeCell ref="GPR17:GPV17"/>
    <mergeCell ref="GTX17:GUB17"/>
    <mergeCell ref="GUC17:GUG17"/>
    <mergeCell ref="GUH17:GUL17"/>
    <mergeCell ref="GUM17:GUQ17"/>
    <mergeCell ref="GUR17:GUV17"/>
    <mergeCell ref="GSY17:GTC17"/>
    <mergeCell ref="GTD17:GTH17"/>
    <mergeCell ref="GTI17:GTM17"/>
    <mergeCell ref="GTN17:GTR17"/>
    <mergeCell ref="GTS17:GTW17"/>
    <mergeCell ref="GPW17:GQA17"/>
    <mergeCell ref="GOD17:GOH17"/>
    <mergeCell ref="GOI17:GOM17"/>
    <mergeCell ref="GON17:GOR17"/>
    <mergeCell ref="GOS17:GOW17"/>
    <mergeCell ref="GOX17:GPB17"/>
    <mergeCell ref="GRF17:GRJ17"/>
    <mergeCell ref="GRK17:GRO17"/>
    <mergeCell ref="GRP17:GRT17"/>
    <mergeCell ref="GRU17:GRY17"/>
    <mergeCell ref="GQB17:GQF17"/>
    <mergeCell ref="GQG17:GQK17"/>
    <mergeCell ref="GQL17:GQP17"/>
    <mergeCell ref="GQQ17:GQU17"/>
    <mergeCell ref="GQV17:GQZ17"/>
    <mergeCell ref="GRZ17:GSD17"/>
    <mergeCell ref="GSE17:GSI17"/>
    <mergeCell ref="GLQ17:GLU17"/>
    <mergeCell ref="GLV17:GLZ17"/>
    <mergeCell ref="GMA17:GME17"/>
    <mergeCell ref="GKH17:GKL17"/>
    <mergeCell ref="GIJ17:GIN17"/>
    <mergeCell ref="GIO17:GIS17"/>
    <mergeCell ref="GIT17:GIX17"/>
    <mergeCell ref="GIY17:GJC17"/>
    <mergeCell ref="GNE17:GNI17"/>
    <mergeCell ref="GNJ17:GNN17"/>
    <mergeCell ref="GNO17:GNS17"/>
    <mergeCell ref="GNT17:GNX17"/>
    <mergeCell ref="GNY17:GOC17"/>
    <mergeCell ref="GMF17:GMJ17"/>
    <mergeCell ref="GMK17:GMO17"/>
    <mergeCell ref="GMP17:GMT17"/>
    <mergeCell ref="GMU17:GMY17"/>
    <mergeCell ref="GMZ17:GND17"/>
    <mergeCell ref="GJD17:GJH17"/>
    <mergeCell ref="GHK17:GHO17"/>
    <mergeCell ref="GHP17:GHT17"/>
    <mergeCell ref="GHU17:GHY17"/>
    <mergeCell ref="GHZ17:GID17"/>
    <mergeCell ref="GIE17:GII17"/>
    <mergeCell ref="GKM17:GKQ17"/>
    <mergeCell ref="GKR17:GKV17"/>
    <mergeCell ref="GKW17:GLA17"/>
    <mergeCell ref="GLB17:GLF17"/>
    <mergeCell ref="GJI17:GJM17"/>
    <mergeCell ref="GJN17:GJR17"/>
    <mergeCell ref="GJS17:GJW17"/>
    <mergeCell ref="GJX17:GKB17"/>
    <mergeCell ref="GKC17:GKG17"/>
    <mergeCell ref="GLG17:GLK17"/>
    <mergeCell ref="GLL17:GLP17"/>
    <mergeCell ref="GEX17:GFB17"/>
    <mergeCell ref="GFC17:GFG17"/>
    <mergeCell ref="GFH17:GFL17"/>
    <mergeCell ref="GDO17:GDS17"/>
    <mergeCell ref="GBQ17:GBU17"/>
    <mergeCell ref="GBV17:GBZ17"/>
    <mergeCell ref="GCA17:GCE17"/>
    <mergeCell ref="GCF17:GCJ17"/>
    <mergeCell ref="GGL17:GGP17"/>
    <mergeCell ref="GGQ17:GGU17"/>
    <mergeCell ref="GGV17:GGZ17"/>
    <mergeCell ref="GHA17:GHE17"/>
    <mergeCell ref="GHF17:GHJ17"/>
    <mergeCell ref="GFM17:GFQ17"/>
    <mergeCell ref="GFR17:GFV17"/>
    <mergeCell ref="GFW17:GGA17"/>
    <mergeCell ref="GGB17:GGF17"/>
    <mergeCell ref="GGG17:GGK17"/>
    <mergeCell ref="GCK17:GCO17"/>
    <mergeCell ref="GAR17:GAV17"/>
    <mergeCell ref="GAW17:GBA17"/>
    <mergeCell ref="GBB17:GBF17"/>
    <mergeCell ref="GBG17:GBK17"/>
    <mergeCell ref="GBL17:GBP17"/>
    <mergeCell ref="GDT17:GDX17"/>
    <mergeCell ref="GDY17:GEC17"/>
    <mergeCell ref="GED17:GEH17"/>
    <mergeCell ref="GEI17:GEM17"/>
    <mergeCell ref="GCP17:GCT17"/>
    <mergeCell ref="GCU17:GCY17"/>
    <mergeCell ref="GCZ17:GDD17"/>
    <mergeCell ref="GDE17:GDI17"/>
    <mergeCell ref="GDJ17:GDN17"/>
    <mergeCell ref="GEN17:GER17"/>
    <mergeCell ref="GES17:GEW17"/>
    <mergeCell ref="FYE17:FYI17"/>
    <mergeCell ref="FYJ17:FYN17"/>
    <mergeCell ref="FYO17:FYS17"/>
    <mergeCell ref="FWV17:FWZ17"/>
    <mergeCell ref="FUX17:FVB17"/>
    <mergeCell ref="FVC17:FVG17"/>
    <mergeCell ref="FVH17:FVL17"/>
    <mergeCell ref="FVM17:FVQ17"/>
    <mergeCell ref="FZS17:FZW17"/>
    <mergeCell ref="FZX17:GAB17"/>
    <mergeCell ref="GAC17:GAG17"/>
    <mergeCell ref="GAH17:GAL17"/>
    <mergeCell ref="GAM17:GAQ17"/>
    <mergeCell ref="FYT17:FYX17"/>
    <mergeCell ref="FYY17:FZC17"/>
    <mergeCell ref="FZD17:FZH17"/>
    <mergeCell ref="FZI17:FZM17"/>
    <mergeCell ref="FZN17:FZR17"/>
    <mergeCell ref="FVR17:FVV17"/>
    <mergeCell ref="FTY17:FUC17"/>
    <mergeCell ref="FUD17:FUH17"/>
    <mergeCell ref="FUI17:FUM17"/>
    <mergeCell ref="FUN17:FUR17"/>
    <mergeCell ref="FUS17:FUW17"/>
    <mergeCell ref="FXA17:FXE17"/>
    <mergeCell ref="FXF17:FXJ17"/>
    <mergeCell ref="FXK17:FXO17"/>
    <mergeCell ref="FXP17:FXT17"/>
    <mergeCell ref="FVW17:FWA17"/>
    <mergeCell ref="FWB17:FWF17"/>
    <mergeCell ref="FWG17:FWK17"/>
    <mergeCell ref="FWL17:FWP17"/>
    <mergeCell ref="FWQ17:FWU17"/>
    <mergeCell ref="FXU17:FXY17"/>
    <mergeCell ref="FXZ17:FYD17"/>
    <mergeCell ref="FRL17:FRP17"/>
    <mergeCell ref="FRQ17:FRU17"/>
    <mergeCell ref="FRV17:FRZ17"/>
    <mergeCell ref="FQC17:FQG17"/>
    <mergeCell ref="FOE17:FOI17"/>
    <mergeCell ref="FOJ17:FON17"/>
    <mergeCell ref="FOO17:FOS17"/>
    <mergeCell ref="FOT17:FOX17"/>
    <mergeCell ref="FSZ17:FTD17"/>
    <mergeCell ref="FTE17:FTI17"/>
    <mergeCell ref="FTJ17:FTN17"/>
    <mergeCell ref="FTO17:FTS17"/>
    <mergeCell ref="FTT17:FTX17"/>
    <mergeCell ref="FSA17:FSE17"/>
    <mergeCell ref="FSF17:FSJ17"/>
    <mergeCell ref="FSK17:FSO17"/>
    <mergeCell ref="FSP17:FST17"/>
    <mergeCell ref="FSU17:FSY17"/>
    <mergeCell ref="FOY17:FPC17"/>
    <mergeCell ref="FNF17:FNJ17"/>
    <mergeCell ref="FNK17:FNO17"/>
    <mergeCell ref="FNP17:FNT17"/>
    <mergeCell ref="FNU17:FNY17"/>
    <mergeCell ref="FNZ17:FOD17"/>
    <mergeCell ref="FQH17:FQL17"/>
    <mergeCell ref="FQM17:FQQ17"/>
    <mergeCell ref="FQR17:FQV17"/>
    <mergeCell ref="FQW17:FRA17"/>
    <mergeCell ref="FPD17:FPH17"/>
    <mergeCell ref="FPI17:FPM17"/>
    <mergeCell ref="FPN17:FPR17"/>
    <mergeCell ref="FPS17:FPW17"/>
    <mergeCell ref="FPX17:FQB17"/>
    <mergeCell ref="FRB17:FRF17"/>
    <mergeCell ref="FRG17:FRK17"/>
    <mergeCell ref="FKS17:FKW17"/>
    <mergeCell ref="FKX17:FLB17"/>
    <mergeCell ref="FLC17:FLG17"/>
    <mergeCell ref="FJJ17:FJN17"/>
    <mergeCell ref="FHL17:FHP17"/>
    <mergeCell ref="FHQ17:FHU17"/>
    <mergeCell ref="FHV17:FHZ17"/>
    <mergeCell ref="FIA17:FIE17"/>
    <mergeCell ref="FMG17:FMK17"/>
    <mergeCell ref="FML17:FMP17"/>
    <mergeCell ref="FMQ17:FMU17"/>
    <mergeCell ref="FMV17:FMZ17"/>
    <mergeCell ref="FNA17:FNE17"/>
    <mergeCell ref="FLH17:FLL17"/>
    <mergeCell ref="FLM17:FLQ17"/>
    <mergeCell ref="FLR17:FLV17"/>
    <mergeCell ref="FLW17:FMA17"/>
    <mergeCell ref="FMB17:FMF17"/>
    <mergeCell ref="FIF17:FIJ17"/>
    <mergeCell ref="FGM17:FGQ17"/>
    <mergeCell ref="FGR17:FGV17"/>
    <mergeCell ref="FGW17:FHA17"/>
    <mergeCell ref="FHB17:FHF17"/>
    <mergeCell ref="FHG17:FHK17"/>
    <mergeCell ref="FJO17:FJS17"/>
    <mergeCell ref="FJT17:FJX17"/>
    <mergeCell ref="FJY17:FKC17"/>
    <mergeCell ref="FKD17:FKH17"/>
    <mergeCell ref="FIK17:FIO17"/>
    <mergeCell ref="FIP17:FIT17"/>
    <mergeCell ref="FIU17:FIY17"/>
    <mergeCell ref="FIZ17:FJD17"/>
    <mergeCell ref="FJE17:FJI17"/>
    <mergeCell ref="FKI17:FKM17"/>
    <mergeCell ref="FKN17:FKR17"/>
    <mergeCell ref="FDZ17:FED17"/>
    <mergeCell ref="FEE17:FEI17"/>
    <mergeCell ref="FEJ17:FEN17"/>
    <mergeCell ref="FCQ17:FCU17"/>
    <mergeCell ref="FAS17:FAW17"/>
    <mergeCell ref="FAX17:FBB17"/>
    <mergeCell ref="FBC17:FBG17"/>
    <mergeCell ref="FBH17:FBL17"/>
    <mergeCell ref="FFN17:FFR17"/>
    <mergeCell ref="FFS17:FFW17"/>
    <mergeCell ref="FFX17:FGB17"/>
    <mergeCell ref="FGC17:FGG17"/>
    <mergeCell ref="FGH17:FGL17"/>
    <mergeCell ref="FEO17:FES17"/>
    <mergeCell ref="FET17:FEX17"/>
    <mergeCell ref="FEY17:FFC17"/>
    <mergeCell ref="FFD17:FFH17"/>
    <mergeCell ref="FFI17:FFM17"/>
    <mergeCell ref="FBM17:FBQ17"/>
    <mergeCell ref="EZT17:EZX17"/>
    <mergeCell ref="EZY17:FAC17"/>
    <mergeCell ref="FAD17:FAH17"/>
    <mergeCell ref="FAI17:FAM17"/>
    <mergeCell ref="FAN17:FAR17"/>
    <mergeCell ref="FCV17:FCZ17"/>
    <mergeCell ref="FDA17:FDE17"/>
    <mergeCell ref="FDF17:FDJ17"/>
    <mergeCell ref="FDK17:FDO17"/>
    <mergeCell ref="FBR17:FBV17"/>
    <mergeCell ref="FBW17:FCA17"/>
    <mergeCell ref="FCB17:FCF17"/>
    <mergeCell ref="FCG17:FCK17"/>
    <mergeCell ref="FCL17:FCP17"/>
    <mergeCell ref="FDP17:FDT17"/>
    <mergeCell ref="FDU17:FDY17"/>
    <mergeCell ref="EXG17:EXK17"/>
    <mergeCell ref="EXL17:EXP17"/>
    <mergeCell ref="EXQ17:EXU17"/>
    <mergeCell ref="EVX17:EWB17"/>
    <mergeCell ref="ETZ17:EUD17"/>
    <mergeCell ref="EUE17:EUI17"/>
    <mergeCell ref="EUJ17:EUN17"/>
    <mergeCell ref="EUO17:EUS17"/>
    <mergeCell ref="EYU17:EYY17"/>
    <mergeCell ref="EYZ17:EZD17"/>
    <mergeCell ref="EZE17:EZI17"/>
    <mergeCell ref="EZJ17:EZN17"/>
    <mergeCell ref="EZO17:EZS17"/>
    <mergeCell ref="EXV17:EXZ17"/>
    <mergeCell ref="EYA17:EYE17"/>
    <mergeCell ref="EYF17:EYJ17"/>
    <mergeCell ref="EYK17:EYO17"/>
    <mergeCell ref="EYP17:EYT17"/>
    <mergeCell ref="EUT17:EUX17"/>
    <mergeCell ref="ETA17:ETE17"/>
    <mergeCell ref="ETF17:ETJ17"/>
    <mergeCell ref="ETK17:ETO17"/>
    <mergeCell ref="ETP17:ETT17"/>
    <mergeCell ref="ETU17:ETY17"/>
    <mergeCell ref="EWC17:EWG17"/>
    <mergeCell ref="EWH17:EWL17"/>
    <mergeCell ref="EWM17:EWQ17"/>
    <mergeCell ref="EWR17:EWV17"/>
    <mergeCell ref="EUY17:EVC17"/>
    <mergeCell ref="EVD17:EVH17"/>
    <mergeCell ref="EVI17:EVM17"/>
    <mergeCell ref="EVN17:EVR17"/>
    <mergeCell ref="EVS17:EVW17"/>
    <mergeCell ref="EWW17:EXA17"/>
    <mergeCell ref="EXB17:EXF17"/>
    <mergeCell ref="EQN17:EQR17"/>
    <mergeCell ref="EQS17:EQW17"/>
    <mergeCell ref="EQX17:ERB17"/>
    <mergeCell ref="EPE17:EPI17"/>
    <mergeCell ref="ENG17:ENK17"/>
    <mergeCell ref="ENL17:ENP17"/>
    <mergeCell ref="ENQ17:ENU17"/>
    <mergeCell ref="ENV17:ENZ17"/>
    <mergeCell ref="ESB17:ESF17"/>
    <mergeCell ref="ESG17:ESK17"/>
    <mergeCell ref="ESL17:ESP17"/>
    <mergeCell ref="ESQ17:ESU17"/>
    <mergeCell ref="ESV17:ESZ17"/>
    <mergeCell ref="ERC17:ERG17"/>
    <mergeCell ref="ERH17:ERL17"/>
    <mergeCell ref="ERM17:ERQ17"/>
    <mergeCell ref="ERR17:ERV17"/>
    <mergeCell ref="ERW17:ESA17"/>
    <mergeCell ref="EOA17:EOE17"/>
    <mergeCell ref="EMH17:EML17"/>
    <mergeCell ref="EMM17:EMQ17"/>
    <mergeCell ref="EMR17:EMV17"/>
    <mergeCell ref="EMW17:ENA17"/>
    <mergeCell ref="ENB17:ENF17"/>
    <mergeCell ref="EPJ17:EPN17"/>
    <mergeCell ref="EPO17:EPS17"/>
    <mergeCell ref="EPT17:EPX17"/>
    <mergeCell ref="EPY17:EQC17"/>
    <mergeCell ref="EOF17:EOJ17"/>
    <mergeCell ref="EOK17:EOO17"/>
    <mergeCell ref="EOP17:EOT17"/>
    <mergeCell ref="EOU17:EOY17"/>
    <mergeCell ref="EOZ17:EPD17"/>
    <mergeCell ref="EQD17:EQH17"/>
    <mergeCell ref="EQI17:EQM17"/>
    <mergeCell ref="EJU17:EJY17"/>
    <mergeCell ref="EJZ17:EKD17"/>
    <mergeCell ref="EKE17:EKI17"/>
    <mergeCell ref="EIL17:EIP17"/>
    <mergeCell ref="EGN17:EGR17"/>
    <mergeCell ref="EGS17:EGW17"/>
    <mergeCell ref="EGX17:EHB17"/>
    <mergeCell ref="EHC17:EHG17"/>
    <mergeCell ref="ELI17:ELM17"/>
    <mergeCell ref="ELN17:ELR17"/>
    <mergeCell ref="ELS17:ELW17"/>
    <mergeCell ref="ELX17:EMB17"/>
    <mergeCell ref="EMC17:EMG17"/>
    <mergeCell ref="EKJ17:EKN17"/>
    <mergeCell ref="EKO17:EKS17"/>
    <mergeCell ref="EKT17:EKX17"/>
    <mergeCell ref="EKY17:ELC17"/>
    <mergeCell ref="ELD17:ELH17"/>
    <mergeCell ref="EHH17:EHL17"/>
    <mergeCell ref="EFO17:EFS17"/>
    <mergeCell ref="EFT17:EFX17"/>
    <mergeCell ref="EFY17:EGC17"/>
    <mergeCell ref="EGD17:EGH17"/>
    <mergeCell ref="EGI17:EGM17"/>
    <mergeCell ref="EIQ17:EIU17"/>
    <mergeCell ref="EIV17:EIZ17"/>
    <mergeCell ref="EJA17:EJE17"/>
    <mergeCell ref="EJF17:EJJ17"/>
    <mergeCell ref="EHM17:EHQ17"/>
    <mergeCell ref="EHR17:EHV17"/>
    <mergeCell ref="EHW17:EIA17"/>
    <mergeCell ref="EIB17:EIF17"/>
    <mergeCell ref="EIG17:EIK17"/>
    <mergeCell ref="EJK17:EJO17"/>
    <mergeCell ref="EJP17:EJT17"/>
    <mergeCell ref="EDB17:EDF17"/>
    <mergeCell ref="EDG17:EDK17"/>
    <mergeCell ref="EDL17:EDP17"/>
    <mergeCell ref="EBS17:EBW17"/>
    <mergeCell ref="DZU17:DZY17"/>
    <mergeCell ref="DZZ17:EAD17"/>
    <mergeCell ref="EAE17:EAI17"/>
    <mergeCell ref="EAJ17:EAN17"/>
    <mergeCell ref="EEP17:EET17"/>
    <mergeCell ref="EEU17:EEY17"/>
    <mergeCell ref="EEZ17:EFD17"/>
    <mergeCell ref="EFE17:EFI17"/>
    <mergeCell ref="EFJ17:EFN17"/>
    <mergeCell ref="EDQ17:EDU17"/>
    <mergeCell ref="EDV17:EDZ17"/>
    <mergeCell ref="EEA17:EEE17"/>
    <mergeCell ref="EEF17:EEJ17"/>
    <mergeCell ref="EEK17:EEO17"/>
    <mergeCell ref="EAO17:EAS17"/>
    <mergeCell ref="DYV17:DYZ17"/>
    <mergeCell ref="DZA17:DZE17"/>
    <mergeCell ref="DZF17:DZJ17"/>
    <mergeCell ref="DZK17:DZO17"/>
    <mergeCell ref="DZP17:DZT17"/>
    <mergeCell ref="EBX17:ECB17"/>
    <mergeCell ref="ECC17:ECG17"/>
    <mergeCell ref="ECH17:ECL17"/>
    <mergeCell ref="ECM17:ECQ17"/>
    <mergeCell ref="EAT17:EAX17"/>
    <mergeCell ref="EAY17:EBC17"/>
    <mergeCell ref="EBD17:EBH17"/>
    <mergeCell ref="EBI17:EBM17"/>
    <mergeCell ref="EBN17:EBR17"/>
    <mergeCell ref="ECR17:ECV17"/>
    <mergeCell ref="ECW17:EDA17"/>
    <mergeCell ref="DWI17:DWM17"/>
    <mergeCell ref="DWN17:DWR17"/>
    <mergeCell ref="DWS17:DWW17"/>
    <mergeCell ref="DUZ17:DVD17"/>
    <mergeCell ref="DTB17:DTF17"/>
    <mergeCell ref="DTG17:DTK17"/>
    <mergeCell ref="DTL17:DTP17"/>
    <mergeCell ref="DTQ17:DTU17"/>
    <mergeCell ref="DXW17:DYA17"/>
    <mergeCell ref="DYB17:DYF17"/>
    <mergeCell ref="DYG17:DYK17"/>
    <mergeCell ref="DYL17:DYP17"/>
    <mergeCell ref="DYQ17:DYU17"/>
    <mergeCell ref="DWX17:DXB17"/>
    <mergeCell ref="DXC17:DXG17"/>
    <mergeCell ref="DXH17:DXL17"/>
    <mergeCell ref="DXM17:DXQ17"/>
    <mergeCell ref="DXR17:DXV17"/>
    <mergeCell ref="DTV17:DTZ17"/>
    <mergeCell ref="DSC17:DSG17"/>
    <mergeCell ref="DSH17:DSL17"/>
    <mergeCell ref="DSM17:DSQ17"/>
    <mergeCell ref="DSR17:DSV17"/>
    <mergeCell ref="DSW17:DTA17"/>
    <mergeCell ref="DVE17:DVI17"/>
    <mergeCell ref="DVJ17:DVN17"/>
    <mergeCell ref="DVO17:DVS17"/>
    <mergeCell ref="DVT17:DVX17"/>
    <mergeCell ref="DUA17:DUE17"/>
    <mergeCell ref="DUF17:DUJ17"/>
    <mergeCell ref="DUK17:DUO17"/>
    <mergeCell ref="DUP17:DUT17"/>
    <mergeCell ref="DUU17:DUY17"/>
    <mergeCell ref="DVY17:DWC17"/>
    <mergeCell ref="DWD17:DWH17"/>
    <mergeCell ref="DPP17:DPT17"/>
    <mergeCell ref="DPU17:DPY17"/>
    <mergeCell ref="DPZ17:DQD17"/>
    <mergeCell ref="DOG17:DOK17"/>
    <mergeCell ref="DMI17:DMM17"/>
    <mergeCell ref="DMN17:DMR17"/>
    <mergeCell ref="DMS17:DMW17"/>
    <mergeCell ref="DMX17:DNB17"/>
    <mergeCell ref="DRD17:DRH17"/>
    <mergeCell ref="DRI17:DRM17"/>
    <mergeCell ref="DRN17:DRR17"/>
    <mergeCell ref="DRS17:DRW17"/>
    <mergeCell ref="DRX17:DSB17"/>
    <mergeCell ref="DQE17:DQI17"/>
    <mergeCell ref="DQJ17:DQN17"/>
    <mergeCell ref="DQO17:DQS17"/>
    <mergeCell ref="DQT17:DQX17"/>
    <mergeCell ref="DQY17:DRC17"/>
    <mergeCell ref="DNC17:DNG17"/>
    <mergeCell ref="DLJ17:DLN17"/>
    <mergeCell ref="DLO17:DLS17"/>
    <mergeCell ref="DLT17:DLX17"/>
    <mergeCell ref="DLY17:DMC17"/>
    <mergeCell ref="DMD17:DMH17"/>
    <mergeCell ref="DOL17:DOP17"/>
    <mergeCell ref="DOQ17:DOU17"/>
    <mergeCell ref="DOV17:DOZ17"/>
    <mergeCell ref="DPA17:DPE17"/>
    <mergeCell ref="DNH17:DNL17"/>
    <mergeCell ref="DNM17:DNQ17"/>
    <mergeCell ref="DNR17:DNV17"/>
    <mergeCell ref="DNW17:DOA17"/>
    <mergeCell ref="DOB17:DOF17"/>
    <mergeCell ref="DPF17:DPJ17"/>
    <mergeCell ref="DPK17:DPO17"/>
    <mergeCell ref="DIW17:DJA17"/>
    <mergeCell ref="DJB17:DJF17"/>
    <mergeCell ref="DJG17:DJK17"/>
    <mergeCell ref="DHN17:DHR17"/>
    <mergeCell ref="DFP17:DFT17"/>
    <mergeCell ref="DFU17:DFY17"/>
    <mergeCell ref="DFZ17:DGD17"/>
    <mergeCell ref="DGE17:DGI17"/>
    <mergeCell ref="DKK17:DKO17"/>
    <mergeCell ref="DKP17:DKT17"/>
    <mergeCell ref="DKU17:DKY17"/>
    <mergeCell ref="DKZ17:DLD17"/>
    <mergeCell ref="DLE17:DLI17"/>
    <mergeCell ref="DJL17:DJP17"/>
    <mergeCell ref="DJQ17:DJU17"/>
    <mergeCell ref="DJV17:DJZ17"/>
    <mergeCell ref="DKA17:DKE17"/>
    <mergeCell ref="DKF17:DKJ17"/>
    <mergeCell ref="DGJ17:DGN17"/>
    <mergeCell ref="DEQ17:DEU17"/>
    <mergeCell ref="DEV17:DEZ17"/>
    <mergeCell ref="DFA17:DFE17"/>
    <mergeCell ref="DFF17:DFJ17"/>
    <mergeCell ref="DFK17:DFO17"/>
    <mergeCell ref="DHS17:DHW17"/>
    <mergeCell ref="DHX17:DIB17"/>
    <mergeCell ref="DIC17:DIG17"/>
    <mergeCell ref="DIH17:DIL17"/>
    <mergeCell ref="DGO17:DGS17"/>
    <mergeCell ref="DGT17:DGX17"/>
    <mergeCell ref="DGY17:DHC17"/>
    <mergeCell ref="DHD17:DHH17"/>
    <mergeCell ref="DHI17:DHM17"/>
    <mergeCell ref="DIM17:DIQ17"/>
    <mergeCell ref="DIR17:DIV17"/>
    <mergeCell ref="DCD17:DCH17"/>
    <mergeCell ref="DCI17:DCM17"/>
    <mergeCell ref="DCN17:DCR17"/>
    <mergeCell ref="DAU17:DAY17"/>
    <mergeCell ref="CYW17:CZA17"/>
    <mergeCell ref="CZB17:CZF17"/>
    <mergeCell ref="CZG17:CZK17"/>
    <mergeCell ref="CZL17:CZP17"/>
    <mergeCell ref="DDR17:DDV17"/>
    <mergeCell ref="DDW17:DEA17"/>
    <mergeCell ref="DEB17:DEF17"/>
    <mergeCell ref="DEG17:DEK17"/>
    <mergeCell ref="DEL17:DEP17"/>
    <mergeCell ref="DCS17:DCW17"/>
    <mergeCell ref="DCX17:DDB17"/>
    <mergeCell ref="DDC17:DDG17"/>
    <mergeCell ref="DDH17:DDL17"/>
    <mergeCell ref="DDM17:DDQ17"/>
    <mergeCell ref="CZQ17:CZU17"/>
    <mergeCell ref="CXX17:CYB17"/>
    <mergeCell ref="CYC17:CYG17"/>
    <mergeCell ref="CYH17:CYL17"/>
    <mergeCell ref="CYM17:CYQ17"/>
    <mergeCell ref="CYR17:CYV17"/>
    <mergeCell ref="DAZ17:DBD17"/>
    <mergeCell ref="DBE17:DBI17"/>
    <mergeCell ref="DBJ17:DBN17"/>
    <mergeCell ref="DBO17:DBS17"/>
    <mergeCell ref="CZV17:CZZ17"/>
    <mergeCell ref="DAA17:DAE17"/>
    <mergeCell ref="DAF17:DAJ17"/>
    <mergeCell ref="DAK17:DAO17"/>
    <mergeCell ref="DAP17:DAT17"/>
    <mergeCell ref="DBT17:DBX17"/>
    <mergeCell ref="DBY17:DCC17"/>
    <mergeCell ref="CVK17:CVO17"/>
    <mergeCell ref="CVP17:CVT17"/>
    <mergeCell ref="CVU17:CVY17"/>
    <mergeCell ref="CUB17:CUF17"/>
    <mergeCell ref="CSD17:CSH17"/>
    <mergeCell ref="CSI17:CSM17"/>
    <mergeCell ref="CSN17:CSR17"/>
    <mergeCell ref="CSS17:CSW17"/>
    <mergeCell ref="CWY17:CXC17"/>
    <mergeCell ref="CXD17:CXH17"/>
    <mergeCell ref="CXI17:CXM17"/>
    <mergeCell ref="CXN17:CXR17"/>
    <mergeCell ref="CXS17:CXW17"/>
    <mergeCell ref="CVZ17:CWD17"/>
    <mergeCell ref="CWE17:CWI17"/>
    <mergeCell ref="CWJ17:CWN17"/>
    <mergeCell ref="CWO17:CWS17"/>
    <mergeCell ref="CWT17:CWX17"/>
    <mergeCell ref="CSX17:CTB17"/>
    <mergeCell ref="CRE17:CRI17"/>
    <mergeCell ref="CRJ17:CRN17"/>
    <mergeCell ref="CRO17:CRS17"/>
    <mergeCell ref="CRT17:CRX17"/>
    <mergeCell ref="CRY17:CSC17"/>
    <mergeCell ref="CUG17:CUK17"/>
    <mergeCell ref="CUL17:CUP17"/>
    <mergeCell ref="CUQ17:CUU17"/>
    <mergeCell ref="CUV17:CUZ17"/>
    <mergeCell ref="CTC17:CTG17"/>
    <mergeCell ref="CTH17:CTL17"/>
    <mergeCell ref="CTM17:CTQ17"/>
    <mergeCell ref="CTR17:CTV17"/>
    <mergeCell ref="CTW17:CUA17"/>
    <mergeCell ref="CVA17:CVE17"/>
    <mergeCell ref="CVF17:CVJ17"/>
    <mergeCell ref="COR17:COV17"/>
    <mergeCell ref="COW17:CPA17"/>
    <mergeCell ref="CPB17:CPF17"/>
    <mergeCell ref="CNI17:CNM17"/>
    <mergeCell ref="CLK17:CLO17"/>
    <mergeCell ref="CLP17:CLT17"/>
    <mergeCell ref="CLU17:CLY17"/>
    <mergeCell ref="CLZ17:CMD17"/>
    <mergeCell ref="CQF17:CQJ17"/>
    <mergeCell ref="CQK17:CQO17"/>
    <mergeCell ref="CQP17:CQT17"/>
    <mergeCell ref="CQU17:CQY17"/>
    <mergeCell ref="CQZ17:CRD17"/>
    <mergeCell ref="CPG17:CPK17"/>
    <mergeCell ref="CPL17:CPP17"/>
    <mergeCell ref="CPQ17:CPU17"/>
    <mergeCell ref="CPV17:CPZ17"/>
    <mergeCell ref="CQA17:CQE17"/>
    <mergeCell ref="CME17:CMI17"/>
    <mergeCell ref="CKL17:CKP17"/>
    <mergeCell ref="CKQ17:CKU17"/>
    <mergeCell ref="CKV17:CKZ17"/>
    <mergeCell ref="CLA17:CLE17"/>
    <mergeCell ref="CLF17:CLJ17"/>
    <mergeCell ref="CNN17:CNR17"/>
    <mergeCell ref="CNS17:CNW17"/>
    <mergeCell ref="CNX17:COB17"/>
    <mergeCell ref="COC17:COG17"/>
    <mergeCell ref="CMJ17:CMN17"/>
    <mergeCell ref="CMO17:CMS17"/>
    <mergeCell ref="CMT17:CMX17"/>
    <mergeCell ref="CMY17:CNC17"/>
    <mergeCell ref="CND17:CNH17"/>
    <mergeCell ref="COH17:COL17"/>
    <mergeCell ref="COM17:COQ17"/>
    <mergeCell ref="CHY17:CIC17"/>
    <mergeCell ref="CID17:CIH17"/>
    <mergeCell ref="CII17:CIM17"/>
    <mergeCell ref="CGP17:CGT17"/>
    <mergeCell ref="CER17:CEV17"/>
    <mergeCell ref="CEW17:CFA17"/>
    <mergeCell ref="CFB17:CFF17"/>
    <mergeCell ref="CFG17:CFK17"/>
    <mergeCell ref="CJM17:CJQ17"/>
    <mergeCell ref="CJR17:CJV17"/>
    <mergeCell ref="CJW17:CKA17"/>
    <mergeCell ref="CKB17:CKF17"/>
    <mergeCell ref="CKG17:CKK17"/>
    <mergeCell ref="CIN17:CIR17"/>
    <mergeCell ref="CIS17:CIW17"/>
    <mergeCell ref="CIX17:CJB17"/>
    <mergeCell ref="CJC17:CJG17"/>
    <mergeCell ref="CJH17:CJL17"/>
    <mergeCell ref="CFL17:CFP17"/>
    <mergeCell ref="CDS17:CDW17"/>
    <mergeCell ref="CDX17:CEB17"/>
    <mergeCell ref="CEC17:CEG17"/>
    <mergeCell ref="CEH17:CEL17"/>
    <mergeCell ref="CEM17:CEQ17"/>
    <mergeCell ref="CGU17:CGY17"/>
    <mergeCell ref="CGZ17:CHD17"/>
    <mergeCell ref="CHE17:CHI17"/>
    <mergeCell ref="CHJ17:CHN17"/>
    <mergeCell ref="CFQ17:CFU17"/>
    <mergeCell ref="CFV17:CFZ17"/>
    <mergeCell ref="CGA17:CGE17"/>
    <mergeCell ref="CGF17:CGJ17"/>
    <mergeCell ref="CGK17:CGO17"/>
    <mergeCell ref="CHO17:CHS17"/>
    <mergeCell ref="CHT17:CHX17"/>
    <mergeCell ref="CBF17:CBJ17"/>
    <mergeCell ref="CBK17:CBO17"/>
    <mergeCell ref="CBP17:CBT17"/>
    <mergeCell ref="BZW17:CAA17"/>
    <mergeCell ref="BXY17:BYC17"/>
    <mergeCell ref="BYD17:BYH17"/>
    <mergeCell ref="BYI17:BYM17"/>
    <mergeCell ref="BYN17:BYR17"/>
    <mergeCell ref="CCT17:CCX17"/>
    <mergeCell ref="CCY17:CDC17"/>
    <mergeCell ref="CDD17:CDH17"/>
    <mergeCell ref="CDI17:CDM17"/>
    <mergeCell ref="CDN17:CDR17"/>
    <mergeCell ref="CBU17:CBY17"/>
    <mergeCell ref="CBZ17:CCD17"/>
    <mergeCell ref="CCE17:CCI17"/>
    <mergeCell ref="CCJ17:CCN17"/>
    <mergeCell ref="CCO17:CCS17"/>
    <mergeCell ref="BYS17:BYW17"/>
    <mergeCell ref="BWZ17:BXD17"/>
    <mergeCell ref="BXE17:BXI17"/>
    <mergeCell ref="BXJ17:BXN17"/>
    <mergeCell ref="BXO17:BXS17"/>
    <mergeCell ref="BXT17:BXX17"/>
    <mergeCell ref="CAB17:CAF17"/>
    <mergeCell ref="CAG17:CAK17"/>
    <mergeCell ref="CAL17:CAP17"/>
    <mergeCell ref="CAQ17:CAU17"/>
    <mergeCell ref="BYX17:BZB17"/>
    <mergeCell ref="BZC17:BZG17"/>
    <mergeCell ref="BZH17:BZL17"/>
    <mergeCell ref="BZM17:BZQ17"/>
    <mergeCell ref="BZR17:BZV17"/>
    <mergeCell ref="CAV17:CAZ17"/>
    <mergeCell ref="CBA17:CBE17"/>
    <mergeCell ref="BUM17:BUQ17"/>
    <mergeCell ref="BUR17:BUV17"/>
    <mergeCell ref="BUW17:BVA17"/>
    <mergeCell ref="BTD17:BTH17"/>
    <mergeCell ref="BRF17:BRJ17"/>
    <mergeCell ref="BRK17:BRO17"/>
    <mergeCell ref="BRP17:BRT17"/>
    <mergeCell ref="BRU17:BRY17"/>
    <mergeCell ref="BWA17:BWE17"/>
    <mergeCell ref="BWF17:BWJ17"/>
    <mergeCell ref="BWK17:BWO17"/>
    <mergeCell ref="BWP17:BWT17"/>
    <mergeCell ref="BWU17:BWY17"/>
    <mergeCell ref="BVB17:BVF17"/>
    <mergeCell ref="BVG17:BVK17"/>
    <mergeCell ref="BVL17:BVP17"/>
    <mergeCell ref="BVQ17:BVU17"/>
    <mergeCell ref="BVV17:BVZ17"/>
    <mergeCell ref="BRZ17:BSD17"/>
    <mergeCell ref="BQG17:BQK17"/>
    <mergeCell ref="BQL17:BQP17"/>
    <mergeCell ref="BQQ17:BQU17"/>
    <mergeCell ref="BQV17:BQZ17"/>
    <mergeCell ref="BRA17:BRE17"/>
    <mergeCell ref="BTI17:BTM17"/>
    <mergeCell ref="BTN17:BTR17"/>
    <mergeCell ref="BTS17:BTW17"/>
    <mergeCell ref="BTX17:BUB17"/>
    <mergeCell ref="BSE17:BSI17"/>
    <mergeCell ref="BSJ17:BSN17"/>
    <mergeCell ref="BSO17:BSS17"/>
    <mergeCell ref="BST17:BSX17"/>
    <mergeCell ref="BSY17:BTC17"/>
    <mergeCell ref="BUC17:BUG17"/>
    <mergeCell ref="BUH17:BUL17"/>
    <mergeCell ref="BNT17:BNX17"/>
    <mergeCell ref="BNY17:BOC17"/>
    <mergeCell ref="BOD17:BOH17"/>
    <mergeCell ref="BMK17:BMO17"/>
    <mergeCell ref="BKM17:BKQ17"/>
    <mergeCell ref="BKR17:BKV17"/>
    <mergeCell ref="BKW17:BLA17"/>
    <mergeCell ref="BLB17:BLF17"/>
    <mergeCell ref="BPH17:BPL17"/>
    <mergeCell ref="BPM17:BPQ17"/>
    <mergeCell ref="BPR17:BPV17"/>
    <mergeCell ref="BPW17:BQA17"/>
    <mergeCell ref="BQB17:BQF17"/>
    <mergeCell ref="BOI17:BOM17"/>
    <mergeCell ref="BON17:BOR17"/>
    <mergeCell ref="BOS17:BOW17"/>
    <mergeCell ref="BOX17:BPB17"/>
    <mergeCell ref="BPC17:BPG17"/>
    <mergeCell ref="BLG17:BLK17"/>
    <mergeCell ref="BJN17:BJR17"/>
    <mergeCell ref="BJS17:BJW17"/>
    <mergeCell ref="BJX17:BKB17"/>
    <mergeCell ref="BKC17:BKG17"/>
    <mergeCell ref="BKH17:BKL17"/>
    <mergeCell ref="BMP17:BMT17"/>
    <mergeCell ref="BMU17:BMY17"/>
    <mergeCell ref="BMZ17:BND17"/>
    <mergeCell ref="BNE17:BNI17"/>
    <mergeCell ref="BLL17:BLP17"/>
    <mergeCell ref="BLQ17:BLU17"/>
    <mergeCell ref="BLV17:BLZ17"/>
    <mergeCell ref="BMA17:BME17"/>
    <mergeCell ref="BMF17:BMJ17"/>
    <mergeCell ref="BNJ17:BNN17"/>
    <mergeCell ref="BNO17:BNS17"/>
    <mergeCell ref="BHA17:BHE17"/>
    <mergeCell ref="BHF17:BHJ17"/>
    <mergeCell ref="BHK17:BHO17"/>
    <mergeCell ref="BFR17:BFV17"/>
    <mergeCell ref="BDT17:BDX17"/>
    <mergeCell ref="BDY17:BEC17"/>
    <mergeCell ref="BED17:BEH17"/>
    <mergeCell ref="BEI17:BEM17"/>
    <mergeCell ref="BIO17:BIS17"/>
    <mergeCell ref="BIT17:BIX17"/>
    <mergeCell ref="BIY17:BJC17"/>
    <mergeCell ref="BJD17:BJH17"/>
    <mergeCell ref="BJI17:BJM17"/>
    <mergeCell ref="BHP17:BHT17"/>
    <mergeCell ref="BHU17:BHY17"/>
    <mergeCell ref="BHZ17:BID17"/>
    <mergeCell ref="BIE17:BII17"/>
    <mergeCell ref="BIJ17:BIN17"/>
    <mergeCell ref="BEN17:BER17"/>
    <mergeCell ref="BCU17:BCY17"/>
    <mergeCell ref="BCZ17:BDD17"/>
    <mergeCell ref="BDE17:BDI17"/>
    <mergeCell ref="BDJ17:BDN17"/>
    <mergeCell ref="BDO17:BDS17"/>
    <mergeCell ref="BFW17:BGA17"/>
    <mergeCell ref="BGB17:BGF17"/>
    <mergeCell ref="BGG17:BGK17"/>
    <mergeCell ref="BGL17:BGP17"/>
    <mergeCell ref="BES17:BEW17"/>
    <mergeCell ref="BEX17:BFB17"/>
    <mergeCell ref="BFC17:BFG17"/>
    <mergeCell ref="BFH17:BFL17"/>
    <mergeCell ref="BFM17:BFQ17"/>
    <mergeCell ref="BGQ17:BGU17"/>
    <mergeCell ref="BGV17:BGZ17"/>
    <mergeCell ref="BAH17:BAL17"/>
    <mergeCell ref="BAM17:BAQ17"/>
    <mergeCell ref="BAR17:BAV17"/>
    <mergeCell ref="AYY17:AZC17"/>
    <mergeCell ref="AXA17:AXE17"/>
    <mergeCell ref="AXF17:AXJ17"/>
    <mergeCell ref="AXK17:AXO17"/>
    <mergeCell ref="AXP17:AXT17"/>
    <mergeCell ref="BBV17:BBZ17"/>
    <mergeCell ref="BCA17:BCE17"/>
    <mergeCell ref="BCF17:BCJ17"/>
    <mergeCell ref="BCK17:BCO17"/>
    <mergeCell ref="BCP17:BCT17"/>
    <mergeCell ref="BAW17:BBA17"/>
    <mergeCell ref="BBB17:BBF17"/>
    <mergeCell ref="BBG17:BBK17"/>
    <mergeCell ref="BBL17:BBP17"/>
    <mergeCell ref="BBQ17:BBU17"/>
    <mergeCell ref="AXU17:AXY17"/>
    <mergeCell ref="AWB17:AWF17"/>
    <mergeCell ref="AWG17:AWK17"/>
    <mergeCell ref="AWL17:AWP17"/>
    <mergeCell ref="AWQ17:AWU17"/>
    <mergeCell ref="AWV17:AWZ17"/>
    <mergeCell ref="AZD17:AZH17"/>
    <mergeCell ref="AZI17:AZM17"/>
    <mergeCell ref="AZN17:AZR17"/>
    <mergeCell ref="AZS17:AZW17"/>
    <mergeCell ref="AXZ17:AYD17"/>
    <mergeCell ref="AYE17:AYI17"/>
    <mergeCell ref="AYJ17:AYN17"/>
    <mergeCell ref="AYO17:AYS17"/>
    <mergeCell ref="AYT17:AYX17"/>
    <mergeCell ref="AZX17:BAB17"/>
    <mergeCell ref="BAC17:BAG17"/>
    <mergeCell ref="ATO17:ATS17"/>
    <mergeCell ref="ATT17:ATX17"/>
    <mergeCell ref="ATY17:AUC17"/>
    <mergeCell ref="ASF17:ASJ17"/>
    <mergeCell ref="AQH17:AQL17"/>
    <mergeCell ref="AQM17:AQQ17"/>
    <mergeCell ref="AQR17:AQV17"/>
    <mergeCell ref="AQW17:ARA17"/>
    <mergeCell ref="AVC17:AVG17"/>
    <mergeCell ref="AVH17:AVL17"/>
    <mergeCell ref="AVM17:AVQ17"/>
    <mergeCell ref="AVR17:AVV17"/>
    <mergeCell ref="AVW17:AWA17"/>
    <mergeCell ref="AUD17:AUH17"/>
    <mergeCell ref="AUI17:AUM17"/>
    <mergeCell ref="AUN17:AUR17"/>
    <mergeCell ref="AUS17:AUW17"/>
    <mergeCell ref="AUX17:AVB17"/>
    <mergeCell ref="ARB17:ARF17"/>
    <mergeCell ref="API17:APM17"/>
    <mergeCell ref="APN17:APR17"/>
    <mergeCell ref="APS17:APW17"/>
    <mergeCell ref="APX17:AQB17"/>
    <mergeCell ref="AQC17:AQG17"/>
    <mergeCell ref="ASK17:ASO17"/>
    <mergeCell ref="ASP17:AST17"/>
    <mergeCell ref="ASU17:ASY17"/>
    <mergeCell ref="ASZ17:ATD17"/>
    <mergeCell ref="ARG17:ARK17"/>
    <mergeCell ref="ARL17:ARP17"/>
    <mergeCell ref="ARQ17:ARU17"/>
    <mergeCell ref="ARV17:ARZ17"/>
    <mergeCell ref="ASA17:ASE17"/>
    <mergeCell ref="ATE17:ATI17"/>
    <mergeCell ref="ATJ17:ATN17"/>
    <mergeCell ref="AMV17:AMZ17"/>
    <mergeCell ref="ANA17:ANE17"/>
    <mergeCell ref="ANF17:ANJ17"/>
    <mergeCell ref="ALM17:ALQ17"/>
    <mergeCell ref="AJO17:AJS17"/>
    <mergeCell ref="AJT17:AJX17"/>
    <mergeCell ref="AJY17:AKC17"/>
    <mergeCell ref="AKD17:AKH17"/>
    <mergeCell ref="AOJ17:AON17"/>
    <mergeCell ref="AOO17:AOS17"/>
    <mergeCell ref="AOT17:AOX17"/>
    <mergeCell ref="AOY17:APC17"/>
    <mergeCell ref="APD17:APH17"/>
    <mergeCell ref="ANK17:ANO17"/>
    <mergeCell ref="ANP17:ANT17"/>
    <mergeCell ref="ANU17:ANY17"/>
    <mergeCell ref="ANZ17:AOD17"/>
    <mergeCell ref="AOE17:AOI17"/>
    <mergeCell ref="AKI17:AKM17"/>
    <mergeCell ref="AIP17:AIT17"/>
    <mergeCell ref="AIU17:AIY17"/>
    <mergeCell ref="AIZ17:AJD17"/>
    <mergeCell ref="AJE17:AJI17"/>
    <mergeCell ref="AJJ17:AJN17"/>
    <mergeCell ref="ALR17:ALV17"/>
    <mergeCell ref="ALW17:AMA17"/>
    <mergeCell ref="AMB17:AMF17"/>
    <mergeCell ref="AMG17:AMK17"/>
    <mergeCell ref="AKN17:AKR17"/>
    <mergeCell ref="AKS17:AKW17"/>
    <mergeCell ref="AKX17:ALB17"/>
    <mergeCell ref="ALC17:ALG17"/>
    <mergeCell ref="ALH17:ALL17"/>
    <mergeCell ref="AML17:AMP17"/>
    <mergeCell ref="AMQ17:AMU17"/>
    <mergeCell ref="AGC17:AGG17"/>
    <mergeCell ref="AGH17:AGL17"/>
    <mergeCell ref="AGM17:AGQ17"/>
    <mergeCell ref="AET17:AEX17"/>
    <mergeCell ref="ACV17:ACZ17"/>
    <mergeCell ref="ADA17:ADE17"/>
    <mergeCell ref="ADF17:ADJ17"/>
    <mergeCell ref="ADK17:ADO17"/>
    <mergeCell ref="AHQ17:AHU17"/>
    <mergeCell ref="AHV17:AHZ17"/>
    <mergeCell ref="AIA17:AIE17"/>
    <mergeCell ref="AIF17:AIJ17"/>
    <mergeCell ref="AIK17:AIO17"/>
    <mergeCell ref="AGR17:AGV17"/>
    <mergeCell ref="AGW17:AHA17"/>
    <mergeCell ref="AHB17:AHF17"/>
    <mergeCell ref="AHG17:AHK17"/>
    <mergeCell ref="AHL17:AHP17"/>
    <mergeCell ref="ADP17:ADT17"/>
    <mergeCell ref="ABW17:ACA17"/>
    <mergeCell ref="ACB17:ACF17"/>
    <mergeCell ref="ACG17:ACK17"/>
    <mergeCell ref="ACL17:ACP17"/>
    <mergeCell ref="ACQ17:ACU17"/>
    <mergeCell ref="AEY17:AFC17"/>
    <mergeCell ref="AFD17:AFH17"/>
    <mergeCell ref="AFI17:AFM17"/>
    <mergeCell ref="AFN17:AFR17"/>
    <mergeCell ref="ADU17:ADY17"/>
    <mergeCell ref="ADZ17:AED17"/>
    <mergeCell ref="AEE17:AEI17"/>
    <mergeCell ref="AEJ17:AEN17"/>
    <mergeCell ref="AEO17:AES17"/>
    <mergeCell ref="AFS17:AFW17"/>
    <mergeCell ref="AFX17:AGB17"/>
    <mergeCell ref="ZJ17:ZN17"/>
    <mergeCell ref="ZO17:ZS17"/>
    <mergeCell ref="ZT17:ZX17"/>
    <mergeCell ref="YA17:YE17"/>
    <mergeCell ref="WC17:WG17"/>
    <mergeCell ref="WH17:WL17"/>
    <mergeCell ref="WM17:WQ17"/>
    <mergeCell ref="WR17:WV17"/>
    <mergeCell ref="AAX17:ABB17"/>
    <mergeCell ref="ABC17:ABG17"/>
    <mergeCell ref="ABH17:ABL17"/>
    <mergeCell ref="ABM17:ABQ17"/>
    <mergeCell ref="ABR17:ABV17"/>
    <mergeCell ref="ZY17:AAC17"/>
    <mergeCell ref="AAD17:AAH17"/>
    <mergeCell ref="AAI17:AAM17"/>
    <mergeCell ref="AAN17:AAR17"/>
    <mergeCell ref="AAS17:AAW17"/>
    <mergeCell ref="QI17:QM17"/>
    <mergeCell ref="QN17:QR17"/>
    <mergeCell ref="QS17:QW17"/>
    <mergeCell ref="QX17:RB17"/>
    <mergeCell ref="RC17:RG17"/>
    <mergeCell ref="SG17:SK17"/>
    <mergeCell ref="YF17:YJ17"/>
    <mergeCell ref="YK17:YO17"/>
    <mergeCell ref="YP17:YT17"/>
    <mergeCell ref="YU17:YY17"/>
    <mergeCell ref="XB17:XF17"/>
    <mergeCell ref="XG17:XK17"/>
    <mergeCell ref="XL17:XP17"/>
    <mergeCell ref="XQ17:XU17"/>
    <mergeCell ref="XV17:XZ17"/>
    <mergeCell ref="YZ17:ZD17"/>
    <mergeCell ref="ZE17:ZI17"/>
    <mergeCell ref="UE17:UI17"/>
    <mergeCell ref="UJ17:UN17"/>
    <mergeCell ref="UO17:US17"/>
    <mergeCell ref="UT17:UX17"/>
    <mergeCell ref="UY17:VC17"/>
    <mergeCell ref="TF17:TJ17"/>
    <mergeCell ref="TK17:TO17"/>
    <mergeCell ref="TP17:TT17"/>
    <mergeCell ref="TU17:TY17"/>
    <mergeCell ref="TZ17:UD17"/>
    <mergeCell ref="WW17:XA17"/>
    <mergeCell ref="VD17:VH17"/>
    <mergeCell ref="VI17:VM17"/>
    <mergeCell ref="VN17:VR17"/>
    <mergeCell ref="VS17:VW17"/>
    <mergeCell ref="VX17:WB17"/>
    <mergeCell ref="RM17:RQ17"/>
    <mergeCell ref="RR17:RV17"/>
    <mergeCell ref="RW17:SA17"/>
    <mergeCell ref="SB17:SF17"/>
    <mergeCell ref="FY17:GC17"/>
    <mergeCell ref="GD17:GH17"/>
    <mergeCell ref="LN17:LR17"/>
    <mergeCell ref="LS17:LW17"/>
    <mergeCell ref="LX17:MB17"/>
    <mergeCell ref="MC17:MG17"/>
    <mergeCell ref="MH17:ML17"/>
    <mergeCell ref="NL17:NP17"/>
    <mergeCell ref="NQ17:NU17"/>
    <mergeCell ref="NV17:NZ17"/>
    <mergeCell ref="OA17:OE17"/>
    <mergeCell ref="OF17:OJ17"/>
    <mergeCell ref="KO17:KS17"/>
    <mergeCell ref="KT17:KX17"/>
    <mergeCell ref="KY17:LC17"/>
    <mergeCell ref="LD17:LH17"/>
    <mergeCell ref="LI17:LM17"/>
    <mergeCell ref="JP17:JT17"/>
    <mergeCell ref="IB17:IF17"/>
    <mergeCell ref="IG17:IK17"/>
    <mergeCell ref="IL17:IP17"/>
    <mergeCell ref="IQ17:IU17"/>
    <mergeCell ref="IV17:IZ17"/>
    <mergeCell ref="JA17:JE17"/>
    <mergeCell ref="JF17:JJ17"/>
    <mergeCell ref="JK17:JO17"/>
    <mergeCell ref="SV17:SZ17"/>
    <mergeCell ref="JU17:JY17"/>
    <mergeCell ref="JZ17:KD17"/>
    <mergeCell ref="KE17:KI17"/>
    <mergeCell ref="KJ17:KN17"/>
    <mergeCell ref="HR17:HV17"/>
    <mergeCell ref="HW17:IA17"/>
    <mergeCell ref="GI17:GM17"/>
    <mergeCell ref="GN17:GR17"/>
    <mergeCell ref="EU17:EY17"/>
    <mergeCell ref="EZ17:FD17"/>
    <mergeCell ref="FE17:FI17"/>
    <mergeCell ref="FJ17:FN17"/>
    <mergeCell ref="FO17:FS17"/>
    <mergeCell ref="GS17:GW17"/>
    <mergeCell ref="GX17:HB17"/>
    <mergeCell ref="HC17:HG17"/>
    <mergeCell ref="HH17:HL17"/>
    <mergeCell ref="HM17:HQ17"/>
    <mergeCell ref="FT17:FX17"/>
    <mergeCell ref="MM17:MQ17"/>
    <mergeCell ref="MR17:MV17"/>
    <mergeCell ref="MW17:NA17"/>
    <mergeCell ref="NB17:NF17"/>
    <mergeCell ref="NG17:NK17"/>
    <mergeCell ref="WMT15:WMX15"/>
    <mergeCell ref="WMY15:WNC15"/>
    <mergeCell ref="WND15:WNH15"/>
    <mergeCell ref="XAP15:XAT15"/>
    <mergeCell ref="XAU15:XAY15"/>
    <mergeCell ref="WZB15:WZF15"/>
    <mergeCell ref="WZG15:WZK15"/>
    <mergeCell ref="WZL15:WZP15"/>
    <mergeCell ref="WZQ15:WZU15"/>
    <mergeCell ref="WZV15:WZZ15"/>
    <mergeCell ref="WUQ15:WUU15"/>
    <mergeCell ref="WUV15:WUZ15"/>
    <mergeCell ref="QD17:QH17"/>
    <mergeCell ref="OK17:OO17"/>
    <mergeCell ref="OP17:OT17"/>
    <mergeCell ref="OU17:OY17"/>
    <mergeCell ref="OZ17:PD17"/>
    <mergeCell ref="PE17:PI17"/>
    <mergeCell ref="SL17:SP17"/>
    <mergeCell ref="SQ17:SU17"/>
    <mergeCell ref="WKG15:WKK15"/>
    <mergeCell ref="WKL15:WKP15"/>
    <mergeCell ref="WNI15:WNM15"/>
    <mergeCell ref="WLP15:WLT15"/>
    <mergeCell ref="WLU15:WLY15"/>
    <mergeCell ref="WLZ15:WMD15"/>
    <mergeCell ref="WME15:WMI15"/>
    <mergeCell ref="TA17:TE17"/>
    <mergeCell ref="RH17:RL17"/>
    <mergeCell ref="PJ17:PN17"/>
    <mergeCell ref="PO17:PS17"/>
    <mergeCell ref="PT17:PX17"/>
    <mergeCell ref="PY17:QC17"/>
    <mergeCell ref="XBJ15:XBN15"/>
    <mergeCell ref="XBO15:XBS15"/>
    <mergeCell ref="XBT15:XBX15"/>
    <mergeCell ref="WWO15:WWS15"/>
    <mergeCell ref="WIS15:WIW15"/>
    <mergeCell ref="WIX15:WJB15"/>
    <mergeCell ref="WJC15:WJG15"/>
    <mergeCell ref="WYC15:WYG15"/>
    <mergeCell ref="WYH15:WYL15"/>
    <mergeCell ref="WYM15:WYQ15"/>
    <mergeCell ref="WYR15:WYV15"/>
    <mergeCell ref="WYW15:WZA15"/>
    <mergeCell ref="WXD15:WXH15"/>
    <mergeCell ref="WXI15:WXM15"/>
    <mergeCell ref="WXN15:WXR15"/>
    <mergeCell ref="WXS15:WXW15"/>
    <mergeCell ref="WXX15:WYB15"/>
    <mergeCell ref="XAA15:XAE15"/>
    <mergeCell ref="XAF15:XAJ15"/>
    <mergeCell ref="XAK15:XAO15"/>
    <mergeCell ref="WJH15:WJL15"/>
    <mergeCell ref="WJM15:WJQ15"/>
    <mergeCell ref="WWT15:WWX15"/>
    <mergeCell ref="WUG15:WUK15"/>
    <mergeCell ref="WUL15:WUP15"/>
    <mergeCell ref="WOW15:WPA15"/>
    <mergeCell ref="XEL15:XEP15"/>
    <mergeCell ref="XEQ15:XEU15"/>
    <mergeCell ref="XCX15:XDB15"/>
    <mergeCell ref="XDC15:XDG15"/>
    <mergeCell ref="XDH15:XDL15"/>
    <mergeCell ref="XDM15:XDQ15"/>
    <mergeCell ref="XDR15:XDV15"/>
    <mergeCell ref="XEV15:XEZ15"/>
    <mergeCell ref="XFA15:XFD15"/>
    <mergeCell ref="WQK15:WQO15"/>
    <mergeCell ref="WQP15:WQT15"/>
    <mergeCell ref="WQU15:WQY15"/>
    <mergeCell ref="WQZ15:WRD15"/>
    <mergeCell ref="WRE15:WRI15"/>
    <mergeCell ref="WPL15:WPP15"/>
    <mergeCell ref="WPQ15:WPU15"/>
    <mergeCell ref="WPV15:WPZ15"/>
    <mergeCell ref="WQA15:WQE15"/>
    <mergeCell ref="WQF15:WQJ15"/>
    <mergeCell ref="WSI15:WSM15"/>
    <mergeCell ref="WSN15:WSR15"/>
    <mergeCell ref="WSS15:WSW15"/>
    <mergeCell ref="WSX15:WTB15"/>
    <mergeCell ref="WTC15:WTG15"/>
    <mergeCell ref="WRJ15:WRN15"/>
    <mergeCell ref="WRO15:WRS15"/>
    <mergeCell ref="XDW15:XEA15"/>
    <mergeCell ref="XEB15:XEF15"/>
    <mergeCell ref="XEG15:XEK15"/>
    <mergeCell ref="XCI15:XCM15"/>
    <mergeCell ref="XCN15:XCR15"/>
    <mergeCell ref="XCS15:XCW15"/>
    <mergeCell ref="WVK15:WVO15"/>
    <mergeCell ref="WVP15:WVT15"/>
    <mergeCell ref="WVU15:WVY15"/>
    <mergeCell ref="WVZ15:WWD15"/>
    <mergeCell ref="WWE15:WWI15"/>
    <mergeCell ref="WWJ15:WWN15"/>
    <mergeCell ref="XBY15:XCC15"/>
    <mergeCell ref="WPB15:WPF15"/>
    <mergeCell ref="WPG15:WPK15"/>
    <mergeCell ref="WNN15:WNR15"/>
    <mergeCell ref="WNS15:WNW15"/>
    <mergeCell ref="WOM15:WOQ15"/>
    <mergeCell ref="WMO15:WMS15"/>
    <mergeCell ref="WHY15:WIC15"/>
    <mergeCell ref="WID15:WIH15"/>
    <mergeCell ref="WII15:WIM15"/>
    <mergeCell ref="WMJ15:WMN15"/>
    <mergeCell ref="WOR15:WOV15"/>
    <mergeCell ref="WKQ15:WKU15"/>
    <mergeCell ref="XAZ15:XBD15"/>
    <mergeCell ref="XBE15:XBI15"/>
    <mergeCell ref="WRY15:WSC15"/>
    <mergeCell ref="WDX15:WEB15"/>
    <mergeCell ref="WEC15:WEG15"/>
    <mergeCell ref="WEH15:WEL15"/>
    <mergeCell ref="WEM15:WEQ15"/>
    <mergeCell ref="WER15:WEV15"/>
    <mergeCell ref="WCY15:WDC15"/>
    <mergeCell ref="WDD15:WDH15"/>
    <mergeCell ref="WDI15:WDM15"/>
    <mergeCell ref="WDN15:WDR15"/>
    <mergeCell ref="WDS15:WDW15"/>
    <mergeCell ref="WGP15:WGT15"/>
    <mergeCell ref="WEW15:WFA15"/>
    <mergeCell ref="WBP15:WBT15"/>
    <mergeCell ref="WBU15:WBY15"/>
    <mergeCell ref="WAB15:WAF15"/>
    <mergeCell ref="WAG15:WAK15"/>
    <mergeCell ref="WAL15:WAP15"/>
    <mergeCell ref="WAQ15:WAU15"/>
    <mergeCell ref="WAV15:WAZ15"/>
    <mergeCell ref="WBZ15:WCD15"/>
    <mergeCell ref="WCE15:WCI15"/>
    <mergeCell ref="WCJ15:WCN15"/>
    <mergeCell ref="WCO15:WCS15"/>
    <mergeCell ref="WCT15:WCX15"/>
    <mergeCell ref="WBA15:WBE15"/>
    <mergeCell ref="WFV15:WFZ15"/>
    <mergeCell ref="WGA15:WGE15"/>
    <mergeCell ref="WGF15:WGJ15"/>
    <mergeCell ref="WGK15:WGO15"/>
    <mergeCell ref="XCD15:XCH15"/>
    <mergeCell ref="WHO15:WHS15"/>
    <mergeCell ref="WFB15:WFF15"/>
    <mergeCell ref="WFG15:WFK15"/>
    <mergeCell ref="WFL15:WFP15"/>
    <mergeCell ref="WFQ15:WFU15"/>
    <mergeCell ref="WKV15:WKZ15"/>
    <mergeCell ref="WLA15:WLE15"/>
    <mergeCell ref="WLF15:WLJ15"/>
    <mergeCell ref="WLK15:WLO15"/>
    <mergeCell ref="WJR15:WJV15"/>
    <mergeCell ref="WJW15:WKA15"/>
    <mergeCell ref="WKB15:WKF15"/>
    <mergeCell ref="WSD15:WSH15"/>
    <mergeCell ref="WVA15:WVE15"/>
    <mergeCell ref="WTH15:WTL15"/>
    <mergeCell ref="WTM15:WTQ15"/>
    <mergeCell ref="WIN15:WIR15"/>
    <mergeCell ref="WGU15:WGY15"/>
    <mergeCell ref="WGZ15:WHD15"/>
    <mergeCell ref="WHE15:WHI15"/>
    <mergeCell ref="WHJ15:WHN15"/>
    <mergeCell ref="WNX15:WOB15"/>
    <mergeCell ref="WOC15:WOG15"/>
    <mergeCell ref="WOH15:WOL15"/>
    <mergeCell ref="WRT15:WRX15"/>
    <mergeCell ref="WHT15:WHX15"/>
    <mergeCell ref="WTR15:WTV15"/>
    <mergeCell ref="WTW15:WUA15"/>
    <mergeCell ref="WUB15:WUF15"/>
    <mergeCell ref="WWY15:WXC15"/>
    <mergeCell ref="WVF15:WVJ15"/>
    <mergeCell ref="VWP15:VWT15"/>
    <mergeCell ref="VWU15:VWY15"/>
    <mergeCell ref="VWZ15:VXD15"/>
    <mergeCell ref="VZW15:WAA15"/>
    <mergeCell ref="VYD15:VYH15"/>
    <mergeCell ref="VYI15:VYM15"/>
    <mergeCell ref="VYN15:VYR15"/>
    <mergeCell ref="VYS15:VYW15"/>
    <mergeCell ref="VYX15:VZB15"/>
    <mergeCell ref="WBF15:WBJ15"/>
    <mergeCell ref="WBK15:WBO15"/>
    <mergeCell ref="VXE15:VXI15"/>
    <mergeCell ref="VUR15:VUV15"/>
    <mergeCell ref="VUW15:VVA15"/>
    <mergeCell ref="VVB15:VVF15"/>
    <mergeCell ref="VZC15:VZG15"/>
    <mergeCell ref="VZH15:VZL15"/>
    <mergeCell ref="VZM15:VZQ15"/>
    <mergeCell ref="VZR15:VZV15"/>
    <mergeCell ref="VVG15:VVK15"/>
    <mergeCell ref="VVL15:VVP15"/>
    <mergeCell ref="VVQ15:VVU15"/>
    <mergeCell ref="VVV15:VVZ15"/>
    <mergeCell ref="VWA15:VWE15"/>
    <mergeCell ref="VXJ15:VXN15"/>
    <mergeCell ref="VXO15:VXS15"/>
    <mergeCell ref="VXT15:VXX15"/>
    <mergeCell ref="VXY15:VYC15"/>
    <mergeCell ref="VUH15:VUL15"/>
    <mergeCell ref="VSJ15:VSN15"/>
    <mergeCell ref="VSO15:VSS15"/>
    <mergeCell ref="VST15:VSX15"/>
    <mergeCell ref="VSY15:VTC15"/>
    <mergeCell ref="VQL15:VQP15"/>
    <mergeCell ref="VQQ15:VQU15"/>
    <mergeCell ref="VQV15:VQZ15"/>
    <mergeCell ref="VRA15:VRE15"/>
    <mergeCell ref="VRF15:VRJ15"/>
    <mergeCell ref="VWF15:VWJ15"/>
    <mergeCell ref="VWK15:VWO15"/>
    <mergeCell ref="VPM15:VPQ15"/>
    <mergeCell ref="VPR15:VPV15"/>
    <mergeCell ref="VPW15:VQA15"/>
    <mergeCell ref="VQB15:VQF15"/>
    <mergeCell ref="VQG15:VQK15"/>
    <mergeCell ref="VTD15:VTH15"/>
    <mergeCell ref="VRK15:VRO15"/>
    <mergeCell ref="VRP15:VRT15"/>
    <mergeCell ref="VRU15:VRY15"/>
    <mergeCell ref="VRZ15:VSD15"/>
    <mergeCell ref="VSE15:VSI15"/>
    <mergeCell ref="VUM15:VUQ15"/>
    <mergeCell ref="VTS15:VTW15"/>
    <mergeCell ref="VTX15:VUB15"/>
    <mergeCell ref="VUC15:VUG15"/>
    <mergeCell ref="VNY15:VOC15"/>
    <mergeCell ref="VOD15:VOH15"/>
    <mergeCell ref="VOI15:VOM15"/>
    <mergeCell ref="VMP15:VMT15"/>
    <mergeCell ref="VMU15:VMY15"/>
    <mergeCell ref="VMZ15:VND15"/>
    <mergeCell ref="VNE15:VNI15"/>
    <mergeCell ref="VNJ15:VNN15"/>
    <mergeCell ref="VON15:VOR15"/>
    <mergeCell ref="VOS15:VOW15"/>
    <mergeCell ref="VOX15:VPB15"/>
    <mergeCell ref="VPC15:VPG15"/>
    <mergeCell ref="VPH15:VPL15"/>
    <mergeCell ref="VNO15:VNS15"/>
    <mergeCell ref="VNT15:VNX15"/>
    <mergeCell ref="VTI15:VTM15"/>
    <mergeCell ref="VTN15:VTR15"/>
    <mergeCell ref="VLQ15:VLU15"/>
    <mergeCell ref="VLV15:VLZ15"/>
    <mergeCell ref="VMA15:VME15"/>
    <mergeCell ref="VMF15:VMJ15"/>
    <mergeCell ref="VJS15:VJW15"/>
    <mergeCell ref="VJX15:VKB15"/>
    <mergeCell ref="VKC15:VKG15"/>
    <mergeCell ref="VKH15:VKL15"/>
    <mergeCell ref="VKM15:VKQ15"/>
    <mergeCell ref="VIT15:VIX15"/>
    <mergeCell ref="VIY15:VJC15"/>
    <mergeCell ref="VJD15:VJH15"/>
    <mergeCell ref="VJI15:VJM15"/>
    <mergeCell ref="VJN15:VJR15"/>
    <mergeCell ref="VMK15:VMO15"/>
    <mergeCell ref="VKR15:VKV15"/>
    <mergeCell ref="VKW15:VLA15"/>
    <mergeCell ref="VLB15:VLF15"/>
    <mergeCell ref="VLG15:VLK15"/>
    <mergeCell ref="VLL15:VLP15"/>
    <mergeCell ref="VHF15:VHJ15"/>
    <mergeCell ref="VHK15:VHO15"/>
    <mergeCell ref="VHP15:VHT15"/>
    <mergeCell ref="VFW15:VGA15"/>
    <mergeCell ref="VGB15:VGF15"/>
    <mergeCell ref="VGG15:VGK15"/>
    <mergeCell ref="VGL15:VGP15"/>
    <mergeCell ref="VGQ15:VGU15"/>
    <mergeCell ref="VHU15:VHY15"/>
    <mergeCell ref="VHZ15:VID15"/>
    <mergeCell ref="VIE15:VII15"/>
    <mergeCell ref="VIJ15:VIN15"/>
    <mergeCell ref="VIO15:VIS15"/>
    <mergeCell ref="VGV15:VGZ15"/>
    <mergeCell ref="VEX15:VFB15"/>
    <mergeCell ref="VFC15:VFG15"/>
    <mergeCell ref="VFH15:VFL15"/>
    <mergeCell ref="VFM15:VFQ15"/>
    <mergeCell ref="VCZ15:VDD15"/>
    <mergeCell ref="VDE15:VDI15"/>
    <mergeCell ref="VDJ15:VDN15"/>
    <mergeCell ref="VDO15:VDS15"/>
    <mergeCell ref="VDT15:VDX15"/>
    <mergeCell ref="VCA15:VCE15"/>
    <mergeCell ref="VCF15:VCJ15"/>
    <mergeCell ref="VCK15:VCO15"/>
    <mergeCell ref="VCP15:VCT15"/>
    <mergeCell ref="VCU15:VCY15"/>
    <mergeCell ref="VFR15:VFV15"/>
    <mergeCell ref="VDY15:VEC15"/>
    <mergeCell ref="VED15:VEH15"/>
    <mergeCell ref="VEI15:VEM15"/>
    <mergeCell ref="VEN15:VER15"/>
    <mergeCell ref="VES15:VEW15"/>
    <mergeCell ref="VHA15:VHE15"/>
    <mergeCell ref="VAM15:VAQ15"/>
    <mergeCell ref="VAR15:VAV15"/>
    <mergeCell ref="VAW15:VBA15"/>
    <mergeCell ref="UZD15:UZH15"/>
    <mergeCell ref="UZI15:UZM15"/>
    <mergeCell ref="UZN15:UZR15"/>
    <mergeCell ref="UZS15:UZW15"/>
    <mergeCell ref="UZX15:VAB15"/>
    <mergeCell ref="VBB15:VBF15"/>
    <mergeCell ref="VBG15:VBK15"/>
    <mergeCell ref="VBL15:VBP15"/>
    <mergeCell ref="VBQ15:VBU15"/>
    <mergeCell ref="VBV15:VBZ15"/>
    <mergeCell ref="VAC15:VAG15"/>
    <mergeCell ref="UYE15:UYI15"/>
    <mergeCell ref="UYJ15:UYN15"/>
    <mergeCell ref="UYO15:UYS15"/>
    <mergeCell ref="UYT15:UYX15"/>
    <mergeCell ref="UWG15:UWK15"/>
    <mergeCell ref="UWL15:UWP15"/>
    <mergeCell ref="UWQ15:UWU15"/>
    <mergeCell ref="UWV15:UWZ15"/>
    <mergeCell ref="UXA15:UXE15"/>
    <mergeCell ref="UVH15:UVL15"/>
    <mergeCell ref="UVM15:UVQ15"/>
    <mergeCell ref="UVR15:UVV15"/>
    <mergeCell ref="UVW15:UWA15"/>
    <mergeCell ref="UWB15:UWF15"/>
    <mergeCell ref="UYY15:UZC15"/>
    <mergeCell ref="UXF15:UXJ15"/>
    <mergeCell ref="UXK15:UXO15"/>
    <mergeCell ref="UXP15:UXT15"/>
    <mergeCell ref="UXU15:UXY15"/>
    <mergeCell ref="UXZ15:UYD15"/>
    <mergeCell ref="VAH15:VAL15"/>
    <mergeCell ref="UTT15:UTX15"/>
    <mergeCell ref="UTY15:UUC15"/>
    <mergeCell ref="UUD15:UUH15"/>
    <mergeCell ref="USK15:USO15"/>
    <mergeCell ref="USP15:UST15"/>
    <mergeCell ref="USU15:USY15"/>
    <mergeCell ref="USZ15:UTD15"/>
    <mergeCell ref="UTE15:UTI15"/>
    <mergeCell ref="UUI15:UUM15"/>
    <mergeCell ref="UUN15:UUR15"/>
    <mergeCell ref="UUS15:UUW15"/>
    <mergeCell ref="UUX15:UVB15"/>
    <mergeCell ref="UVC15:UVG15"/>
    <mergeCell ref="UTJ15:UTN15"/>
    <mergeCell ref="URL15:URP15"/>
    <mergeCell ref="URQ15:URU15"/>
    <mergeCell ref="URV15:URZ15"/>
    <mergeCell ref="USA15:USE15"/>
    <mergeCell ref="UPN15:UPR15"/>
    <mergeCell ref="UPS15:UPW15"/>
    <mergeCell ref="UPX15:UQB15"/>
    <mergeCell ref="UQC15:UQG15"/>
    <mergeCell ref="UQH15:UQL15"/>
    <mergeCell ref="UOO15:UOS15"/>
    <mergeCell ref="UOT15:UOX15"/>
    <mergeCell ref="UOY15:UPC15"/>
    <mergeCell ref="UPD15:UPH15"/>
    <mergeCell ref="UPI15:UPM15"/>
    <mergeCell ref="USF15:USJ15"/>
    <mergeCell ref="UQM15:UQQ15"/>
    <mergeCell ref="UQR15:UQV15"/>
    <mergeCell ref="UQW15:URA15"/>
    <mergeCell ref="URB15:URF15"/>
    <mergeCell ref="URG15:URK15"/>
    <mergeCell ref="UTO15:UTS15"/>
    <mergeCell ref="UNA15:UNE15"/>
    <mergeCell ref="UNF15:UNJ15"/>
    <mergeCell ref="UNK15:UNO15"/>
    <mergeCell ref="ULR15:ULV15"/>
    <mergeCell ref="ULW15:UMA15"/>
    <mergeCell ref="UMB15:UMF15"/>
    <mergeCell ref="UMG15:UMK15"/>
    <mergeCell ref="UML15:UMP15"/>
    <mergeCell ref="UNP15:UNT15"/>
    <mergeCell ref="UNU15:UNY15"/>
    <mergeCell ref="UNZ15:UOD15"/>
    <mergeCell ref="UOE15:UOI15"/>
    <mergeCell ref="UOJ15:UON15"/>
    <mergeCell ref="UMQ15:UMU15"/>
    <mergeCell ref="UKS15:UKW15"/>
    <mergeCell ref="UKX15:ULB15"/>
    <mergeCell ref="ULC15:ULG15"/>
    <mergeCell ref="ULH15:ULL15"/>
    <mergeCell ref="UIU15:UIY15"/>
    <mergeCell ref="UIZ15:UJD15"/>
    <mergeCell ref="UJE15:UJI15"/>
    <mergeCell ref="UJJ15:UJN15"/>
    <mergeCell ref="UJO15:UJS15"/>
    <mergeCell ref="UHV15:UHZ15"/>
    <mergeCell ref="UIA15:UIE15"/>
    <mergeCell ref="UIF15:UIJ15"/>
    <mergeCell ref="UIK15:UIO15"/>
    <mergeCell ref="UIP15:UIT15"/>
    <mergeCell ref="ULM15:ULQ15"/>
    <mergeCell ref="UJT15:UJX15"/>
    <mergeCell ref="UJY15:UKC15"/>
    <mergeCell ref="UKD15:UKH15"/>
    <mergeCell ref="UKI15:UKM15"/>
    <mergeCell ref="UKN15:UKR15"/>
    <mergeCell ref="UMV15:UMZ15"/>
    <mergeCell ref="UGH15:UGL15"/>
    <mergeCell ref="UGM15:UGQ15"/>
    <mergeCell ref="UGR15:UGV15"/>
    <mergeCell ref="UEY15:UFC15"/>
    <mergeCell ref="UFD15:UFH15"/>
    <mergeCell ref="UFI15:UFM15"/>
    <mergeCell ref="UFN15:UFR15"/>
    <mergeCell ref="UFS15:UFW15"/>
    <mergeCell ref="UGW15:UHA15"/>
    <mergeCell ref="UHB15:UHF15"/>
    <mergeCell ref="UHG15:UHK15"/>
    <mergeCell ref="UHL15:UHP15"/>
    <mergeCell ref="UHQ15:UHU15"/>
    <mergeCell ref="UFX15:UGB15"/>
    <mergeCell ref="UDZ15:UED15"/>
    <mergeCell ref="UEE15:UEI15"/>
    <mergeCell ref="UEJ15:UEN15"/>
    <mergeCell ref="UEO15:UES15"/>
    <mergeCell ref="UCB15:UCF15"/>
    <mergeCell ref="UCG15:UCK15"/>
    <mergeCell ref="UCL15:UCP15"/>
    <mergeCell ref="UCQ15:UCU15"/>
    <mergeCell ref="UCV15:UCZ15"/>
    <mergeCell ref="UBC15:UBG15"/>
    <mergeCell ref="UBH15:UBL15"/>
    <mergeCell ref="UBM15:UBQ15"/>
    <mergeCell ref="UBR15:UBV15"/>
    <mergeCell ref="UBW15:UCA15"/>
    <mergeCell ref="UET15:UEX15"/>
    <mergeCell ref="UDA15:UDE15"/>
    <mergeCell ref="UDF15:UDJ15"/>
    <mergeCell ref="UDK15:UDO15"/>
    <mergeCell ref="UDP15:UDT15"/>
    <mergeCell ref="UDU15:UDY15"/>
    <mergeCell ref="UGC15:UGG15"/>
    <mergeCell ref="TZO15:TZS15"/>
    <mergeCell ref="TZT15:TZX15"/>
    <mergeCell ref="TZY15:UAC15"/>
    <mergeCell ref="TYF15:TYJ15"/>
    <mergeCell ref="TYK15:TYO15"/>
    <mergeCell ref="TYP15:TYT15"/>
    <mergeCell ref="TYU15:TYY15"/>
    <mergeCell ref="TYZ15:TZD15"/>
    <mergeCell ref="UAD15:UAH15"/>
    <mergeCell ref="UAI15:UAM15"/>
    <mergeCell ref="UAN15:UAR15"/>
    <mergeCell ref="UAS15:UAW15"/>
    <mergeCell ref="UAX15:UBB15"/>
    <mergeCell ref="TZE15:TZI15"/>
    <mergeCell ref="TXG15:TXK15"/>
    <mergeCell ref="TXL15:TXP15"/>
    <mergeCell ref="TXQ15:TXU15"/>
    <mergeCell ref="TXV15:TXZ15"/>
    <mergeCell ref="TVI15:TVM15"/>
    <mergeCell ref="TVN15:TVR15"/>
    <mergeCell ref="TVS15:TVW15"/>
    <mergeCell ref="TVX15:TWB15"/>
    <mergeCell ref="TWC15:TWG15"/>
    <mergeCell ref="TUJ15:TUN15"/>
    <mergeCell ref="TUO15:TUS15"/>
    <mergeCell ref="TUT15:TUX15"/>
    <mergeCell ref="TUY15:TVC15"/>
    <mergeCell ref="TVD15:TVH15"/>
    <mergeCell ref="TYA15:TYE15"/>
    <mergeCell ref="TWH15:TWL15"/>
    <mergeCell ref="TWM15:TWQ15"/>
    <mergeCell ref="TWR15:TWV15"/>
    <mergeCell ref="TWW15:TXA15"/>
    <mergeCell ref="TXB15:TXF15"/>
    <mergeCell ref="TZJ15:TZN15"/>
    <mergeCell ref="TSV15:TSZ15"/>
    <mergeCell ref="TTA15:TTE15"/>
    <mergeCell ref="TTF15:TTJ15"/>
    <mergeCell ref="TRM15:TRQ15"/>
    <mergeCell ref="TRR15:TRV15"/>
    <mergeCell ref="TRW15:TSA15"/>
    <mergeCell ref="TSB15:TSF15"/>
    <mergeCell ref="TSG15:TSK15"/>
    <mergeCell ref="TTK15:TTO15"/>
    <mergeCell ref="TTP15:TTT15"/>
    <mergeCell ref="TTU15:TTY15"/>
    <mergeCell ref="TTZ15:TUD15"/>
    <mergeCell ref="TUE15:TUI15"/>
    <mergeCell ref="TSL15:TSP15"/>
    <mergeCell ref="TQN15:TQR15"/>
    <mergeCell ref="TQS15:TQW15"/>
    <mergeCell ref="TQX15:TRB15"/>
    <mergeCell ref="TRC15:TRG15"/>
    <mergeCell ref="TOP15:TOT15"/>
    <mergeCell ref="TOU15:TOY15"/>
    <mergeCell ref="TOZ15:TPD15"/>
    <mergeCell ref="TPE15:TPI15"/>
    <mergeCell ref="TPJ15:TPN15"/>
    <mergeCell ref="TNQ15:TNU15"/>
    <mergeCell ref="TNV15:TNZ15"/>
    <mergeCell ref="TOA15:TOE15"/>
    <mergeCell ref="TOF15:TOJ15"/>
    <mergeCell ref="TOK15:TOO15"/>
    <mergeCell ref="TRH15:TRL15"/>
    <mergeCell ref="TPO15:TPS15"/>
    <mergeCell ref="TPT15:TPX15"/>
    <mergeCell ref="TPY15:TQC15"/>
    <mergeCell ref="TQD15:TQH15"/>
    <mergeCell ref="TQI15:TQM15"/>
    <mergeCell ref="TSQ15:TSU15"/>
    <mergeCell ref="TMC15:TMG15"/>
    <mergeCell ref="TMH15:TML15"/>
    <mergeCell ref="TMM15:TMQ15"/>
    <mergeCell ref="TKT15:TKX15"/>
    <mergeCell ref="TKY15:TLC15"/>
    <mergeCell ref="TLD15:TLH15"/>
    <mergeCell ref="TLI15:TLM15"/>
    <mergeCell ref="TLN15:TLR15"/>
    <mergeCell ref="TMR15:TMV15"/>
    <mergeCell ref="TMW15:TNA15"/>
    <mergeCell ref="TNB15:TNF15"/>
    <mergeCell ref="TNG15:TNK15"/>
    <mergeCell ref="TNL15:TNP15"/>
    <mergeCell ref="TLS15:TLW15"/>
    <mergeCell ref="TJU15:TJY15"/>
    <mergeCell ref="TJZ15:TKD15"/>
    <mergeCell ref="TKE15:TKI15"/>
    <mergeCell ref="TKJ15:TKN15"/>
    <mergeCell ref="THW15:TIA15"/>
    <mergeCell ref="TIB15:TIF15"/>
    <mergeCell ref="TIG15:TIK15"/>
    <mergeCell ref="TIL15:TIP15"/>
    <mergeCell ref="TIQ15:TIU15"/>
    <mergeCell ref="TGX15:THB15"/>
    <mergeCell ref="THC15:THG15"/>
    <mergeCell ref="THH15:THL15"/>
    <mergeCell ref="THM15:THQ15"/>
    <mergeCell ref="THR15:THV15"/>
    <mergeCell ref="TKO15:TKS15"/>
    <mergeCell ref="TIV15:TIZ15"/>
    <mergeCell ref="TJA15:TJE15"/>
    <mergeCell ref="TJF15:TJJ15"/>
    <mergeCell ref="TJK15:TJO15"/>
    <mergeCell ref="TJP15:TJT15"/>
    <mergeCell ref="TLX15:TMB15"/>
    <mergeCell ref="TFJ15:TFN15"/>
    <mergeCell ref="TFO15:TFS15"/>
    <mergeCell ref="TFT15:TFX15"/>
    <mergeCell ref="TEA15:TEE15"/>
    <mergeCell ref="TEF15:TEJ15"/>
    <mergeCell ref="TEK15:TEO15"/>
    <mergeCell ref="TEP15:TET15"/>
    <mergeCell ref="TEU15:TEY15"/>
    <mergeCell ref="TFY15:TGC15"/>
    <mergeCell ref="TGD15:TGH15"/>
    <mergeCell ref="TGI15:TGM15"/>
    <mergeCell ref="TGN15:TGR15"/>
    <mergeCell ref="TGS15:TGW15"/>
    <mergeCell ref="TEZ15:TFD15"/>
    <mergeCell ref="TDB15:TDF15"/>
    <mergeCell ref="TDG15:TDK15"/>
    <mergeCell ref="TDL15:TDP15"/>
    <mergeCell ref="TDQ15:TDU15"/>
    <mergeCell ref="TBD15:TBH15"/>
    <mergeCell ref="TBI15:TBM15"/>
    <mergeCell ref="TBN15:TBR15"/>
    <mergeCell ref="TBS15:TBW15"/>
    <mergeCell ref="TBX15:TCB15"/>
    <mergeCell ref="TAE15:TAI15"/>
    <mergeCell ref="TAJ15:TAN15"/>
    <mergeCell ref="TAO15:TAS15"/>
    <mergeCell ref="TAT15:TAX15"/>
    <mergeCell ref="TAY15:TBC15"/>
    <mergeCell ref="TDV15:TDZ15"/>
    <mergeCell ref="TCC15:TCG15"/>
    <mergeCell ref="TCH15:TCL15"/>
    <mergeCell ref="TCM15:TCQ15"/>
    <mergeCell ref="TCR15:TCV15"/>
    <mergeCell ref="TCW15:TDA15"/>
    <mergeCell ref="TFE15:TFI15"/>
    <mergeCell ref="SYQ15:SYU15"/>
    <mergeCell ref="SYV15:SYZ15"/>
    <mergeCell ref="SZA15:SZE15"/>
    <mergeCell ref="SXH15:SXL15"/>
    <mergeCell ref="SXM15:SXQ15"/>
    <mergeCell ref="SXR15:SXV15"/>
    <mergeCell ref="SXW15:SYA15"/>
    <mergeCell ref="SYB15:SYF15"/>
    <mergeCell ref="SZF15:SZJ15"/>
    <mergeCell ref="SZK15:SZO15"/>
    <mergeCell ref="SZP15:SZT15"/>
    <mergeCell ref="SZU15:SZY15"/>
    <mergeCell ref="SZZ15:TAD15"/>
    <mergeCell ref="SYG15:SYK15"/>
    <mergeCell ref="SWI15:SWM15"/>
    <mergeCell ref="SWN15:SWR15"/>
    <mergeCell ref="SWS15:SWW15"/>
    <mergeCell ref="SWX15:SXB15"/>
    <mergeCell ref="SUK15:SUO15"/>
    <mergeCell ref="SUP15:SUT15"/>
    <mergeCell ref="SUU15:SUY15"/>
    <mergeCell ref="SUZ15:SVD15"/>
    <mergeCell ref="SVE15:SVI15"/>
    <mergeCell ref="STL15:STP15"/>
    <mergeCell ref="STQ15:STU15"/>
    <mergeCell ref="STV15:STZ15"/>
    <mergeCell ref="SUA15:SUE15"/>
    <mergeCell ref="SUF15:SUJ15"/>
    <mergeCell ref="SXC15:SXG15"/>
    <mergeCell ref="SVJ15:SVN15"/>
    <mergeCell ref="SVO15:SVS15"/>
    <mergeCell ref="SVT15:SVX15"/>
    <mergeCell ref="SVY15:SWC15"/>
    <mergeCell ref="SWD15:SWH15"/>
    <mergeCell ref="SYL15:SYP15"/>
    <mergeCell ref="SRX15:SSB15"/>
    <mergeCell ref="SSC15:SSG15"/>
    <mergeCell ref="SSH15:SSL15"/>
    <mergeCell ref="SQO15:SQS15"/>
    <mergeCell ref="SQT15:SQX15"/>
    <mergeCell ref="SQY15:SRC15"/>
    <mergeCell ref="SRD15:SRH15"/>
    <mergeCell ref="SRI15:SRM15"/>
    <mergeCell ref="SSM15:SSQ15"/>
    <mergeCell ref="SSR15:SSV15"/>
    <mergeCell ref="SSW15:STA15"/>
    <mergeCell ref="STB15:STF15"/>
    <mergeCell ref="STG15:STK15"/>
    <mergeCell ref="SRN15:SRR15"/>
    <mergeCell ref="SPP15:SPT15"/>
    <mergeCell ref="SPU15:SPY15"/>
    <mergeCell ref="SPZ15:SQD15"/>
    <mergeCell ref="SQE15:SQI15"/>
    <mergeCell ref="SNR15:SNV15"/>
    <mergeCell ref="SNW15:SOA15"/>
    <mergeCell ref="SOB15:SOF15"/>
    <mergeCell ref="SOG15:SOK15"/>
    <mergeCell ref="SOL15:SOP15"/>
    <mergeCell ref="SMS15:SMW15"/>
    <mergeCell ref="SMX15:SNB15"/>
    <mergeCell ref="SNC15:SNG15"/>
    <mergeCell ref="SNH15:SNL15"/>
    <mergeCell ref="SNM15:SNQ15"/>
    <mergeCell ref="SQJ15:SQN15"/>
    <mergeCell ref="SOQ15:SOU15"/>
    <mergeCell ref="SOV15:SOZ15"/>
    <mergeCell ref="SPA15:SPE15"/>
    <mergeCell ref="SPF15:SPJ15"/>
    <mergeCell ref="SPK15:SPO15"/>
    <mergeCell ref="SRS15:SRW15"/>
    <mergeCell ref="SLE15:SLI15"/>
    <mergeCell ref="SLJ15:SLN15"/>
    <mergeCell ref="SLO15:SLS15"/>
    <mergeCell ref="SJV15:SJZ15"/>
    <mergeCell ref="SKA15:SKE15"/>
    <mergeCell ref="SKF15:SKJ15"/>
    <mergeCell ref="SKK15:SKO15"/>
    <mergeCell ref="SKP15:SKT15"/>
    <mergeCell ref="SLT15:SLX15"/>
    <mergeCell ref="SLY15:SMC15"/>
    <mergeCell ref="SMD15:SMH15"/>
    <mergeCell ref="SMI15:SMM15"/>
    <mergeCell ref="SMN15:SMR15"/>
    <mergeCell ref="SKU15:SKY15"/>
    <mergeCell ref="SIW15:SJA15"/>
    <mergeCell ref="SJB15:SJF15"/>
    <mergeCell ref="SJG15:SJK15"/>
    <mergeCell ref="SJL15:SJP15"/>
    <mergeCell ref="SGY15:SHC15"/>
    <mergeCell ref="SHD15:SHH15"/>
    <mergeCell ref="SHI15:SHM15"/>
    <mergeCell ref="SHN15:SHR15"/>
    <mergeCell ref="SHS15:SHW15"/>
    <mergeCell ref="SFZ15:SGD15"/>
    <mergeCell ref="SGE15:SGI15"/>
    <mergeCell ref="SGJ15:SGN15"/>
    <mergeCell ref="SGO15:SGS15"/>
    <mergeCell ref="SGT15:SGX15"/>
    <mergeCell ref="SJQ15:SJU15"/>
    <mergeCell ref="SHX15:SIB15"/>
    <mergeCell ref="SIC15:SIG15"/>
    <mergeCell ref="SIH15:SIL15"/>
    <mergeCell ref="SIM15:SIQ15"/>
    <mergeCell ref="SIR15:SIV15"/>
    <mergeCell ref="SKZ15:SLD15"/>
    <mergeCell ref="SEL15:SEP15"/>
    <mergeCell ref="SEQ15:SEU15"/>
    <mergeCell ref="SEV15:SEZ15"/>
    <mergeCell ref="SDC15:SDG15"/>
    <mergeCell ref="SDH15:SDL15"/>
    <mergeCell ref="SDM15:SDQ15"/>
    <mergeCell ref="SDR15:SDV15"/>
    <mergeCell ref="SDW15:SEA15"/>
    <mergeCell ref="SFA15:SFE15"/>
    <mergeCell ref="SFF15:SFJ15"/>
    <mergeCell ref="SFK15:SFO15"/>
    <mergeCell ref="SFP15:SFT15"/>
    <mergeCell ref="SFU15:SFY15"/>
    <mergeCell ref="SEB15:SEF15"/>
    <mergeCell ref="SCD15:SCH15"/>
    <mergeCell ref="SCI15:SCM15"/>
    <mergeCell ref="SCN15:SCR15"/>
    <mergeCell ref="SCS15:SCW15"/>
    <mergeCell ref="SAF15:SAJ15"/>
    <mergeCell ref="SAK15:SAO15"/>
    <mergeCell ref="SAP15:SAT15"/>
    <mergeCell ref="SAU15:SAY15"/>
    <mergeCell ref="SAZ15:SBD15"/>
    <mergeCell ref="RZG15:RZK15"/>
    <mergeCell ref="RZL15:RZP15"/>
    <mergeCell ref="RZQ15:RZU15"/>
    <mergeCell ref="RZV15:RZZ15"/>
    <mergeCell ref="SAA15:SAE15"/>
    <mergeCell ref="SCX15:SDB15"/>
    <mergeCell ref="SBE15:SBI15"/>
    <mergeCell ref="SBJ15:SBN15"/>
    <mergeCell ref="SBO15:SBS15"/>
    <mergeCell ref="SBT15:SBX15"/>
    <mergeCell ref="SBY15:SCC15"/>
    <mergeCell ref="SEG15:SEK15"/>
    <mergeCell ref="RXS15:RXW15"/>
    <mergeCell ref="RXX15:RYB15"/>
    <mergeCell ref="RYC15:RYG15"/>
    <mergeCell ref="RWJ15:RWN15"/>
    <mergeCell ref="RWO15:RWS15"/>
    <mergeCell ref="RWT15:RWX15"/>
    <mergeCell ref="RWY15:RXC15"/>
    <mergeCell ref="RXD15:RXH15"/>
    <mergeCell ref="RYH15:RYL15"/>
    <mergeCell ref="RYM15:RYQ15"/>
    <mergeCell ref="RYR15:RYV15"/>
    <mergeCell ref="RYW15:RZA15"/>
    <mergeCell ref="RZB15:RZF15"/>
    <mergeCell ref="RXI15:RXM15"/>
    <mergeCell ref="RVK15:RVO15"/>
    <mergeCell ref="RVP15:RVT15"/>
    <mergeCell ref="RVU15:RVY15"/>
    <mergeCell ref="RVZ15:RWD15"/>
    <mergeCell ref="RTM15:RTQ15"/>
    <mergeCell ref="RTR15:RTV15"/>
    <mergeCell ref="RTW15:RUA15"/>
    <mergeCell ref="RUB15:RUF15"/>
    <mergeCell ref="RUG15:RUK15"/>
    <mergeCell ref="RSN15:RSR15"/>
    <mergeCell ref="RSS15:RSW15"/>
    <mergeCell ref="RSX15:RTB15"/>
    <mergeCell ref="RTC15:RTG15"/>
    <mergeCell ref="RTH15:RTL15"/>
    <mergeCell ref="RWE15:RWI15"/>
    <mergeCell ref="RUL15:RUP15"/>
    <mergeCell ref="RUQ15:RUU15"/>
    <mergeCell ref="RUV15:RUZ15"/>
    <mergeCell ref="RVA15:RVE15"/>
    <mergeCell ref="RVF15:RVJ15"/>
    <mergeCell ref="RXN15:RXR15"/>
    <mergeCell ref="RQZ15:RRD15"/>
    <mergeCell ref="RRE15:RRI15"/>
    <mergeCell ref="RRJ15:RRN15"/>
    <mergeCell ref="RPQ15:RPU15"/>
    <mergeCell ref="RPV15:RPZ15"/>
    <mergeCell ref="RQA15:RQE15"/>
    <mergeCell ref="RQF15:RQJ15"/>
    <mergeCell ref="RQK15:RQO15"/>
    <mergeCell ref="RRO15:RRS15"/>
    <mergeCell ref="RRT15:RRX15"/>
    <mergeCell ref="RRY15:RSC15"/>
    <mergeCell ref="RSD15:RSH15"/>
    <mergeCell ref="RSI15:RSM15"/>
    <mergeCell ref="RQP15:RQT15"/>
    <mergeCell ref="ROR15:ROV15"/>
    <mergeCell ref="ROW15:RPA15"/>
    <mergeCell ref="RPB15:RPF15"/>
    <mergeCell ref="RPG15:RPK15"/>
    <mergeCell ref="RMT15:RMX15"/>
    <mergeCell ref="RMY15:RNC15"/>
    <mergeCell ref="RND15:RNH15"/>
    <mergeCell ref="RNI15:RNM15"/>
    <mergeCell ref="RNN15:RNR15"/>
    <mergeCell ref="RLU15:RLY15"/>
    <mergeCell ref="RLZ15:RMD15"/>
    <mergeCell ref="RME15:RMI15"/>
    <mergeCell ref="RMJ15:RMN15"/>
    <mergeCell ref="RMO15:RMS15"/>
    <mergeCell ref="RPL15:RPP15"/>
    <mergeCell ref="RNS15:RNW15"/>
    <mergeCell ref="RNX15:ROB15"/>
    <mergeCell ref="ROC15:ROG15"/>
    <mergeCell ref="ROH15:ROL15"/>
    <mergeCell ref="ROM15:ROQ15"/>
    <mergeCell ref="RQU15:RQY15"/>
    <mergeCell ref="RKG15:RKK15"/>
    <mergeCell ref="RKL15:RKP15"/>
    <mergeCell ref="RKQ15:RKU15"/>
    <mergeCell ref="RIX15:RJB15"/>
    <mergeCell ref="RJC15:RJG15"/>
    <mergeCell ref="RJH15:RJL15"/>
    <mergeCell ref="RJM15:RJQ15"/>
    <mergeCell ref="RJR15:RJV15"/>
    <mergeCell ref="RKV15:RKZ15"/>
    <mergeCell ref="RLA15:RLE15"/>
    <mergeCell ref="RLF15:RLJ15"/>
    <mergeCell ref="RLK15:RLO15"/>
    <mergeCell ref="RLP15:RLT15"/>
    <mergeCell ref="RJW15:RKA15"/>
    <mergeCell ref="RHY15:RIC15"/>
    <mergeCell ref="RID15:RIH15"/>
    <mergeCell ref="RII15:RIM15"/>
    <mergeCell ref="RIN15:RIR15"/>
    <mergeCell ref="RGA15:RGE15"/>
    <mergeCell ref="RGF15:RGJ15"/>
    <mergeCell ref="RGK15:RGO15"/>
    <mergeCell ref="RGP15:RGT15"/>
    <mergeCell ref="RGU15:RGY15"/>
    <mergeCell ref="RFB15:RFF15"/>
    <mergeCell ref="RFG15:RFK15"/>
    <mergeCell ref="RFL15:RFP15"/>
    <mergeCell ref="RFQ15:RFU15"/>
    <mergeCell ref="RFV15:RFZ15"/>
    <mergeCell ref="RIS15:RIW15"/>
    <mergeCell ref="RGZ15:RHD15"/>
    <mergeCell ref="RHE15:RHI15"/>
    <mergeCell ref="RHJ15:RHN15"/>
    <mergeCell ref="RHO15:RHS15"/>
    <mergeCell ref="RHT15:RHX15"/>
    <mergeCell ref="RKB15:RKF15"/>
    <mergeCell ref="RDN15:RDR15"/>
    <mergeCell ref="RDS15:RDW15"/>
    <mergeCell ref="RDX15:REB15"/>
    <mergeCell ref="RCE15:RCI15"/>
    <mergeCell ref="RCJ15:RCN15"/>
    <mergeCell ref="RCO15:RCS15"/>
    <mergeCell ref="RCT15:RCX15"/>
    <mergeCell ref="RCY15:RDC15"/>
    <mergeCell ref="REC15:REG15"/>
    <mergeCell ref="REH15:REL15"/>
    <mergeCell ref="REM15:REQ15"/>
    <mergeCell ref="RER15:REV15"/>
    <mergeCell ref="REW15:RFA15"/>
    <mergeCell ref="RDD15:RDH15"/>
    <mergeCell ref="RBF15:RBJ15"/>
    <mergeCell ref="RBK15:RBO15"/>
    <mergeCell ref="RBP15:RBT15"/>
    <mergeCell ref="RBU15:RBY15"/>
    <mergeCell ref="QZH15:QZL15"/>
    <mergeCell ref="QZM15:QZQ15"/>
    <mergeCell ref="QZR15:QZV15"/>
    <mergeCell ref="QZW15:RAA15"/>
    <mergeCell ref="RAB15:RAF15"/>
    <mergeCell ref="QYI15:QYM15"/>
    <mergeCell ref="QYN15:QYR15"/>
    <mergeCell ref="QYS15:QYW15"/>
    <mergeCell ref="QYX15:QZB15"/>
    <mergeCell ref="QZC15:QZG15"/>
    <mergeCell ref="RBZ15:RCD15"/>
    <mergeCell ref="RAG15:RAK15"/>
    <mergeCell ref="RAL15:RAP15"/>
    <mergeCell ref="RAQ15:RAU15"/>
    <mergeCell ref="RAV15:RAZ15"/>
    <mergeCell ref="RBA15:RBE15"/>
    <mergeCell ref="RDI15:RDM15"/>
    <mergeCell ref="QWU15:QWY15"/>
    <mergeCell ref="QWZ15:QXD15"/>
    <mergeCell ref="QXE15:QXI15"/>
    <mergeCell ref="QVL15:QVP15"/>
    <mergeCell ref="QVQ15:QVU15"/>
    <mergeCell ref="QVV15:QVZ15"/>
    <mergeCell ref="QWA15:QWE15"/>
    <mergeCell ref="QWF15:QWJ15"/>
    <mergeCell ref="QXJ15:QXN15"/>
    <mergeCell ref="QXO15:QXS15"/>
    <mergeCell ref="QXT15:QXX15"/>
    <mergeCell ref="QXY15:QYC15"/>
    <mergeCell ref="QYD15:QYH15"/>
    <mergeCell ref="QWK15:QWO15"/>
    <mergeCell ref="QUM15:QUQ15"/>
    <mergeCell ref="QUR15:QUV15"/>
    <mergeCell ref="QUW15:QVA15"/>
    <mergeCell ref="QVB15:QVF15"/>
    <mergeCell ref="QSO15:QSS15"/>
    <mergeCell ref="QST15:QSX15"/>
    <mergeCell ref="QSY15:QTC15"/>
    <mergeCell ref="QTD15:QTH15"/>
    <mergeCell ref="QTI15:QTM15"/>
    <mergeCell ref="QRP15:QRT15"/>
    <mergeCell ref="QRU15:QRY15"/>
    <mergeCell ref="QRZ15:QSD15"/>
    <mergeCell ref="QSE15:QSI15"/>
    <mergeCell ref="QSJ15:QSN15"/>
    <mergeCell ref="QVG15:QVK15"/>
    <mergeCell ref="QTN15:QTR15"/>
    <mergeCell ref="QTS15:QTW15"/>
    <mergeCell ref="QTX15:QUB15"/>
    <mergeCell ref="QUC15:QUG15"/>
    <mergeCell ref="QUH15:QUL15"/>
    <mergeCell ref="QWP15:QWT15"/>
    <mergeCell ref="QQB15:QQF15"/>
    <mergeCell ref="QQG15:QQK15"/>
    <mergeCell ref="QQL15:QQP15"/>
    <mergeCell ref="QOS15:QOW15"/>
    <mergeCell ref="QOX15:QPB15"/>
    <mergeCell ref="QPC15:QPG15"/>
    <mergeCell ref="QPH15:QPL15"/>
    <mergeCell ref="QPM15:QPQ15"/>
    <mergeCell ref="QQQ15:QQU15"/>
    <mergeCell ref="QQV15:QQZ15"/>
    <mergeCell ref="QRA15:QRE15"/>
    <mergeCell ref="QRF15:QRJ15"/>
    <mergeCell ref="QRK15:QRO15"/>
    <mergeCell ref="QPR15:QPV15"/>
    <mergeCell ref="QNT15:QNX15"/>
    <mergeCell ref="QNY15:QOC15"/>
    <mergeCell ref="QOD15:QOH15"/>
    <mergeCell ref="QOI15:QOM15"/>
    <mergeCell ref="QLV15:QLZ15"/>
    <mergeCell ref="QMA15:QME15"/>
    <mergeCell ref="QMF15:QMJ15"/>
    <mergeCell ref="QMK15:QMO15"/>
    <mergeCell ref="QMP15:QMT15"/>
    <mergeCell ref="QKW15:QLA15"/>
    <mergeCell ref="QLB15:QLF15"/>
    <mergeCell ref="QLG15:QLK15"/>
    <mergeCell ref="QLL15:QLP15"/>
    <mergeCell ref="QLQ15:QLU15"/>
    <mergeCell ref="QON15:QOR15"/>
    <mergeCell ref="QMU15:QMY15"/>
    <mergeCell ref="QMZ15:QND15"/>
    <mergeCell ref="QNE15:QNI15"/>
    <mergeCell ref="QNJ15:QNN15"/>
    <mergeCell ref="QNO15:QNS15"/>
    <mergeCell ref="QPW15:QQA15"/>
    <mergeCell ref="QJI15:QJM15"/>
    <mergeCell ref="QJN15:QJR15"/>
    <mergeCell ref="QJS15:QJW15"/>
    <mergeCell ref="QHZ15:QID15"/>
    <mergeCell ref="QIE15:QII15"/>
    <mergeCell ref="QIJ15:QIN15"/>
    <mergeCell ref="QIO15:QIS15"/>
    <mergeCell ref="QIT15:QIX15"/>
    <mergeCell ref="QJX15:QKB15"/>
    <mergeCell ref="QKC15:QKG15"/>
    <mergeCell ref="QKH15:QKL15"/>
    <mergeCell ref="QKM15:QKQ15"/>
    <mergeCell ref="QKR15:QKV15"/>
    <mergeCell ref="QIY15:QJC15"/>
    <mergeCell ref="QHA15:QHE15"/>
    <mergeCell ref="QHF15:QHJ15"/>
    <mergeCell ref="QHK15:QHO15"/>
    <mergeCell ref="QHP15:QHT15"/>
    <mergeCell ref="QFC15:QFG15"/>
    <mergeCell ref="QFH15:QFL15"/>
    <mergeCell ref="QFM15:QFQ15"/>
    <mergeCell ref="QFR15:QFV15"/>
    <mergeCell ref="QFW15:QGA15"/>
    <mergeCell ref="QED15:QEH15"/>
    <mergeCell ref="QEI15:QEM15"/>
    <mergeCell ref="QEN15:QER15"/>
    <mergeCell ref="QES15:QEW15"/>
    <mergeCell ref="QEX15:QFB15"/>
    <mergeCell ref="QHU15:QHY15"/>
    <mergeCell ref="QGB15:QGF15"/>
    <mergeCell ref="QGG15:QGK15"/>
    <mergeCell ref="QGL15:QGP15"/>
    <mergeCell ref="QGQ15:QGU15"/>
    <mergeCell ref="QGV15:QGZ15"/>
    <mergeCell ref="QJD15:QJH15"/>
    <mergeCell ref="QCP15:QCT15"/>
    <mergeCell ref="QCU15:QCY15"/>
    <mergeCell ref="QCZ15:QDD15"/>
    <mergeCell ref="QBG15:QBK15"/>
    <mergeCell ref="QBL15:QBP15"/>
    <mergeCell ref="QBQ15:QBU15"/>
    <mergeCell ref="QBV15:QBZ15"/>
    <mergeCell ref="QCA15:QCE15"/>
    <mergeCell ref="QDE15:QDI15"/>
    <mergeCell ref="QDJ15:QDN15"/>
    <mergeCell ref="QDO15:QDS15"/>
    <mergeCell ref="QDT15:QDX15"/>
    <mergeCell ref="QDY15:QEC15"/>
    <mergeCell ref="QCF15:QCJ15"/>
    <mergeCell ref="QAH15:QAL15"/>
    <mergeCell ref="QAM15:QAQ15"/>
    <mergeCell ref="QAR15:QAV15"/>
    <mergeCell ref="QAW15:QBA15"/>
    <mergeCell ref="PYJ15:PYN15"/>
    <mergeCell ref="PYO15:PYS15"/>
    <mergeCell ref="PYT15:PYX15"/>
    <mergeCell ref="PYY15:PZC15"/>
    <mergeCell ref="PZD15:PZH15"/>
    <mergeCell ref="PXK15:PXO15"/>
    <mergeCell ref="PXP15:PXT15"/>
    <mergeCell ref="PXU15:PXY15"/>
    <mergeCell ref="PXZ15:PYD15"/>
    <mergeCell ref="PYE15:PYI15"/>
    <mergeCell ref="QBB15:QBF15"/>
    <mergeCell ref="PZI15:PZM15"/>
    <mergeCell ref="PZN15:PZR15"/>
    <mergeCell ref="PZS15:PZW15"/>
    <mergeCell ref="PZX15:QAB15"/>
    <mergeCell ref="QAC15:QAG15"/>
    <mergeCell ref="QCK15:QCO15"/>
    <mergeCell ref="PVW15:PWA15"/>
    <mergeCell ref="PWB15:PWF15"/>
    <mergeCell ref="PWG15:PWK15"/>
    <mergeCell ref="PUN15:PUR15"/>
    <mergeCell ref="PUS15:PUW15"/>
    <mergeCell ref="PUX15:PVB15"/>
    <mergeCell ref="PVC15:PVG15"/>
    <mergeCell ref="PVH15:PVL15"/>
    <mergeCell ref="PWL15:PWP15"/>
    <mergeCell ref="PWQ15:PWU15"/>
    <mergeCell ref="PWV15:PWZ15"/>
    <mergeCell ref="PXA15:PXE15"/>
    <mergeCell ref="PXF15:PXJ15"/>
    <mergeCell ref="PVM15:PVQ15"/>
    <mergeCell ref="PTO15:PTS15"/>
    <mergeCell ref="PTT15:PTX15"/>
    <mergeCell ref="PTY15:PUC15"/>
    <mergeCell ref="PUD15:PUH15"/>
    <mergeCell ref="PRQ15:PRU15"/>
    <mergeCell ref="PRV15:PRZ15"/>
    <mergeCell ref="PSA15:PSE15"/>
    <mergeCell ref="PSF15:PSJ15"/>
    <mergeCell ref="PSK15:PSO15"/>
    <mergeCell ref="PQR15:PQV15"/>
    <mergeCell ref="PQW15:PRA15"/>
    <mergeCell ref="PRB15:PRF15"/>
    <mergeCell ref="PRG15:PRK15"/>
    <mergeCell ref="PRL15:PRP15"/>
    <mergeCell ref="PUI15:PUM15"/>
    <mergeCell ref="PSP15:PST15"/>
    <mergeCell ref="PSU15:PSY15"/>
    <mergeCell ref="PSZ15:PTD15"/>
    <mergeCell ref="PTE15:PTI15"/>
    <mergeCell ref="PTJ15:PTN15"/>
    <mergeCell ref="PVR15:PVV15"/>
    <mergeCell ref="PPD15:PPH15"/>
    <mergeCell ref="PPI15:PPM15"/>
    <mergeCell ref="PPN15:PPR15"/>
    <mergeCell ref="PNU15:PNY15"/>
    <mergeCell ref="PNZ15:POD15"/>
    <mergeCell ref="POE15:POI15"/>
    <mergeCell ref="POJ15:PON15"/>
    <mergeCell ref="POO15:POS15"/>
    <mergeCell ref="PPS15:PPW15"/>
    <mergeCell ref="PPX15:PQB15"/>
    <mergeCell ref="PQC15:PQG15"/>
    <mergeCell ref="PQH15:PQL15"/>
    <mergeCell ref="PQM15:PQQ15"/>
    <mergeCell ref="POT15:POX15"/>
    <mergeCell ref="PMV15:PMZ15"/>
    <mergeCell ref="PNA15:PNE15"/>
    <mergeCell ref="PNF15:PNJ15"/>
    <mergeCell ref="PNK15:PNO15"/>
    <mergeCell ref="PKX15:PLB15"/>
    <mergeCell ref="PLC15:PLG15"/>
    <mergeCell ref="PLH15:PLL15"/>
    <mergeCell ref="PLM15:PLQ15"/>
    <mergeCell ref="PLR15:PLV15"/>
    <mergeCell ref="PJY15:PKC15"/>
    <mergeCell ref="PKD15:PKH15"/>
    <mergeCell ref="PKI15:PKM15"/>
    <mergeCell ref="PKN15:PKR15"/>
    <mergeCell ref="PKS15:PKW15"/>
    <mergeCell ref="PNP15:PNT15"/>
    <mergeCell ref="PLW15:PMA15"/>
    <mergeCell ref="PMB15:PMF15"/>
    <mergeCell ref="PMG15:PMK15"/>
    <mergeCell ref="PML15:PMP15"/>
    <mergeCell ref="PMQ15:PMU15"/>
    <mergeCell ref="POY15:PPC15"/>
    <mergeCell ref="PIK15:PIO15"/>
    <mergeCell ref="PIP15:PIT15"/>
    <mergeCell ref="PIU15:PIY15"/>
    <mergeCell ref="PHB15:PHF15"/>
    <mergeCell ref="PHG15:PHK15"/>
    <mergeCell ref="PHL15:PHP15"/>
    <mergeCell ref="PHQ15:PHU15"/>
    <mergeCell ref="PHV15:PHZ15"/>
    <mergeCell ref="PIZ15:PJD15"/>
    <mergeCell ref="PJE15:PJI15"/>
    <mergeCell ref="PJJ15:PJN15"/>
    <mergeCell ref="PJO15:PJS15"/>
    <mergeCell ref="PJT15:PJX15"/>
    <mergeCell ref="PIA15:PIE15"/>
    <mergeCell ref="PGC15:PGG15"/>
    <mergeCell ref="PGH15:PGL15"/>
    <mergeCell ref="PGM15:PGQ15"/>
    <mergeCell ref="PGR15:PGV15"/>
    <mergeCell ref="PEE15:PEI15"/>
    <mergeCell ref="PEJ15:PEN15"/>
    <mergeCell ref="PEO15:PES15"/>
    <mergeCell ref="PET15:PEX15"/>
    <mergeCell ref="PEY15:PFC15"/>
    <mergeCell ref="PDF15:PDJ15"/>
    <mergeCell ref="PDK15:PDO15"/>
    <mergeCell ref="PDP15:PDT15"/>
    <mergeCell ref="PDU15:PDY15"/>
    <mergeCell ref="PDZ15:PED15"/>
    <mergeCell ref="PGW15:PHA15"/>
    <mergeCell ref="PFD15:PFH15"/>
    <mergeCell ref="PFI15:PFM15"/>
    <mergeCell ref="PFN15:PFR15"/>
    <mergeCell ref="PFS15:PFW15"/>
    <mergeCell ref="PFX15:PGB15"/>
    <mergeCell ref="PIF15:PIJ15"/>
    <mergeCell ref="PBR15:PBV15"/>
    <mergeCell ref="PBW15:PCA15"/>
    <mergeCell ref="PCB15:PCF15"/>
    <mergeCell ref="PAI15:PAM15"/>
    <mergeCell ref="PAN15:PAR15"/>
    <mergeCell ref="PAS15:PAW15"/>
    <mergeCell ref="PAX15:PBB15"/>
    <mergeCell ref="PBC15:PBG15"/>
    <mergeCell ref="PCG15:PCK15"/>
    <mergeCell ref="PCL15:PCP15"/>
    <mergeCell ref="PCQ15:PCU15"/>
    <mergeCell ref="PCV15:PCZ15"/>
    <mergeCell ref="PDA15:PDE15"/>
    <mergeCell ref="PBH15:PBL15"/>
    <mergeCell ref="OZJ15:OZN15"/>
    <mergeCell ref="OZO15:OZS15"/>
    <mergeCell ref="OZT15:OZX15"/>
    <mergeCell ref="OZY15:PAC15"/>
    <mergeCell ref="OXL15:OXP15"/>
    <mergeCell ref="OXQ15:OXU15"/>
    <mergeCell ref="OXV15:OXZ15"/>
    <mergeCell ref="OYA15:OYE15"/>
    <mergeCell ref="OYF15:OYJ15"/>
    <mergeCell ref="OWM15:OWQ15"/>
    <mergeCell ref="OWR15:OWV15"/>
    <mergeCell ref="OWW15:OXA15"/>
    <mergeCell ref="OXB15:OXF15"/>
    <mergeCell ref="OXG15:OXK15"/>
    <mergeCell ref="PAD15:PAH15"/>
    <mergeCell ref="OYK15:OYO15"/>
    <mergeCell ref="OYP15:OYT15"/>
    <mergeCell ref="OYU15:OYY15"/>
    <mergeCell ref="OYZ15:OZD15"/>
    <mergeCell ref="OZE15:OZI15"/>
    <mergeCell ref="PBM15:PBQ15"/>
    <mergeCell ref="OUY15:OVC15"/>
    <mergeCell ref="OVD15:OVH15"/>
    <mergeCell ref="OVI15:OVM15"/>
    <mergeCell ref="OTP15:OTT15"/>
    <mergeCell ref="OTU15:OTY15"/>
    <mergeCell ref="OTZ15:OUD15"/>
    <mergeCell ref="OUE15:OUI15"/>
    <mergeCell ref="OUJ15:OUN15"/>
    <mergeCell ref="OVN15:OVR15"/>
    <mergeCell ref="OVS15:OVW15"/>
    <mergeCell ref="OVX15:OWB15"/>
    <mergeCell ref="OWC15:OWG15"/>
    <mergeCell ref="OWH15:OWL15"/>
    <mergeCell ref="OUO15:OUS15"/>
    <mergeCell ref="OSQ15:OSU15"/>
    <mergeCell ref="OSV15:OSZ15"/>
    <mergeCell ref="OTA15:OTE15"/>
    <mergeCell ref="OTF15:OTJ15"/>
    <mergeCell ref="OQS15:OQW15"/>
    <mergeCell ref="OQX15:ORB15"/>
    <mergeCell ref="ORC15:ORG15"/>
    <mergeCell ref="ORH15:ORL15"/>
    <mergeCell ref="ORM15:ORQ15"/>
    <mergeCell ref="OPT15:OPX15"/>
    <mergeCell ref="OPY15:OQC15"/>
    <mergeCell ref="OQD15:OQH15"/>
    <mergeCell ref="OQI15:OQM15"/>
    <mergeCell ref="OQN15:OQR15"/>
    <mergeCell ref="OTK15:OTO15"/>
    <mergeCell ref="ORR15:ORV15"/>
    <mergeCell ref="ORW15:OSA15"/>
    <mergeCell ref="OSB15:OSF15"/>
    <mergeCell ref="OSG15:OSK15"/>
    <mergeCell ref="OSL15:OSP15"/>
    <mergeCell ref="OUT15:OUX15"/>
    <mergeCell ref="OOF15:OOJ15"/>
    <mergeCell ref="OOK15:OOO15"/>
    <mergeCell ref="OOP15:OOT15"/>
    <mergeCell ref="OMW15:ONA15"/>
    <mergeCell ref="ONB15:ONF15"/>
    <mergeCell ref="ONG15:ONK15"/>
    <mergeCell ref="ONL15:ONP15"/>
    <mergeCell ref="ONQ15:ONU15"/>
    <mergeCell ref="OOU15:OOY15"/>
    <mergeCell ref="OOZ15:OPD15"/>
    <mergeCell ref="OPE15:OPI15"/>
    <mergeCell ref="OPJ15:OPN15"/>
    <mergeCell ref="OPO15:OPS15"/>
    <mergeCell ref="ONV15:ONZ15"/>
    <mergeCell ref="OLX15:OMB15"/>
    <mergeCell ref="OMC15:OMG15"/>
    <mergeCell ref="OMH15:OML15"/>
    <mergeCell ref="OMM15:OMQ15"/>
    <mergeCell ref="OJZ15:OKD15"/>
    <mergeCell ref="OKE15:OKI15"/>
    <mergeCell ref="OKJ15:OKN15"/>
    <mergeCell ref="OKO15:OKS15"/>
    <mergeCell ref="OKT15:OKX15"/>
    <mergeCell ref="OJA15:OJE15"/>
    <mergeCell ref="OJF15:OJJ15"/>
    <mergeCell ref="OJK15:OJO15"/>
    <mergeCell ref="OJP15:OJT15"/>
    <mergeCell ref="OJU15:OJY15"/>
    <mergeCell ref="OMR15:OMV15"/>
    <mergeCell ref="OKY15:OLC15"/>
    <mergeCell ref="OLD15:OLH15"/>
    <mergeCell ref="OLI15:OLM15"/>
    <mergeCell ref="OLN15:OLR15"/>
    <mergeCell ref="OLS15:OLW15"/>
    <mergeCell ref="OOA15:OOE15"/>
    <mergeCell ref="OHM15:OHQ15"/>
    <mergeCell ref="OHR15:OHV15"/>
    <mergeCell ref="OHW15:OIA15"/>
    <mergeCell ref="OGD15:OGH15"/>
    <mergeCell ref="OGI15:OGM15"/>
    <mergeCell ref="OGN15:OGR15"/>
    <mergeCell ref="OGS15:OGW15"/>
    <mergeCell ref="OGX15:OHB15"/>
    <mergeCell ref="OIB15:OIF15"/>
    <mergeCell ref="OIG15:OIK15"/>
    <mergeCell ref="OIL15:OIP15"/>
    <mergeCell ref="OIQ15:OIU15"/>
    <mergeCell ref="OIV15:OIZ15"/>
    <mergeCell ref="OHC15:OHG15"/>
    <mergeCell ref="OFE15:OFI15"/>
    <mergeCell ref="OFJ15:OFN15"/>
    <mergeCell ref="OFO15:OFS15"/>
    <mergeCell ref="OFT15:OFX15"/>
    <mergeCell ref="ODG15:ODK15"/>
    <mergeCell ref="ODL15:ODP15"/>
    <mergeCell ref="ODQ15:ODU15"/>
    <mergeCell ref="ODV15:ODZ15"/>
    <mergeCell ref="OEA15:OEE15"/>
    <mergeCell ref="OCH15:OCL15"/>
    <mergeCell ref="OCM15:OCQ15"/>
    <mergeCell ref="OCR15:OCV15"/>
    <mergeCell ref="OCW15:ODA15"/>
    <mergeCell ref="ODB15:ODF15"/>
    <mergeCell ref="OFY15:OGC15"/>
    <mergeCell ref="OEF15:OEJ15"/>
    <mergeCell ref="OEK15:OEO15"/>
    <mergeCell ref="OEP15:OET15"/>
    <mergeCell ref="OEU15:OEY15"/>
    <mergeCell ref="OEZ15:OFD15"/>
    <mergeCell ref="OHH15:OHL15"/>
    <mergeCell ref="OAT15:OAX15"/>
    <mergeCell ref="OAY15:OBC15"/>
    <mergeCell ref="OBD15:OBH15"/>
    <mergeCell ref="NZK15:NZO15"/>
    <mergeCell ref="NZP15:NZT15"/>
    <mergeCell ref="NZU15:NZY15"/>
    <mergeCell ref="NZZ15:OAD15"/>
    <mergeCell ref="OAE15:OAI15"/>
    <mergeCell ref="OBI15:OBM15"/>
    <mergeCell ref="OBN15:OBR15"/>
    <mergeCell ref="OBS15:OBW15"/>
    <mergeCell ref="OBX15:OCB15"/>
    <mergeCell ref="OCC15:OCG15"/>
    <mergeCell ref="OAJ15:OAN15"/>
    <mergeCell ref="NYL15:NYP15"/>
    <mergeCell ref="NYQ15:NYU15"/>
    <mergeCell ref="NYV15:NYZ15"/>
    <mergeCell ref="NZA15:NZE15"/>
    <mergeCell ref="NWN15:NWR15"/>
    <mergeCell ref="NWS15:NWW15"/>
    <mergeCell ref="NWX15:NXB15"/>
    <mergeCell ref="NXC15:NXG15"/>
    <mergeCell ref="NXH15:NXL15"/>
    <mergeCell ref="NVO15:NVS15"/>
    <mergeCell ref="NVT15:NVX15"/>
    <mergeCell ref="NVY15:NWC15"/>
    <mergeCell ref="NWD15:NWH15"/>
    <mergeCell ref="NWI15:NWM15"/>
    <mergeCell ref="NZF15:NZJ15"/>
    <mergeCell ref="NXM15:NXQ15"/>
    <mergeCell ref="NXR15:NXV15"/>
    <mergeCell ref="NXW15:NYA15"/>
    <mergeCell ref="NYB15:NYF15"/>
    <mergeCell ref="NYG15:NYK15"/>
    <mergeCell ref="OAO15:OAS15"/>
    <mergeCell ref="NUA15:NUE15"/>
    <mergeCell ref="NUF15:NUJ15"/>
    <mergeCell ref="NUK15:NUO15"/>
    <mergeCell ref="NSR15:NSV15"/>
    <mergeCell ref="NSW15:NTA15"/>
    <mergeCell ref="NTB15:NTF15"/>
    <mergeCell ref="NTG15:NTK15"/>
    <mergeCell ref="NTL15:NTP15"/>
    <mergeCell ref="NUP15:NUT15"/>
    <mergeCell ref="NUU15:NUY15"/>
    <mergeCell ref="NUZ15:NVD15"/>
    <mergeCell ref="NVE15:NVI15"/>
    <mergeCell ref="NVJ15:NVN15"/>
    <mergeCell ref="NTQ15:NTU15"/>
    <mergeCell ref="NRS15:NRW15"/>
    <mergeCell ref="NRX15:NSB15"/>
    <mergeCell ref="NSC15:NSG15"/>
    <mergeCell ref="NSH15:NSL15"/>
    <mergeCell ref="NPU15:NPY15"/>
    <mergeCell ref="NPZ15:NQD15"/>
    <mergeCell ref="NQE15:NQI15"/>
    <mergeCell ref="NQJ15:NQN15"/>
    <mergeCell ref="NQO15:NQS15"/>
    <mergeCell ref="NOV15:NOZ15"/>
    <mergeCell ref="NPA15:NPE15"/>
    <mergeCell ref="NPF15:NPJ15"/>
    <mergeCell ref="NPK15:NPO15"/>
    <mergeCell ref="NPP15:NPT15"/>
    <mergeCell ref="NSM15:NSQ15"/>
    <mergeCell ref="NQT15:NQX15"/>
    <mergeCell ref="NQY15:NRC15"/>
    <mergeCell ref="NRD15:NRH15"/>
    <mergeCell ref="NRI15:NRM15"/>
    <mergeCell ref="NRN15:NRR15"/>
    <mergeCell ref="NTV15:NTZ15"/>
    <mergeCell ref="NNH15:NNL15"/>
    <mergeCell ref="NNM15:NNQ15"/>
    <mergeCell ref="NNR15:NNV15"/>
    <mergeCell ref="NLY15:NMC15"/>
    <mergeCell ref="NMD15:NMH15"/>
    <mergeCell ref="NMI15:NMM15"/>
    <mergeCell ref="NMN15:NMR15"/>
    <mergeCell ref="NMS15:NMW15"/>
    <mergeCell ref="NNW15:NOA15"/>
    <mergeCell ref="NOB15:NOF15"/>
    <mergeCell ref="NOG15:NOK15"/>
    <mergeCell ref="NOL15:NOP15"/>
    <mergeCell ref="NOQ15:NOU15"/>
    <mergeCell ref="NMX15:NNB15"/>
    <mergeCell ref="NKZ15:NLD15"/>
    <mergeCell ref="NLE15:NLI15"/>
    <mergeCell ref="NLJ15:NLN15"/>
    <mergeCell ref="NLO15:NLS15"/>
    <mergeCell ref="NJB15:NJF15"/>
    <mergeCell ref="NJG15:NJK15"/>
    <mergeCell ref="NJL15:NJP15"/>
    <mergeCell ref="NJQ15:NJU15"/>
    <mergeCell ref="NJV15:NJZ15"/>
    <mergeCell ref="NIC15:NIG15"/>
    <mergeCell ref="NIH15:NIL15"/>
    <mergeCell ref="NIM15:NIQ15"/>
    <mergeCell ref="NIR15:NIV15"/>
    <mergeCell ref="NIW15:NJA15"/>
    <mergeCell ref="NLT15:NLX15"/>
    <mergeCell ref="NKA15:NKE15"/>
    <mergeCell ref="NKF15:NKJ15"/>
    <mergeCell ref="NKK15:NKO15"/>
    <mergeCell ref="NKP15:NKT15"/>
    <mergeCell ref="NKU15:NKY15"/>
    <mergeCell ref="NNC15:NNG15"/>
    <mergeCell ref="NGO15:NGS15"/>
    <mergeCell ref="NGT15:NGX15"/>
    <mergeCell ref="NGY15:NHC15"/>
    <mergeCell ref="NFF15:NFJ15"/>
    <mergeCell ref="NFK15:NFO15"/>
    <mergeCell ref="NFP15:NFT15"/>
    <mergeCell ref="NFU15:NFY15"/>
    <mergeCell ref="NFZ15:NGD15"/>
    <mergeCell ref="NHD15:NHH15"/>
    <mergeCell ref="NHI15:NHM15"/>
    <mergeCell ref="NHN15:NHR15"/>
    <mergeCell ref="NHS15:NHW15"/>
    <mergeCell ref="NHX15:NIB15"/>
    <mergeCell ref="NGE15:NGI15"/>
    <mergeCell ref="NEG15:NEK15"/>
    <mergeCell ref="NEL15:NEP15"/>
    <mergeCell ref="NEQ15:NEU15"/>
    <mergeCell ref="NEV15:NEZ15"/>
    <mergeCell ref="NCI15:NCM15"/>
    <mergeCell ref="NCN15:NCR15"/>
    <mergeCell ref="NCS15:NCW15"/>
    <mergeCell ref="NCX15:NDB15"/>
    <mergeCell ref="NDC15:NDG15"/>
    <mergeCell ref="NBJ15:NBN15"/>
    <mergeCell ref="NBO15:NBS15"/>
    <mergeCell ref="NBT15:NBX15"/>
    <mergeCell ref="NBY15:NCC15"/>
    <mergeCell ref="NCD15:NCH15"/>
    <mergeCell ref="NFA15:NFE15"/>
    <mergeCell ref="NDH15:NDL15"/>
    <mergeCell ref="NDM15:NDQ15"/>
    <mergeCell ref="NDR15:NDV15"/>
    <mergeCell ref="NDW15:NEA15"/>
    <mergeCell ref="NEB15:NEF15"/>
    <mergeCell ref="NGJ15:NGN15"/>
    <mergeCell ref="MZV15:MZZ15"/>
    <mergeCell ref="NAA15:NAE15"/>
    <mergeCell ref="NAF15:NAJ15"/>
    <mergeCell ref="MYM15:MYQ15"/>
    <mergeCell ref="MYR15:MYV15"/>
    <mergeCell ref="MYW15:MZA15"/>
    <mergeCell ref="MZB15:MZF15"/>
    <mergeCell ref="MZG15:MZK15"/>
    <mergeCell ref="NAK15:NAO15"/>
    <mergeCell ref="NAP15:NAT15"/>
    <mergeCell ref="NAU15:NAY15"/>
    <mergeCell ref="NAZ15:NBD15"/>
    <mergeCell ref="NBE15:NBI15"/>
    <mergeCell ref="MZL15:MZP15"/>
    <mergeCell ref="MXN15:MXR15"/>
    <mergeCell ref="MXS15:MXW15"/>
    <mergeCell ref="MXX15:MYB15"/>
    <mergeCell ref="MYC15:MYG15"/>
    <mergeCell ref="MVP15:MVT15"/>
    <mergeCell ref="MVU15:MVY15"/>
    <mergeCell ref="MVZ15:MWD15"/>
    <mergeCell ref="MWE15:MWI15"/>
    <mergeCell ref="MWJ15:MWN15"/>
    <mergeCell ref="MUQ15:MUU15"/>
    <mergeCell ref="MUV15:MUZ15"/>
    <mergeCell ref="MVA15:MVE15"/>
    <mergeCell ref="MVF15:MVJ15"/>
    <mergeCell ref="MVK15:MVO15"/>
    <mergeCell ref="MYH15:MYL15"/>
    <mergeCell ref="MWO15:MWS15"/>
    <mergeCell ref="MWT15:MWX15"/>
    <mergeCell ref="MWY15:MXC15"/>
    <mergeCell ref="MXD15:MXH15"/>
    <mergeCell ref="MXI15:MXM15"/>
    <mergeCell ref="MZQ15:MZU15"/>
    <mergeCell ref="MTC15:MTG15"/>
    <mergeCell ref="MTH15:MTL15"/>
    <mergeCell ref="MTM15:MTQ15"/>
    <mergeCell ref="MRT15:MRX15"/>
    <mergeCell ref="MRY15:MSC15"/>
    <mergeCell ref="MSD15:MSH15"/>
    <mergeCell ref="MSI15:MSM15"/>
    <mergeCell ref="MSN15:MSR15"/>
    <mergeCell ref="MTR15:MTV15"/>
    <mergeCell ref="MTW15:MUA15"/>
    <mergeCell ref="MUB15:MUF15"/>
    <mergeCell ref="MUG15:MUK15"/>
    <mergeCell ref="MUL15:MUP15"/>
    <mergeCell ref="MSS15:MSW15"/>
    <mergeCell ref="MQU15:MQY15"/>
    <mergeCell ref="MQZ15:MRD15"/>
    <mergeCell ref="MRE15:MRI15"/>
    <mergeCell ref="MRJ15:MRN15"/>
    <mergeCell ref="MOW15:MPA15"/>
    <mergeCell ref="MPB15:MPF15"/>
    <mergeCell ref="MPG15:MPK15"/>
    <mergeCell ref="MPL15:MPP15"/>
    <mergeCell ref="MPQ15:MPU15"/>
    <mergeCell ref="MNX15:MOB15"/>
    <mergeCell ref="MOC15:MOG15"/>
    <mergeCell ref="MOH15:MOL15"/>
    <mergeCell ref="MOM15:MOQ15"/>
    <mergeCell ref="MOR15:MOV15"/>
    <mergeCell ref="MRO15:MRS15"/>
    <mergeCell ref="MPV15:MPZ15"/>
    <mergeCell ref="MQA15:MQE15"/>
    <mergeCell ref="MQF15:MQJ15"/>
    <mergeCell ref="MQK15:MQO15"/>
    <mergeCell ref="MQP15:MQT15"/>
    <mergeCell ref="MSX15:MTB15"/>
    <mergeCell ref="MMJ15:MMN15"/>
    <mergeCell ref="MMO15:MMS15"/>
    <mergeCell ref="MMT15:MMX15"/>
    <mergeCell ref="MLA15:MLE15"/>
    <mergeCell ref="MLF15:MLJ15"/>
    <mergeCell ref="MLK15:MLO15"/>
    <mergeCell ref="MLP15:MLT15"/>
    <mergeCell ref="MLU15:MLY15"/>
    <mergeCell ref="MMY15:MNC15"/>
    <mergeCell ref="MND15:MNH15"/>
    <mergeCell ref="MNI15:MNM15"/>
    <mergeCell ref="MNN15:MNR15"/>
    <mergeCell ref="MNS15:MNW15"/>
    <mergeCell ref="MLZ15:MMD15"/>
    <mergeCell ref="MKB15:MKF15"/>
    <mergeCell ref="MKG15:MKK15"/>
    <mergeCell ref="MKL15:MKP15"/>
    <mergeCell ref="MKQ15:MKU15"/>
    <mergeCell ref="MID15:MIH15"/>
    <mergeCell ref="MII15:MIM15"/>
    <mergeCell ref="MIN15:MIR15"/>
    <mergeCell ref="MIS15:MIW15"/>
    <mergeCell ref="MIX15:MJB15"/>
    <mergeCell ref="MHE15:MHI15"/>
    <mergeCell ref="MHJ15:MHN15"/>
    <mergeCell ref="MHO15:MHS15"/>
    <mergeCell ref="MHT15:MHX15"/>
    <mergeCell ref="MHY15:MIC15"/>
    <mergeCell ref="MKV15:MKZ15"/>
    <mergeCell ref="MJC15:MJG15"/>
    <mergeCell ref="MJH15:MJL15"/>
    <mergeCell ref="MJM15:MJQ15"/>
    <mergeCell ref="MJR15:MJV15"/>
    <mergeCell ref="MJW15:MKA15"/>
    <mergeCell ref="MME15:MMI15"/>
    <mergeCell ref="MFQ15:MFU15"/>
    <mergeCell ref="MFV15:MFZ15"/>
    <mergeCell ref="MGA15:MGE15"/>
    <mergeCell ref="MEH15:MEL15"/>
    <mergeCell ref="MEM15:MEQ15"/>
    <mergeCell ref="MER15:MEV15"/>
    <mergeCell ref="MEW15:MFA15"/>
    <mergeCell ref="MFB15:MFF15"/>
    <mergeCell ref="MGF15:MGJ15"/>
    <mergeCell ref="MGK15:MGO15"/>
    <mergeCell ref="MGP15:MGT15"/>
    <mergeCell ref="MGU15:MGY15"/>
    <mergeCell ref="MGZ15:MHD15"/>
    <mergeCell ref="MFG15:MFK15"/>
    <mergeCell ref="MDI15:MDM15"/>
    <mergeCell ref="MDN15:MDR15"/>
    <mergeCell ref="MDS15:MDW15"/>
    <mergeCell ref="MDX15:MEB15"/>
    <mergeCell ref="MBK15:MBO15"/>
    <mergeCell ref="MBP15:MBT15"/>
    <mergeCell ref="MBU15:MBY15"/>
    <mergeCell ref="MBZ15:MCD15"/>
    <mergeCell ref="MCE15:MCI15"/>
    <mergeCell ref="MAL15:MAP15"/>
    <mergeCell ref="MAQ15:MAU15"/>
    <mergeCell ref="MAV15:MAZ15"/>
    <mergeCell ref="MBA15:MBE15"/>
    <mergeCell ref="MBF15:MBJ15"/>
    <mergeCell ref="MEC15:MEG15"/>
    <mergeCell ref="MCJ15:MCN15"/>
    <mergeCell ref="MCO15:MCS15"/>
    <mergeCell ref="MCT15:MCX15"/>
    <mergeCell ref="MCY15:MDC15"/>
    <mergeCell ref="MDD15:MDH15"/>
    <mergeCell ref="MFL15:MFP15"/>
    <mergeCell ref="LYX15:LZB15"/>
    <mergeCell ref="LZC15:LZG15"/>
    <mergeCell ref="LZH15:LZL15"/>
    <mergeCell ref="LXO15:LXS15"/>
    <mergeCell ref="LXT15:LXX15"/>
    <mergeCell ref="LXY15:LYC15"/>
    <mergeCell ref="LYD15:LYH15"/>
    <mergeCell ref="LYI15:LYM15"/>
    <mergeCell ref="LZM15:LZQ15"/>
    <mergeCell ref="LZR15:LZV15"/>
    <mergeCell ref="LZW15:MAA15"/>
    <mergeCell ref="MAB15:MAF15"/>
    <mergeCell ref="MAG15:MAK15"/>
    <mergeCell ref="LYN15:LYR15"/>
    <mergeCell ref="LWP15:LWT15"/>
    <mergeCell ref="LWU15:LWY15"/>
    <mergeCell ref="LWZ15:LXD15"/>
    <mergeCell ref="LXE15:LXI15"/>
    <mergeCell ref="LUR15:LUV15"/>
    <mergeCell ref="LUW15:LVA15"/>
    <mergeCell ref="LVB15:LVF15"/>
    <mergeCell ref="LVG15:LVK15"/>
    <mergeCell ref="LVL15:LVP15"/>
    <mergeCell ref="LTS15:LTW15"/>
    <mergeCell ref="LTX15:LUB15"/>
    <mergeCell ref="LUC15:LUG15"/>
    <mergeCell ref="LUH15:LUL15"/>
    <mergeCell ref="LUM15:LUQ15"/>
    <mergeCell ref="LXJ15:LXN15"/>
    <mergeCell ref="LVQ15:LVU15"/>
    <mergeCell ref="LVV15:LVZ15"/>
    <mergeCell ref="LWA15:LWE15"/>
    <mergeCell ref="LWF15:LWJ15"/>
    <mergeCell ref="LWK15:LWO15"/>
    <mergeCell ref="LYS15:LYW15"/>
    <mergeCell ref="LSE15:LSI15"/>
    <mergeCell ref="LSJ15:LSN15"/>
    <mergeCell ref="LSO15:LSS15"/>
    <mergeCell ref="LQV15:LQZ15"/>
    <mergeCell ref="LRA15:LRE15"/>
    <mergeCell ref="LRF15:LRJ15"/>
    <mergeCell ref="LRK15:LRO15"/>
    <mergeCell ref="LRP15:LRT15"/>
    <mergeCell ref="LST15:LSX15"/>
    <mergeCell ref="LSY15:LTC15"/>
    <mergeCell ref="LTD15:LTH15"/>
    <mergeCell ref="LTI15:LTM15"/>
    <mergeCell ref="LTN15:LTR15"/>
    <mergeCell ref="LRU15:LRY15"/>
    <mergeCell ref="LPW15:LQA15"/>
    <mergeCell ref="LQB15:LQF15"/>
    <mergeCell ref="LQG15:LQK15"/>
    <mergeCell ref="LQL15:LQP15"/>
    <mergeCell ref="LNY15:LOC15"/>
    <mergeCell ref="LOD15:LOH15"/>
    <mergeCell ref="LOI15:LOM15"/>
    <mergeCell ref="LON15:LOR15"/>
    <mergeCell ref="LOS15:LOW15"/>
    <mergeCell ref="LMZ15:LND15"/>
    <mergeCell ref="LNE15:LNI15"/>
    <mergeCell ref="LNJ15:LNN15"/>
    <mergeCell ref="LNO15:LNS15"/>
    <mergeCell ref="LNT15:LNX15"/>
    <mergeCell ref="LQQ15:LQU15"/>
    <mergeCell ref="LOX15:LPB15"/>
    <mergeCell ref="LPC15:LPG15"/>
    <mergeCell ref="LPH15:LPL15"/>
    <mergeCell ref="LPM15:LPQ15"/>
    <mergeCell ref="LPR15:LPV15"/>
    <mergeCell ref="LRZ15:LSD15"/>
    <mergeCell ref="LLL15:LLP15"/>
    <mergeCell ref="LLQ15:LLU15"/>
    <mergeCell ref="LLV15:LLZ15"/>
    <mergeCell ref="LKC15:LKG15"/>
    <mergeCell ref="LKH15:LKL15"/>
    <mergeCell ref="LKM15:LKQ15"/>
    <mergeCell ref="LKR15:LKV15"/>
    <mergeCell ref="LKW15:LLA15"/>
    <mergeCell ref="LMA15:LME15"/>
    <mergeCell ref="LMF15:LMJ15"/>
    <mergeCell ref="LMK15:LMO15"/>
    <mergeCell ref="LMP15:LMT15"/>
    <mergeCell ref="LMU15:LMY15"/>
    <mergeCell ref="LLB15:LLF15"/>
    <mergeCell ref="LJD15:LJH15"/>
    <mergeCell ref="LJI15:LJM15"/>
    <mergeCell ref="LJN15:LJR15"/>
    <mergeCell ref="LJS15:LJW15"/>
    <mergeCell ref="LHF15:LHJ15"/>
    <mergeCell ref="LHK15:LHO15"/>
    <mergeCell ref="LHP15:LHT15"/>
    <mergeCell ref="LHU15:LHY15"/>
    <mergeCell ref="LHZ15:LID15"/>
    <mergeCell ref="LGG15:LGK15"/>
    <mergeCell ref="LGL15:LGP15"/>
    <mergeCell ref="LGQ15:LGU15"/>
    <mergeCell ref="LGV15:LGZ15"/>
    <mergeCell ref="LHA15:LHE15"/>
    <mergeCell ref="LJX15:LKB15"/>
    <mergeCell ref="LIE15:LII15"/>
    <mergeCell ref="LIJ15:LIN15"/>
    <mergeCell ref="LIO15:LIS15"/>
    <mergeCell ref="LIT15:LIX15"/>
    <mergeCell ref="LIY15:LJC15"/>
    <mergeCell ref="LLG15:LLK15"/>
    <mergeCell ref="LES15:LEW15"/>
    <mergeCell ref="LEX15:LFB15"/>
    <mergeCell ref="LFC15:LFG15"/>
    <mergeCell ref="LDJ15:LDN15"/>
    <mergeCell ref="LDO15:LDS15"/>
    <mergeCell ref="LDT15:LDX15"/>
    <mergeCell ref="LDY15:LEC15"/>
    <mergeCell ref="LED15:LEH15"/>
    <mergeCell ref="LFH15:LFL15"/>
    <mergeCell ref="LFM15:LFQ15"/>
    <mergeCell ref="LFR15:LFV15"/>
    <mergeCell ref="LFW15:LGA15"/>
    <mergeCell ref="LGB15:LGF15"/>
    <mergeCell ref="LEI15:LEM15"/>
    <mergeCell ref="LCK15:LCO15"/>
    <mergeCell ref="LCP15:LCT15"/>
    <mergeCell ref="LCU15:LCY15"/>
    <mergeCell ref="LCZ15:LDD15"/>
    <mergeCell ref="LAM15:LAQ15"/>
    <mergeCell ref="LAR15:LAV15"/>
    <mergeCell ref="LAW15:LBA15"/>
    <mergeCell ref="LBB15:LBF15"/>
    <mergeCell ref="LBG15:LBK15"/>
    <mergeCell ref="KZN15:KZR15"/>
    <mergeCell ref="KZS15:KZW15"/>
    <mergeCell ref="KZX15:LAB15"/>
    <mergeCell ref="LAC15:LAG15"/>
    <mergeCell ref="LAH15:LAL15"/>
    <mergeCell ref="LDE15:LDI15"/>
    <mergeCell ref="LBL15:LBP15"/>
    <mergeCell ref="LBQ15:LBU15"/>
    <mergeCell ref="LBV15:LBZ15"/>
    <mergeCell ref="LCA15:LCE15"/>
    <mergeCell ref="LCF15:LCJ15"/>
    <mergeCell ref="LEN15:LER15"/>
    <mergeCell ref="KXZ15:KYD15"/>
    <mergeCell ref="KYE15:KYI15"/>
    <mergeCell ref="KYJ15:KYN15"/>
    <mergeCell ref="KWQ15:KWU15"/>
    <mergeCell ref="KWV15:KWZ15"/>
    <mergeCell ref="KXA15:KXE15"/>
    <mergeCell ref="KXF15:KXJ15"/>
    <mergeCell ref="KXK15:KXO15"/>
    <mergeCell ref="KYO15:KYS15"/>
    <mergeCell ref="KYT15:KYX15"/>
    <mergeCell ref="KYY15:KZC15"/>
    <mergeCell ref="KZD15:KZH15"/>
    <mergeCell ref="KZI15:KZM15"/>
    <mergeCell ref="KXP15:KXT15"/>
    <mergeCell ref="KVR15:KVV15"/>
    <mergeCell ref="KVW15:KWA15"/>
    <mergeCell ref="KWB15:KWF15"/>
    <mergeCell ref="KWG15:KWK15"/>
    <mergeCell ref="KTT15:KTX15"/>
    <mergeCell ref="KTY15:KUC15"/>
    <mergeCell ref="KUD15:KUH15"/>
    <mergeCell ref="KUI15:KUM15"/>
    <mergeCell ref="KUN15:KUR15"/>
    <mergeCell ref="KSU15:KSY15"/>
    <mergeCell ref="KSZ15:KTD15"/>
    <mergeCell ref="KTE15:KTI15"/>
    <mergeCell ref="KTJ15:KTN15"/>
    <mergeCell ref="KTO15:KTS15"/>
    <mergeCell ref="KWL15:KWP15"/>
    <mergeCell ref="KUS15:KUW15"/>
    <mergeCell ref="KUX15:KVB15"/>
    <mergeCell ref="KVC15:KVG15"/>
    <mergeCell ref="KVH15:KVL15"/>
    <mergeCell ref="KVM15:KVQ15"/>
    <mergeCell ref="KXU15:KXY15"/>
    <mergeCell ref="KRG15:KRK15"/>
    <mergeCell ref="KRL15:KRP15"/>
    <mergeCell ref="KRQ15:KRU15"/>
    <mergeCell ref="KPX15:KQB15"/>
    <mergeCell ref="KQC15:KQG15"/>
    <mergeCell ref="KQH15:KQL15"/>
    <mergeCell ref="KQM15:KQQ15"/>
    <mergeCell ref="KQR15:KQV15"/>
    <mergeCell ref="KRV15:KRZ15"/>
    <mergeCell ref="KSA15:KSE15"/>
    <mergeCell ref="KSF15:KSJ15"/>
    <mergeCell ref="KSK15:KSO15"/>
    <mergeCell ref="KSP15:KST15"/>
    <mergeCell ref="KQW15:KRA15"/>
    <mergeCell ref="KOY15:KPC15"/>
    <mergeCell ref="KPD15:KPH15"/>
    <mergeCell ref="KPI15:KPM15"/>
    <mergeCell ref="KPN15:KPR15"/>
    <mergeCell ref="KNA15:KNE15"/>
    <mergeCell ref="KNF15:KNJ15"/>
    <mergeCell ref="KNK15:KNO15"/>
    <mergeCell ref="KNP15:KNT15"/>
    <mergeCell ref="KNU15:KNY15"/>
    <mergeCell ref="KMB15:KMF15"/>
    <mergeCell ref="KMG15:KMK15"/>
    <mergeCell ref="KML15:KMP15"/>
    <mergeCell ref="KMQ15:KMU15"/>
    <mergeCell ref="KMV15:KMZ15"/>
    <mergeCell ref="KPS15:KPW15"/>
    <mergeCell ref="KNZ15:KOD15"/>
    <mergeCell ref="KOE15:KOI15"/>
    <mergeCell ref="KOJ15:KON15"/>
    <mergeCell ref="KOO15:KOS15"/>
    <mergeCell ref="KOT15:KOX15"/>
    <mergeCell ref="KRB15:KRF15"/>
    <mergeCell ref="KKN15:KKR15"/>
    <mergeCell ref="KKS15:KKW15"/>
    <mergeCell ref="KKX15:KLB15"/>
    <mergeCell ref="KJE15:KJI15"/>
    <mergeCell ref="KJJ15:KJN15"/>
    <mergeCell ref="KJO15:KJS15"/>
    <mergeCell ref="KJT15:KJX15"/>
    <mergeCell ref="KJY15:KKC15"/>
    <mergeCell ref="KLC15:KLG15"/>
    <mergeCell ref="KLH15:KLL15"/>
    <mergeCell ref="KLM15:KLQ15"/>
    <mergeCell ref="KLR15:KLV15"/>
    <mergeCell ref="KLW15:KMA15"/>
    <mergeCell ref="KKD15:KKH15"/>
    <mergeCell ref="KIF15:KIJ15"/>
    <mergeCell ref="KIK15:KIO15"/>
    <mergeCell ref="KIP15:KIT15"/>
    <mergeCell ref="KIU15:KIY15"/>
    <mergeCell ref="KGH15:KGL15"/>
    <mergeCell ref="KGM15:KGQ15"/>
    <mergeCell ref="KGR15:KGV15"/>
    <mergeCell ref="KGW15:KHA15"/>
    <mergeCell ref="KHB15:KHF15"/>
    <mergeCell ref="KFI15:KFM15"/>
    <mergeCell ref="KFN15:KFR15"/>
    <mergeCell ref="KFS15:KFW15"/>
    <mergeCell ref="KFX15:KGB15"/>
    <mergeCell ref="KGC15:KGG15"/>
    <mergeCell ref="KIZ15:KJD15"/>
    <mergeCell ref="KHG15:KHK15"/>
    <mergeCell ref="KHL15:KHP15"/>
    <mergeCell ref="KHQ15:KHU15"/>
    <mergeCell ref="KHV15:KHZ15"/>
    <mergeCell ref="KIA15:KIE15"/>
    <mergeCell ref="KKI15:KKM15"/>
    <mergeCell ref="KDU15:KDY15"/>
    <mergeCell ref="KDZ15:KED15"/>
    <mergeCell ref="KEE15:KEI15"/>
    <mergeCell ref="KCL15:KCP15"/>
    <mergeCell ref="KCQ15:KCU15"/>
    <mergeCell ref="KCV15:KCZ15"/>
    <mergeCell ref="KDA15:KDE15"/>
    <mergeCell ref="KDF15:KDJ15"/>
    <mergeCell ref="KEJ15:KEN15"/>
    <mergeCell ref="KEO15:KES15"/>
    <mergeCell ref="KET15:KEX15"/>
    <mergeCell ref="KEY15:KFC15"/>
    <mergeCell ref="KFD15:KFH15"/>
    <mergeCell ref="KDK15:KDO15"/>
    <mergeCell ref="KBM15:KBQ15"/>
    <mergeCell ref="KBR15:KBV15"/>
    <mergeCell ref="KBW15:KCA15"/>
    <mergeCell ref="KCB15:KCF15"/>
    <mergeCell ref="JZO15:JZS15"/>
    <mergeCell ref="JZT15:JZX15"/>
    <mergeCell ref="JZY15:KAC15"/>
    <mergeCell ref="KAD15:KAH15"/>
    <mergeCell ref="KAI15:KAM15"/>
    <mergeCell ref="JYP15:JYT15"/>
    <mergeCell ref="JYU15:JYY15"/>
    <mergeCell ref="JYZ15:JZD15"/>
    <mergeCell ref="JZE15:JZI15"/>
    <mergeCell ref="JZJ15:JZN15"/>
    <mergeCell ref="KCG15:KCK15"/>
    <mergeCell ref="KAN15:KAR15"/>
    <mergeCell ref="KAS15:KAW15"/>
    <mergeCell ref="KAX15:KBB15"/>
    <mergeCell ref="KBC15:KBG15"/>
    <mergeCell ref="KBH15:KBL15"/>
    <mergeCell ref="KDP15:KDT15"/>
    <mergeCell ref="JXB15:JXF15"/>
    <mergeCell ref="JXG15:JXK15"/>
    <mergeCell ref="JXL15:JXP15"/>
    <mergeCell ref="JVS15:JVW15"/>
    <mergeCell ref="JVX15:JWB15"/>
    <mergeCell ref="JWC15:JWG15"/>
    <mergeCell ref="JWH15:JWL15"/>
    <mergeCell ref="JWM15:JWQ15"/>
    <mergeCell ref="JXQ15:JXU15"/>
    <mergeCell ref="JXV15:JXZ15"/>
    <mergeCell ref="JYA15:JYE15"/>
    <mergeCell ref="JYF15:JYJ15"/>
    <mergeCell ref="JYK15:JYO15"/>
    <mergeCell ref="JWR15:JWV15"/>
    <mergeCell ref="JUT15:JUX15"/>
    <mergeCell ref="JUY15:JVC15"/>
    <mergeCell ref="JVD15:JVH15"/>
    <mergeCell ref="JVI15:JVM15"/>
    <mergeCell ref="JSV15:JSZ15"/>
    <mergeCell ref="JTA15:JTE15"/>
    <mergeCell ref="JTF15:JTJ15"/>
    <mergeCell ref="JTK15:JTO15"/>
    <mergeCell ref="JTP15:JTT15"/>
    <mergeCell ref="JRW15:JSA15"/>
    <mergeCell ref="JSB15:JSF15"/>
    <mergeCell ref="JSG15:JSK15"/>
    <mergeCell ref="JSL15:JSP15"/>
    <mergeCell ref="JSQ15:JSU15"/>
    <mergeCell ref="JVN15:JVR15"/>
    <mergeCell ref="JTU15:JTY15"/>
    <mergeCell ref="JTZ15:JUD15"/>
    <mergeCell ref="JUE15:JUI15"/>
    <mergeCell ref="JUJ15:JUN15"/>
    <mergeCell ref="JUO15:JUS15"/>
    <mergeCell ref="JWW15:JXA15"/>
    <mergeCell ref="JQI15:JQM15"/>
    <mergeCell ref="JQN15:JQR15"/>
    <mergeCell ref="JQS15:JQW15"/>
    <mergeCell ref="JOZ15:JPD15"/>
    <mergeCell ref="JPE15:JPI15"/>
    <mergeCell ref="JPJ15:JPN15"/>
    <mergeCell ref="JPO15:JPS15"/>
    <mergeCell ref="JPT15:JPX15"/>
    <mergeCell ref="JQX15:JRB15"/>
    <mergeCell ref="JRC15:JRG15"/>
    <mergeCell ref="JRH15:JRL15"/>
    <mergeCell ref="JRM15:JRQ15"/>
    <mergeCell ref="JRR15:JRV15"/>
    <mergeCell ref="JPY15:JQC15"/>
    <mergeCell ref="JOA15:JOE15"/>
    <mergeCell ref="JOF15:JOJ15"/>
    <mergeCell ref="JOK15:JOO15"/>
    <mergeCell ref="JOP15:JOT15"/>
    <mergeCell ref="JMC15:JMG15"/>
    <mergeCell ref="JMH15:JML15"/>
    <mergeCell ref="JMM15:JMQ15"/>
    <mergeCell ref="JMR15:JMV15"/>
    <mergeCell ref="JMW15:JNA15"/>
    <mergeCell ref="JLD15:JLH15"/>
    <mergeCell ref="JLI15:JLM15"/>
    <mergeCell ref="JLN15:JLR15"/>
    <mergeCell ref="JLS15:JLW15"/>
    <mergeCell ref="JLX15:JMB15"/>
    <mergeCell ref="JOU15:JOY15"/>
    <mergeCell ref="JNB15:JNF15"/>
    <mergeCell ref="JNG15:JNK15"/>
    <mergeCell ref="JNL15:JNP15"/>
    <mergeCell ref="JNQ15:JNU15"/>
    <mergeCell ref="JNV15:JNZ15"/>
    <mergeCell ref="JQD15:JQH15"/>
    <mergeCell ref="JJP15:JJT15"/>
    <mergeCell ref="JJU15:JJY15"/>
    <mergeCell ref="JJZ15:JKD15"/>
    <mergeCell ref="JIG15:JIK15"/>
    <mergeCell ref="JIL15:JIP15"/>
    <mergeCell ref="JIQ15:JIU15"/>
    <mergeCell ref="JIV15:JIZ15"/>
    <mergeCell ref="JJA15:JJE15"/>
    <mergeCell ref="JKE15:JKI15"/>
    <mergeCell ref="JKJ15:JKN15"/>
    <mergeCell ref="JKO15:JKS15"/>
    <mergeCell ref="JKT15:JKX15"/>
    <mergeCell ref="JKY15:JLC15"/>
    <mergeCell ref="JJF15:JJJ15"/>
    <mergeCell ref="JHH15:JHL15"/>
    <mergeCell ref="JHM15:JHQ15"/>
    <mergeCell ref="JHR15:JHV15"/>
    <mergeCell ref="JHW15:JIA15"/>
    <mergeCell ref="JFJ15:JFN15"/>
    <mergeCell ref="JFO15:JFS15"/>
    <mergeCell ref="JFT15:JFX15"/>
    <mergeCell ref="JFY15:JGC15"/>
    <mergeCell ref="JGD15:JGH15"/>
    <mergeCell ref="JEK15:JEO15"/>
    <mergeCell ref="JEP15:JET15"/>
    <mergeCell ref="JEU15:JEY15"/>
    <mergeCell ref="JEZ15:JFD15"/>
    <mergeCell ref="JFE15:JFI15"/>
    <mergeCell ref="JIB15:JIF15"/>
    <mergeCell ref="JGI15:JGM15"/>
    <mergeCell ref="JGN15:JGR15"/>
    <mergeCell ref="JGS15:JGW15"/>
    <mergeCell ref="JGX15:JHB15"/>
    <mergeCell ref="JHC15:JHG15"/>
    <mergeCell ref="JJK15:JJO15"/>
    <mergeCell ref="JCW15:JDA15"/>
    <mergeCell ref="JDB15:JDF15"/>
    <mergeCell ref="JDG15:JDK15"/>
    <mergeCell ref="JBN15:JBR15"/>
    <mergeCell ref="JBS15:JBW15"/>
    <mergeCell ref="JBX15:JCB15"/>
    <mergeCell ref="JCC15:JCG15"/>
    <mergeCell ref="JCH15:JCL15"/>
    <mergeCell ref="JDL15:JDP15"/>
    <mergeCell ref="JDQ15:JDU15"/>
    <mergeCell ref="JDV15:JDZ15"/>
    <mergeCell ref="JEA15:JEE15"/>
    <mergeCell ref="JEF15:JEJ15"/>
    <mergeCell ref="JCM15:JCQ15"/>
    <mergeCell ref="JAO15:JAS15"/>
    <mergeCell ref="JAT15:JAX15"/>
    <mergeCell ref="JAY15:JBC15"/>
    <mergeCell ref="JBD15:JBH15"/>
    <mergeCell ref="IYQ15:IYU15"/>
    <mergeCell ref="IYV15:IYZ15"/>
    <mergeCell ref="IZA15:IZE15"/>
    <mergeCell ref="IZF15:IZJ15"/>
    <mergeCell ref="IZK15:IZO15"/>
    <mergeCell ref="IXR15:IXV15"/>
    <mergeCell ref="IXW15:IYA15"/>
    <mergeCell ref="IYB15:IYF15"/>
    <mergeCell ref="IYG15:IYK15"/>
    <mergeCell ref="IYL15:IYP15"/>
    <mergeCell ref="JBI15:JBM15"/>
    <mergeCell ref="IZP15:IZT15"/>
    <mergeCell ref="IZU15:IZY15"/>
    <mergeCell ref="IZZ15:JAD15"/>
    <mergeCell ref="JAE15:JAI15"/>
    <mergeCell ref="JAJ15:JAN15"/>
    <mergeCell ref="JCR15:JCV15"/>
    <mergeCell ref="IWD15:IWH15"/>
    <mergeCell ref="IWI15:IWM15"/>
    <mergeCell ref="IWN15:IWR15"/>
    <mergeCell ref="IUU15:IUY15"/>
    <mergeCell ref="IUZ15:IVD15"/>
    <mergeCell ref="IVE15:IVI15"/>
    <mergeCell ref="IVJ15:IVN15"/>
    <mergeCell ref="IVO15:IVS15"/>
    <mergeCell ref="IWS15:IWW15"/>
    <mergeCell ref="IWX15:IXB15"/>
    <mergeCell ref="IXC15:IXG15"/>
    <mergeCell ref="IXH15:IXL15"/>
    <mergeCell ref="IXM15:IXQ15"/>
    <mergeCell ref="IVT15:IVX15"/>
    <mergeCell ref="ITV15:ITZ15"/>
    <mergeCell ref="IUA15:IUE15"/>
    <mergeCell ref="IUF15:IUJ15"/>
    <mergeCell ref="IUK15:IUO15"/>
    <mergeCell ref="IRX15:ISB15"/>
    <mergeCell ref="ISC15:ISG15"/>
    <mergeCell ref="ISH15:ISL15"/>
    <mergeCell ref="ISM15:ISQ15"/>
    <mergeCell ref="ISR15:ISV15"/>
    <mergeCell ref="IQY15:IRC15"/>
    <mergeCell ref="IRD15:IRH15"/>
    <mergeCell ref="IRI15:IRM15"/>
    <mergeCell ref="IRN15:IRR15"/>
    <mergeCell ref="IRS15:IRW15"/>
    <mergeCell ref="IUP15:IUT15"/>
    <mergeCell ref="ISW15:ITA15"/>
    <mergeCell ref="ITB15:ITF15"/>
    <mergeCell ref="ITG15:ITK15"/>
    <mergeCell ref="ITL15:ITP15"/>
    <mergeCell ref="ITQ15:ITU15"/>
    <mergeCell ref="IVY15:IWC15"/>
    <mergeCell ref="IPK15:IPO15"/>
    <mergeCell ref="IPP15:IPT15"/>
    <mergeCell ref="IPU15:IPY15"/>
    <mergeCell ref="IOB15:IOF15"/>
    <mergeCell ref="IOG15:IOK15"/>
    <mergeCell ref="IOL15:IOP15"/>
    <mergeCell ref="IOQ15:IOU15"/>
    <mergeCell ref="IOV15:IOZ15"/>
    <mergeCell ref="IPZ15:IQD15"/>
    <mergeCell ref="IQE15:IQI15"/>
    <mergeCell ref="IQJ15:IQN15"/>
    <mergeCell ref="IQO15:IQS15"/>
    <mergeCell ref="IQT15:IQX15"/>
    <mergeCell ref="IPA15:IPE15"/>
    <mergeCell ref="INC15:ING15"/>
    <mergeCell ref="INH15:INL15"/>
    <mergeCell ref="INM15:INQ15"/>
    <mergeCell ref="INR15:INV15"/>
    <mergeCell ref="ILE15:ILI15"/>
    <mergeCell ref="ILJ15:ILN15"/>
    <mergeCell ref="ILO15:ILS15"/>
    <mergeCell ref="ILT15:ILX15"/>
    <mergeCell ref="ILY15:IMC15"/>
    <mergeCell ref="IKF15:IKJ15"/>
    <mergeCell ref="IKK15:IKO15"/>
    <mergeCell ref="IKP15:IKT15"/>
    <mergeCell ref="IKU15:IKY15"/>
    <mergeCell ref="IKZ15:ILD15"/>
    <mergeCell ref="INW15:IOA15"/>
    <mergeCell ref="IMD15:IMH15"/>
    <mergeCell ref="IMI15:IMM15"/>
    <mergeCell ref="IMN15:IMR15"/>
    <mergeCell ref="IMS15:IMW15"/>
    <mergeCell ref="IMX15:INB15"/>
    <mergeCell ref="IPF15:IPJ15"/>
    <mergeCell ref="IIR15:IIV15"/>
    <mergeCell ref="IIW15:IJA15"/>
    <mergeCell ref="IJB15:IJF15"/>
    <mergeCell ref="IHI15:IHM15"/>
    <mergeCell ref="IHN15:IHR15"/>
    <mergeCell ref="IHS15:IHW15"/>
    <mergeCell ref="IHX15:IIB15"/>
    <mergeCell ref="IIC15:IIG15"/>
    <mergeCell ref="IJG15:IJK15"/>
    <mergeCell ref="IJL15:IJP15"/>
    <mergeCell ref="IJQ15:IJU15"/>
    <mergeCell ref="IJV15:IJZ15"/>
    <mergeCell ref="IKA15:IKE15"/>
    <mergeCell ref="IIH15:IIL15"/>
    <mergeCell ref="IGJ15:IGN15"/>
    <mergeCell ref="IGO15:IGS15"/>
    <mergeCell ref="IGT15:IGX15"/>
    <mergeCell ref="IGY15:IHC15"/>
    <mergeCell ref="IEL15:IEP15"/>
    <mergeCell ref="IEQ15:IEU15"/>
    <mergeCell ref="IEV15:IEZ15"/>
    <mergeCell ref="IFA15:IFE15"/>
    <mergeCell ref="IFF15:IFJ15"/>
    <mergeCell ref="IDM15:IDQ15"/>
    <mergeCell ref="IDR15:IDV15"/>
    <mergeCell ref="IDW15:IEA15"/>
    <mergeCell ref="IEB15:IEF15"/>
    <mergeCell ref="IEG15:IEK15"/>
    <mergeCell ref="IHD15:IHH15"/>
    <mergeCell ref="IFK15:IFO15"/>
    <mergeCell ref="IFP15:IFT15"/>
    <mergeCell ref="IFU15:IFY15"/>
    <mergeCell ref="IFZ15:IGD15"/>
    <mergeCell ref="IGE15:IGI15"/>
    <mergeCell ref="IIM15:IIQ15"/>
    <mergeCell ref="IBY15:ICC15"/>
    <mergeCell ref="ICD15:ICH15"/>
    <mergeCell ref="ICI15:ICM15"/>
    <mergeCell ref="IAP15:IAT15"/>
    <mergeCell ref="IAU15:IAY15"/>
    <mergeCell ref="IAZ15:IBD15"/>
    <mergeCell ref="IBE15:IBI15"/>
    <mergeCell ref="IBJ15:IBN15"/>
    <mergeCell ref="ICN15:ICR15"/>
    <mergeCell ref="ICS15:ICW15"/>
    <mergeCell ref="ICX15:IDB15"/>
    <mergeCell ref="IDC15:IDG15"/>
    <mergeCell ref="IDH15:IDL15"/>
    <mergeCell ref="IBO15:IBS15"/>
    <mergeCell ref="HZQ15:HZU15"/>
    <mergeCell ref="HZV15:HZZ15"/>
    <mergeCell ref="IAA15:IAE15"/>
    <mergeCell ref="IAF15:IAJ15"/>
    <mergeCell ref="HXS15:HXW15"/>
    <mergeCell ref="HXX15:HYB15"/>
    <mergeCell ref="HYC15:HYG15"/>
    <mergeCell ref="HYH15:HYL15"/>
    <mergeCell ref="HYM15:HYQ15"/>
    <mergeCell ref="HWT15:HWX15"/>
    <mergeCell ref="HWY15:HXC15"/>
    <mergeCell ref="HXD15:HXH15"/>
    <mergeCell ref="HXI15:HXM15"/>
    <mergeCell ref="HXN15:HXR15"/>
    <mergeCell ref="IAK15:IAO15"/>
    <mergeCell ref="HYR15:HYV15"/>
    <mergeCell ref="HYW15:HZA15"/>
    <mergeCell ref="HZB15:HZF15"/>
    <mergeCell ref="HZG15:HZK15"/>
    <mergeCell ref="HZL15:HZP15"/>
    <mergeCell ref="IBT15:IBX15"/>
    <mergeCell ref="HVF15:HVJ15"/>
    <mergeCell ref="HVK15:HVO15"/>
    <mergeCell ref="HVP15:HVT15"/>
    <mergeCell ref="HTW15:HUA15"/>
    <mergeCell ref="HUB15:HUF15"/>
    <mergeCell ref="HUG15:HUK15"/>
    <mergeCell ref="HUL15:HUP15"/>
    <mergeCell ref="HUQ15:HUU15"/>
    <mergeCell ref="HVU15:HVY15"/>
    <mergeCell ref="HVZ15:HWD15"/>
    <mergeCell ref="HWE15:HWI15"/>
    <mergeCell ref="HWJ15:HWN15"/>
    <mergeCell ref="HWO15:HWS15"/>
    <mergeCell ref="HUV15:HUZ15"/>
    <mergeCell ref="HSX15:HTB15"/>
    <mergeCell ref="HTC15:HTG15"/>
    <mergeCell ref="HTH15:HTL15"/>
    <mergeCell ref="HTM15:HTQ15"/>
    <mergeCell ref="HQZ15:HRD15"/>
    <mergeCell ref="HRE15:HRI15"/>
    <mergeCell ref="HRJ15:HRN15"/>
    <mergeCell ref="HRO15:HRS15"/>
    <mergeCell ref="HRT15:HRX15"/>
    <mergeCell ref="HQA15:HQE15"/>
    <mergeCell ref="HQF15:HQJ15"/>
    <mergeCell ref="HQK15:HQO15"/>
    <mergeCell ref="HQP15:HQT15"/>
    <mergeCell ref="HQU15:HQY15"/>
    <mergeCell ref="HTR15:HTV15"/>
    <mergeCell ref="HRY15:HSC15"/>
    <mergeCell ref="HSD15:HSH15"/>
    <mergeCell ref="HSI15:HSM15"/>
    <mergeCell ref="HSN15:HSR15"/>
    <mergeCell ref="HSS15:HSW15"/>
    <mergeCell ref="HVA15:HVE15"/>
    <mergeCell ref="HOM15:HOQ15"/>
    <mergeCell ref="HOR15:HOV15"/>
    <mergeCell ref="HOW15:HPA15"/>
    <mergeCell ref="HND15:HNH15"/>
    <mergeCell ref="HNI15:HNM15"/>
    <mergeCell ref="HNN15:HNR15"/>
    <mergeCell ref="HNS15:HNW15"/>
    <mergeCell ref="HNX15:HOB15"/>
    <mergeCell ref="HPB15:HPF15"/>
    <mergeCell ref="HPG15:HPK15"/>
    <mergeCell ref="HPL15:HPP15"/>
    <mergeCell ref="HPQ15:HPU15"/>
    <mergeCell ref="HPV15:HPZ15"/>
    <mergeCell ref="HOC15:HOG15"/>
    <mergeCell ref="HME15:HMI15"/>
    <mergeCell ref="HMJ15:HMN15"/>
    <mergeCell ref="HMO15:HMS15"/>
    <mergeCell ref="HMT15:HMX15"/>
    <mergeCell ref="HKG15:HKK15"/>
    <mergeCell ref="HKL15:HKP15"/>
    <mergeCell ref="HKQ15:HKU15"/>
    <mergeCell ref="HKV15:HKZ15"/>
    <mergeCell ref="HLA15:HLE15"/>
    <mergeCell ref="HJH15:HJL15"/>
    <mergeCell ref="HJM15:HJQ15"/>
    <mergeCell ref="HJR15:HJV15"/>
    <mergeCell ref="HJW15:HKA15"/>
    <mergeCell ref="HKB15:HKF15"/>
    <mergeCell ref="HMY15:HNC15"/>
    <mergeCell ref="HLF15:HLJ15"/>
    <mergeCell ref="HLK15:HLO15"/>
    <mergeCell ref="HLP15:HLT15"/>
    <mergeCell ref="HLU15:HLY15"/>
    <mergeCell ref="HLZ15:HMD15"/>
    <mergeCell ref="HOH15:HOL15"/>
    <mergeCell ref="HHT15:HHX15"/>
    <mergeCell ref="HHY15:HIC15"/>
    <mergeCell ref="HID15:HIH15"/>
    <mergeCell ref="HGK15:HGO15"/>
    <mergeCell ref="HGP15:HGT15"/>
    <mergeCell ref="HGU15:HGY15"/>
    <mergeCell ref="HGZ15:HHD15"/>
    <mergeCell ref="HHE15:HHI15"/>
    <mergeCell ref="HII15:HIM15"/>
    <mergeCell ref="HIN15:HIR15"/>
    <mergeCell ref="HIS15:HIW15"/>
    <mergeCell ref="HIX15:HJB15"/>
    <mergeCell ref="HJC15:HJG15"/>
    <mergeCell ref="HHJ15:HHN15"/>
    <mergeCell ref="HFL15:HFP15"/>
    <mergeCell ref="HFQ15:HFU15"/>
    <mergeCell ref="HFV15:HFZ15"/>
    <mergeCell ref="HGA15:HGE15"/>
    <mergeCell ref="HDN15:HDR15"/>
    <mergeCell ref="HDS15:HDW15"/>
    <mergeCell ref="HDX15:HEB15"/>
    <mergeCell ref="HEC15:HEG15"/>
    <mergeCell ref="HEH15:HEL15"/>
    <mergeCell ref="HCO15:HCS15"/>
    <mergeCell ref="HCT15:HCX15"/>
    <mergeCell ref="HCY15:HDC15"/>
    <mergeCell ref="HDD15:HDH15"/>
    <mergeCell ref="HDI15:HDM15"/>
    <mergeCell ref="HGF15:HGJ15"/>
    <mergeCell ref="HEM15:HEQ15"/>
    <mergeCell ref="HER15:HEV15"/>
    <mergeCell ref="HEW15:HFA15"/>
    <mergeCell ref="HFB15:HFF15"/>
    <mergeCell ref="HFG15:HFK15"/>
    <mergeCell ref="HHO15:HHS15"/>
    <mergeCell ref="HBA15:HBE15"/>
    <mergeCell ref="HBF15:HBJ15"/>
    <mergeCell ref="HBK15:HBO15"/>
    <mergeCell ref="GZR15:GZV15"/>
    <mergeCell ref="GZW15:HAA15"/>
    <mergeCell ref="HAB15:HAF15"/>
    <mergeCell ref="HAG15:HAK15"/>
    <mergeCell ref="HAL15:HAP15"/>
    <mergeCell ref="HBP15:HBT15"/>
    <mergeCell ref="HBU15:HBY15"/>
    <mergeCell ref="HBZ15:HCD15"/>
    <mergeCell ref="HCE15:HCI15"/>
    <mergeCell ref="HCJ15:HCN15"/>
    <mergeCell ref="HAQ15:HAU15"/>
    <mergeCell ref="GYS15:GYW15"/>
    <mergeCell ref="GYX15:GZB15"/>
    <mergeCell ref="GZC15:GZG15"/>
    <mergeCell ref="GZH15:GZL15"/>
    <mergeCell ref="GWU15:GWY15"/>
    <mergeCell ref="GWZ15:GXD15"/>
    <mergeCell ref="GXE15:GXI15"/>
    <mergeCell ref="GXJ15:GXN15"/>
    <mergeCell ref="GXO15:GXS15"/>
    <mergeCell ref="GVV15:GVZ15"/>
    <mergeCell ref="GWA15:GWE15"/>
    <mergeCell ref="GWF15:GWJ15"/>
    <mergeCell ref="GWK15:GWO15"/>
    <mergeCell ref="GWP15:GWT15"/>
    <mergeCell ref="GZM15:GZQ15"/>
    <mergeCell ref="GXT15:GXX15"/>
    <mergeCell ref="GXY15:GYC15"/>
    <mergeCell ref="GYD15:GYH15"/>
    <mergeCell ref="GYI15:GYM15"/>
    <mergeCell ref="GYN15:GYR15"/>
    <mergeCell ref="HAV15:HAZ15"/>
    <mergeCell ref="GUH15:GUL15"/>
    <mergeCell ref="GUM15:GUQ15"/>
    <mergeCell ref="GUR15:GUV15"/>
    <mergeCell ref="GSY15:GTC15"/>
    <mergeCell ref="GTD15:GTH15"/>
    <mergeCell ref="GTI15:GTM15"/>
    <mergeCell ref="GTN15:GTR15"/>
    <mergeCell ref="GTS15:GTW15"/>
    <mergeCell ref="GUW15:GVA15"/>
    <mergeCell ref="GVB15:GVF15"/>
    <mergeCell ref="GVG15:GVK15"/>
    <mergeCell ref="GVL15:GVP15"/>
    <mergeCell ref="GVQ15:GVU15"/>
    <mergeCell ref="GTX15:GUB15"/>
    <mergeCell ref="GRZ15:GSD15"/>
    <mergeCell ref="GSE15:GSI15"/>
    <mergeCell ref="GSJ15:GSN15"/>
    <mergeCell ref="GSO15:GSS15"/>
    <mergeCell ref="GQB15:GQF15"/>
    <mergeCell ref="GQG15:GQK15"/>
    <mergeCell ref="GQL15:GQP15"/>
    <mergeCell ref="GQQ15:GQU15"/>
    <mergeCell ref="GQV15:GQZ15"/>
    <mergeCell ref="GPC15:GPG15"/>
    <mergeCell ref="GPH15:GPL15"/>
    <mergeCell ref="GPM15:GPQ15"/>
    <mergeCell ref="GPR15:GPV15"/>
    <mergeCell ref="GPW15:GQA15"/>
    <mergeCell ref="GST15:GSX15"/>
    <mergeCell ref="GRA15:GRE15"/>
    <mergeCell ref="GRF15:GRJ15"/>
    <mergeCell ref="GRK15:GRO15"/>
    <mergeCell ref="GRP15:GRT15"/>
    <mergeCell ref="GRU15:GRY15"/>
    <mergeCell ref="GUC15:GUG15"/>
    <mergeCell ref="GNO15:GNS15"/>
    <mergeCell ref="GNT15:GNX15"/>
    <mergeCell ref="GNY15:GOC15"/>
    <mergeCell ref="GMF15:GMJ15"/>
    <mergeCell ref="GMK15:GMO15"/>
    <mergeCell ref="GMP15:GMT15"/>
    <mergeCell ref="GMU15:GMY15"/>
    <mergeCell ref="GMZ15:GND15"/>
    <mergeCell ref="GOD15:GOH15"/>
    <mergeCell ref="GOI15:GOM15"/>
    <mergeCell ref="GON15:GOR15"/>
    <mergeCell ref="GOS15:GOW15"/>
    <mergeCell ref="GOX15:GPB15"/>
    <mergeCell ref="GNE15:GNI15"/>
    <mergeCell ref="GLG15:GLK15"/>
    <mergeCell ref="GLL15:GLP15"/>
    <mergeCell ref="GLQ15:GLU15"/>
    <mergeCell ref="GLV15:GLZ15"/>
    <mergeCell ref="GJI15:GJM15"/>
    <mergeCell ref="GJN15:GJR15"/>
    <mergeCell ref="GJS15:GJW15"/>
    <mergeCell ref="GJX15:GKB15"/>
    <mergeCell ref="GKC15:GKG15"/>
    <mergeCell ref="GIJ15:GIN15"/>
    <mergeCell ref="GIO15:GIS15"/>
    <mergeCell ref="GIT15:GIX15"/>
    <mergeCell ref="GIY15:GJC15"/>
    <mergeCell ref="GJD15:GJH15"/>
    <mergeCell ref="GMA15:GME15"/>
    <mergeCell ref="GKH15:GKL15"/>
    <mergeCell ref="GKM15:GKQ15"/>
    <mergeCell ref="GKR15:GKV15"/>
    <mergeCell ref="GKW15:GLA15"/>
    <mergeCell ref="GLB15:GLF15"/>
    <mergeCell ref="GNJ15:GNN15"/>
    <mergeCell ref="GGV15:GGZ15"/>
    <mergeCell ref="GHA15:GHE15"/>
    <mergeCell ref="GHF15:GHJ15"/>
    <mergeCell ref="GFM15:GFQ15"/>
    <mergeCell ref="GFR15:GFV15"/>
    <mergeCell ref="GFW15:GGA15"/>
    <mergeCell ref="GGB15:GGF15"/>
    <mergeCell ref="GGG15:GGK15"/>
    <mergeCell ref="GHK15:GHO15"/>
    <mergeCell ref="GHP15:GHT15"/>
    <mergeCell ref="GHU15:GHY15"/>
    <mergeCell ref="GHZ15:GID15"/>
    <mergeCell ref="GIE15:GII15"/>
    <mergeCell ref="GGL15:GGP15"/>
    <mergeCell ref="GEN15:GER15"/>
    <mergeCell ref="GES15:GEW15"/>
    <mergeCell ref="GEX15:GFB15"/>
    <mergeCell ref="GFC15:GFG15"/>
    <mergeCell ref="GCP15:GCT15"/>
    <mergeCell ref="GCU15:GCY15"/>
    <mergeCell ref="GCZ15:GDD15"/>
    <mergeCell ref="GDE15:GDI15"/>
    <mergeCell ref="GDJ15:GDN15"/>
    <mergeCell ref="GBQ15:GBU15"/>
    <mergeCell ref="GBV15:GBZ15"/>
    <mergeCell ref="GCA15:GCE15"/>
    <mergeCell ref="GCF15:GCJ15"/>
    <mergeCell ref="GCK15:GCO15"/>
    <mergeCell ref="GFH15:GFL15"/>
    <mergeCell ref="GDO15:GDS15"/>
    <mergeCell ref="GDT15:GDX15"/>
    <mergeCell ref="GDY15:GEC15"/>
    <mergeCell ref="GED15:GEH15"/>
    <mergeCell ref="GEI15:GEM15"/>
    <mergeCell ref="GGQ15:GGU15"/>
    <mergeCell ref="GAC15:GAG15"/>
    <mergeCell ref="GAH15:GAL15"/>
    <mergeCell ref="GAM15:GAQ15"/>
    <mergeCell ref="FYT15:FYX15"/>
    <mergeCell ref="FYY15:FZC15"/>
    <mergeCell ref="FZD15:FZH15"/>
    <mergeCell ref="FZI15:FZM15"/>
    <mergeCell ref="FZN15:FZR15"/>
    <mergeCell ref="GAR15:GAV15"/>
    <mergeCell ref="GAW15:GBA15"/>
    <mergeCell ref="GBB15:GBF15"/>
    <mergeCell ref="GBG15:GBK15"/>
    <mergeCell ref="GBL15:GBP15"/>
    <mergeCell ref="FZS15:FZW15"/>
    <mergeCell ref="FXU15:FXY15"/>
    <mergeCell ref="FXZ15:FYD15"/>
    <mergeCell ref="FYE15:FYI15"/>
    <mergeCell ref="FYJ15:FYN15"/>
    <mergeCell ref="FVW15:FWA15"/>
    <mergeCell ref="FWB15:FWF15"/>
    <mergeCell ref="FWG15:FWK15"/>
    <mergeCell ref="FWL15:FWP15"/>
    <mergeCell ref="FWQ15:FWU15"/>
    <mergeCell ref="FUX15:FVB15"/>
    <mergeCell ref="FVC15:FVG15"/>
    <mergeCell ref="FVH15:FVL15"/>
    <mergeCell ref="FVM15:FVQ15"/>
    <mergeCell ref="FVR15:FVV15"/>
    <mergeCell ref="FYO15:FYS15"/>
    <mergeCell ref="FWV15:FWZ15"/>
    <mergeCell ref="FXA15:FXE15"/>
    <mergeCell ref="FXF15:FXJ15"/>
    <mergeCell ref="FXK15:FXO15"/>
    <mergeCell ref="FXP15:FXT15"/>
    <mergeCell ref="FZX15:GAB15"/>
    <mergeCell ref="FTJ15:FTN15"/>
    <mergeCell ref="FTO15:FTS15"/>
    <mergeCell ref="FTT15:FTX15"/>
    <mergeCell ref="FSA15:FSE15"/>
    <mergeCell ref="FSF15:FSJ15"/>
    <mergeCell ref="FSK15:FSO15"/>
    <mergeCell ref="FSP15:FST15"/>
    <mergeCell ref="FSU15:FSY15"/>
    <mergeCell ref="FTY15:FUC15"/>
    <mergeCell ref="FUD15:FUH15"/>
    <mergeCell ref="FUI15:FUM15"/>
    <mergeCell ref="FUN15:FUR15"/>
    <mergeCell ref="FUS15:FUW15"/>
    <mergeCell ref="FSZ15:FTD15"/>
    <mergeCell ref="FRB15:FRF15"/>
    <mergeCell ref="FRG15:FRK15"/>
    <mergeCell ref="FRL15:FRP15"/>
    <mergeCell ref="FRQ15:FRU15"/>
    <mergeCell ref="FPD15:FPH15"/>
    <mergeCell ref="FPI15:FPM15"/>
    <mergeCell ref="FPN15:FPR15"/>
    <mergeCell ref="FPS15:FPW15"/>
    <mergeCell ref="FPX15:FQB15"/>
    <mergeCell ref="FOE15:FOI15"/>
    <mergeCell ref="FOJ15:FON15"/>
    <mergeCell ref="FOO15:FOS15"/>
    <mergeCell ref="FOT15:FOX15"/>
    <mergeCell ref="FOY15:FPC15"/>
    <mergeCell ref="FRV15:FRZ15"/>
    <mergeCell ref="FQC15:FQG15"/>
    <mergeCell ref="FQH15:FQL15"/>
    <mergeCell ref="FQM15:FQQ15"/>
    <mergeCell ref="FQR15:FQV15"/>
    <mergeCell ref="FQW15:FRA15"/>
    <mergeCell ref="FTE15:FTI15"/>
    <mergeCell ref="FMQ15:FMU15"/>
    <mergeCell ref="FMV15:FMZ15"/>
    <mergeCell ref="FNA15:FNE15"/>
    <mergeCell ref="FLH15:FLL15"/>
    <mergeCell ref="FLM15:FLQ15"/>
    <mergeCell ref="FLR15:FLV15"/>
    <mergeCell ref="FLW15:FMA15"/>
    <mergeCell ref="FMB15:FMF15"/>
    <mergeCell ref="FNF15:FNJ15"/>
    <mergeCell ref="FNK15:FNO15"/>
    <mergeCell ref="FNP15:FNT15"/>
    <mergeCell ref="FNU15:FNY15"/>
    <mergeCell ref="FNZ15:FOD15"/>
    <mergeCell ref="FMG15:FMK15"/>
    <mergeCell ref="FKI15:FKM15"/>
    <mergeCell ref="FKN15:FKR15"/>
    <mergeCell ref="FKS15:FKW15"/>
    <mergeCell ref="FKX15:FLB15"/>
    <mergeCell ref="FIK15:FIO15"/>
    <mergeCell ref="FIP15:FIT15"/>
    <mergeCell ref="FIU15:FIY15"/>
    <mergeCell ref="FIZ15:FJD15"/>
    <mergeCell ref="FJE15:FJI15"/>
    <mergeCell ref="FHL15:FHP15"/>
    <mergeCell ref="FHQ15:FHU15"/>
    <mergeCell ref="FHV15:FHZ15"/>
    <mergeCell ref="FIA15:FIE15"/>
    <mergeCell ref="FIF15:FIJ15"/>
    <mergeCell ref="FLC15:FLG15"/>
    <mergeCell ref="FJJ15:FJN15"/>
    <mergeCell ref="FJO15:FJS15"/>
    <mergeCell ref="FJT15:FJX15"/>
    <mergeCell ref="FJY15:FKC15"/>
    <mergeCell ref="FKD15:FKH15"/>
    <mergeCell ref="FML15:FMP15"/>
    <mergeCell ref="FFX15:FGB15"/>
    <mergeCell ref="FGC15:FGG15"/>
    <mergeCell ref="FGH15:FGL15"/>
    <mergeCell ref="FEO15:FES15"/>
    <mergeCell ref="FET15:FEX15"/>
    <mergeCell ref="FEY15:FFC15"/>
    <mergeCell ref="FFD15:FFH15"/>
    <mergeCell ref="FFI15:FFM15"/>
    <mergeCell ref="FGM15:FGQ15"/>
    <mergeCell ref="FGR15:FGV15"/>
    <mergeCell ref="FGW15:FHA15"/>
    <mergeCell ref="FHB15:FHF15"/>
    <mergeCell ref="FHG15:FHK15"/>
    <mergeCell ref="FFN15:FFR15"/>
    <mergeCell ref="FDP15:FDT15"/>
    <mergeCell ref="FDU15:FDY15"/>
    <mergeCell ref="FDZ15:FED15"/>
    <mergeCell ref="FEE15:FEI15"/>
    <mergeCell ref="FBR15:FBV15"/>
    <mergeCell ref="FBW15:FCA15"/>
    <mergeCell ref="FCB15:FCF15"/>
    <mergeCell ref="FCG15:FCK15"/>
    <mergeCell ref="FCL15:FCP15"/>
    <mergeCell ref="FAS15:FAW15"/>
    <mergeCell ref="FAX15:FBB15"/>
    <mergeCell ref="FBC15:FBG15"/>
    <mergeCell ref="FBH15:FBL15"/>
    <mergeCell ref="FBM15:FBQ15"/>
    <mergeCell ref="FEJ15:FEN15"/>
    <mergeCell ref="FCQ15:FCU15"/>
    <mergeCell ref="FCV15:FCZ15"/>
    <mergeCell ref="FDA15:FDE15"/>
    <mergeCell ref="FDF15:FDJ15"/>
    <mergeCell ref="FDK15:FDO15"/>
    <mergeCell ref="FFS15:FFW15"/>
    <mergeCell ref="EZE15:EZI15"/>
    <mergeCell ref="EZJ15:EZN15"/>
    <mergeCell ref="EZO15:EZS15"/>
    <mergeCell ref="EXV15:EXZ15"/>
    <mergeCell ref="EYA15:EYE15"/>
    <mergeCell ref="EYF15:EYJ15"/>
    <mergeCell ref="EYK15:EYO15"/>
    <mergeCell ref="EYP15:EYT15"/>
    <mergeCell ref="EZT15:EZX15"/>
    <mergeCell ref="EZY15:FAC15"/>
    <mergeCell ref="FAD15:FAH15"/>
    <mergeCell ref="FAI15:FAM15"/>
    <mergeCell ref="FAN15:FAR15"/>
    <mergeCell ref="EYU15:EYY15"/>
    <mergeCell ref="EWW15:EXA15"/>
    <mergeCell ref="EXB15:EXF15"/>
    <mergeCell ref="EXG15:EXK15"/>
    <mergeCell ref="EXL15:EXP15"/>
    <mergeCell ref="EUY15:EVC15"/>
    <mergeCell ref="EVD15:EVH15"/>
    <mergeCell ref="EVI15:EVM15"/>
    <mergeCell ref="EVN15:EVR15"/>
    <mergeCell ref="EVS15:EVW15"/>
    <mergeCell ref="ETZ15:EUD15"/>
    <mergeCell ref="EUE15:EUI15"/>
    <mergeCell ref="EUJ15:EUN15"/>
    <mergeCell ref="EUO15:EUS15"/>
    <mergeCell ref="EUT15:EUX15"/>
    <mergeCell ref="EXQ15:EXU15"/>
    <mergeCell ref="EVX15:EWB15"/>
    <mergeCell ref="EWC15:EWG15"/>
    <mergeCell ref="EWH15:EWL15"/>
    <mergeCell ref="EWM15:EWQ15"/>
    <mergeCell ref="EWR15:EWV15"/>
    <mergeCell ref="EYZ15:EZD15"/>
    <mergeCell ref="ESL15:ESP15"/>
    <mergeCell ref="ESQ15:ESU15"/>
    <mergeCell ref="ESV15:ESZ15"/>
    <mergeCell ref="ERC15:ERG15"/>
    <mergeCell ref="ERH15:ERL15"/>
    <mergeCell ref="ERM15:ERQ15"/>
    <mergeCell ref="ERR15:ERV15"/>
    <mergeCell ref="ERW15:ESA15"/>
    <mergeCell ref="ETA15:ETE15"/>
    <mergeCell ref="ETF15:ETJ15"/>
    <mergeCell ref="ETK15:ETO15"/>
    <mergeCell ref="ETP15:ETT15"/>
    <mergeCell ref="ETU15:ETY15"/>
    <mergeCell ref="ESB15:ESF15"/>
    <mergeCell ref="EQD15:EQH15"/>
    <mergeCell ref="EQI15:EQM15"/>
    <mergeCell ref="EQN15:EQR15"/>
    <mergeCell ref="EQS15:EQW15"/>
    <mergeCell ref="EOF15:EOJ15"/>
    <mergeCell ref="EOK15:EOO15"/>
    <mergeCell ref="EOP15:EOT15"/>
    <mergeCell ref="EOU15:EOY15"/>
    <mergeCell ref="EOZ15:EPD15"/>
    <mergeCell ref="ENG15:ENK15"/>
    <mergeCell ref="ENL15:ENP15"/>
    <mergeCell ref="ENQ15:ENU15"/>
    <mergeCell ref="ENV15:ENZ15"/>
    <mergeCell ref="EOA15:EOE15"/>
    <mergeCell ref="EQX15:ERB15"/>
    <mergeCell ref="EPE15:EPI15"/>
    <mergeCell ref="EPJ15:EPN15"/>
    <mergeCell ref="EPO15:EPS15"/>
    <mergeCell ref="EPT15:EPX15"/>
    <mergeCell ref="EPY15:EQC15"/>
    <mergeCell ref="ESG15:ESK15"/>
    <mergeCell ref="ELS15:ELW15"/>
    <mergeCell ref="ELX15:EMB15"/>
    <mergeCell ref="EMC15:EMG15"/>
    <mergeCell ref="EKJ15:EKN15"/>
    <mergeCell ref="EKO15:EKS15"/>
    <mergeCell ref="EKT15:EKX15"/>
    <mergeCell ref="EKY15:ELC15"/>
    <mergeCell ref="ELD15:ELH15"/>
    <mergeCell ref="EMH15:EML15"/>
    <mergeCell ref="EMM15:EMQ15"/>
    <mergeCell ref="EMR15:EMV15"/>
    <mergeCell ref="EMW15:ENA15"/>
    <mergeCell ref="ENB15:ENF15"/>
    <mergeCell ref="ELI15:ELM15"/>
    <mergeCell ref="EJK15:EJO15"/>
    <mergeCell ref="EJP15:EJT15"/>
    <mergeCell ref="EJU15:EJY15"/>
    <mergeCell ref="EJZ15:EKD15"/>
    <mergeCell ref="EHM15:EHQ15"/>
    <mergeCell ref="EHR15:EHV15"/>
    <mergeCell ref="EHW15:EIA15"/>
    <mergeCell ref="EIB15:EIF15"/>
    <mergeCell ref="EIG15:EIK15"/>
    <mergeCell ref="EGN15:EGR15"/>
    <mergeCell ref="EGS15:EGW15"/>
    <mergeCell ref="EGX15:EHB15"/>
    <mergeCell ref="EHC15:EHG15"/>
    <mergeCell ref="EHH15:EHL15"/>
    <mergeCell ref="EKE15:EKI15"/>
    <mergeCell ref="EIL15:EIP15"/>
    <mergeCell ref="EIQ15:EIU15"/>
    <mergeCell ref="EIV15:EIZ15"/>
    <mergeCell ref="EJA15:EJE15"/>
    <mergeCell ref="EJF15:EJJ15"/>
    <mergeCell ref="ELN15:ELR15"/>
    <mergeCell ref="EEZ15:EFD15"/>
    <mergeCell ref="EFE15:EFI15"/>
    <mergeCell ref="EFJ15:EFN15"/>
    <mergeCell ref="EDQ15:EDU15"/>
    <mergeCell ref="EDV15:EDZ15"/>
    <mergeCell ref="EEA15:EEE15"/>
    <mergeCell ref="EEF15:EEJ15"/>
    <mergeCell ref="EEK15:EEO15"/>
    <mergeCell ref="EFO15:EFS15"/>
    <mergeCell ref="EFT15:EFX15"/>
    <mergeCell ref="EFY15:EGC15"/>
    <mergeCell ref="EGD15:EGH15"/>
    <mergeCell ref="EGI15:EGM15"/>
    <mergeCell ref="EEP15:EET15"/>
    <mergeCell ref="ECR15:ECV15"/>
    <mergeCell ref="ECW15:EDA15"/>
    <mergeCell ref="EDB15:EDF15"/>
    <mergeCell ref="EDG15:EDK15"/>
    <mergeCell ref="EAT15:EAX15"/>
    <mergeCell ref="EAY15:EBC15"/>
    <mergeCell ref="EBD15:EBH15"/>
    <mergeCell ref="EBI15:EBM15"/>
    <mergeCell ref="EBN15:EBR15"/>
    <mergeCell ref="DZU15:DZY15"/>
    <mergeCell ref="DZZ15:EAD15"/>
    <mergeCell ref="EAE15:EAI15"/>
    <mergeCell ref="EAJ15:EAN15"/>
    <mergeCell ref="EAO15:EAS15"/>
    <mergeCell ref="EDL15:EDP15"/>
    <mergeCell ref="EBS15:EBW15"/>
    <mergeCell ref="EBX15:ECB15"/>
    <mergeCell ref="ECC15:ECG15"/>
    <mergeCell ref="ECH15:ECL15"/>
    <mergeCell ref="ECM15:ECQ15"/>
    <mergeCell ref="EEU15:EEY15"/>
    <mergeCell ref="DYG15:DYK15"/>
    <mergeCell ref="DYL15:DYP15"/>
    <mergeCell ref="DYQ15:DYU15"/>
    <mergeCell ref="DWX15:DXB15"/>
    <mergeCell ref="DXC15:DXG15"/>
    <mergeCell ref="DXH15:DXL15"/>
    <mergeCell ref="DXM15:DXQ15"/>
    <mergeCell ref="DXR15:DXV15"/>
    <mergeCell ref="DYV15:DYZ15"/>
    <mergeCell ref="DZA15:DZE15"/>
    <mergeCell ref="DZF15:DZJ15"/>
    <mergeCell ref="DZK15:DZO15"/>
    <mergeCell ref="DZP15:DZT15"/>
    <mergeCell ref="DXW15:DYA15"/>
    <mergeCell ref="DVY15:DWC15"/>
    <mergeCell ref="DWD15:DWH15"/>
    <mergeCell ref="DWI15:DWM15"/>
    <mergeCell ref="DWN15:DWR15"/>
    <mergeCell ref="DUA15:DUE15"/>
    <mergeCell ref="DUF15:DUJ15"/>
    <mergeCell ref="DUK15:DUO15"/>
    <mergeCell ref="DUP15:DUT15"/>
    <mergeCell ref="DUU15:DUY15"/>
    <mergeCell ref="DTB15:DTF15"/>
    <mergeCell ref="DTG15:DTK15"/>
    <mergeCell ref="DTL15:DTP15"/>
    <mergeCell ref="DTQ15:DTU15"/>
    <mergeCell ref="DTV15:DTZ15"/>
    <mergeCell ref="DWS15:DWW15"/>
    <mergeCell ref="DUZ15:DVD15"/>
    <mergeCell ref="DVE15:DVI15"/>
    <mergeCell ref="DVJ15:DVN15"/>
    <mergeCell ref="DVO15:DVS15"/>
    <mergeCell ref="DVT15:DVX15"/>
    <mergeCell ref="DYB15:DYF15"/>
    <mergeCell ref="DRN15:DRR15"/>
    <mergeCell ref="DRS15:DRW15"/>
    <mergeCell ref="DRX15:DSB15"/>
    <mergeCell ref="DQE15:DQI15"/>
    <mergeCell ref="DQJ15:DQN15"/>
    <mergeCell ref="DQO15:DQS15"/>
    <mergeCell ref="DQT15:DQX15"/>
    <mergeCell ref="DQY15:DRC15"/>
    <mergeCell ref="DSC15:DSG15"/>
    <mergeCell ref="DSH15:DSL15"/>
    <mergeCell ref="DSM15:DSQ15"/>
    <mergeCell ref="DSR15:DSV15"/>
    <mergeCell ref="DSW15:DTA15"/>
    <mergeCell ref="DRD15:DRH15"/>
    <mergeCell ref="DPF15:DPJ15"/>
    <mergeCell ref="DPK15:DPO15"/>
    <mergeCell ref="DPP15:DPT15"/>
    <mergeCell ref="DPU15:DPY15"/>
    <mergeCell ref="DNH15:DNL15"/>
    <mergeCell ref="DNM15:DNQ15"/>
    <mergeCell ref="DNR15:DNV15"/>
    <mergeCell ref="DNW15:DOA15"/>
    <mergeCell ref="DOB15:DOF15"/>
    <mergeCell ref="DMI15:DMM15"/>
    <mergeCell ref="DMN15:DMR15"/>
    <mergeCell ref="DMS15:DMW15"/>
    <mergeCell ref="DMX15:DNB15"/>
    <mergeCell ref="DNC15:DNG15"/>
    <mergeCell ref="DPZ15:DQD15"/>
    <mergeCell ref="DOG15:DOK15"/>
    <mergeCell ref="DOL15:DOP15"/>
    <mergeCell ref="DOQ15:DOU15"/>
    <mergeCell ref="DOV15:DOZ15"/>
    <mergeCell ref="DPA15:DPE15"/>
    <mergeCell ref="DRI15:DRM15"/>
    <mergeCell ref="DKU15:DKY15"/>
    <mergeCell ref="DKZ15:DLD15"/>
    <mergeCell ref="DLE15:DLI15"/>
    <mergeCell ref="DJL15:DJP15"/>
    <mergeCell ref="DJQ15:DJU15"/>
    <mergeCell ref="DJV15:DJZ15"/>
    <mergeCell ref="DKA15:DKE15"/>
    <mergeCell ref="DKF15:DKJ15"/>
    <mergeCell ref="DLJ15:DLN15"/>
    <mergeCell ref="DLO15:DLS15"/>
    <mergeCell ref="DLT15:DLX15"/>
    <mergeCell ref="DLY15:DMC15"/>
    <mergeCell ref="DMD15:DMH15"/>
    <mergeCell ref="DKK15:DKO15"/>
    <mergeCell ref="DIM15:DIQ15"/>
    <mergeCell ref="DIR15:DIV15"/>
    <mergeCell ref="DIW15:DJA15"/>
    <mergeCell ref="DJB15:DJF15"/>
    <mergeCell ref="DGO15:DGS15"/>
    <mergeCell ref="DGT15:DGX15"/>
    <mergeCell ref="DGY15:DHC15"/>
    <mergeCell ref="DHD15:DHH15"/>
    <mergeCell ref="DHI15:DHM15"/>
    <mergeCell ref="DFP15:DFT15"/>
    <mergeCell ref="DFU15:DFY15"/>
    <mergeCell ref="DFZ15:DGD15"/>
    <mergeCell ref="DGE15:DGI15"/>
    <mergeCell ref="DGJ15:DGN15"/>
    <mergeCell ref="DJG15:DJK15"/>
    <mergeCell ref="DHN15:DHR15"/>
    <mergeCell ref="DHS15:DHW15"/>
    <mergeCell ref="DHX15:DIB15"/>
    <mergeCell ref="DIC15:DIG15"/>
    <mergeCell ref="DIH15:DIL15"/>
    <mergeCell ref="DKP15:DKT15"/>
    <mergeCell ref="DEB15:DEF15"/>
    <mergeCell ref="DEG15:DEK15"/>
    <mergeCell ref="DEL15:DEP15"/>
    <mergeCell ref="DCS15:DCW15"/>
    <mergeCell ref="DCX15:DDB15"/>
    <mergeCell ref="DDC15:DDG15"/>
    <mergeCell ref="DDH15:DDL15"/>
    <mergeCell ref="DDM15:DDQ15"/>
    <mergeCell ref="DEQ15:DEU15"/>
    <mergeCell ref="DEV15:DEZ15"/>
    <mergeCell ref="DFA15:DFE15"/>
    <mergeCell ref="DFF15:DFJ15"/>
    <mergeCell ref="DFK15:DFO15"/>
    <mergeCell ref="DDR15:DDV15"/>
    <mergeCell ref="DBT15:DBX15"/>
    <mergeCell ref="DBY15:DCC15"/>
    <mergeCell ref="DCD15:DCH15"/>
    <mergeCell ref="DCI15:DCM15"/>
    <mergeCell ref="CZV15:CZZ15"/>
    <mergeCell ref="DAA15:DAE15"/>
    <mergeCell ref="DAF15:DAJ15"/>
    <mergeCell ref="DAK15:DAO15"/>
    <mergeCell ref="DAP15:DAT15"/>
    <mergeCell ref="CYW15:CZA15"/>
    <mergeCell ref="CZB15:CZF15"/>
    <mergeCell ref="CZG15:CZK15"/>
    <mergeCell ref="CZL15:CZP15"/>
    <mergeCell ref="CZQ15:CZU15"/>
    <mergeCell ref="DCN15:DCR15"/>
    <mergeCell ref="DAU15:DAY15"/>
    <mergeCell ref="DAZ15:DBD15"/>
    <mergeCell ref="DBE15:DBI15"/>
    <mergeCell ref="DBJ15:DBN15"/>
    <mergeCell ref="DBO15:DBS15"/>
    <mergeCell ref="DDW15:DEA15"/>
    <mergeCell ref="CXI15:CXM15"/>
    <mergeCell ref="CXN15:CXR15"/>
    <mergeCell ref="CXS15:CXW15"/>
    <mergeCell ref="CVZ15:CWD15"/>
    <mergeCell ref="CWE15:CWI15"/>
    <mergeCell ref="CWJ15:CWN15"/>
    <mergeCell ref="CWO15:CWS15"/>
    <mergeCell ref="CWT15:CWX15"/>
    <mergeCell ref="CXX15:CYB15"/>
    <mergeCell ref="CYC15:CYG15"/>
    <mergeCell ref="CYH15:CYL15"/>
    <mergeCell ref="CYM15:CYQ15"/>
    <mergeCell ref="CYR15:CYV15"/>
    <mergeCell ref="CWY15:CXC15"/>
    <mergeCell ref="CVA15:CVE15"/>
    <mergeCell ref="CVF15:CVJ15"/>
    <mergeCell ref="CVK15:CVO15"/>
    <mergeCell ref="CVP15:CVT15"/>
    <mergeCell ref="CTC15:CTG15"/>
    <mergeCell ref="CTH15:CTL15"/>
    <mergeCell ref="CTM15:CTQ15"/>
    <mergeCell ref="CTR15:CTV15"/>
    <mergeCell ref="CTW15:CUA15"/>
    <mergeCell ref="CSD15:CSH15"/>
    <mergeCell ref="CSI15:CSM15"/>
    <mergeCell ref="CSN15:CSR15"/>
    <mergeCell ref="CSS15:CSW15"/>
    <mergeCell ref="CSX15:CTB15"/>
    <mergeCell ref="CVU15:CVY15"/>
    <mergeCell ref="CUB15:CUF15"/>
    <mergeCell ref="CUG15:CUK15"/>
    <mergeCell ref="CUL15:CUP15"/>
    <mergeCell ref="CUQ15:CUU15"/>
    <mergeCell ref="CUV15:CUZ15"/>
    <mergeCell ref="CXD15:CXH15"/>
    <mergeCell ref="CQP15:CQT15"/>
    <mergeCell ref="CQU15:CQY15"/>
    <mergeCell ref="CQZ15:CRD15"/>
    <mergeCell ref="CPG15:CPK15"/>
    <mergeCell ref="CPL15:CPP15"/>
    <mergeCell ref="CPQ15:CPU15"/>
    <mergeCell ref="CPV15:CPZ15"/>
    <mergeCell ref="CQA15:CQE15"/>
    <mergeCell ref="CRE15:CRI15"/>
    <mergeCell ref="CRJ15:CRN15"/>
    <mergeCell ref="CRO15:CRS15"/>
    <mergeCell ref="CRT15:CRX15"/>
    <mergeCell ref="CRY15:CSC15"/>
    <mergeCell ref="CQF15:CQJ15"/>
    <mergeCell ref="COH15:COL15"/>
    <mergeCell ref="COM15:COQ15"/>
    <mergeCell ref="COR15:COV15"/>
    <mergeCell ref="COW15:CPA15"/>
    <mergeCell ref="CMJ15:CMN15"/>
    <mergeCell ref="CMO15:CMS15"/>
    <mergeCell ref="CMT15:CMX15"/>
    <mergeCell ref="CMY15:CNC15"/>
    <mergeCell ref="CND15:CNH15"/>
    <mergeCell ref="CLK15:CLO15"/>
    <mergeCell ref="CLP15:CLT15"/>
    <mergeCell ref="CLU15:CLY15"/>
    <mergeCell ref="CLZ15:CMD15"/>
    <mergeCell ref="CME15:CMI15"/>
    <mergeCell ref="CPB15:CPF15"/>
    <mergeCell ref="CNI15:CNM15"/>
    <mergeCell ref="CNN15:CNR15"/>
    <mergeCell ref="CNS15:CNW15"/>
    <mergeCell ref="CNX15:COB15"/>
    <mergeCell ref="COC15:COG15"/>
    <mergeCell ref="CQK15:CQO15"/>
    <mergeCell ref="CJW15:CKA15"/>
    <mergeCell ref="CKB15:CKF15"/>
    <mergeCell ref="CKG15:CKK15"/>
    <mergeCell ref="CIN15:CIR15"/>
    <mergeCell ref="CIS15:CIW15"/>
    <mergeCell ref="CIX15:CJB15"/>
    <mergeCell ref="CJC15:CJG15"/>
    <mergeCell ref="CJH15:CJL15"/>
    <mergeCell ref="CKL15:CKP15"/>
    <mergeCell ref="CKQ15:CKU15"/>
    <mergeCell ref="CKV15:CKZ15"/>
    <mergeCell ref="CLA15:CLE15"/>
    <mergeCell ref="CLF15:CLJ15"/>
    <mergeCell ref="CJM15:CJQ15"/>
    <mergeCell ref="CHO15:CHS15"/>
    <mergeCell ref="CHT15:CHX15"/>
    <mergeCell ref="CHY15:CIC15"/>
    <mergeCell ref="CID15:CIH15"/>
    <mergeCell ref="CFQ15:CFU15"/>
    <mergeCell ref="CFV15:CFZ15"/>
    <mergeCell ref="CGA15:CGE15"/>
    <mergeCell ref="CGF15:CGJ15"/>
    <mergeCell ref="CGK15:CGO15"/>
    <mergeCell ref="CER15:CEV15"/>
    <mergeCell ref="CEW15:CFA15"/>
    <mergeCell ref="CFB15:CFF15"/>
    <mergeCell ref="CFG15:CFK15"/>
    <mergeCell ref="CFL15:CFP15"/>
    <mergeCell ref="CII15:CIM15"/>
    <mergeCell ref="CGP15:CGT15"/>
    <mergeCell ref="CGU15:CGY15"/>
    <mergeCell ref="CGZ15:CHD15"/>
    <mergeCell ref="CHE15:CHI15"/>
    <mergeCell ref="CHJ15:CHN15"/>
    <mergeCell ref="CJR15:CJV15"/>
    <mergeCell ref="CDD15:CDH15"/>
    <mergeCell ref="CDI15:CDM15"/>
    <mergeCell ref="CDN15:CDR15"/>
    <mergeCell ref="CBU15:CBY15"/>
    <mergeCell ref="CBZ15:CCD15"/>
    <mergeCell ref="CCE15:CCI15"/>
    <mergeCell ref="CCJ15:CCN15"/>
    <mergeCell ref="CCO15:CCS15"/>
    <mergeCell ref="CDS15:CDW15"/>
    <mergeCell ref="CDX15:CEB15"/>
    <mergeCell ref="CEC15:CEG15"/>
    <mergeCell ref="CEH15:CEL15"/>
    <mergeCell ref="CEM15:CEQ15"/>
    <mergeCell ref="CCT15:CCX15"/>
    <mergeCell ref="CAV15:CAZ15"/>
    <mergeCell ref="CBA15:CBE15"/>
    <mergeCell ref="CBF15:CBJ15"/>
    <mergeCell ref="CBK15:CBO15"/>
    <mergeCell ref="BYX15:BZB15"/>
    <mergeCell ref="BZC15:BZG15"/>
    <mergeCell ref="BZH15:BZL15"/>
    <mergeCell ref="BZM15:BZQ15"/>
    <mergeCell ref="BZR15:BZV15"/>
    <mergeCell ref="BXY15:BYC15"/>
    <mergeCell ref="BYD15:BYH15"/>
    <mergeCell ref="BYI15:BYM15"/>
    <mergeCell ref="BYN15:BYR15"/>
    <mergeCell ref="BYS15:BYW15"/>
    <mergeCell ref="CBP15:CBT15"/>
    <mergeCell ref="BZW15:CAA15"/>
    <mergeCell ref="CAB15:CAF15"/>
    <mergeCell ref="CAG15:CAK15"/>
    <mergeCell ref="CAL15:CAP15"/>
    <mergeCell ref="CAQ15:CAU15"/>
    <mergeCell ref="CCY15:CDC15"/>
    <mergeCell ref="BWK15:BWO15"/>
    <mergeCell ref="BWP15:BWT15"/>
    <mergeCell ref="BWU15:BWY15"/>
    <mergeCell ref="BVB15:BVF15"/>
    <mergeCell ref="BVG15:BVK15"/>
    <mergeCell ref="BVL15:BVP15"/>
    <mergeCell ref="BVQ15:BVU15"/>
    <mergeCell ref="BVV15:BVZ15"/>
    <mergeCell ref="BWZ15:BXD15"/>
    <mergeCell ref="BXE15:BXI15"/>
    <mergeCell ref="BXJ15:BXN15"/>
    <mergeCell ref="BXO15:BXS15"/>
    <mergeCell ref="BXT15:BXX15"/>
    <mergeCell ref="BWA15:BWE15"/>
    <mergeCell ref="BUC15:BUG15"/>
    <mergeCell ref="BUH15:BUL15"/>
    <mergeCell ref="BUM15:BUQ15"/>
    <mergeCell ref="BUR15:BUV15"/>
    <mergeCell ref="BSE15:BSI15"/>
    <mergeCell ref="BSJ15:BSN15"/>
    <mergeCell ref="BSO15:BSS15"/>
    <mergeCell ref="BST15:BSX15"/>
    <mergeCell ref="BSY15:BTC15"/>
    <mergeCell ref="BRF15:BRJ15"/>
    <mergeCell ref="BRK15:BRO15"/>
    <mergeCell ref="BRP15:BRT15"/>
    <mergeCell ref="BRU15:BRY15"/>
    <mergeCell ref="BRZ15:BSD15"/>
    <mergeCell ref="BUW15:BVA15"/>
    <mergeCell ref="BTD15:BTH15"/>
    <mergeCell ref="BTI15:BTM15"/>
    <mergeCell ref="BTN15:BTR15"/>
    <mergeCell ref="BTS15:BTW15"/>
    <mergeCell ref="BTX15:BUB15"/>
    <mergeCell ref="BWF15:BWJ15"/>
    <mergeCell ref="BPR15:BPV15"/>
    <mergeCell ref="BPW15:BQA15"/>
    <mergeCell ref="BQB15:BQF15"/>
    <mergeCell ref="BOI15:BOM15"/>
    <mergeCell ref="BON15:BOR15"/>
    <mergeCell ref="BOS15:BOW15"/>
    <mergeCell ref="BOX15:BPB15"/>
    <mergeCell ref="BPC15:BPG15"/>
    <mergeCell ref="BQG15:BQK15"/>
    <mergeCell ref="BQL15:BQP15"/>
    <mergeCell ref="BQQ15:BQU15"/>
    <mergeCell ref="BQV15:BQZ15"/>
    <mergeCell ref="BRA15:BRE15"/>
    <mergeCell ref="BPH15:BPL15"/>
    <mergeCell ref="BNJ15:BNN15"/>
    <mergeCell ref="BNO15:BNS15"/>
    <mergeCell ref="BNT15:BNX15"/>
    <mergeCell ref="BNY15:BOC15"/>
    <mergeCell ref="BLL15:BLP15"/>
    <mergeCell ref="BLQ15:BLU15"/>
    <mergeCell ref="BLV15:BLZ15"/>
    <mergeCell ref="BMA15:BME15"/>
    <mergeCell ref="BMF15:BMJ15"/>
    <mergeCell ref="BKM15:BKQ15"/>
    <mergeCell ref="BKR15:BKV15"/>
    <mergeCell ref="BKW15:BLA15"/>
    <mergeCell ref="BLB15:BLF15"/>
    <mergeCell ref="BLG15:BLK15"/>
    <mergeCell ref="BOD15:BOH15"/>
    <mergeCell ref="BMK15:BMO15"/>
    <mergeCell ref="BMP15:BMT15"/>
    <mergeCell ref="BMU15:BMY15"/>
    <mergeCell ref="BMZ15:BND15"/>
    <mergeCell ref="BNE15:BNI15"/>
    <mergeCell ref="BPM15:BPQ15"/>
    <mergeCell ref="BIY15:BJC15"/>
    <mergeCell ref="BJD15:BJH15"/>
    <mergeCell ref="BJI15:BJM15"/>
    <mergeCell ref="BHP15:BHT15"/>
    <mergeCell ref="BHU15:BHY15"/>
    <mergeCell ref="BHZ15:BID15"/>
    <mergeCell ref="BIE15:BII15"/>
    <mergeCell ref="BIJ15:BIN15"/>
    <mergeCell ref="BJN15:BJR15"/>
    <mergeCell ref="BJS15:BJW15"/>
    <mergeCell ref="BJX15:BKB15"/>
    <mergeCell ref="BKC15:BKG15"/>
    <mergeCell ref="BKH15:BKL15"/>
    <mergeCell ref="BIO15:BIS15"/>
    <mergeCell ref="BGQ15:BGU15"/>
    <mergeCell ref="BGV15:BGZ15"/>
    <mergeCell ref="BHA15:BHE15"/>
    <mergeCell ref="BHF15:BHJ15"/>
    <mergeCell ref="BES15:BEW15"/>
    <mergeCell ref="BEX15:BFB15"/>
    <mergeCell ref="BFC15:BFG15"/>
    <mergeCell ref="BFH15:BFL15"/>
    <mergeCell ref="BFM15:BFQ15"/>
    <mergeCell ref="BDT15:BDX15"/>
    <mergeCell ref="BDY15:BEC15"/>
    <mergeCell ref="BED15:BEH15"/>
    <mergeCell ref="BEI15:BEM15"/>
    <mergeCell ref="BEN15:BER15"/>
    <mergeCell ref="BHK15:BHO15"/>
    <mergeCell ref="BFR15:BFV15"/>
    <mergeCell ref="BFW15:BGA15"/>
    <mergeCell ref="BGB15:BGF15"/>
    <mergeCell ref="BGG15:BGK15"/>
    <mergeCell ref="BGL15:BGP15"/>
    <mergeCell ref="BIT15:BIX15"/>
    <mergeCell ref="BCF15:BCJ15"/>
    <mergeCell ref="BCK15:BCO15"/>
    <mergeCell ref="BCP15:BCT15"/>
    <mergeCell ref="BAW15:BBA15"/>
    <mergeCell ref="BBB15:BBF15"/>
    <mergeCell ref="BBG15:BBK15"/>
    <mergeCell ref="BBL15:BBP15"/>
    <mergeCell ref="BBQ15:BBU15"/>
    <mergeCell ref="BCU15:BCY15"/>
    <mergeCell ref="BCZ15:BDD15"/>
    <mergeCell ref="BDE15:BDI15"/>
    <mergeCell ref="BDJ15:BDN15"/>
    <mergeCell ref="BDO15:BDS15"/>
    <mergeCell ref="BBV15:BBZ15"/>
    <mergeCell ref="AZX15:BAB15"/>
    <mergeCell ref="BAC15:BAG15"/>
    <mergeCell ref="BAH15:BAL15"/>
    <mergeCell ref="BAM15:BAQ15"/>
    <mergeCell ref="AXZ15:AYD15"/>
    <mergeCell ref="AYE15:AYI15"/>
    <mergeCell ref="AYJ15:AYN15"/>
    <mergeCell ref="AYO15:AYS15"/>
    <mergeCell ref="AYT15:AYX15"/>
    <mergeCell ref="AXA15:AXE15"/>
    <mergeCell ref="AXF15:AXJ15"/>
    <mergeCell ref="AXK15:AXO15"/>
    <mergeCell ref="AXP15:AXT15"/>
    <mergeCell ref="AXU15:AXY15"/>
    <mergeCell ref="BAR15:BAV15"/>
    <mergeCell ref="AYY15:AZC15"/>
    <mergeCell ref="AZD15:AZH15"/>
    <mergeCell ref="AZI15:AZM15"/>
    <mergeCell ref="AZN15:AZR15"/>
    <mergeCell ref="AZS15:AZW15"/>
    <mergeCell ref="BCA15:BCE15"/>
    <mergeCell ref="AWL15:AWP15"/>
    <mergeCell ref="AWQ15:AWU15"/>
    <mergeCell ref="AWV15:AWZ15"/>
    <mergeCell ref="AHG15:AHK15"/>
    <mergeCell ref="AHL15:AHP15"/>
    <mergeCell ref="AIP15:AIT15"/>
    <mergeCell ref="AIU15:AIY15"/>
    <mergeCell ref="AIZ15:AJD15"/>
    <mergeCell ref="AJE15:AJI15"/>
    <mergeCell ref="AJJ15:AJN15"/>
    <mergeCell ref="AVC15:AVG15"/>
    <mergeCell ref="ATE15:ATI15"/>
    <mergeCell ref="ATJ15:ATN15"/>
    <mergeCell ref="ATO15:ATS15"/>
    <mergeCell ref="ATT15:ATX15"/>
    <mergeCell ref="AKN15:AKR15"/>
    <mergeCell ref="AKS15:AKW15"/>
    <mergeCell ref="AKX15:ALB15"/>
    <mergeCell ref="ALC15:ALG15"/>
    <mergeCell ref="ALH15:ALL15"/>
    <mergeCell ref="AJO15:AJS15"/>
    <mergeCell ref="AJT15:AJX15"/>
    <mergeCell ref="AJY15:AKC15"/>
    <mergeCell ref="AKD15:AKH15"/>
    <mergeCell ref="AKI15:AKM15"/>
    <mergeCell ref="ANF15:ANJ15"/>
    <mergeCell ref="ALM15:ALQ15"/>
    <mergeCell ref="ALR15:ALV15"/>
    <mergeCell ref="ALW15:AMA15"/>
    <mergeCell ref="AMB15:AMF15"/>
    <mergeCell ref="AMG15:AMK15"/>
    <mergeCell ref="AOO15:AOS15"/>
    <mergeCell ref="ATY15:AUC15"/>
    <mergeCell ref="ASF15:ASJ15"/>
    <mergeCell ref="ASK15:ASO15"/>
    <mergeCell ref="ASP15:AST15"/>
    <mergeCell ref="ASU15:ASY15"/>
    <mergeCell ref="ASZ15:ATD15"/>
    <mergeCell ref="AVH15:AVL15"/>
    <mergeCell ref="AVM15:AVQ15"/>
    <mergeCell ref="AVR15:AVV15"/>
    <mergeCell ref="AVW15:AWA15"/>
    <mergeCell ref="AUD15:AUH15"/>
    <mergeCell ref="AUI15:AUM15"/>
    <mergeCell ref="AUN15:AUR15"/>
    <mergeCell ref="AUS15:AUW15"/>
    <mergeCell ref="AUX15:AVB15"/>
    <mergeCell ref="AWB15:AWF15"/>
    <mergeCell ref="AWG15:AWK15"/>
    <mergeCell ref="ARG15:ARK15"/>
    <mergeCell ref="ARL15:ARP15"/>
    <mergeCell ref="ARQ15:ARU15"/>
    <mergeCell ref="ARV15:ARZ15"/>
    <mergeCell ref="ASA15:ASE15"/>
    <mergeCell ref="AQH15:AQL15"/>
    <mergeCell ref="AQM15:AQQ15"/>
    <mergeCell ref="AQR15:AQV15"/>
    <mergeCell ref="AQW15:ARA15"/>
    <mergeCell ref="ARB15:ARF15"/>
    <mergeCell ref="AOT15:AOX15"/>
    <mergeCell ref="AOY15:APC15"/>
    <mergeCell ref="APD15:APH15"/>
    <mergeCell ref="ANK15:ANO15"/>
    <mergeCell ref="ANP15:ANT15"/>
    <mergeCell ref="AHV15:AHZ15"/>
    <mergeCell ref="AIA15:AIE15"/>
    <mergeCell ref="AIF15:AIJ15"/>
    <mergeCell ref="AIK15:AIO15"/>
    <mergeCell ref="AOJ15:AON15"/>
    <mergeCell ref="AML15:AMP15"/>
    <mergeCell ref="AMQ15:AMU15"/>
    <mergeCell ref="AMV15:AMZ15"/>
    <mergeCell ref="ANA15:ANE15"/>
    <mergeCell ref="ANU15:ANY15"/>
    <mergeCell ref="ANZ15:AOD15"/>
    <mergeCell ref="AOE15:AOI15"/>
    <mergeCell ref="ADU15:ADY15"/>
    <mergeCell ref="ADZ15:AED15"/>
    <mergeCell ref="AEE15:AEI15"/>
    <mergeCell ref="AEJ15:AEN15"/>
    <mergeCell ref="AEO15:AES15"/>
    <mergeCell ref="ACV15:ACZ15"/>
    <mergeCell ref="ADA15:ADE15"/>
    <mergeCell ref="ADF15:ADJ15"/>
    <mergeCell ref="ADK15:ADO15"/>
    <mergeCell ref="ADP15:ADT15"/>
    <mergeCell ref="AFS15:AFW15"/>
    <mergeCell ref="AFX15:AGB15"/>
    <mergeCell ref="AGC15:AGG15"/>
    <mergeCell ref="AGH15:AGL15"/>
    <mergeCell ref="AGM15:AGQ15"/>
    <mergeCell ref="AET15:AEX15"/>
    <mergeCell ref="AEY15:AFC15"/>
    <mergeCell ref="AFD15:AFH15"/>
    <mergeCell ref="AFI15:AFM15"/>
    <mergeCell ref="AFN15:AFR15"/>
    <mergeCell ref="AGR15:AGV15"/>
    <mergeCell ref="AGW15:AHA15"/>
    <mergeCell ref="AHB15:AHF15"/>
    <mergeCell ref="API15:APM15"/>
    <mergeCell ref="APN15:APR15"/>
    <mergeCell ref="APS15:APW15"/>
    <mergeCell ref="APX15:AQB15"/>
    <mergeCell ref="AQC15:AQG15"/>
    <mergeCell ref="YA15:YE15"/>
    <mergeCell ref="YF15:YJ15"/>
    <mergeCell ref="YK15:YO15"/>
    <mergeCell ref="YP15:YT15"/>
    <mergeCell ref="YU15:YY15"/>
    <mergeCell ref="XB15:XF15"/>
    <mergeCell ref="XG15:XK15"/>
    <mergeCell ref="XL15:XP15"/>
    <mergeCell ref="XQ15:XU15"/>
    <mergeCell ref="XV15:XZ15"/>
    <mergeCell ref="AAS15:AAW15"/>
    <mergeCell ref="YZ15:ZD15"/>
    <mergeCell ref="ZE15:ZI15"/>
    <mergeCell ref="ZJ15:ZN15"/>
    <mergeCell ref="ZO15:ZS15"/>
    <mergeCell ref="ZT15:ZX15"/>
    <mergeCell ref="AAX15:ABB15"/>
    <mergeCell ref="ABC15:ABG15"/>
    <mergeCell ref="ABH15:ABL15"/>
    <mergeCell ref="ABM15:ABQ15"/>
    <mergeCell ref="ABR15:ABV15"/>
    <mergeCell ref="ZY15:AAC15"/>
    <mergeCell ref="AAD15:AAH15"/>
    <mergeCell ref="AAI15:AAM15"/>
    <mergeCell ref="NL15:NP15"/>
    <mergeCell ref="AAN15:AAR15"/>
    <mergeCell ref="ABW15:ACA15"/>
    <mergeCell ref="ACB15:ACF15"/>
    <mergeCell ref="PO15:PS15"/>
    <mergeCell ref="PT15:PX15"/>
    <mergeCell ref="PY15:QC15"/>
    <mergeCell ref="QD15:QH15"/>
    <mergeCell ref="SQ15:SU15"/>
    <mergeCell ref="SV15:SZ15"/>
    <mergeCell ref="WM15:WQ15"/>
    <mergeCell ref="WR15:WV15"/>
    <mergeCell ref="WW15:XA15"/>
    <mergeCell ref="VD15:VH15"/>
    <mergeCell ref="VI15:VM15"/>
    <mergeCell ref="VN15:VR15"/>
    <mergeCell ref="VS15:VW15"/>
    <mergeCell ref="VX15:WB15"/>
    <mergeCell ref="TA15:TE15"/>
    <mergeCell ref="RH15:RL15"/>
    <mergeCell ref="RM15:RQ15"/>
    <mergeCell ref="RR15:RV15"/>
    <mergeCell ref="RW15:SA15"/>
    <mergeCell ref="SB15:SF15"/>
    <mergeCell ref="WC15:WG15"/>
    <mergeCell ref="ACG15:ACK15"/>
    <mergeCell ref="ACL15:ACP15"/>
    <mergeCell ref="ACQ15:ACU15"/>
    <mergeCell ref="FY15:GC15"/>
    <mergeCell ref="GD15:GH15"/>
    <mergeCell ref="GI15:GM15"/>
    <mergeCell ref="GN15:GR15"/>
    <mergeCell ref="SG15:SK15"/>
    <mergeCell ref="SL15:SP15"/>
    <mergeCell ref="QI15:QM15"/>
    <mergeCell ref="QN15:QR15"/>
    <mergeCell ref="QS15:QW15"/>
    <mergeCell ref="QX15:RB15"/>
    <mergeCell ref="UE15:UI15"/>
    <mergeCell ref="UJ15:UN15"/>
    <mergeCell ref="UO15:US15"/>
    <mergeCell ref="UT15:UX15"/>
    <mergeCell ref="UY15:VC15"/>
    <mergeCell ref="TF15:TJ15"/>
    <mergeCell ref="TK15:TO15"/>
    <mergeCell ref="TP15:TT15"/>
    <mergeCell ref="TU15:TY15"/>
    <mergeCell ref="TZ15:UD15"/>
    <mergeCell ref="JP15:JT15"/>
    <mergeCell ref="MM15:MQ15"/>
    <mergeCell ref="JU15:JY15"/>
    <mergeCell ref="JZ15:KD15"/>
    <mergeCell ref="KE15:KI15"/>
    <mergeCell ref="OP15:OT15"/>
    <mergeCell ref="OU15:OY15"/>
    <mergeCell ref="OZ15:PD15"/>
    <mergeCell ref="PE15:PI15"/>
    <mergeCell ref="XFA14:XFD14"/>
    <mergeCell ref="K15:O15"/>
    <mergeCell ref="P15:T15"/>
    <mergeCell ref="U15:Y15"/>
    <mergeCell ref="Z15:AD15"/>
    <mergeCell ref="AE15:AI15"/>
    <mergeCell ref="AJ15:AN15"/>
    <mergeCell ref="AO15:AS15"/>
    <mergeCell ref="WTM14:WTQ14"/>
    <mergeCell ref="WTR14:WTV14"/>
    <mergeCell ref="WTW14:WUA14"/>
    <mergeCell ref="WUB14:WUF14"/>
    <mergeCell ref="WUG14:WUK14"/>
    <mergeCell ref="WSN14:WSR14"/>
    <mergeCell ref="WSS14:WSW14"/>
    <mergeCell ref="WSX14:WTB14"/>
    <mergeCell ref="WTC14:WTG14"/>
    <mergeCell ref="WTH14:WTL14"/>
    <mergeCell ref="WVK14:WVO14"/>
    <mergeCell ref="WVP14:WVT14"/>
    <mergeCell ref="WVU14:WVY14"/>
    <mergeCell ref="WVZ14:WWD14"/>
    <mergeCell ref="LN15:LR15"/>
    <mergeCell ref="LS15:LW15"/>
    <mergeCell ref="LX15:MB15"/>
    <mergeCell ref="MC15:MG15"/>
    <mergeCell ref="MH15:ML15"/>
    <mergeCell ref="KO15:KS15"/>
    <mergeCell ref="KT15:KX15"/>
    <mergeCell ref="NQ15:NU15"/>
    <mergeCell ref="NV15:NZ15"/>
    <mergeCell ref="OA15:OE15"/>
    <mergeCell ref="WVF14:WVJ14"/>
    <mergeCell ref="WYC14:WYG14"/>
    <mergeCell ref="WWJ14:WWN14"/>
    <mergeCell ref="WWO14:WWS14"/>
    <mergeCell ref="WWT14:WWX14"/>
    <mergeCell ref="WQP14:WQT14"/>
    <mergeCell ref="WQU14:WQY14"/>
    <mergeCell ref="WQZ14:WRD14"/>
    <mergeCell ref="WRE14:WRI14"/>
    <mergeCell ref="WRJ14:WRN14"/>
    <mergeCell ref="XAF14:XAJ14"/>
    <mergeCell ref="XAK14:XAO14"/>
    <mergeCell ref="WWE14:WWI14"/>
    <mergeCell ref="WLA14:WLE14"/>
    <mergeCell ref="WLF14:WLJ14"/>
    <mergeCell ref="OF15:OJ15"/>
    <mergeCell ref="RC15:RG15"/>
    <mergeCell ref="PJ15:PN15"/>
    <mergeCell ref="OK15:OO15"/>
    <mergeCell ref="WRO14:WRS14"/>
    <mergeCell ref="AHQ15:AHU15"/>
    <mergeCell ref="WKL14:WKP14"/>
    <mergeCell ref="WKQ14:WKU14"/>
    <mergeCell ref="WFL14:WFP14"/>
    <mergeCell ref="WFQ14:WFU14"/>
    <mergeCell ref="WFV14:WFZ14"/>
    <mergeCell ref="WEC14:WEG14"/>
    <mergeCell ref="WCE14:WCI14"/>
    <mergeCell ref="WCJ14:WCN14"/>
    <mergeCell ref="WCO14:WCS14"/>
    <mergeCell ref="WCT14:WCX14"/>
    <mergeCell ref="WH15:WL15"/>
    <mergeCell ref="XAP14:XAT14"/>
    <mergeCell ref="XAU14:XAY14"/>
    <mergeCell ref="WRT14:WRX14"/>
    <mergeCell ref="WJW14:WKA14"/>
    <mergeCell ref="WKB14:WKF14"/>
    <mergeCell ref="WKG14:WKK14"/>
    <mergeCell ref="KJ15:KN15"/>
    <mergeCell ref="IQ15:IU15"/>
    <mergeCell ref="IV15:IZ15"/>
    <mergeCell ref="JA15:JE15"/>
    <mergeCell ref="JF15:JJ15"/>
    <mergeCell ref="JK15:JO15"/>
    <mergeCell ref="HW15:IA15"/>
    <mergeCell ref="MR15:MV15"/>
    <mergeCell ref="MW15:NA15"/>
    <mergeCell ref="NB15:NF15"/>
    <mergeCell ref="NG15:NK15"/>
    <mergeCell ref="WMT14:WMX14"/>
    <mergeCell ref="WMY14:WNC14"/>
    <mergeCell ref="WND14:WNH14"/>
    <mergeCell ref="WNI14:WNM14"/>
    <mergeCell ref="WPQ14:WPU14"/>
    <mergeCell ref="WPV14:WPZ14"/>
    <mergeCell ref="WQA14:WQE14"/>
    <mergeCell ref="WQF14:WQJ14"/>
    <mergeCell ref="KY15:LC15"/>
    <mergeCell ref="LD15:LH15"/>
    <mergeCell ref="LI15:LM15"/>
    <mergeCell ref="WZG14:WZK14"/>
    <mergeCell ref="WZL14:WZP14"/>
    <mergeCell ref="WZQ14:WZU14"/>
    <mergeCell ref="WLK14:WLO14"/>
    <mergeCell ref="XEV14:XEZ14"/>
    <mergeCell ref="XDC14:XDG14"/>
    <mergeCell ref="XDH14:XDL14"/>
    <mergeCell ref="XDM14:XDQ14"/>
    <mergeCell ref="XDR14:XDV14"/>
    <mergeCell ref="XDW14:XEA14"/>
    <mergeCell ref="XEB14:XEF14"/>
    <mergeCell ref="XEG14:XEK14"/>
    <mergeCell ref="XEL14:XEP14"/>
    <mergeCell ref="XEQ14:XEU14"/>
    <mergeCell ref="XCD14:XCH14"/>
    <mergeCell ref="XCI14:XCM14"/>
    <mergeCell ref="XCN14:XCR14"/>
    <mergeCell ref="XCS14:XCW14"/>
    <mergeCell ref="WNN14:WNR14"/>
    <mergeCell ref="WQK14:WQO14"/>
    <mergeCell ref="WOR14:WOV14"/>
    <mergeCell ref="WOW14:WPA14"/>
    <mergeCell ref="WPB14:WPF14"/>
    <mergeCell ref="WPG14:WPK14"/>
    <mergeCell ref="WPL14:WPP14"/>
    <mergeCell ref="WRY14:WSC14"/>
    <mergeCell ref="WSD14:WSH14"/>
    <mergeCell ref="WSI14:WSM14"/>
    <mergeCell ref="XAZ14:XBD14"/>
    <mergeCell ref="XCX14:XDB14"/>
    <mergeCell ref="XBE14:XBI14"/>
    <mergeCell ref="XBJ14:XBN14"/>
    <mergeCell ref="XBO14:XBS14"/>
    <mergeCell ref="XBT14:XBX14"/>
    <mergeCell ref="XBY14:XCC14"/>
    <mergeCell ref="WUL14:WUP14"/>
    <mergeCell ref="WLP14:WLT14"/>
    <mergeCell ref="WKV14:WKZ14"/>
    <mergeCell ref="WIX14:WJB14"/>
    <mergeCell ref="WJC14:WJG14"/>
    <mergeCell ref="WJH14:WJL14"/>
    <mergeCell ref="WJM14:WJQ14"/>
    <mergeCell ref="WWY14:WXC14"/>
    <mergeCell ref="WXD14:WXH14"/>
    <mergeCell ref="XAA14:XAE14"/>
    <mergeCell ref="WYH14:WYL14"/>
    <mergeCell ref="WYM14:WYQ14"/>
    <mergeCell ref="WYR14:WYV14"/>
    <mergeCell ref="WYW14:WZA14"/>
    <mergeCell ref="WZB14:WZF14"/>
    <mergeCell ref="WLU14:WLY14"/>
    <mergeCell ref="WLZ14:WMD14"/>
    <mergeCell ref="WME14:WMI14"/>
    <mergeCell ref="WMJ14:WMN14"/>
    <mergeCell ref="WMO14:WMS14"/>
    <mergeCell ref="WZV14:WZZ14"/>
    <mergeCell ref="WXI14:WXM14"/>
    <mergeCell ref="WXN14:WXR14"/>
    <mergeCell ref="WXS14:WXW14"/>
    <mergeCell ref="WXX14:WYB14"/>
    <mergeCell ref="WNS14:WNW14"/>
    <mergeCell ref="WNX14:WOB14"/>
    <mergeCell ref="WOC14:WOG14"/>
    <mergeCell ref="WOH14:WOL14"/>
    <mergeCell ref="WOM14:WOQ14"/>
    <mergeCell ref="WUQ14:WUU14"/>
    <mergeCell ref="WUV14:WUZ14"/>
    <mergeCell ref="WVA14:WVE14"/>
    <mergeCell ref="WGK14:WGO14"/>
    <mergeCell ref="WGP14:WGT14"/>
    <mergeCell ref="WGU14:WGY14"/>
    <mergeCell ref="WJR14:WJV14"/>
    <mergeCell ref="WHY14:WIC14"/>
    <mergeCell ref="WID14:WIH14"/>
    <mergeCell ref="WII14:WIM14"/>
    <mergeCell ref="WIN14:WIR14"/>
    <mergeCell ref="WIS14:WIW14"/>
    <mergeCell ref="WEM14:WEQ14"/>
    <mergeCell ref="WER14:WEV14"/>
    <mergeCell ref="WEW14:WFA14"/>
    <mergeCell ref="WDD14:WDH14"/>
    <mergeCell ref="WDI14:WDM14"/>
    <mergeCell ref="WDN14:WDR14"/>
    <mergeCell ref="WDS14:WDW14"/>
    <mergeCell ref="WDX14:WEB14"/>
    <mergeCell ref="WFB14:WFF14"/>
    <mergeCell ref="WFG14:WFK14"/>
    <mergeCell ref="WGZ14:WHD14"/>
    <mergeCell ref="WHE14:WHI14"/>
    <mergeCell ref="WHJ14:WHN14"/>
    <mergeCell ref="WHO14:WHS14"/>
    <mergeCell ref="WHT14:WHX14"/>
    <mergeCell ref="WCY14:WDC14"/>
    <mergeCell ref="WBF14:WBJ14"/>
    <mergeCell ref="WBK14:WBO14"/>
    <mergeCell ref="WBP14:WBT14"/>
    <mergeCell ref="WBU14:WBY14"/>
    <mergeCell ref="WBZ14:WCD14"/>
    <mergeCell ref="WAQ14:WAU14"/>
    <mergeCell ref="WAV14:WAZ14"/>
    <mergeCell ref="WBA14:WBE14"/>
    <mergeCell ref="VZH14:VZL14"/>
    <mergeCell ref="VZM14:VZQ14"/>
    <mergeCell ref="VXT14:VXX14"/>
    <mergeCell ref="VXY14:VYC14"/>
    <mergeCell ref="VYD14:VYH14"/>
    <mergeCell ref="WEH14:WEL14"/>
    <mergeCell ref="WGA14:WGE14"/>
    <mergeCell ref="WGF14:WGJ14"/>
    <mergeCell ref="VWF14:VWJ14"/>
    <mergeCell ref="VUM14:VUQ14"/>
    <mergeCell ref="VUR14:VUV14"/>
    <mergeCell ref="VUW14:VVA14"/>
    <mergeCell ref="VVB14:VVF14"/>
    <mergeCell ref="VVG14:VVK14"/>
    <mergeCell ref="VYI14:VYM14"/>
    <mergeCell ref="VYN14:VYR14"/>
    <mergeCell ref="VYS14:VYW14"/>
    <mergeCell ref="VYX14:VZB14"/>
    <mergeCell ref="VZC14:VZG14"/>
    <mergeCell ref="VXJ14:VXN14"/>
    <mergeCell ref="VXO14:VXS14"/>
    <mergeCell ref="WAG14:WAK14"/>
    <mergeCell ref="WAL14:WAP14"/>
    <mergeCell ref="VZR14:VZV14"/>
    <mergeCell ref="VZW14:WAA14"/>
    <mergeCell ref="WAB14:WAF14"/>
    <mergeCell ref="VWK14:VWO14"/>
    <mergeCell ref="VWP14:VWT14"/>
    <mergeCell ref="VWU14:VWY14"/>
    <mergeCell ref="VWZ14:VXD14"/>
    <mergeCell ref="VXE14:VXI14"/>
    <mergeCell ref="VVV14:VVZ14"/>
    <mergeCell ref="VWA14:VWE14"/>
    <mergeCell ref="VRA14:VRE14"/>
    <mergeCell ref="VRF14:VRJ14"/>
    <mergeCell ref="VRK14:VRO14"/>
    <mergeCell ref="VPR14:VPV14"/>
    <mergeCell ref="VPW14:VQA14"/>
    <mergeCell ref="VQB14:VQF14"/>
    <mergeCell ref="VQG14:VQK14"/>
    <mergeCell ref="VQL14:VQP14"/>
    <mergeCell ref="VRP14:VRT14"/>
    <mergeCell ref="VRU14:VRY14"/>
    <mergeCell ref="VRZ14:VSD14"/>
    <mergeCell ref="VSE14:VSI14"/>
    <mergeCell ref="VSJ14:VSN14"/>
    <mergeCell ref="VQQ14:VQU14"/>
    <mergeCell ref="VQV14:VQZ14"/>
    <mergeCell ref="VVL14:VVP14"/>
    <mergeCell ref="VVQ14:VVU14"/>
    <mergeCell ref="VTN14:VTR14"/>
    <mergeCell ref="VTS14:VTW14"/>
    <mergeCell ref="VTX14:VUB14"/>
    <mergeCell ref="VUC14:VUG14"/>
    <mergeCell ref="VUH14:VUL14"/>
    <mergeCell ref="VSO14:VSS14"/>
    <mergeCell ref="VST14:VSX14"/>
    <mergeCell ref="VSY14:VTC14"/>
    <mergeCell ref="VTD14:VTH14"/>
    <mergeCell ref="VTI14:VTM14"/>
    <mergeCell ref="VOS14:VOW14"/>
    <mergeCell ref="VOX14:VPB14"/>
    <mergeCell ref="VPC14:VPG14"/>
    <mergeCell ref="VPH14:VPL14"/>
    <mergeCell ref="VMU14:VMY14"/>
    <mergeCell ref="VMZ14:VND14"/>
    <mergeCell ref="VNE14:VNI14"/>
    <mergeCell ref="VNJ14:VNN14"/>
    <mergeCell ref="VNO14:VNS14"/>
    <mergeCell ref="VLV14:VLZ14"/>
    <mergeCell ref="VMA14:VME14"/>
    <mergeCell ref="VMF14:VMJ14"/>
    <mergeCell ref="VMK14:VMO14"/>
    <mergeCell ref="VMP14:VMT14"/>
    <mergeCell ref="VPM14:VPQ14"/>
    <mergeCell ref="VNT14:VNX14"/>
    <mergeCell ref="VNY14:VOC14"/>
    <mergeCell ref="VOD14:VOH14"/>
    <mergeCell ref="VOI14:VOM14"/>
    <mergeCell ref="VON14:VOR14"/>
    <mergeCell ref="VKH14:VKL14"/>
    <mergeCell ref="VKM14:VKQ14"/>
    <mergeCell ref="VKR14:VKV14"/>
    <mergeCell ref="VIY14:VJC14"/>
    <mergeCell ref="VJD14:VJH14"/>
    <mergeCell ref="VJI14:VJM14"/>
    <mergeCell ref="VJN14:VJR14"/>
    <mergeCell ref="VJS14:VJW14"/>
    <mergeCell ref="VKW14:VLA14"/>
    <mergeCell ref="VLB14:VLF14"/>
    <mergeCell ref="VLG14:VLK14"/>
    <mergeCell ref="VLL14:VLP14"/>
    <mergeCell ref="VLQ14:VLU14"/>
    <mergeCell ref="VJX14:VKB14"/>
    <mergeCell ref="VHZ14:VID14"/>
    <mergeCell ref="VIE14:VII14"/>
    <mergeCell ref="VIJ14:VIN14"/>
    <mergeCell ref="VIO14:VIS14"/>
    <mergeCell ref="VGB14:VGF14"/>
    <mergeCell ref="VGG14:VGK14"/>
    <mergeCell ref="VGL14:VGP14"/>
    <mergeCell ref="VGQ14:VGU14"/>
    <mergeCell ref="VGV14:VGZ14"/>
    <mergeCell ref="VFC14:VFG14"/>
    <mergeCell ref="VFH14:VFL14"/>
    <mergeCell ref="VFM14:VFQ14"/>
    <mergeCell ref="VFR14:VFV14"/>
    <mergeCell ref="VFW14:VGA14"/>
    <mergeCell ref="VIT14:VIX14"/>
    <mergeCell ref="VHA14:VHE14"/>
    <mergeCell ref="VHF14:VHJ14"/>
    <mergeCell ref="VHK14:VHO14"/>
    <mergeCell ref="VHP14:VHT14"/>
    <mergeCell ref="VHU14:VHY14"/>
    <mergeCell ref="VKC14:VKG14"/>
    <mergeCell ref="VDO14:VDS14"/>
    <mergeCell ref="VDT14:VDX14"/>
    <mergeCell ref="VDY14:VEC14"/>
    <mergeCell ref="VCF14:VCJ14"/>
    <mergeCell ref="VCK14:VCO14"/>
    <mergeCell ref="VCP14:VCT14"/>
    <mergeCell ref="VCU14:VCY14"/>
    <mergeCell ref="VCZ14:VDD14"/>
    <mergeCell ref="VED14:VEH14"/>
    <mergeCell ref="VEI14:VEM14"/>
    <mergeCell ref="VEN14:VER14"/>
    <mergeCell ref="VES14:VEW14"/>
    <mergeCell ref="VEX14:VFB14"/>
    <mergeCell ref="VDE14:VDI14"/>
    <mergeCell ref="VBG14:VBK14"/>
    <mergeCell ref="VBL14:VBP14"/>
    <mergeCell ref="VBQ14:VBU14"/>
    <mergeCell ref="VBV14:VBZ14"/>
    <mergeCell ref="UZI14:UZM14"/>
    <mergeCell ref="UZN14:UZR14"/>
    <mergeCell ref="UZS14:UZW14"/>
    <mergeCell ref="UZX14:VAB14"/>
    <mergeCell ref="VAC14:VAG14"/>
    <mergeCell ref="UYJ14:UYN14"/>
    <mergeCell ref="UYO14:UYS14"/>
    <mergeCell ref="UYT14:UYX14"/>
    <mergeCell ref="UYY14:UZC14"/>
    <mergeCell ref="UZD14:UZH14"/>
    <mergeCell ref="VCA14:VCE14"/>
    <mergeCell ref="VAH14:VAL14"/>
    <mergeCell ref="VAM14:VAQ14"/>
    <mergeCell ref="VAR14:VAV14"/>
    <mergeCell ref="VAW14:VBA14"/>
    <mergeCell ref="VBB14:VBF14"/>
    <mergeCell ref="VDJ14:VDN14"/>
    <mergeCell ref="UWV14:UWZ14"/>
    <mergeCell ref="UXA14:UXE14"/>
    <mergeCell ref="UXF14:UXJ14"/>
    <mergeCell ref="UVM14:UVQ14"/>
    <mergeCell ref="UVR14:UVV14"/>
    <mergeCell ref="UVW14:UWA14"/>
    <mergeCell ref="UWB14:UWF14"/>
    <mergeCell ref="UWG14:UWK14"/>
    <mergeCell ref="UXK14:UXO14"/>
    <mergeCell ref="UXP14:UXT14"/>
    <mergeCell ref="UXU14:UXY14"/>
    <mergeCell ref="UXZ14:UYD14"/>
    <mergeCell ref="UYE14:UYI14"/>
    <mergeCell ref="UWL14:UWP14"/>
    <mergeCell ref="UUN14:UUR14"/>
    <mergeCell ref="UUS14:UUW14"/>
    <mergeCell ref="UUX14:UVB14"/>
    <mergeCell ref="UVC14:UVG14"/>
    <mergeCell ref="USP14:UST14"/>
    <mergeCell ref="USU14:USY14"/>
    <mergeCell ref="USZ14:UTD14"/>
    <mergeCell ref="UTE14:UTI14"/>
    <mergeCell ref="UTJ14:UTN14"/>
    <mergeCell ref="URQ14:URU14"/>
    <mergeCell ref="URV14:URZ14"/>
    <mergeCell ref="USA14:USE14"/>
    <mergeCell ref="USF14:USJ14"/>
    <mergeCell ref="USK14:USO14"/>
    <mergeCell ref="UVH14:UVL14"/>
    <mergeCell ref="UTO14:UTS14"/>
    <mergeCell ref="UTT14:UTX14"/>
    <mergeCell ref="UTY14:UUC14"/>
    <mergeCell ref="UUD14:UUH14"/>
    <mergeCell ref="UUI14:UUM14"/>
    <mergeCell ref="UWQ14:UWU14"/>
    <mergeCell ref="UQC14:UQG14"/>
    <mergeCell ref="UQH14:UQL14"/>
    <mergeCell ref="UQM14:UQQ14"/>
    <mergeCell ref="UOT14:UOX14"/>
    <mergeCell ref="UOY14:UPC14"/>
    <mergeCell ref="UPD14:UPH14"/>
    <mergeCell ref="UPI14:UPM14"/>
    <mergeCell ref="UPN14:UPR14"/>
    <mergeCell ref="UQR14:UQV14"/>
    <mergeCell ref="UQW14:URA14"/>
    <mergeCell ref="URB14:URF14"/>
    <mergeCell ref="URG14:URK14"/>
    <mergeCell ref="URL14:URP14"/>
    <mergeCell ref="UPS14:UPW14"/>
    <mergeCell ref="UNU14:UNY14"/>
    <mergeCell ref="UNZ14:UOD14"/>
    <mergeCell ref="UOE14:UOI14"/>
    <mergeCell ref="UOJ14:UON14"/>
    <mergeCell ref="ULW14:UMA14"/>
    <mergeCell ref="UMB14:UMF14"/>
    <mergeCell ref="UMG14:UMK14"/>
    <mergeCell ref="UML14:UMP14"/>
    <mergeCell ref="UMQ14:UMU14"/>
    <mergeCell ref="UKX14:ULB14"/>
    <mergeCell ref="ULC14:ULG14"/>
    <mergeCell ref="ULH14:ULL14"/>
    <mergeCell ref="ULM14:ULQ14"/>
    <mergeCell ref="ULR14:ULV14"/>
    <mergeCell ref="UOO14:UOS14"/>
    <mergeCell ref="UMV14:UMZ14"/>
    <mergeCell ref="UNA14:UNE14"/>
    <mergeCell ref="UNF14:UNJ14"/>
    <mergeCell ref="UNK14:UNO14"/>
    <mergeCell ref="UNP14:UNT14"/>
    <mergeCell ref="UPX14:UQB14"/>
    <mergeCell ref="UJJ14:UJN14"/>
    <mergeCell ref="UJO14:UJS14"/>
    <mergeCell ref="UJT14:UJX14"/>
    <mergeCell ref="UIA14:UIE14"/>
    <mergeCell ref="UIF14:UIJ14"/>
    <mergeCell ref="UIK14:UIO14"/>
    <mergeCell ref="UIP14:UIT14"/>
    <mergeCell ref="UIU14:UIY14"/>
    <mergeCell ref="UJY14:UKC14"/>
    <mergeCell ref="UKD14:UKH14"/>
    <mergeCell ref="UKI14:UKM14"/>
    <mergeCell ref="UKN14:UKR14"/>
    <mergeCell ref="UKS14:UKW14"/>
    <mergeCell ref="UIZ14:UJD14"/>
    <mergeCell ref="UHB14:UHF14"/>
    <mergeCell ref="UHG14:UHK14"/>
    <mergeCell ref="UHL14:UHP14"/>
    <mergeCell ref="UHQ14:UHU14"/>
    <mergeCell ref="UFD14:UFH14"/>
    <mergeCell ref="UFI14:UFM14"/>
    <mergeCell ref="UFN14:UFR14"/>
    <mergeCell ref="UFS14:UFW14"/>
    <mergeCell ref="UFX14:UGB14"/>
    <mergeCell ref="UEE14:UEI14"/>
    <mergeCell ref="UEJ14:UEN14"/>
    <mergeCell ref="UEO14:UES14"/>
    <mergeCell ref="UET14:UEX14"/>
    <mergeCell ref="UEY14:UFC14"/>
    <mergeCell ref="UHV14:UHZ14"/>
    <mergeCell ref="UGC14:UGG14"/>
    <mergeCell ref="UGH14:UGL14"/>
    <mergeCell ref="UGM14:UGQ14"/>
    <mergeCell ref="UGR14:UGV14"/>
    <mergeCell ref="UGW14:UHA14"/>
    <mergeCell ref="UJE14:UJI14"/>
    <mergeCell ref="UCQ14:UCU14"/>
    <mergeCell ref="UCV14:UCZ14"/>
    <mergeCell ref="UDA14:UDE14"/>
    <mergeCell ref="UBH14:UBL14"/>
    <mergeCell ref="UBM14:UBQ14"/>
    <mergeCell ref="UBR14:UBV14"/>
    <mergeCell ref="UBW14:UCA14"/>
    <mergeCell ref="UCB14:UCF14"/>
    <mergeCell ref="UDF14:UDJ14"/>
    <mergeCell ref="UDK14:UDO14"/>
    <mergeCell ref="UDP14:UDT14"/>
    <mergeCell ref="UDU14:UDY14"/>
    <mergeCell ref="UDZ14:UED14"/>
    <mergeCell ref="UCG14:UCK14"/>
    <mergeCell ref="UAI14:UAM14"/>
    <mergeCell ref="UAN14:UAR14"/>
    <mergeCell ref="UAS14:UAW14"/>
    <mergeCell ref="UAX14:UBB14"/>
    <mergeCell ref="TYK14:TYO14"/>
    <mergeCell ref="TYP14:TYT14"/>
    <mergeCell ref="TYU14:TYY14"/>
    <mergeCell ref="TYZ14:TZD14"/>
    <mergeCell ref="TZE14:TZI14"/>
    <mergeCell ref="TXL14:TXP14"/>
    <mergeCell ref="TXQ14:TXU14"/>
    <mergeCell ref="TXV14:TXZ14"/>
    <mergeCell ref="TYA14:TYE14"/>
    <mergeCell ref="TYF14:TYJ14"/>
    <mergeCell ref="UBC14:UBG14"/>
    <mergeCell ref="TZJ14:TZN14"/>
    <mergeCell ref="TZO14:TZS14"/>
    <mergeCell ref="TZT14:TZX14"/>
    <mergeCell ref="TZY14:UAC14"/>
    <mergeCell ref="UAD14:UAH14"/>
    <mergeCell ref="UCL14:UCP14"/>
    <mergeCell ref="TVX14:TWB14"/>
    <mergeCell ref="TWC14:TWG14"/>
    <mergeCell ref="TWH14:TWL14"/>
    <mergeCell ref="TUO14:TUS14"/>
    <mergeCell ref="TUT14:TUX14"/>
    <mergeCell ref="TUY14:TVC14"/>
    <mergeCell ref="TVD14:TVH14"/>
    <mergeCell ref="TVI14:TVM14"/>
    <mergeCell ref="TWM14:TWQ14"/>
    <mergeCell ref="TWR14:TWV14"/>
    <mergeCell ref="TWW14:TXA14"/>
    <mergeCell ref="TXB14:TXF14"/>
    <mergeCell ref="TXG14:TXK14"/>
    <mergeCell ref="TVN14:TVR14"/>
    <mergeCell ref="TTP14:TTT14"/>
    <mergeCell ref="TTU14:TTY14"/>
    <mergeCell ref="TTZ14:TUD14"/>
    <mergeCell ref="TUE14:TUI14"/>
    <mergeCell ref="TRR14:TRV14"/>
    <mergeCell ref="TRW14:TSA14"/>
    <mergeCell ref="TSB14:TSF14"/>
    <mergeCell ref="TSG14:TSK14"/>
    <mergeCell ref="TSL14:TSP14"/>
    <mergeCell ref="TQS14:TQW14"/>
    <mergeCell ref="TQX14:TRB14"/>
    <mergeCell ref="TRC14:TRG14"/>
    <mergeCell ref="TRH14:TRL14"/>
    <mergeCell ref="TRM14:TRQ14"/>
    <mergeCell ref="TUJ14:TUN14"/>
    <mergeCell ref="TSQ14:TSU14"/>
    <mergeCell ref="TSV14:TSZ14"/>
    <mergeCell ref="TTA14:TTE14"/>
    <mergeCell ref="TTF14:TTJ14"/>
    <mergeCell ref="TTK14:TTO14"/>
    <mergeCell ref="TVS14:TVW14"/>
    <mergeCell ref="TPE14:TPI14"/>
    <mergeCell ref="TPJ14:TPN14"/>
    <mergeCell ref="TPO14:TPS14"/>
    <mergeCell ref="TNV14:TNZ14"/>
    <mergeCell ref="TOA14:TOE14"/>
    <mergeCell ref="TOF14:TOJ14"/>
    <mergeCell ref="TOK14:TOO14"/>
    <mergeCell ref="TOP14:TOT14"/>
    <mergeCell ref="TPT14:TPX14"/>
    <mergeCell ref="TPY14:TQC14"/>
    <mergeCell ref="TQD14:TQH14"/>
    <mergeCell ref="TQI14:TQM14"/>
    <mergeCell ref="TQN14:TQR14"/>
    <mergeCell ref="TOU14:TOY14"/>
    <mergeCell ref="TMW14:TNA14"/>
    <mergeCell ref="TNB14:TNF14"/>
    <mergeCell ref="TNG14:TNK14"/>
    <mergeCell ref="TNL14:TNP14"/>
    <mergeCell ref="TKY14:TLC14"/>
    <mergeCell ref="TLD14:TLH14"/>
    <mergeCell ref="TLI14:TLM14"/>
    <mergeCell ref="TLN14:TLR14"/>
    <mergeCell ref="TLS14:TLW14"/>
    <mergeCell ref="TJZ14:TKD14"/>
    <mergeCell ref="TKE14:TKI14"/>
    <mergeCell ref="TKJ14:TKN14"/>
    <mergeCell ref="TKO14:TKS14"/>
    <mergeCell ref="TKT14:TKX14"/>
    <mergeCell ref="TNQ14:TNU14"/>
    <mergeCell ref="TLX14:TMB14"/>
    <mergeCell ref="TMC14:TMG14"/>
    <mergeCell ref="TMH14:TML14"/>
    <mergeCell ref="TMM14:TMQ14"/>
    <mergeCell ref="TMR14:TMV14"/>
    <mergeCell ref="TOZ14:TPD14"/>
    <mergeCell ref="TIL14:TIP14"/>
    <mergeCell ref="TIQ14:TIU14"/>
    <mergeCell ref="TIV14:TIZ14"/>
    <mergeCell ref="THC14:THG14"/>
    <mergeCell ref="THH14:THL14"/>
    <mergeCell ref="THM14:THQ14"/>
    <mergeCell ref="THR14:THV14"/>
    <mergeCell ref="THW14:TIA14"/>
    <mergeCell ref="TJA14:TJE14"/>
    <mergeCell ref="TJF14:TJJ14"/>
    <mergeCell ref="TJK14:TJO14"/>
    <mergeCell ref="TJP14:TJT14"/>
    <mergeCell ref="TJU14:TJY14"/>
    <mergeCell ref="TIB14:TIF14"/>
    <mergeCell ref="TGD14:TGH14"/>
    <mergeCell ref="TGI14:TGM14"/>
    <mergeCell ref="TGN14:TGR14"/>
    <mergeCell ref="TGS14:TGW14"/>
    <mergeCell ref="TEF14:TEJ14"/>
    <mergeCell ref="TEK14:TEO14"/>
    <mergeCell ref="TEP14:TET14"/>
    <mergeCell ref="TEU14:TEY14"/>
    <mergeCell ref="TEZ14:TFD14"/>
    <mergeCell ref="TDG14:TDK14"/>
    <mergeCell ref="TDL14:TDP14"/>
    <mergeCell ref="TDQ14:TDU14"/>
    <mergeCell ref="TDV14:TDZ14"/>
    <mergeCell ref="TEA14:TEE14"/>
    <mergeCell ref="TGX14:THB14"/>
    <mergeCell ref="TFE14:TFI14"/>
    <mergeCell ref="TFJ14:TFN14"/>
    <mergeCell ref="TFO14:TFS14"/>
    <mergeCell ref="TFT14:TFX14"/>
    <mergeCell ref="TFY14:TGC14"/>
    <mergeCell ref="TIG14:TIK14"/>
    <mergeCell ref="TBS14:TBW14"/>
    <mergeCell ref="TBX14:TCB14"/>
    <mergeCell ref="TCC14:TCG14"/>
    <mergeCell ref="TAJ14:TAN14"/>
    <mergeCell ref="TAO14:TAS14"/>
    <mergeCell ref="TAT14:TAX14"/>
    <mergeCell ref="TAY14:TBC14"/>
    <mergeCell ref="TBD14:TBH14"/>
    <mergeCell ref="TCH14:TCL14"/>
    <mergeCell ref="TCM14:TCQ14"/>
    <mergeCell ref="TCR14:TCV14"/>
    <mergeCell ref="TCW14:TDA14"/>
    <mergeCell ref="TDB14:TDF14"/>
    <mergeCell ref="TBI14:TBM14"/>
    <mergeCell ref="SZK14:SZO14"/>
    <mergeCell ref="SZP14:SZT14"/>
    <mergeCell ref="SZU14:SZY14"/>
    <mergeCell ref="SZZ14:TAD14"/>
    <mergeCell ref="SXM14:SXQ14"/>
    <mergeCell ref="SXR14:SXV14"/>
    <mergeCell ref="SXW14:SYA14"/>
    <mergeCell ref="SYB14:SYF14"/>
    <mergeCell ref="SYG14:SYK14"/>
    <mergeCell ref="SWN14:SWR14"/>
    <mergeCell ref="SWS14:SWW14"/>
    <mergeCell ref="SWX14:SXB14"/>
    <mergeCell ref="SXC14:SXG14"/>
    <mergeCell ref="SXH14:SXL14"/>
    <mergeCell ref="TAE14:TAI14"/>
    <mergeCell ref="SYL14:SYP14"/>
    <mergeCell ref="SYQ14:SYU14"/>
    <mergeCell ref="SYV14:SYZ14"/>
    <mergeCell ref="SZA14:SZE14"/>
    <mergeCell ref="SZF14:SZJ14"/>
    <mergeCell ref="TBN14:TBR14"/>
    <mergeCell ref="SUZ14:SVD14"/>
    <mergeCell ref="SVE14:SVI14"/>
    <mergeCell ref="SVJ14:SVN14"/>
    <mergeCell ref="STQ14:STU14"/>
    <mergeCell ref="STV14:STZ14"/>
    <mergeCell ref="SUA14:SUE14"/>
    <mergeCell ref="SUF14:SUJ14"/>
    <mergeCell ref="SUK14:SUO14"/>
    <mergeCell ref="SVO14:SVS14"/>
    <mergeCell ref="SVT14:SVX14"/>
    <mergeCell ref="SVY14:SWC14"/>
    <mergeCell ref="SWD14:SWH14"/>
    <mergeCell ref="SWI14:SWM14"/>
    <mergeCell ref="SUP14:SUT14"/>
    <mergeCell ref="SSR14:SSV14"/>
    <mergeCell ref="SSW14:STA14"/>
    <mergeCell ref="STB14:STF14"/>
    <mergeCell ref="STG14:STK14"/>
    <mergeCell ref="SQT14:SQX14"/>
    <mergeCell ref="SQY14:SRC14"/>
    <mergeCell ref="SRD14:SRH14"/>
    <mergeCell ref="SRI14:SRM14"/>
    <mergeCell ref="SRN14:SRR14"/>
    <mergeCell ref="SPU14:SPY14"/>
    <mergeCell ref="SPZ14:SQD14"/>
    <mergeCell ref="SQE14:SQI14"/>
    <mergeCell ref="SQJ14:SQN14"/>
    <mergeCell ref="SQO14:SQS14"/>
    <mergeCell ref="STL14:STP14"/>
    <mergeCell ref="SRS14:SRW14"/>
    <mergeCell ref="SRX14:SSB14"/>
    <mergeCell ref="SSC14:SSG14"/>
    <mergeCell ref="SSH14:SSL14"/>
    <mergeCell ref="SSM14:SSQ14"/>
    <mergeCell ref="SUU14:SUY14"/>
    <mergeCell ref="SOG14:SOK14"/>
    <mergeCell ref="SOL14:SOP14"/>
    <mergeCell ref="SOQ14:SOU14"/>
    <mergeCell ref="SMX14:SNB14"/>
    <mergeCell ref="SNC14:SNG14"/>
    <mergeCell ref="SNH14:SNL14"/>
    <mergeCell ref="SNM14:SNQ14"/>
    <mergeCell ref="SNR14:SNV14"/>
    <mergeCell ref="SOV14:SOZ14"/>
    <mergeCell ref="SPA14:SPE14"/>
    <mergeCell ref="SPF14:SPJ14"/>
    <mergeCell ref="SPK14:SPO14"/>
    <mergeCell ref="SPP14:SPT14"/>
    <mergeCell ref="SNW14:SOA14"/>
    <mergeCell ref="SLY14:SMC14"/>
    <mergeCell ref="SMD14:SMH14"/>
    <mergeCell ref="SMI14:SMM14"/>
    <mergeCell ref="SMN14:SMR14"/>
    <mergeCell ref="SKA14:SKE14"/>
    <mergeCell ref="SKF14:SKJ14"/>
    <mergeCell ref="SKK14:SKO14"/>
    <mergeCell ref="SKP14:SKT14"/>
    <mergeCell ref="SKU14:SKY14"/>
    <mergeCell ref="SJB14:SJF14"/>
    <mergeCell ref="SJG14:SJK14"/>
    <mergeCell ref="SJL14:SJP14"/>
    <mergeCell ref="SJQ14:SJU14"/>
    <mergeCell ref="SJV14:SJZ14"/>
    <mergeCell ref="SMS14:SMW14"/>
    <mergeCell ref="SKZ14:SLD14"/>
    <mergeCell ref="SLE14:SLI14"/>
    <mergeCell ref="SLJ14:SLN14"/>
    <mergeCell ref="SLO14:SLS14"/>
    <mergeCell ref="SLT14:SLX14"/>
    <mergeCell ref="SOB14:SOF14"/>
    <mergeCell ref="SHN14:SHR14"/>
    <mergeCell ref="SHS14:SHW14"/>
    <mergeCell ref="SHX14:SIB14"/>
    <mergeCell ref="SGE14:SGI14"/>
    <mergeCell ref="SGJ14:SGN14"/>
    <mergeCell ref="SGO14:SGS14"/>
    <mergeCell ref="SGT14:SGX14"/>
    <mergeCell ref="SGY14:SHC14"/>
    <mergeCell ref="SIC14:SIG14"/>
    <mergeCell ref="SIH14:SIL14"/>
    <mergeCell ref="SIM14:SIQ14"/>
    <mergeCell ref="SIR14:SIV14"/>
    <mergeCell ref="SIW14:SJA14"/>
    <mergeCell ref="SHD14:SHH14"/>
    <mergeCell ref="SFF14:SFJ14"/>
    <mergeCell ref="SFK14:SFO14"/>
    <mergeCell ref="SFP14:SFT14"/>
    <mergeCell ref="SFU14:SFY14"/>
    <mergeCell ref="SDH14:SDL14"/>
    <mergeCell ref="SDM14:SDQ14"/>
    <mergeCell ref="SDR14:SDV14"/>
    <mergeCell ref="SDW14:SEA14"/>
    <mergeCell ref="SEB14:SEF14"/>
    <mergeCell ref="SCI14:SCM14"/>
    <mergeCell ref="SCN14:SCR14"/>
    <mergeCell ref="SCS14:SCW14"/>
    <mergeCell ref="SCX14:SDB14"/>
    <mergeCell ref="SDC14:SDG14"/>
    <mergeCell ref="SFZ14:SGD14"/>
    <mergeCell ref="SEG14:SEK14"/>
    <mergeCell ref="SEL14:SEP14"/>
    <mergeCell ref="SEQ14:SEU14"/>
    <mergeCell ref="SEV14:SEZ14"/>
    <mergeCell ref="SFA14:SFE14"/>
    <mergeCell ref="SHI14:SHM14"/>
    <mergeCell ref="SAU14:SAY14"/>
    <mergeCell ref="SAZ14:SBD14"/>
    <mergeCell ref="SBE14:SBI14"/>
    <mergeCell ref="RZL14:RZP14"/>
    <mergeCell ref="RZQ14:RZU14"/>
    <mergeCell ref="RZV14:RZZ14"/>
    <mergeCell ref="SAA14:SAE14"/>
    <mergeCell ref="SAF14:SAJ14"/>
    <mergeCell ref="SBJ14:SBN14"/>
    <mergeCell ref="SBO14:SBS14"/>
    <mergeCell ref="SBT14:SBX14"/>
    <mergeCell ref="SBY14:SCC14"/>
    <mergeCell ref="SCD14:SCH14"/>
    <mergeCell ref="SAK14:SAO14"/>
    <mergeCell ref="RYM14:RYQ14"/>
    <mergeCell ref="RYR14:RYV14"/>
    <mergeCell ref="RYW14:RZA14"/>
    <mergeCell ref="RZB14:RZF14"/>
    <mergeCell ref="RWO14:RWS14"/>
    <mergeCell ref="RWT14:RWX14"/>
    <mergeCell ref="RWY14:RXC14"/>
    <mergeCell ref="RXD14:RXH14"/>
    <mergeCell ref="RXI14:RXM14"/>
    <mergeCell ref="RVP14:RVT14"/>
    <mergeCell ref="RVU14:RVY14"/>
    <mergeCell ref="RVZ14:RWD14"/>
    <mergeCell ref="RWE14:RWI14"/>
    <mergeCell ref="RWJ14:RWN14"/>
    <mergeCell ref="RZG14:RZK14"/>
    <mergeCell ref="RXN14:RXR14"/>
    <mergeCell ref="RXS14:RXW14"/>
    <mergeCell ref="RXX14:RYB14"/>
    <mergeCell ref="RYC14:RYG14"/>
    <mergeCell ref="RYH14:RYL14"/>
    <mergeCell ref="SAP14:SAT14"/>
    <mergeCell ref="RUB14:RUF14"/>
    <mergeCell ref="RUG14:RUK14"/>
    <mergeCell ref="RUL14:RUP14"/>
    <mergeCell ref="RSS14:RSW14"/>
    <mergeCell ref="RSX14:RTB14"/>
    <mergeCell ref="RTC14:RTG14"/>
    <mergeCell ref="RTH14:RTL14"/>
    <mergeCell ref="RTM14:RTQ14"/>
    <mergeCell ref="RUQ14:RUU14"/>
    <mergeCell ref="RUV14:RUZ14"/>
    <mergeCell ref="RVA14:RVE14"/>
    <mergeCell ref="RVF14:RVJ14"/>
    <mergeCell ref="RVK14:RVO14"/>
    <mergeCell ref="RTR14:RTV14"/>
    <mergeCell ref="RRT14:RRX14"/>
    <mergeCell ref="RRY14:RSC14"/>
    <mergeCell ref="RSD14:RSH14"/>
    <mergeCell ref="RSI14:RSM14"/>
    <mergeCell ref="RPV14:RPZ14"/>
    <mergeCell ref="RQA14:RQE14"/>
    <mergeCell ref="RQF14:RQJ14"/>
    <mergeCell ref="RQK14:RQO14"/>
    <mergeCell ref="RQP14:RQT14"/>
    <mergeCell ref="ROW14:RPA14"/>
    <mergeCell ref="RPB14:RPF14"/>
    <mergeCell ref="RPG14:RPK14"/>
    <mergeCell ref="RPL14:RPP14"/>
    <mergeCell ref="RPQ14:RPU14"/>
    <mergeCell ref="RSN14:RSR14"/>
    <mergeCell ref="RQU14:RQY14"/>
    <mergeCell ref="RQZ14:RRD14"/>
    <mergeCell ref="RRE14:RRI14"/>
    <mergeCell ref="RRJ14:RRN14"/>
    <mergeCell ref="RRO14:RRS14"/>
    <mergeCell ref="RTW14:RUA14"/>
    <mergeCell ref="RNI14:RNM14"/>
    <mergeCell ref="RNN14:RNR14"/>
    <mergeCell ref="RNS14:RNW14"/>
    <mergeCell ref="RLZ14:RMD14"/>
    <mergeCell ref="RME14:RMI14"/>
    <mergeCell ref="RMJ14:RMN14"/>
    <mergeCell ref="RMO14:RMS14"/>
    <mergeCell ref="RMT14:RMX14"/>
    <mergeCell ref="RNX14:ROB14"/>
    <mergeCell ref="ROC14:ROG14"/>
    <mergeCell ref="ROH14:ROL14"/>
    <mergeCell ref="ROM14:ROQ14"/>
    <mergeCell ref="ROR14:ROV14"/>
    <mergeCell ref="RMY14:RNC14"/>
    <mergeCell ref="RLA14:RLE14"/>
    <mergeCell ref="RLF14:RLJ14"/>
    <mergeCell ref="RLK14:RLO14"/>
    <mergeCell ref="RLP14:RLT14"/>
    <mergeCell ref="RJC14:RJG14"/>
    <mergeCell ref="RJH14:RJL14"/>
    <mergeCell ref="RJM14:RJQ14"/>
    <mergeCell ref="RJR14:RJV14"/>
    <mergeCell ref="RJW14:RKA14"/>
    <mergeCell ref="RID14:RIH14"/>
    <mergeCell ref="RII14:RIM14"/>
    <mergeCell ref="RIN14:RIR14"/>
    <mergeCell ref="RIS14:RIW14"/>
    <mergeCell ref="RIX14:RJB14"/>
    <mergeCell ref="RLU14:RLY14"/>
    <mergeCell ref="RKB14:RKF14"/>
    <mergeCell ref="RKG14:RKK14"/>
    <mergeCell ref="RKL14:RKP14"/>
    <mergeCell ref="RKQ14:RKU14"/>
    <mergeCell ref="RKV14:RKZ14"/>
    <mergeCell ref="RND14:RNH14"/>
    <mergeCell ref="RGP14:RGT14"/>
    <mergeCell ref="RGU14:RGY14"/>
    <mergeCell ref="RGZ14:RHD14"/>
    <mergeCell ref="RFG14:RFK14"/>
    <mergeCell ref="RFL14:RFP14"/>
    <mergeCell ref="RFQ14:RFU14"/>
    <mergeCell ref="RFV14:RFZ14"/>
    <mergeCell ref="RGA14:RGE14"/>
    <mergeCell ref="RHE14:RHI14"/>
    <mergeCell ref="RHJ14:RHN14"/>
    <mergeCell ref="RHO14:RHS14"/>
    <mergeCell ref="RHT14:RHX14"/>
    <mergeCell ref="RHY14:RIC14"/>
    <mergeCell ref="RGF14:RGJ14"/>
    <mergeCell ref="REH14:REL14"/>
    <mergeCell ref="REM14:REQ14"/>
    <mergeCell ref="RER14:REV14"/>
    <mergeCell ref="REW14:RFA14"/>
    <mergeCell ref="RCJ14:RCN14"/>
    <mergeCell ref="RCO14:RCS14"/>
    <mergeCell ref="RCT14:RCX14"/>
    <mergeCell ref="RCY14:RDC14"/>
    <mergeCell ref="RDD14:RDH14"/>
    <mergeCell ref="RBK14:RBO14"/>
    <mergeCell ref="RBP14:RBT14"/>
    <mergeCell ref="RBU14:RBY14"/>
    <mergeCell ref="RBZ14:RCD14"/>
    <mergeCell ref="RCE14:RCI14"/>
    <mergeCell ref="RFB14:RFF14"/>
    <mergeCell ref="RDI14:RDM14"/>
    <mergeCell ref="RDN14:RDR14"/>
    <mergeCell ref="RDS14:RDW14"/>
    <mergeCell ref="RDX14:REB14"/>
    <mergeCell ref="REC14:REG14"/>
    <mergeCell ref="RGK14:RGO14"/>
    <mergeCell ref="QZW14:RAA14"/>
    <mergeCell ref="RAB14:RAF14"/>
    <mergeCell ref="RAG14:RAK14"/>
    <mergeCell ref="QYN14:QYR14"/>
    <mergeCell ref="QYS14:QYW14"/>
    <mergeCell ref="QYX14:QZB14"/>
    <mergeCell ref="QZC14:QZG14"/>
    <mergeCell ref="QZH14:QZL14"/>
    <mergeCell ref="RAL14:RAP14"/>
    <mergeCell ref="RAQ14:RAU14"/>
    <mergeCell ref="RAV14:RAZ14"/>
    <mergeCell ref="RBA14:RBE14"/>
    <mergeCell ref="RBF14:RBJ14"/>
    <mergeCell ref="QZM14:QZQ14"/>
    <mergeCell ref="QXO14:QXS14"/>
    <mergeCell ref="QXT14:QXX14"/>
    <mergeCell ref="QXY14:QYC14"/>
    <mergeCell ref="QYD14:QYH14"/>
    <mergeCell ref="QVQ14:QVU14"/>
    <mergeCell ref="QVV14:QVZ14"/>
    <mergeCell ref="QWA14:QWE14"/>
    <mergeCell ref="QWF14:QWJ14"/>
    <mergeCell ref="QWK14:QWO14"/>
    <mergeCell ref="QUR14:QUV14"/>
    <mergeCell ref="QUW14:QVA14"/>
    <mergeCell ref="QVB14:QVF14"/>
    <mergeCell ref="QVG14:QVK14"/>
    <mergeCell ref="QVL14:QVP14"/>
    <mergeCell ref="QYI14:QYM14"/>
    <mergeCell ref="QWP14:QWT14"/>
    <mergeCell ref="QWU14:QWY14"/>
    <mergeCell ref="QWZ14:QXD14"/>
    <mergeCell ref="QXE14:QXI14"/>
    <mergeCell ref="QXJ14:QXN14"/>
    <mergeCell ref="QZR14:QZV14"/>
    <mergeCell ref="QTD14:QTH14"/>
    <mergeCell ref="QTI14:QTM14"/>
    <mergeCell ref="QTN14:QTR14"/>
    <mergeCell ref="QRU14:QRY14"/>
    <mergeCell ref="QRZ14:QSD14"/>
    <mergeCell ref="QSE14:QSI14"/>
    <mergeCell ref="QSJ14:QSN14"/>
    <mergeCell ref="QSO14:QSS14"/>
    <mergeCell ref="QTS14:QTW14"/>
    <mergeCell ref="QTX14:QUB14"/>
    <mergeCell ref="QUC14:QUG14"/>
    <mergeCell ref="QUH14:QUL14"/>
    <mergeCell ref="QUM14:QUQ14"/>
    <mergeCell ref="QST14:QSX14"/>
    <mergeCell ref="QQV14:QQZ14"/>
    <mergeCell ref="QRA14:QRE14"/>
    <mergeCell ref="QRF14:QRJ14"/>
    <mergeCell ref="QRK14:QRO14"/>
    <mergeCell ref="QOX14:QPB14"/>
    <mergeCell ref="QPC14:QPG14"/>
    <mergeCell ref="QPH14:QPL14"/>
    <mergeCell ref="QPM14:QPQ14"/>
    <mergeCell ref="QPR14:QPV14"/>
    <mergeCell ref="QNY14:QOC14"/>
    <mergeCell ref="QOD14:QOH14"/>
    <mergeCell ref="QOI14:QOM14"/>
    <mergeCell ref="QON14:QOR14"/>
    <mergeCell ref="QOS14:QOW14"/>
    <mergeCell ref="QRP14:QRT14"/>
    <mergeCell ref="QPW14:QQA14"/>
    <mergeCell ref="QQB14:QQF14"/>
    <mergeCell ref="QQG14:QQK14"/>
    <mergeCell ref="QQL14:QQP14"/>
    <mergeCell ref="QQQ14:QQU14"/>
    <mergeCell ref="QSY14:QTC14"/>
    <mergeCell ref="QMK14:QMO14"/>
    <mergeCell ref="QMP14:QMT14"/>
    <mergeCell ref="QMU14:QMY14"/>
    <mergeCell ref="QLB14:QLF14"/>
    <mergeCell ref="QLG14:QLK14"/>
    <mergeCell ref="QLL14:QLP14"/>
    <mergeCell ref="QLQ14:QLU14"/>
    <mergeCell ref="QLV14:QLZ14"/>
    <mergeCell ref="QMZ14:QND14"/>
    <mergeCell ref="QNE14:QNI14"/>
    <mergeCell ref="QNJ14:QNN14"/>
    <mergeCell ref="QNO14:QNS14"/>
    <mergeCell ref="QNT14:QNX14"/>
    <mergeCell ref="QMA14:QME14"/>
    <mergeCell ref="QKC14:QKG14"/>
    <mergeCell ref="QKH14:QKL14"/>
    <mergeCell ref="QKM14:QKQ14"/>
    <mergeCell ref="QKR14:QKV14"/>
    <mergeCell ref="QIE14:QII14"/>
    <mergeCell ref="QIJ14:QIN14"/>
    <mergeCell ref="QIO14:QIS14"/>
    <mergeCell ref="QIT14:QIX14"/>
    <mergeCell ref="QIY14:QJC14"/>
    <mergeCell ref="QHF14:QHJ14"/>
    <mergeCell ref="QHK14:QHO14"/>
    <mergeCell ref="QHP14:QHT14"/>
    <mergeCell ref="QHU14:QHY14"/>
    <mergeCell ref="QHZ14:QID14"/>
    <mergeCell ref="QKW14:QLA14"/>
    <mergeCell ref="QJD14:QJH14"/>
    <mergeCell ref="QJI14:QJM14"/>
    <mergeCell ref="QJN14:QJR14"/>
    <mergeCell ref="QJS14:QJW14"/>
    <mergeCell ref="QJX14:QKB14"/>
    <mergeCell ref="QMF14:QMJ14"/>
    <mergeCell ref="QFR14:QFV14"/>
    <mergeCell ref="QFW14:QGA14"/>
    <mergeCell ref="QGB14:QGF14"/>
    <mergeCell ref="QEI14:QEM14"/>
    <mergeCell ref="QEN14:QER14"/>
    <mergeCell ref="QES14:QEW14"/>
    <mergeCell ref="QEX14:QFB14"/>
    <mergeCell ref="QFC14:QFG14"/>
    <mergeCell ref="QGG14:QGK14"/>
    <mergeCell ref="QGL14:QGP14"/>
    <mergeCell ref="QGQ14:QGU14"/>
    <mergeCell ref="QGV14:QGZ14"/>
    <mergeCell ref="QHA14:QHE14"/>
    <mergeCell ref="QFH14:QFL14"/>
    <mergeCell ref="QDJ14:QDN14"/>
    <mergeCell ref="QDO14:QDS14"/>
    <mergeCell ref="QDT14:QDX14"/>
    <mergeCell ref="QDY14:QEC14"/>
    <mergeCell ref="QBL14:QBP14"/>
    <mergeCell ref="QBQ14:QBU14"/>
    <mergeCell ref="QBV14:QBZ14"/>
    <mergeCell ref="QCA14:QCE14"/>
    <mergeCell ref="QCF14:QCJ14"/>
    <mergeCell ref="QAM14:QAQ14"/>
    <mergeCell ref="QAR14:QAV14"/>
    <mergeCell ref="QAW14:QBA14"/>
    <mergeCell ref="QBB14:QBF14"/>
    <mergeCell ref="QBG14:QBK14"/>
    <mergeCell ref="QED14:QEH14"/>
    <mergeCell ref="QCK14:QCO14"/>
    <mergeCell ref="QCP14:QCT14"/>
    <mergeCell ref="QCU14:QCY14"/>
    <mergeCell ref="QCZ14:QDD14"/>
    <mergeCell ref="QDE14:QDI14"/>
    <mergeCell ref="QFM14:QFQ14"/>
    <mergeCell ref="PYY14:PZC14"/>
    <mergeCell ref="PZD14:PZH14"/>
    <mergeCell ref="PZI14:PZM14"/>
    <mergeCell ref="PXP14:PXT14"/>
    <mergeCell ref="PXU14:PXY14"/>
    <mergeCell ref="PXZ14:PYD14"/>
    <mergeCell ref="PYE14:PYI14"/>
    <mergeCell ref="PYJ14:PYN14"/>
    <mergeCell ref="PZN14:PZR14"/>
    <mergeCell ref="PZS14:PZW14"/>
    <mergeCell ref="PZX14:QAB14"/>
    <mergeCell ref="QAC14:QAG14"/>
    <mergeCell ref="QAH14:QAL14"/>
    <mergeCell ref="PYO14:PYS14"/>
    <mergeCell ref="PWQ14:PWU14"/>
    <mergeCell ref="PWV14:PWZ14"/>
    <mergeCell ref="PXA14:PXE14"/>
    <mergeCell ref="PXF14:PXJ14"/>
    <mergeCell ref="PUS14:PUW14"/>
    <mergeCell ref="PUX14:PVB14"/>
    <mergeCell ref="PVC14:PVG14"/>
    <mergeCell ref="PVH14:PVL14"/>
    <mergeCell ref="PVM14:PVQ14"/>
    <mergeCell ref="PTT14:PTX14"/>
    <mergeCell ref="PTY14:PUC14"/>
    <mergeCell ref="PUD14:PUH14"/>
    <mergeCell ref="PUI14:PUM14"/>
    <mergeCell ref="PUN14:PUR14"/>
    <mergeCell ref="PXK14:PXO14"/>
    <mergeCell ref="PVR14:PVV14"/>
    <mergeCell ref="PVW14:PWA14"/>
    <mergeCell ref="PWB14:PWF14"/>
    <mergeCell ref="PWG14:PWK14"/>
    <mergeCell ref="PWL14:PWP14"/>
    <mergeCell ref="PYT14:PYX14"/>
    <mergeCell ref="PSF14:PSJ14"/>
    <mergeCell ref="PSK14:PSO14"/>
    <mergeCell ref="PSP14:PST14"/>
    <mergeCell ref="PQW14:PRA14"/>
    <mergeCell ref="PRB14:PRF14"/>
    <mergeCell ref="PRG14:PRK14"/>
    <mergeCell ref="PRL14:PRP14"/>
    <mergeCell ref="PRQ14:PRU14"/>
    <mergeCell ref="PSU14:PSY14"/>
    <mergeCell ref="PSZ14:PTD14"/>
    <mergeCell ref="PTE14:PTI14"/>
    <mergeCell ref="PTJ14:PTN14"/>
    <mergeCell ref="PTO14:PTS14"/>
    <mergeCell ref="PRV14:PRZ14"/>
    <mergeCell ref="PPX14:PQB14"/>
    <mergeCell ref="PQC14:PQG14"/>
    <mergeCell ref="PQH14:PQL14"/>
    <mergeCell ref="PQM14:PQQ14"/>
    <mergeCell ref="PNZ14:POD14"/>
    <mergeCell ref="POE14:POI14"/>
    <mergeCell ref="POJ14:PON14"/>
    <mergeCell ref="POO14:POS14"/>
    <mergeCell ref="POT14:POX14"/>
    <mergeCell ref="PNA14:PNE14"/>
    <mergeCell ref="PNF14:PNJ14"/>
    <mergeCell ref="PNK14:PNO14"/>
    <mergeCell ref="PNP14:PNT14"/>
    <mergeCell ref="PNU14:PNY14"/>
    <mergeCell ref="PQR14:PQV14"/>
    <mergeCell ref="POY14:PPC14"/>
    <mergeCell ref="PPD14:PPH14"/>
    <mergeCell ref="PPI14:PPM14"/>
    <mergeCell ref="PPN14:PPR14"/>
    <mergeCell ref="PPS14:PPW14"/>
    <mergeCell ref="PSA14:PSE14"/>
    <mergeCell ref="PLM14:PLQ14"/>
    <mergeCell ref="PLR14:PLV14"/>
    <mergeCell ref="PLW14:PMA14"/>
    <mergeCell ref="PKD14:PKH14"/>
    <mergeCell ref="PKI14:PKM14"/>
    <mergeCell ref="PKN14:PKR14"/>
    <mergeCell ref="PKS14:PKW14"/>
    <mergeCell ref="PKX14:PLB14"/>
    <mergeCell ref="PMB14:PMF14"/>
    <mergeCell ref="PMG14:PMK14"/>
    <mergeCell ref="PML14:PMP14"/>
    <mergeCell ref="PMQ14:PMU14"/>
    <mergeCell ref="PMV14:PMZ14"/>
    <mergeCell ref="PLC14:PLG14"/>
    <mergeCell ref="PJE14:PJI14"/>
    <mergeCell ref="PJJ14:PJN14"/>
    <mergeCell ref="PJO14:PJS14"/>
    <mergeCell ref="PJT14:PJX14"/>
    <mergeCell ref="PHG14:PHK14"/>
    <mergeCell ref="PHL14:PHP14"/>
    <mergeCell ref="PHQ14:PHU14"/>
    <mergeCell ref="PHV14:PHZ14"/>
    <mergeCell ref="PIA14:PIE14"/>
    <mergeCell ref="PGH14:PGL14"/>
    <mergeCell ref="PGM14:PGQ14"/>
    <mergeCell ref="PGR14:PGV14"/>
    <mergeCell ref="PGW14:PHA14"/>
    <mergeCell ref="PHB14:PHF14"/>
    <mergeCell ref="PJY14:PKC14"/>
    <mergeCell ref="PIF14:PIJ14"/>
    <mergeCell ref="PIK14:PIO14"/>
    <mergeCell ref="PIP14:PIT14"/>
    <mergeCell ref="PIU14:PIY14"/>
    <mergeCell ref="PIZ14:PJD14"/>
    <mergeCell ref="PLH14:PLL14"/>
    <mergeCell ref="PET14:PEX14"/>
    <mergeCell ref="PEY14:PFC14"/>
    <mergeCell ref="PFD14:PFH14"/>
    <mergeCell ref="PDK14:PDO14"/>
    <mergeCell ref="PDP14:PDT14"/>
    <mergeCell ref="PDU14:PDY14"/>
    <mergeCell ref="PDZ14:PED14"/>
    <mergeCell ref="PEE14:PEI14"/>
    <mergeCell ref="PFI14:PFM14"/>
    <mergeCell ref="PFN14:PFR14"/>
    <mergeCell ref="PFS14:PFW14"/>
    <mergeCell ref="PFX14:PGB14"/>
    <mergeCell ref="PGC14:PGG14"/>
    <mergeCell ref="PEJ14:PEN14"/>
    <mergeCell ref="PCL14:PCP14"/>
    <mergeCell ref="PCQ14:PCU14"/>
    <mergeCell ref="PCV14:PCZ14"/>
    <mergeCell ref="PDA14:PDE14"/>
    <mergeCell ref="PAN14:PAR14"/>
    <mergeCell ref="PAS14:PAW14"/>
    <mergeCell ref="PAX14:PBB14"/>
    <mergeCell ref="PBC14:PBG14"/>
    <mergeCell ref="PBH14:PBL14"/>
    <mergeCell ref="OZO14:OZS14"/>
    <mergeCell ref="OZT14:OZX14"/>
    <mergeCell ref="OZY14:PAC14"/>
    <mergeCell ref="PAD14:PAH14"/>
    <mergeCell ref="PAI14:PAM14"/>
    <mergeCell ref="PDF14:PDJ14"/>
    <mergeCell ref="PBM14:PBQ14"/>
    <mergeCell ref="PBR14:PBV14"/>
    <mergeCell ref="PBW14:PCA14"/>
    <mergeCell ref="PCB14:PCF14"/>
    <mergeCell ref="PCG14:PCK14"/>
    <mergeCell ref="PEO14:PES14"/>
    <mergeCell ref="OYA14:OYE14"/>
    <mergeCell ref="OYF14:OYJ14"/>
    <mergeCell ref="OYK14:OYO14"/>
    <mergeCell ref="OWR14:OWV14"/>
    <mergeCell ref="OWW14:OXA14"/>
    <mergeCell ref="OXB14:OXF14"/>
    <mergeCell ref="OXG14:OXK14"/>
    <mergeCell ref="OXL14:OXP14"/>
    <mergeCell ref="OYP14:OYT14"/>
    <mergeCell ref="OYU14:OYY14"/>
    <mergeCell ref="OYZ14:OZD14"/>
    <mergeCell ref="OZE14:OZI14"/>
    <mergeCell ref="OZJ14:OZN14"/>
    <mergeCell ref="OXQ14:OXU14"/>
    <mergeCell ref="OVS14:OVW14"/>
    <mergeCell ref="OVX14:OWB14"/>
    <mergeCell ref="OWC14:OWG14"/>
    <mergeCell ref="OWH14:OWL14"/>
    <mergeCell ref="OTU14:OTY14"/>
    <mergeCell ref="OTZ14:OUD14"/>
    <mergeCell ref="OUE14:OUI14"/>
    <mergeCell ref="OUJ14:OUN14"/>
    <mergeCell ref="OUO14:OUS14"/>
    <mergeCell ref="OSV14:OSZ14"/>
    <mergeCell ref="OTA14:OTE14"/>
    <mergeCell ref="OTF14:OTJ14"/>
    <mergeCell ref="OTK14:OTO14"/>
    <mergeCell ref="OTP14:OTT14"/>
    <mergeCell ref="OWM14:OWQ14"/>
    <mergeCell ref="OUT14:OUX14"/>
    <mergeCell ref="OUY14:OVC14"/>
    <mergeCell ref="OVD14:OVH14"/>
    <mergeCell ref="OVI14:OVM14"/>
    <mergeCell ref="OVN14:OVR14"/>
    <mergeCell ref="OXV14:OXZ14"/>
    <mergeCell ref="ORH14:ORL14"/>
    <mergeCell ref="ORM14:ORQ14"/>
    <mergeCell ref="ORR14:ORV14"/>
    <mergeCell ref="OPY14:OQC14"/>
    <mergeCell ref="OQD14:OQH14"/>
    <mergeCell ref="OQI14:OQM14"/>
    <mergeCell ref="OQN14:OQR14"/>
    <mergeCell ref="OQS14:OQW14"/>
    <mergeCell ref="ORW14:OSA14"/>
    <mergeCell ref="OSB14:OSF14"/>
    <mergeCell ref="OSG14:OSK14"/>
    <mergeCell ref="OSL14:OSP14"/>
    <mergeCell ref="OSQ14:OSU14"/>
    <mergeCell ref="OQX14:ORB14"/>
    <mergeCell ref="OOZ14:OPD14"/>
    <mergeCell ref="OPE14:OPI14"/>
    <mergeCell ref="OPJ14:OPN14"/>
    <mergeCell ref="OPO14:OPS14"/>
    <mergeCell ref="ONB14:ONF14"/>
    <mergeCell ref="ONG14:ONK14"/>
    <mergeCell ref="ONL14:ONP14"/>
    <mergeCell ref="ONQ14:ONU14"/>
    <mergeCell ref="ONV14:ONZ14"/>
    <mergeCell ref="OMC14:OMG14"/>
    <mergeCell ref="OMH14:OML14"/>
    <mergeCell ref="OMM14:OMQ14"/>
    <mergeCell ref="OMR14:OMV14"/>
    <mergeCell ref="OMW14:ONA14"/>
    <mergeCell ref="OPT14:OPX14"/>
    <mergeCell ref="OOA14:OOE14"/>
    <mergeCell ref="OOF14:OOJ14"/>
    <mergeCell ref="OOK14:OOO14"/>
    <mergeCell ref="OOP14:OOT14"/>
    <mergeCell ref="OOU14:OOY14"/>
    <mergeCell ref="ORC14:ORG14"/>
    <mergeCell ref="OKO14:OKS14"/>
    <mergeCell ref="OKT14:OKX14"/>
    <mergeCell ref="OKY14:OLC14"/>
    <mergeCell ref="OJF14:OJJ14"/>
    <mergeCell ref="OJK14:OJO14"/>
    <mergeCell ref="OJP14:OJT14"/>
    <mergeCell ref="OJU14:OJY14"/>
    <mergeCell ref="OJZ14:OKD14"/>
    <mergeCell ref="OLD14:OLH14"/>
    <mergeCell ref="OLI14:OLM14"/>
    <mergeCell ref="OLN14:OLR14"/>
    <mergeCell ref="OLS14:OLW14"/>
    <mergeCell ref="OLX14:OMB14"/>
    <mergeCell ref="OKE14:OKI14"/>
    <mergeCell ref="OIG14:OIK14"/>
    <mergeCell ref="OIL14:OIP14"/>
    <mergeCell ref="OIQ14:OIU14"/>
    <mergeCell ref="OIV14:OIZ14"/>
    <mergeCell ref="OGI14:OGM14"/>
    <mergeCell ref="OGN14:OGR14"/>
    <mergeCell ref="OGS14:OGW14"/>
    <mergeCell ref="OGX14:OHB14"/>
    <mergeCell ref="OHC14:OHG14"/>
    <mergeCell ref="OFJ14:OFN14"/>
    <mergeCell ref="OFO14:OFS14"/>
    <mergeCell ref="OFT14:OFX14"/>
    <mergeCell ref="OFY14:OGC14"/>
    <mergeCell ref="OGD14:OGH14"/>
    <mergeCell ref="OJA14:OJE14"/>
    <mergeCell ref="OHH14:OHL14"/>
    <mergeCell ref="OHM14:OHQ14"/>
    <mergeCell ref="OHR14:OHV14"/>
    <mergeCell ref="OHW14:OIA14"/>
    <mergeCell ref="OIB14:OIF14"/>
    <mergeCell ref="OKJ14:OKN14"/>
    <mergeCell ref="ODV14:ODZ14"/>
    <mergeCell ref="OEA14:OEE14"/>
    <mergeCell ref="OEF14:OEJ14"/>
    <mergeCell ref="OCM14:OCQ14"/>
    <mergeCell ref="OCR14:OCV14"/>
    <mergeCell ref="OCW14:ODA14"/>
    <mergeCell ref="ODB14:ODF14"/>
    <mergeCell ref="ODG14:ODK14"/>
    <mergeCell ref="OEK14:OEO14"/>
    <mergeCell ref="OEP14:OET14"/>
    <mergeCell ref="OEU14:OEY14"/>
    <mergeCell ref="OEZ14:OFD14"/>
    <mergeCell ref="OFE14:OFI14"/>
    <mergeCell ref="ODL14:ODP14"/>
    <mergeCell ref="OBN14:OBR14"/>
    <mergeCell ref="OBS14:OBW14"/>
    <mergeCell ref="OBX14:OCB14"/>
    <mergeCell ref="OCC14:OCG14"/>
    <mergeCell ref="NZP14:NZT14"/>
    <mergeCell ref="NZU14:NZY14"/>
    <mergeCell ref="NZZ14:OAD14"/>
    <mergeCell ref="OAE14:OAI14"/>
    <mergeCell ref="OAJ14:OAN14"/>
    <mergeCell ref="NYQ14:NYU14"/>
    <mergeCell ref="NYV14:NYZ14"/>
    <mergeCell ref="NZA14:NZE14"/>
    <mergeCell ref="NZF14:NZJ14"/>
    <mergeCell ref="NZK14:NZO14"/>
    <mergeCell ref="OCH14:OCL14"/>
    <mergeCell ref="OAO14:OAS14"/>
    <mergeCell ref="OAT14:OAX14"/>
    <mergeCell ref="OAY14:OBC14"/>
    <mergeCell ref="OBD14:OBH14"/>
    <mergeCell ref="OBI14:OBM14"/>
    <mergeCell ref="ODQ14:ODU14"/>
    <mergeCell ref="NXC14:NXG14"/>
    <mergeCell ref="NXH14:NXL14"/>
    <mergeCell ref="NXM14:NXQ14"/>
    <mergeCell ref="NVT14:NVX14"/>
    <mergeCell ref="NVY14:NWC14"/>
    <mergeCell ref="NWD14:NWH14"/>
    <mergeCell ref="NWI14:NWM14"/>
    <mergeCell ref="NWN14:NWR14"/>
    <mergeCell ref="NXR14:NXV14"/>
    <mergeCell ref="NXW14:NYA14"/>
    <mergeCell ref="NYB14:NYF14"/>
    <mergeCell ref="NYG14:NYK14"/>
    <mergeCell ref="NYL14:NYP14"/>
    <mergeCell ref="NWS14:NWW14"/>
    <mergeCell ref="NUU14:NUY14"/>
    <mergeCell ref="NUZ14:NVD14"/>
    <mergeCell ref="NVE14:NVI14"/>
    <mergeCell ref="NVJ14:NVN14"/>
    <mergeCell ref="NSW14:NTA14"/>
    <mergeCell ref="NTB14:NTF14"/>
    <mergeCell ref="NTG14:NTK14"/>
    <mergeCell ref="NTL14:NTP14"/>
    <mergeCell ref="NTQ14:NTU14"/>
    <mergeCell ref="NRX14:NSB14"/>
    <mergeCell ref="NSC14:NSG14"/>
    <mergeCell ref="NSH14:NSL14"/>
    <mergeCell ref="NSM14:NSQ14"/>
    <mergeCell ref="NSR14:NSV14"/>
    <mergeCell ref="NVO14:NVS14"/>
    <mergeCell ref="NTV14:NTZ14"/>
    <mergeCell ref="NUA14:NUE14"/>
    <mergeCell ref="NUF14:NUJ14"/>
    <mergeCell ref="NUK14:NUO14"/>
    <mergeCell ref="NUP14:NUT14"/>
    <mergeCell ref="NWX14:NXB14"/>
    <mergeCell ref="NQJ14:NQN14"/>
    <mergeCell ref="NQO14:NQS14"/>
    <mergeCell ref="NQT14:NQX14"/>
    <mergeCell ref="NPA14:NPE14"/>
    <mergeCell ref="NPF14:NPJ14"/>
    <mergeCell ref="NPK14:NPO14"/>
    <mergeCell ref="NPP14:NPT14"/>
    <mergeCell ref="NPU14:NPY14"/>
    <mergeCell ref="NQY14:NRC14"/>
    <mergeCell ref="NRD14:NRH14"/>
    <mergeCell ref="NRI14:NRM14"/>
    <mergeCell ref="NRN14:NRR14"/>
    <mergeCell ref="NRS14:NRW14"/>
    <mergeCell ref="NPZ14:NQD14"/>
    <mergeCell ref="NOB14:NOF14"/>
    <mergeCell ref="NOG14:NOK14"/>
    <mergeCell ref="NOL14:NOP14"/>
    <mergeCell ref="NOQ14:NOU14"/>
    <mergeCell ref="NMD14:NMH14"/>
    <mergeCell ref="NMI14:NMM14"/>
    <mergeCell ref="NMN14:NMR14"/>
    <mergeCell ref="NMS14:NMW14"/>
    <mergeCell ref="NMX14:NNB14"/>
    <mergeCell ref="NLE14:NLI14"/>
    <mergeCell ref="NLJ14:NLN14"/>
    <mergeCell ref="NLO14:NLS14"/>
    <mergeCell ref="NLT14:NLX14"/>
    <mergeCell ref="NLY14:NMC14"/>
    <mergeCell ref="NOV14:NOZ14"/>
    <mergeCell ref="NNC14:NNG14"/>
    <mergeCell ref="NNH14:NNL14"/>
    <mergeCell ref="NNM14:NNQ14"/>
    <mergeCell ref="NNR14:NNV14"/>
    <mergeCell ref="NNW14:NOA14"/>
    <mergeCell ref="NQE14:NQI14"/>
    <mergeCell ref="NJQ14:NJU14"/>
    <mergeCell ref="NJV14:NJZ14"/>
    <mergeCell ref="NKA14:NKE14"/>
    <mergeCell ref="NIH14:NIL14"/>
    <mergeCell ref="NIM14:NIQ14"/>
    <mergeCell ref="NIR14:NIV14"/>
    <mergeCell ref="NIW14:NJA14"/>
    <mergeCell ref="NJB14:NJF14"/>
    <mergeCell ref="NKF14:NKJ14"/>
    <mergeCell ref="NKK14:NKO14"/>
    <mergeCell ref="NKP14:NKT14"/>
    <mergeCell ref="NKU14:NKY14"/>
    <mergeCell ref="NKZ14:NLD14"/>
    <mergeCell ref="NJG14:NJK14"/>
    <mergeCell ref="NHI14:NHM14"/>
    <mergeCell ref="NHN14:NHR14"/>
    <mergeCell ref="NHS14:NHW14"/>
    <mergeCell ref="NHX14:NIB14"/>
    <mergeCell ref="NFK14:NFO14"/>
    <mergeCell ref="NFP14:NFT14"/>
    <mergeCell ref="NFU14:NFY14"/>
    <mergeCell ref="NFZ14:NGD14"/>
    <mergeCell ref="NGE14:NGI14"/>
    <mergeCell ref="NEL14:NEP14"/>
    <mergeCell ref="NEQ14:NEU14"/>
    <mergeCell ref="NEV14:NEZ14"/>
    <mergeCell ref="NFA14:NFE14"/>
    <mergeCell ref="NFF14:NFJ14"/>
    <mergeCell ref="NIC14:NIG14"/>
    <mergeCell ref="NGJ14:NGN14"/>
    <mergeCell ref="NGO14:NGS14"/>
    <mergeCell ref="NGT14:NGX14"/>
    <mergeCell ref="NGY14:NHC14"/>
    <mergeCell ref="NHD14:NHH14"/>
    <mergeCell ref="NJL14:NJP14"/>
    <mergeCell ref="NCX14:NDB14"/>
    <mergeCell ref="NDC14:NDG14"/>
    <mergeCell ref="NDH14:NDL14"/>
    <mergeCell ref="NBO14:NBS14"/>
    <mergeCell ref="NBT14:NBX14"/>
    <mergeCell ref="NBY14:NCC14"/>
    <mergeCell ref="NCD14:NCH14"/>
    <mergeCell ref="NCI14:NCM14"/>
    <mergeCell ref="NDM14:NDQ14"/>
    <mergeCell ref="NDR14:NDV14"/>
    <mergeCell ref="NDW14:NEA14"/>
    <mergeCell ref="NEB14:NEF14"/>
    <mergeCell ref="NEG14:NEK14"/>
    <mergeCell ref="NCN14:NCR14"/>
    <mergeCell ref="NAP14:NAT14"/>
    <mergeCell ref="NAU14:NAY14"/>
    <mergeCell ref="NAZ14:NBD14"/>
    <mergeCell ref="NBE14:NBI14"/>
    <mergeCell ref="MYR14:MYV14"/>
    <mergeCell ref="MYW14:MZA14"/>
    <mergeCell ref="MZB14:MZF14"/>
    <mergeCell ref="MZG14:MZK14"/>
    <mergeCell ref="MZL14:MZP14"/>
    <mergeCell ref="MXS14:MXW14"/>
    <mergeCell ref="MXX14:MYB14"/>
    <mergeCell ref="MYC14:MYG14"/>
    <mergeCell ref="MYH14:MYL14"/>
    <mergeCell ref="MYM14:MYQ14"/>
    <mergeCell ref="NBJ14:NBN14"/>
    <mergeCell ref="MZQ14:MZU14"/>
    <mergeCell ref="MZV14:MZZ14"/>
    <mergeCell ref="NAA14:NAE14"/>
    <mergeCell ref="NAF14:NAJ14"/>
    <mergeCell ref="NAK14:NAO14"/>
    <mergeCell ref="NCS14:NCW14"/>
    <mergeCell ref="MWE14:MWI14"/>
    <mergeCell ref="MWJ14:MWN14"/>
    <mergeCell ref="MWO14:MWS14"/>
    <mergeCell ref="MUV14:MUZ14"/>
    <mergeCell ref="MVA14:MVE14"/>
    <mergeCell ref="MVF14:MVJ14"/>
    <mergeCell ref="MVK14:MVO14"/>
    <mergeCell ref="MVP14:MVT14"/>
    <mergeCell ref="MWT14:MWX14"/>
    <mergeCell ref="MWY14:MXC14"/>
    <mergeCell ref="MXD14:MXH14"/>
    <mergeCell ref="MXI14:MXM14"/>
    <mergeCell ref="MXN14:MXR14"/>
    <mergeCell ref="MVU14:MVY14"/>
    <mergeCell ref="MTW14:MUA14"/>
    <mergeCell ref="MUB14:MUF14"/>
    <mergeCell ref="MUG14:MUK14"/>
    <mergeCell ref="MUL14:MUP14"/>
    <mergeCell ref="MRY14:MSC14"/>
    <mergeCell ref="MSD14:MSH14"/>
    <mergeCell ref="MSI14:MSM14"/>
    <mergeCell ref="MSN14:MSR14"/>
    <mergeCell ref="MSS14:MSW14"/>
    <mergeCell ref="MQZ14:MRD14"/>
    <mergeCell ref="MRE14:MRI14"/>
    <mergeCell ref="MRJ14:MRN14"/>
    <mergeCell ref="MRO14:MRS14"/>
    <mergeCell ref="MRT14:MRX14"/>
    <mergeCell ref="MUQ14:MUU14"/>
    <mergeCell ref="MSX14:MTB14"/>
    <mergeCell ref="MTC14:MTG14"/>
    <mergeCell ref="MTH14:MTL14"/>
    <mergeCell ref="MTM14:MTQ14"/>
    <mergeCell ref="MTR14:MTV14"/>
    <mergeCell ref="MVZ14:MWD14"/>
    <mergeCell ref="MPL14:MPP14"/>
    <mergeCell ref="MPQ14:MPU14"/>
    <mergeCell ref="MPV14:MPZ14"/>
    <mergeCell ref="MOC14:MOG14"/>
    <mergeCell ref="MOH14:MOL14"/>
    <mergeCell ref="MOM14:MOQ14"/>
    <mergeCell ref="MOR14:MOV14"/>
    <mergeCell ref="MOW14:MPA14"/>
    <mergeCell ref="MQA14:MQE14"/>
    <mergeCell ref="MQF14:MQJ14"/>
    <mergeCell ref="MQK14:MQO14"/>
    <mergeCell ref="MQP14:MQT14"/>
    <mergeCell ref="MQU14:MQY14"/>
    <mergeCell ref="MPB14:MPF14"/>
    <mergeCell ref="MND14:MNH14"/>
    <mergeCell ref="MNI14:MNM14"/>
    <mergeCell ref="MNN14:MNR14"/>
    <mergeCell ref="MNS14:MNW14"/>
    <mergeCell ref="MLF14:MLJ14"/>
    <mergeCell ref="MLK14:MLO14"/>
    <mergeCell ref="MLP14:MLT14"/>
    <mergeCell ref="MLU14:MLY14"/>
    <mergeCell ref="MLZ14:MMD14"/>
    <mergeCell ref="MKG14:MKK14"/>
    <mergeCell ref="MKL14:MKP14"/>
    <mergeCell ref="MKQ14:MKU14"/>
    <mergeCell ref="MKV14:MKZ14"/>
    <mergeCell ref="MLA14:MLE14"/>
    <mergeCell ref="MNX14:MOB14"/>
    <mergeCell ref="MME14:MMI14"/>
    <mergeCell ref="MMJ14:MMN14"/>
    <mergeCell ref="MMO14:MMS14"/>
    <mergeCell ref="MMT14:MMX14"/>
    <mergeCell ref="MMY14:MNC14"/>
    <mergeCell ref="MPG14:MPK14"/>
    <mergeCell ref="MIS14:MIW14"/>
    <mergeCell ref="MIX14:MJB14"/>
    <mergeCell ref="MJC14:MJG14"/>
    <mergeCell ref="MHJ14:MHN14"/>
    <mergeCell ref="MHO14:MHS14"/>
    <mergeCell ref="MHT14:MHX14"/>
    <mergeCell ref="MHY14:MIC14"/>
    <mergeCell ref="MID14:MIH14"/>
    <mergeCell ref="MJH14:MJL14"/>
    <mergeCell ref="MJM14:MJQ14"/>
    <mergeCell ref="MJR14:MJV14"/>
    <mergeCell ref="MJW14:MKA14"/>
    <mergeCell ref="MKB14:MKF14"/>
    <mergeCell ref="MII14:MIM14"/>
    <mergeCell ref="MGK14:MGO14"/>
    <mergeCell ref="MGP14:MGT14"/>
    <mergeCell ref="MGU14:MGY14"/>
    <mergeCell ref="MGZ14:MHD14"/>
    <mergeCell ref="MEM14:MEQ14"/>
    <mergeCell ref="MER14:MEV14"/>
    <mergeCell ref="MEW14:MFA14"/>
    <mergeCell ref="MFB14:MFF14"/>
    <mergeCell ref="MFG14:MFK14"/>
    <mergeCell ref="MDN14:MDR14"/>
    <mergeCell ref="MDS14:MDW14"/>
    <mergeCell ref="MDX14:MEB14"/>
    <mergeCell ref="MEC14:MEG14"/>
    <mergeCell ref="MEH14:MEL14"/>
    <mergeCell ref="MHE14:MHI14"/>
    <mergeCell ref="MFL14:MFP14"/>
    <mergeCell ref="MFQ14:MFU14"/>
    <mergeCell ref="MFV14:MFZ14"/>
    <mergeCell ref="MGA14:MGE14"/>
    <mergeCell ref="MGF14:MGJ14"/>
    <mergeCell ref="MIN14:MIR14"/>
    <mergeCell ref="MBZ14:MCD14"/>
    <mergeCell ref="MCE14:MCI14"/>
    <mergeCell ref="MCJ14:MCN14"/>
    <mergeCell ref="MAQ14:MAU14"/>
    <mergeCell ref="MAV14:MAZ14"/>
    <mergeCell ref="MBA14:MBE14"/>
    <mergeCell ref="MBF14:MBJ14"/>
    <mergeCell ref="MBK14:MBO14"/>
    <mergeCell ref="MCO14:MCS14"/>
    <mergeCell ref="MCT14:MCX14"/>
    <mergeCell ref="MCY14:MDC14"/>
    <mergeCell ref="MDD14:MDH14"/>
    <mergeCell ref="MDI14:MDM14"/>
    <mergeCell ref="MBP14:MBT14"/>
    <mergeCell ref="LZR14:LZV14"/>
    <mergeCell ref="LZW14:MAA14"/>
    <mergeCell ref="MAB14:MAF14"/>
    <mergeCell ref="MAG14:MAK14"/>
    <mergeCell ref="LXT14:LXX14"/>
    <mergeCell ref="LXY14:LYC14"/>
    <mergeCell ref="LYD14:LYH14"/>
    <mergeCell ref="LYI14:LYM14"/>
    <mergeCell ref="LYN14:LYR14"/>
    <mergeCell ref="LWU14:LWY14"/>
    <mergeCell ref="LWZ14:LXD14"/>
    <mergeCell ref="LXE14:LXI14"/>
    <mergeCell ref="LXJ14:LXN14"/>
    <mergeCell ref="LXO14:LXS14"/>
    <mergeCell ref="MAL14:MAP14"/>
    <mergeCell ref="LYS14:LYW14"/>
    <mergeCell ref="LYX14:LZB14"/>
    <mergeCell ref="LZC14:LZG14"/>
    <mergeCell ref="LZH14:LZL14"/>
    <mergeCell ref="LZM14:LZQ14"/>
    <mergeCell ref="MBU14:MBY14"/>
    <mergeCell ref="LVG14:LVK14"/>
    <mergeCell ref="LVL14:LVP14"/>
    <mergeCell ref="LVQ14:LVU14"/>
    <mergeCell ref="LTX14:LUB14"/>
    <mergeCell ref="LUC14:LUG14"/>
    <mergeCell ref="LUH14:LUL14"/>
    <mergeCell ref="LUM14:LUQ14"/>
    <mergeCell ref="LUR14:LUV14"/>
    <mergeCell ref="LVV14:LVZ14"/>
    <mergeCell ref="LWA14:LWE14"/>
    <mergeCell ref="LWF14:LWJ14"/>
    <mergeCell ref="LWK14:LWO14"/>
    <mergeCell ref="LWP14:LWT14"/>
    <mergeCell ref="LUW14:LVA14"/>
    <mergeCell ref="LSY14:LTC14"/>
    <mergeCell ref="LTD14:LTH14"/>
    <mergeCell ref="LTI14:LTM14"/>
    <mergeCell ref="LTN14:LTR14"/>
    <mergeCell ref="LRA14:LRE14"/>
    <mergeCell ref="LRF14:LRJ14"/>
    <mergeCell ref="LRK14:LRO14"/>
    <mergeCell ref="LRP14:LRT14"/>
    <mergeCell ref="LRU14:LRY14"/>
    <mergeCell ref="LQB14:LQF14"/>
    <mergeCell ref="LQG14:LQK14"/>
    <mergeCell ref="LQL14:LQP14"/>
    <mergeCell ref="LQQ14:LQU14"/>
    <mergeCell ref="LQV14:LQZ14"/>
    <mergeCell ref="LTS14:LTW14"/>
    <mergeCell ref="LRZ14:LSD14"/>
    <mergeCell ref="LSE14:LSI14"/>
    <mergeCell ref="LSJ14:LSN14"/>
    <mergeCell ref="LSO14:LSS14"/>
    <mergeCell ref="LST14:LSX14"/>
    <mergeCell ref="LVB14:LVF14"/>
    <mergeCell ref="LON14:LOR14"/>
    <mergeCell ref="LOS14:LOW14"/>
    <mergeCell ref="LOX14:LPB14"/>
    <mergeCell ref="LNE14:LNI14"/>
    <mergeCell ref="LNJ14:LNN14"/>
    <mergeCell ref="LNO14:LNS14"/>
    <mergeCell ref="LNT14:LNX14"/>
    <mergeCell ref="LNY14:LOC14"/>
    <mergeCell ref="LPC14:LPG14"/>
    <mergeCell ref="LPH14:LPL14"/>
    <mergeCell ref="LPM14:LPQ14"/>
    <mergeCell ref="LPR14:LPV14"/>
    <mergeCell ref="LPW14:LQA14"/>
    <mergeCell ref="LOD14:LOH14"/>
    <mergeCell ref="LMF14:LMJ14"/>
    <mergeCell ref="LMK14:LMO14"/>
    <mergeCell ref="LMP14:LMT14"/>
    <mergeCell ref="LMU14:LMY14"/>
    <mergeCell ref="LKH14:LKL14"/>
    <mergeCell ref="LKM14:LKQ14"/>
    <mergeCell ref="LKR14:LKV14"/>
    <mergeCell ref="LKW14:LLA14"/>
    <mergeCell ref="LLB14:LLF14"/>
    <mergeCell ref="LJI14:LJM14"/>
    <mergeCell ref="LJN14:LJR14"/>
    <mergeCell ref="LJS14:LJW14"/>
    <mergeCell ref="LJX14:LKB14"/>
    <mergeCell ref="LKC14:LKG14"/>
    <mergeCell ref="LMZ14:LND14"/>
    <mergeCell ref="LLG14:LLK14"/>
    <mergeCell ref="LLL14:LLP14"/>
    <mergeCell ref="LLQ14:LLU14"/>
    <mergeCell ref="LLV14:LLZ14"/>
    <mergeCell ref="LMA14:LME14"/>
    <mergeCell ref="LOI14:LOM14"/>
    <mergeCell ref="LHU14:LHY14"/>
    <mergeCell ref="LHZ14:LID14"/>
    <mergeCell ref="LIE14:LII14"/>
    <mergeCell ref="LGL14:LGP14"/>
    <mergeCell ref="LGQ14:LGU14"/>
    <mergeCell ref="LGV14:LGZ14"/>
    <mergeCell ref="LHA14:LHE14"/>
    <mergeCell ref="LHF14:LHJ14"/>
    <mergeCell ref="LIJ14:LIN14"/>
    <mergeCell ref="LIO14:LIS14"/>
    <mergeCell ref="LIT14:LIX14"/>
    <mergeCell ref="LIY14:LJC14"/>
    <mergeCell ref="LJD14:LJH14"/>
    <mergeCell ref="LHK14:LHO14"/>
    <mergeCell ref="LFM14:LFQ14"/>
    <mergeCell ref="LFR14:LFV14"/>
    <mergeCell ref="LFW14:LGA14"/>
    <mergeCell ref="LGB14:LGF14"/>
    <mergeCell ref="LDO14:LDS14"/>
    <mergeCell ref="LDT14:LDX14"/>
    <mergeCell ref="LDY14:LEC14"/>
    <mergeCell ref="LED14:LEH14"/>
    <mergeCell ref="LEI14:LEM14"/>
    <mergeCell ref="LCP14:LCT14"/>
    <mergeCell ref="LCU14:LCY14"/>
    <mergeCell ref="LCZ14:LDD14"/>
    <mergeCell ref="LDE14:LDI14"/>
    <mergeCell ref="LDJ14:LDN14"/>
    <mergeCell ref="LGG14:LGK14"/>
    <mergeCell ref="LEN14:LER14"/>
    <mergeCell ref="LES14:LEW14"/>
    <mergeCell ref="LEX14:LFB14"/>
    <mergeCell ref="LFC14:LFG14"/>
    <mergeCell ref="LFH14:LFL14"/>
    <mergeCell ref="LHP14:LHT14"/>
    <mergeCell ref="LBB14:LBF14"/>
    <mergeCell ref="LBG14:LBK14"/>
    <mergeCell ref="LBL14:LBP14"/>
    <mergeCell ref="KZS14:KZW14"/>
    <mergeCell ref="KZX14:LAB14"/>
    <mergeCell ref="LAC14:LAG14"/>
    <mergeCell ref="LAH14:LAL14"/>
    <mergeCell ref="LAM14:LAQ14"/>
    <mergeCell ref="LBQ14:LBU14"/>
    <mergeCell ref="LBV14:LBZ14"/>
    <mergeCell ref="LCA14:LCE14"/>
    <mergeCell ref="LCF14:LCJ14"/>
    <mergeCell ref="LCK14:LCO14"/>
    <mergeCell ref="LAR14:LAV14"/>
    <mergeCell ref="KYT14:KYX14"/>
    <mergeCell ref="KYY14:KZC14"/>
    <mergeCell ref="KZD14:KZH14"/>
    <mergeCell ref="KZI14:KZM14"/>
    <mergeCell ref="KWV14:KWZ14"/>
    <mergeCell ref="KXA14:KXE14"/>
    <mergeCell ref="KXF14:KXJ14"/>
    <mergeCell ref="KXK14:KXO14"/>
    <mergeCell ref="KXP14:KXT14"/>
    <mergeCell ref="KVW14:KWA14"/>
    <mergeCell ref="KWB14:KWF14"/>
    <mergeCell ref="KWG14:KWK14"/>
    <mergeCell ref="KWL14:KWP14"/>
    <mergeCell ref="KWQ14:KWU14"/>
    <mergeCell ref="KZN14:KZR14"/>
    <mergeCell ref="KXU14:KXY14"/>
    <mergeCell ref="KXZ14:KYD14"/>
    <mergeCell ref="KYE14:KYI14"/>
    <mergeCell ref="KYJ14:KYN14"/>
    <mergeCell ref="KYO14:KYS14"/>
    <mergeCell ref="LAW14:LBA14"/>
    <mergeCell ref="KUI14:KUM14"/>
    <mergeCell ref="KUN14:KUR14"/>
    <mergeCell ref="KUS14:KUW14"/>
    <mergeCell ref="KSZ14:KTD14"/>
    <mergeCell ref="KTE14:KTI14"/>
    <mergeCell ref="KTJ14:KTN14"/>
    <mergeCell ref="KTO14:KTS14"/>
    <mergeCell ref="KTT14:KTX14"/>
    <mergeCell ref="KUX14:KVB14"/>
    <mergeCell ref="KVC14:KVG14"/>
    <mergeCell ref="KVH14:KVL14"/>
    <mergeCell ref="KVM14:KVQ14"/>
    <mergeCell ref="KVR14:KVV14"/>
    <mergeCell ref="KTY14:KUC14"/>
    <mergeCell ref="KSA14:KSE14"/>
    <mergeCell ref="KSF14:KSJ14"/>
    <mergeCell ref="KSK14:KSO14"/>
    <mergeCell ref="KSP14:KST14"/>
    <mergeCell ref="KQC14:KQG14"/>
    <mergeCell ref="KQH14:KQL14"/>
    <mergeCell ref="KQM14:KQQ14"/>
    <mergeCell ref="KQR14:KQV14"/>
    <mergeCell ref="KQW14:KRA14"/>
    <mergeCell ref="KPD14:KPH14"/>
    <mergeCell ref="KPI14:KPM14"/>
    <mergeCell ref="KPN14:KPR14"/>
    <mergeCell ref="KPS14:KPW14"/>
    <mergeCell ref="KPX14:KQB14"/>
    <mergeCell ref="KSU14:KSY14"/>
    <mergeCell ref="KRB14:KRF14"/>
    <mergeCell ref="KRG14:KRK14"/>
    <mergeCell ref="KRL14:KRP14"/>
    <mergeCell ref="KRQ14:KRU14"/>
    <mergeCell ref="KRV14:KRZ14"/>
    <mergeCell ref="KUD14:KUH14"/>
    <mergeCell ref="KNP14:KNT14"/>
    <mergeCell ref="KNU14:KNY14"/>
    <mergeCell ref="KNZ14:KOD14"/>
    <mergeCell ref="KMG14:KMK14"/>
    <mergeCell ref="KML14:KMP14"/>
    <mergeCell ref="KMQ14:KMU14"/>
    <mergeCell ref="KMV14:KMZ14"/>
    <mergeCell ref="KNA14:KNE14"/>
    <mergeCell ref="KOE14:KOI14"/>
    <mergeCell ref="KOJ14:KON14"/>
    <mergeCell ref="KOO14:KOS14"/>
    <mergeCell ref="KOT14:KOX14"/>
    <mergeCell ref="KOY14:KPC14"/>
    <mergeCell ref="KNF14:KNJ14"/>
    <mergeCell ref="KLH14:KLL14"/>
    <mergeCell ref="KLM14:KLQ14"/>
    <mergeCell ref="KLR14:KLV14"/>
    <mergeCell ref="KLW14:KMA14"/>
    <mergeCell ref="KJJ14:KJN14"/>
    <mergeCell ref="KJO14:KJS14"/>
    <mergeCell ref="KJT14:KJX14"/>
    <mergeCell ref="KJY14:KKC14"/>
    <mergeCell ref="KKD14:KKH14"/>
    <mergeCell ref="KIK14:KIO14"/>
    <mergeCell ref="KIP14:KIT14"/>
    <mergeCell ref="KIU14:KIY14"/>
    <mergeCell ref="KIZ14:KJD14"/>
    <mergeCell ref="KJE14:KJI14"/>
    <mergeCell ref="KMB14:KMF14"/>
    <mergeCell ref="KKI14:KKM14"/>
    <mergeCell ref="KKN14:KKR14"/>
    <mergeCell ref="KKS14:KKW14"/>
    <mergeCell ref="KKX14:KLB14"/>
    <mergeCell ref="KLC14:KLG14"/>
    <mergeCell ref="KNK14:KNO14"/>
    <mergeCell ref="KGW14:KHA14"/>
    <mergeCell ref="KHB14:KHF14"/>
    <mergeCell ref="KHG14:KHK14"/>
    <mergeCell ref="KFN14:KFR14"/>
    <mergeCell ref="KFS14:KFW14"/>
    <mergeCell ref="KFX14:KGB14"/>
    <mergeCell ref="KGC14:KGG14"/>
    <mergeCell ref="KGH14:KGL14"/>
    <mergeCell ref="KHL14:KHP14"/>
    <mergeCell ref="KHQ14:KHU14"/>
    <mergeCell ref="KHV14:KHZ14"/>
    <mergeCell ref="KIA14:KIE14"/>
    <mergeCell ref="KIF14:KIJ14"/>
    <mergeCell ref="KGM14:KGQ14"/>
    <mergeCell ref="KEO14:KES14"/>
    <mergeCell ref="KET14:KEX14"/>
    <mergeCell ref="KEY14:KFC14"/>
    <mergeCell ref="KFD14:KFH14"/>
    <mergeCell ref="KCQ14:KCU14"/>
    <mergeCell ref="KCV14:KCZ14"/>
    <mergeCell ref="KDA14:KDE14"/>
    <mergeCell ref="KDF14:KDJ14"/>
    <mergeCell ref="KDK14:KDO14"/>
    <mergeCell ref="KBR14:KBV14"/>
    <mergeCell ref="KBW14:KCA14"/>
    <mergeCell ref="KCB14:KCF14"/>
    <mergeCell ref="KCG14:KCK14"/>
    <mergeCell ref="KCL14:KCP14"/>
    <mergeCell ref="KFI14:KFM14"/>
    <mergeCell ref="KDP14:KDT14"/>
    <mergeCell ref="KDU14:KDY14"/>
    <mergeCell ref="KDZ14:KED14"/>
    <mergeCell ref="KEE14:KEI14"/>
    <mergeCell ref="KEJ14:KEN14"/>
    <mergeCell ref="KGR14:KGV14"/>
    <mergeCell ref="KAD14:KAH14"/>
    <mergeCell ref="KAI14:KAM14"/>
    <mergeCell ref="KAN14:KAR14"/>
    <mergeCell ref="JYU14:JYY14"/>
    <mergeCell ref="JYZ14:JZD14"/>
    <mergeCell ref="JZE14:JZI14"/>
    <mergeCell ref="JZJ14:JZN14"/>
    <mergeCell ref="JZO14:JZS14"/>
    <mergeCell ref="KAS14:KAW14"/>
    <mergeCell ref="KAX14:KBB14"/>
    <mergeCell ref="KBC14:KBG14"/>
    <mergeCell ref="KBH14:KBL14"/>
    <mergeCell ref="KBM14:KBQ14"/>
    <mergeCell ref="JZT14:JZX14"/>
    <mergeCell ref="JXV14:JXZ14"/>
    <mergeCell ref="JYA14:JYE14"/>
    <mergeCell ref="JYF14:JYJ14"/>
    <mergeCell ref="JYK14:JYO14"/>
    <mergeCell ref="JVX14:JWB14"/>
    <mergeCell ref="JWC14:JWG14"/>
    <mergeCell ref="JWH14:JWL14"/>
    <mergeCell ref="JWM14:JWQ14"/>
    <mergeCell ref="JWR14:JWV14"/>
    <mergeCell ref="JUY14:JVC14"/>
    <mergeCell ref="JVD14:JVH14"/>
    <mergeCell ref="JVI14:JVM14"/>
    <mergeCell ref="JVN14:JVR14"/>
    <mergeCell ref="JVS14:JVW14"/>
    <mergeCell ref="JYP14:JYT14"/>
    <mergeCell ref="JWW14:JXA14"/>
    <mergeCell ref="JXB14:JXF14"/>
    <mergeCell ref="JXG14:JXK14"/>
    <mergeCell ref="JXL14:JXP14"/>
    <mergeCell ref="JXQ14:JXU14"/>
    <mergeCell ref="JZY14:KAC14"/>
    <mergeCell ref="JTK14:JTO14"/>
    <mergeCell ref="JTP14:JTT14"/>
    <mergeCell ref="JTU14:JTY14"/>
    <mergeCell ref="JSB14:JSF14"/>
    <mergeCell ref="JSG14:JSK14"/>
    <mergeCell ref="JSL14:JSP14"/>
    <mergeCell ref="JSQ14:JSU14"/>
    <mergeCell ref="JSV14:JSZ14"/>
    <mergeCell ref="JTZ14:JUD14"/>
    <mergeCell ref="JUE14:JUI14"/>
    <mergeCell ref="JUJ14:JUN14"/>
    <mergeCell ref="JUO14:JUS14"/>
    <mergeCell ref="JUT14:JUX14"/>
    <mergeCell ref="JTA14:JTE14"/>
    <mergeCell ref="JRC14:JRG14"/>
    <mergeCell ref="JRH14:JRL14"/>
    <mergeCell ref="JRM14:JRQ14"/>
    <mergeCell ref="JRR14:JRV14"/>
    <mergeCell ref="JPE14:JPI14"/>
    <mergeCell ref="JPJ14:JPN14"/>
    <mergeCell ref="JPO14:JPS14"/>
    <mergeCell ref="JPT14:JPX14"/>
    <mergeCell ref="JPY14:JQC14"/>
    <mergeCell ref="JOF14:JOJ14"/>
    <mergeCell ref="JOK14:JOO14"/>
    <mergeCell ref="JOP14:JOT14"/>
    <mergeCell ref="JOU14:JOY14"/>
    <mergeCell ref="JOZ14:JPD14"/>
    <mergeCell ref="JRW14:JSA14"/>
    <mergeCell ref="JQD14:JQH14"/>
    <mergeCell ref="JQI14:JQM14"/>
    <mergeCell ref="JQN14:JQR14"/>
    <mergeCell ref="JQS14:JQW14"/>
    <mergeCell ref="JQX14:JRB14"/>
    <mergeCell ref="JTF14:JTJ14"/>
    <mergeCell ref="JMR14:JMV14"/>
    <mergeCell ref="JMW14:JNA14"/>
    <mergeCell ref="JNB14:JNF14"/>
    <mergeCell ref="JLI14:JLM14"/>
    <mergeCell ref="JLN14:JLR14"/>
    <mergeCell ref="JLS14:JLW14"/>
    <mergeCell ref="JLX14:JMB14"/>
    <mergeCell ref="JMC14:JMG14"/>
    <mergeCell ref="JNG14:JNK14"/>
    <mergeCell ref="JNL14:JNP14"/>
    <mergeCell ref="JNQ14:JNU14"/>
    <mergeCell ref="JNV14:JNZ14"/>
    <mergeCell ref="JOA14:JOE14"/>
    <mergeCell ref="JMH14:JML14"/>
    <mergeCell ref="JKJ14:JKN14"/>
    <mergeCell ref="JKO14:JKS14"/>
    <mergeCell ref="JKT14:JKX14"/>
    <mergeCell ref="JKY14:JLC14"/>
    <mergeCell ref="JIL14:JIP14"/>
    <mergeCell ref="JIQ14:JIU14"/>
    <mergeCell ref="JIV14:JIZ14"/>
    <mergeCell ref="JJA14:JJE14"/>
    <mergeCell ref="JJF14:JJJ14"/>
    <mergeCell ref="JHM14:JHQ14"/>
    <mergeCell ref="JHR14:JHV14"/>
    <mergeCell ref="JHW14:JIA14"/>
    <mergeCell ref="JIB14:JIF14"/>
    <mergeCell ref="JIG14:JIK14"/>
    <mergeCell ref="JLD14:JLH14"/>
    <mergeCell ref="JJK14:JJO14"/>
    <mergeCell ref="JJP14:JJT14"/>
    <mergeCell ref="JJU14:JJY14"/>
    <mergeCell ref="JJZ14:JKD14"/>
    <mergeCell ref="JKE14:JKI14"/>
    <mergeCell ref="JMM14:JMQ14"/>
    <mergeCell ref="JFY14:JGC14"/>
    <mergeCell ref="JGD14:JGH14"/>
    <mergeCell ref="JGI14:JGM14"/>
    <mergeCell ref="JEP14:JET14"/>
    <mergeCell ref="JEU14:JEY14"/>
    <mergeCell ref="JEZ14:JFD14"/>
    <mergeCell ref="JFE14:JFI14"/>
    <mergeCell ref="JFJ14:JFN14"/>
    <mergeCell ref="JGN14:JGR14"/>
    <mergeCell ref="JGS14:JGW14"/>
    <mergeCell ref="JGX14:JHB14"/>
    <mergeCell ref="JHC14:JHG14"/>
    <mergeCell ref="JHH14:JHL14"/>
    <mergeCell ref="JFO14:JFS14"/>
    <mergeCell ref="JDQ14:JDU14"/>
    <mergeCell ref="JDV14:JDZ14"/>
    <mergeCell ref="JEA14:JEE14"/>
    <mergeCell ref="JEF14:JEJ14"/>
    <mergeCell ref="JBS14:JBW14"/>
    <mergeCell ref="JBX14:JCB14"/>
    <mergeCell ref="JCC14:JCG14"/>
    <mergeCell ref="JCH14:JCL14"/>
    <mergeCell ref="JCM14:JCQ14"/>
    <mergeCell ref="JAT14:JAX14"/>
    <mergeCell ref="JAY14:JBC14"/>
    <mergeCell ref="JBD14:JBH14"/>
    <mergeCell ref="JBI14:JBM14"/>
    <mergeCell ref="JBN14:JBR14"/>
    <mergeCell ref="JEK14:JEO14"/>
    <mergeCell ref="JCR14:JCV14"/>
    <mergeCell ref="JCW14:JDA14"/>
    <mergeCell ref="JDB14:JDF14"/>
    <mergeCell ref="JDG14:JDK14"/>
    <mergeCell ref="JDL14:JDP14"/>
    <mergeCell ref="JFT14:JFX14"/>
    <mergeCell ref="IZF14:IZJ14"/>
    <mergeCell ref="IZK14:IZO14"/>
    <mergeCell ref="IZP14:IZT14"/>
    <mergeCell ref="IXW14:IYA14"/>
    <mergeCell ref="IYB14:IYF14"/>
    <mergeCell ref="IYG14:IYK14"/>
    <mergeCell ref="IYL14:IYP14"/>
    <mergeCell ref="IYQ14:IYU14"/>
    <mergeCell ref="IZU14:IZY14"/>
    <mergeCell ref="IZZ14:JAD14"/>
    <mergeCell ref="JAE14:JAI14"/>
    <mergeCell ref="JAJ14:JAN14"/>
    <mergeCell ref="JAO14:JAS14"/>
    <mergeCell ref="IYV14:IYZ14"/>
    <mergeCell ref="IWX14:IXB14"/>
    <mergeCell ref="IXC14:IXG14"/>
    <mergeCell ref="IXH14:IXL14"/>
    <mergeCell ref="IXM14:IXQ14"/>
    <mergeCell ref="IUZ14:IVD14"/>
    <mergeCell ref="IVE14:IVI14"/>
    <mergeCell ref="IVJ14:IVN14"/>
    <mergeCell ref="IVO14:IVS14"/>
    <mergeCell ref="IVT14:IVX14"/>
    <mergeCell ref="IUA14:IUE14"/>
    <mergeCell ref="IUF14:IUJ14"/>
    <mergeCell ref="IUK14:IUO14"/>
    <mergeCell ref="IUP14:IUT14"/>
    <mergeCell ref="IUU14:IUY14"/>
    <mergeCell ref="IXR14:IXV14"/>
    <mergeCell ref="IVY14:IWC14"/>
    <mergeCell ref="IWD14:IWH14"/>
    <mergeCell ref="IWI14:IWM14"/>
    <mergeCell ref="IWN14:IWR14"/>
    <mergeCell ref="IWS14:IWW14"/>
    <mergeCell ref="IZA14:IZE14"/>
    <mergeCell ref="ISM14:ISQ14"/>
    <mergeCell ref="ISR14:ISV14"/>
    <mergeCell ref="ISW14:ITA14"/>
    <mergeCell ref="IRD14:IRH14"/>
    <mergeCell ref="IRI14:IRM14"/>
    <mergeCell ref="IRN14:IRR14"/>
    <mergeCell ref="IRS14:IRW14"/>
    <mergeCell ref="IRX14:ISB14"/>
    <mergeCell ref="ITB14:ITF14"/>
    <mergeCell ref="ITG14:ITK14"/>
    <mergeCell ref="ITL14:ITP14"/>
    <mergeCell ref="ITQ14:ITU14"/>
    <mergeCell ref="ITV14:ITZ14"/>
    <mergeCell ref="ISC14:ISG14"/>
    <mergeCell ref="IQE14:IQI14"/>
    <mergeCell ref="IQJ14:IQN14"/>
    <mergeCell ref="IQO14:IQS14"/>
    <mergeCell ref="IQT14:IQX14"/>
    <mergeCell ref="IOG14:IOK14"/>
    <mergeCell ref="IOL14:IOP14"/>
    <mergeCell ref="IOQ14:IOU14"/>
    <mergeCell ref="IOV14:IOZ14"/>
    <mergeCell ref="IPA14:IPE14"/>
    <mergeCell ref="INH14:INL14"/>
    <mergeCell ref="INM14:INQ14"/>
    <mergeCell ref="INR14:INV14"/>
    <mergeCell ref="INW14:IOA14"/>
    <mergeCell ref="IOB14:IOF14"/>
    <mergeCell ref="IQY14:IRC14"/>
    <mergeCell ref="IPF14:IPJ14"/>
    <mergeCell ref="IPK14:IPO14"/>
    <mergeCell ref="IPP14:IPT14"/>
    <mergeCell ref="IPU14:IPY14"/>
    <mergeCell ref="IPZ14:IQD14"/>
    <mergeCell ref="ISH14:ISL14"/>
    <mergeCell ref="ILT14:ILX14"/>
    <mergeCell ref="ILY14:IMC14"/>
    <mergeCell ref="IMD14:IMH14"/>
    <mergeCell ref="IKK14:IKO14"/>
    <mergeCell ref="IKP14:IKT14"/>
    <mergeCell ref="IKU14:IKY14"/>
    <mergeCell ref="IKZ14:ILD14"/>
    <mergeCell ref="ILE14:ILI14"/>
    <mergeCell ref="IMI14:IMM14"/>
    <mergeCell ref="IMN14:IMR14"/>
    <mergeCell ref="IMS14:IMW14"/>
    <mergeCell ref="IMX14:INB14"/>
    <mergeCell ref="INC14:ING14"/>
    <mergeCell ref="ILJ14:ILN14"/>
    <mergeCell ref="IJL14:IJP14"/>
    <mergeCell ref="IJQ14:IJU14"/>
    <mergeCell ref="IJV14:IJZ14"/>
    <mergeCell ref="IKA14:IKE14"/>
    <mergeCell ref="IHN14:IHR14"/>
    <mergeCell ref="IHS14:IHW14"/>
    <mergeCell ref="IHX14:IIB14"/>
    <mergeCell ref="IIC14:IIG14"/>
    <mergeCell ref="IIH14:IIL14"/>
    <mergeCell ref="IGO14:IGS14"/>
    <mergeCell ref="IGT14:IGX14"/>
    <mergeCell ref="IGY14:IHC14"/>
    <mergeCell ref="IHD14:IHH14"/>
    <mergeCell ref="IHI14:IHM14"/>
    <mergeCell ref="IKF14:IKJ14"/>
    <mergeCell ref="IIM14:IIQ14"/>
    <mergeCell ref="IIR14:IIV14"/>
    <mergeCell ref="IIW14:IJA14"/>
    <mergeCell ref="IJB14:IJF14"/>
    <mergeCell ref="IJG14:IJK14"/>
    <mergeCell ref="ILO14:ILS14"/>
    <mergeCell ref="IFA14:IFE14"/>
    <mergeCell ref="IFF14:IFJ14"/>
    <mergeCell ref="IFK14:IFO14"/>
    <mergeCell ref="IDR14:IDV14"/>
    <mergeCell ref="IDW14:IEA14"/>
    <mergeCell ref="IEB14:IEF14"/>
    <mergeCell ref="IEG14:IEK14"/>
    <mergeCell ref="IEL14:IEP14"/>
    <mergeCell ref="IFP14:IFT14"/>
    <mergeCell ref="IFU14:IFY14"/>
    <mergeCell ref="IFZ14:IGD14"/>
    <mergeCell ref="IGE14:IGI14"/>
    <mergeCell ref="IGJ14:IGN14"/>
    <mergeCell ref="IEQ14:IEU14"/>
    <mergeCell ref="ICS14:ICW14"/>
    <mergeCell ref="ICX14:IDB14"/>
    <mergeCell ref="IDC14:IDG14"/>
    <mergeCell ref="IDH14:IDL14"/>
    <mergeCell ref="IAU14:IAY14"/>
    <mergeCell ref="IAZ14:IBD14"/>
    <mergeCell ref="IBE14:IBI14"/>
    <mergeCell ref="IBJ14:IBN14"/>
    <mergeCell ref="IBO14:IBS14"/>
    <mergeCell ref="HZV14:HZZ14"/>
    <mergeCell ref="IAA14:IAE14"/>
    <mergeCell ref="IAF14:IAJ14"/>
    <mergeCell ref="IAK14:IAO14"/>
    <mergeCell ref="IAP14:IAT14"/>
    <mergeCell ref="IDM14:IDQ14"/>
    <mergeCell ref="IBT14:IBX14"/>
    <mergeCell ref="IBY14:ICC14"/>
    <mergeCell ref="ICD14:ICH14"/>
    <mergeCell ref="ICI14:ICM14"/>
    <mergeCell ref="ICN14:ICR14"/>
    <mergeCell ref="IEV14:IEZ14"/>
    <mergeCell ref="HYH14:HYL14"/>
    <mergeCell ref="HYM14:HYQ14"/>
    <mergeCell ref="HYR14:HYV14"/>
    <mergeCell ref="HWY14:HXC14"/>
    <mergeCell ref="HXD14:HXH14"/>
    <mergeCell ref="HXI14:HXM14"/>
    <mergeCell ref="HXN14:HXR14"/>
    <mergeCell ref="HXS14:HXW14"/>
    <mergeCell ref="HYW14:HZA14"/>
    <mergeCell ref="HZB14:HZF14"/>
    <mergeCell ref="HZG14:HZK14"/>
    <mergeCell ref="HZL14:HZP14"/>
    <mergeCell ref="HZQ14:HZU14"/>
    <mergeCell ref="HXX14:HYB14"/>
    <mergeCell ref="HVZ14:HWD14"/>
    <mergeCell ref="HWE14:HWI14"/>
    <mergeCell ref="HWJ14:HWN14"/>
    <mergeCell ref="HWO14:HWS14"/>
    <mergeCell ref="HUB14:HUF14"/>
    <mergeCell ref="HUG14:HUK14"/>
    <mergeCell ref="HUL14:HUP14"/>
    <mergeCell ref="HUQ14:HUU14"/>
    <mergeCell ref="HUV14:HUZ14"/>
    <mergeCell ref="HTC14:HTG14"/>
    <mergeCell ref="HTH14:HTL14"/>
    <mergeCell ref="HTM14:HTQ14"/>
    <mergeCell ref="HTR14:HTV14"/>
    <mergeCell ref="HTW14:HUA14"/>
    <mergeCell ref="HWT14:HWX14"/>
    <mergeCell ref="HVA14:HVE14"/>
    <mergeCell ref="HVF14:HVJ14"/>
    <mergeCell ref="HVK14:HVO14"/>
    <mergeCell ref="HVP14:HVT14"/>
    <mergeCell ref="HVU14:HVY14"/>
    <mergeCell ref="HYC14:HYG14"/>
    <mergeCell ref="HRO14:HRS14"/>
    <mergeCell ref="HRT14:HRX14"/>
    <mergeCell ref="HRY14:HSC14"/>
    <mergeCell ref="HQF14:HQJ14"/>
    <mergeCell ref="HQK14:HQO14"/>
    <mergeCell ref="HQP14:HQT14"/>
    <mergeCell ref="HQU14:HQY14"/>
    <mergeCell ref="HQZ14:HRD14"/>
    <mergeCell ref="HSD14:HSH14"/>
    <mergeCell ref="HSI14:HSM14"/>
    <mergeCell ref="HSN14:HSR14"/>
    <mergeCell ref="HSS14:HSW14"/>
    <mergeCell ref="HSX14:HTB14"/>
    <mergeCell ref="HRE14:HRI14"/>
    <mergeCell ref="HPG14:HPK14"/>
    <mergeCell ref="HPL14:HPP14"/>
    <mergeCell ref="HPQ14:HPU14"/>
    <mergeCell ref="HPV14:HPZ14"/>
    <mergeCell ref="HNI14:HNM14"/>
    <mergeCell ref="HNN14:HNR14"/>
    <mergeCell ref="HNS14:HNW14"/>
    <mergeCell ref="HNX14:HOB14"/>
    <mergeCell ref="HOC14:HOG14"/>
    <mergeCell ref="HMJ14:HMN14"/>
    <mergeCell ref="HMO14:HMS14"/>
    <mergeCell ref="HMT14:HMX14"/>
    <mergeCell ref="HMY14:HNC14"/>
    <mergeCell ref="HND14:HNH14"/>
    <mergeCell ref="HQA14:HQE14"/>
    <mergeCell ref="HOH14:HOL14"/>
    <mergeCell ref="HOM14:HOQ14"/>
    <mergeCell ref="HOR14:HOV14"/>
    <mergeCell ref="HOW14:HPA14"/>
    <mergeCell ref="HPB14:HPF14"/>
    <mergeCell ref="HRJ14:HRN14"/>
    <mergeCell ref="HKV14:HKZ14"/>
    <mergeCell ref="HLA14:HLE14"/>
    <mergeCell ref="HLF14:HLJ14"/>
    <mergeCell ref="HJM14:HJQ14"/>
    <mergeCell ref="HJR14:HJV14"/>
    <mergeCell ref="HJW14:HKA14"/>
    <mergeCell ref="HKB14:HKF14"/>
    <mergeCell ref="HKG14:HKK14"/>
    <mergeCell ref="HLK14:HLO14"/>
    <mergeCell ref="HLP14:HLT14"/>
    <mergeCell ref="HLU14:HLY14"/>
    <mergeCell ref="HLZ14:HMD14"/>
    <mergeCell ref="HME14:HMI14"/>
    <mergeCell ref="HKL14:HKP14"/>
    <mergeCell ref="HIN14:HIR14"/>
    <mergeCell ref="HIS14:HIW14"/>
    <mergeCell ref="HIX14:HJB14"/>
    <mergeCell ref="HJC14:HJG14"/>
    <mergeCell ref="HGP14:HGT14"/>
    <mergeCell ref="HGU14:HGY14"/>
    <mergeCell ref="HGZ14:HHD14"/>
    <mergeCell ref="HHE14:HHI14"/>
    <mergeCell ref="HHJ14:HHN14"/>
    <mergeCell ref="HFQ14:HFU14"/>
    <mergeCell ref="HFV14:HFZ14"/>
    <mergeCell ref="HGA14:HGE14"/>
    <mergeCell ref="HGF14:HGJ14"/>
    <mergeCell ref="HGK14:HGO14"/>
    <mergeCell ref="HJH14:HJL14"/>
    <mergeCell ref="HHO14:HHS14"/>
    <mergeCell ref="HHT14:HHX14"/>
    <mergeCell ref="HHY14:HIC14"/>
    <mergeCell ref="HID14:HIH14"/>
    <mergeCell ref="HII14:HIM14"/>
    <mergeCell ref="HKQ14:HKU14"/>
    <mergeCell ref="HEC14:HEG14"/>
    <mergeCell ref="HEH14:HEL14"/>
    <mergeCell ref="HEM14:HEQ14"/>
    <mergeCell ref="HCT14:HCX14"/>
    <mergeCell ref="HCY14:HDC14"/>
    <mergeCell ref="HDD14:HDH14"/>
    <mergeCell ref="HDI14:HDM14"/>
    <mergeCell ref="HDN14:HDR14"/>
    <mergeCell ref="HER14:HEV14"/>
    <mergeCell ref="HEW14:HFA14"/>
    <mergeCell ref="HFB14:HFF14"/>
    <mergeCell ref="HFG14:HFK14"/>
    <mergeCell ref="HFL14:HFP14"/>
    <mergeCell ref="HDS14:HDW14"/>
    <mergeCell ref="HBU14:HBY14"/>
    <mergeCell ref="HBZ14:HCD14"/>
    <mergeCell ref="HCE14:HCI14"/>
    <mergeCell ref="HCJ14:HCN14"/>
    <mergeCell ref="GZW14:HAA14"/>
    <mergeCell ref="HAB14:HAF14"/>
    <mergeCell ref="HAG14:HAK14"/>
    <mergeCell ref="HAL14:HAP14"/>
    <mergeCell ref="HAQ14:HAU14"/>
    <mergeCell ref="GYX14:GZB14"/>
    <mergeCell ref="GZC14:GZG14"/>
    <mergeCell ref="GZH14:GZL14"/>
    <mergeCell ref="GZM14:GZQ14"/>
    <mergeCell ref="GZR14:GZV14"/>
    <mergeCell ref="HCO14:HCS14"/>
    <mergeCell ref="HAV14:HAZ14"/>
    <mergeCell ref="HBA14:HBE14"/>
    <mergeCell ref="HBF14:HBJ14"/>
    <mergeCell ref="HBK14:HBO14"/>
    <mergeCell ref="HBP14:HBT14"/>
    <mergeCell ref="HDX14:HEB14"/>
    <mergeCell ref="GXJ14:GXN14"/>
    <mergeCell ref="GXO14:GXS14"/>
    <mergeCell ref="GXT14:GXX14"/>
    <mergeCell ref="GWA14:GWE14"/>
    <mergeCell ref="GWF14:GWJ14"/>
    <mergeCell ref="GWK14:GWO14"/>
    <mergeCell ref="GWP14:GWT14"/>
    <mergeCell ref="GWU14:GWY14"/>
    <mergeCell ref="GXY14:GYC14"/>
    <mergeCell ref="GYD14:GYH14"/>
    <mergeCell ref="GYI14:GYM14"/>
    <mergeCell ref="GYN14:GYR14"/>
    <mergeCell ref="GYS14:GYW14"/>
    <mergeCell ref="GWZ14:GXD14"/>
    <mergeCell ref="GVB14:GVF14"/>
    <mergeCell ref="GVG14:GVK14"/>
    <mergeCell ref="GVL14:GVP14"/>
    <mergeCell ref="GVQ14:GVU14"/>
    <mergeCell ref="GTD14:GTH14"/>
    <mergeCell ref="GTI14:GTM14"/>
    <mergeCell ref="GTN14:GTR14"/>
    <mergeCell ref="GTS14:GTW14"/>
    <mergeCell ref="GTX14:GUB14"/>
    <mergeCell ref="GSE14:GSI14"/>
    <mergeCell ref="GSJ14:GSN14"/>
    <mergeCell ref="GSO14:GSS14"/>
    <mergeCell ref="GST14:GSX14"/>
    <mergeCell ref="GSY14:GTC14"/>
    <mergeCell ref="GVV14:GVZ14"/>
    <mergeCell ref="GUC14:GUG14"/>
    <mergeCell ref="GUH14:GUL14"/>
    <mergeCell ref="GUM14:GUQ14"/>
    <mergeCell ref="GUR14:GUV14"/>
    <mergeCell ref="GUW14:GVA14"/>
    <mergeCell ref="GXE14:GXI14"/>
    <mergeCell ref="GQQ14:GQU14"/>
    <mergeCell ref="GQV14:GQZ14"/>
    <mergeCell ref="GRA14:GRE14"/>
    <mergeCell ref="GPH14:GPL14"/>
    <mergeCell ref="GPM14:GPQ14"/>
    <mergeCell ref="GPR14:GPV14"/>
    <mergeCell ref="GPW14:GQA14"/>
    <mergeCell ref="GQB14:GQF14"/>
    <mergeCell ref="GRF14:GRJ14"/>
    <mergeCell ref="GRK14:GRO14"/>
    <mergeCell ref="GRP14:GRT14"/>
    <mergeCell ref="GRU14:GRY14"/>
    <mergeCell ref="GRZ14:GSD14"/>
    <mergeCell ref="GQG14:GQK14"/>
    <mergeCell ref="GOI14:GOM14"/>
    <mergeCell ref="GON14:GOR14"/>
    <mergeCell ref="GOS14:GOW14"/>
    <mergeCell ref="GOX14:GPB14"/>
    <mergeCell ref="GMK14:GMO14"/>
    <mergeCell ref="GMP14:GMT14"/>
    <mergeCell ref="GMU14:GMY14"/>
    <mergeCell ref="GMZ14:GND14"/>
    <mergeCell ref="GNE14:GNI14"/>
    <mergeCell ref="GLL14:GLP14"/>
    <mergeCell ref="GLQ14:GLU14"/>
    <mergeCell ref="GLV14:GLZ14"/>
    <mergeCell ref="GMA14:GME14"/>
    <mergeCell ref="GMF14:GMJ14"/>
    <mergeCell ref="GPC14:GPG14"/>
    <mergeCell ref="GNJ14:GNN14"/>
    <mergeCell ref="GNO14:GNS14"/>
    <mergeCell ref="GNT14:GNX14"/>
    <mergeCell ref="GNY14:GOC14"/>
    <mergeCell ref="GOD14:GOH14"/>
    <mergeCell ref="GQL14:GQP14"/>
    <mergeCell ref="GJX14:GKB14"/>
    <mergeCell ref="GKC14:GKG14"/>
    <mergeCell ref="GKH14:GKL14"/>
    <mergeCell ref="GIO14:GIS14"/>
    <mergeCell ref="GIT14:GIX14"/>
    <mergeCell ref="GIY14:GJC14"/>
    <mergeCell ref="GJD14:GJH14"/>
    <mergeCell ref="GJI14:GJM14"/>
    <mergeCell ref="GKM14:GKQ14"/>
    <mergeCell ref="GKR14:GKV14"/>
    <mergeCell ref="GKW14:GLA14"/>
    <mergeCell ref="GLB14:GLF14"/>
    <mergeCell ref="GLG14:GLK14"/>
    <mergeCell ref="GJN14:GJR14"/>
    <mergeCell ref="GHP14:GHT14"/>
    <mergeCell ref="GHU14:GHY14"/>
    <mergeCell ref="GHZ14:GID14"/>
    <mergeCell ref="GIE14:GII14"/>
    <mergeCell ref="GFR14:GFV14"/>
    <mergeCell ref="GFW14:GGA14"/>
    <mergeCell ref="GGB14:GGF14"/>
    <mergeCell ref="GGG14:GGK14"/>
    <mergeCell ref="GGL14:GGP14"/>
    <mergeCell ref="GES14:GEW14"/>
    <mergeCell ref="GEX14:GFB14"/>
    <mergeCell ref="GFC14:GFG14"/>
    <mergeCell ref="GFH14:GFL14"/>
    <mergeCell ref="GFM14:GFQ14"/>
    <mergeCell ref="GIJ14:GIN14"/>
    <mergeCell ref="GGQ14:GGU14"/>
    <mergeCell ref="GGV14:GGZ14"/>
    <mergeCell ref="GHA14:GHE14"/>
    <mergeCell ref="GHF14:GHJ14"/>
    <mergeCell ref="GHK14:GHO14"/>
    <mergeCell ref="GJS14:GJW14"/>
    <mergeCell ref="GDE14:GDI14"/>
    <mergeCell ref="GDJ14:GDN14"/>
    <mergeCell ref="GDO14:GDS14"/>
    <mergeCell ref="GBV14:GBZ14"/>
    <mergeCell ref="GCA14:GCE14"/>
    <mergeCell ref="GCF14:GCJ14"/>
    <mergeCell ref="GCK14:GCO14"/>
    <mergeCell ref="GCP14:GCT14"/>
    <mergeCell ref="GDT14:GDX14"/>
    <mergeCell ref="GDY14:GEC14"/>
    <mergeCell ref="GED14:GEH14"/>
    <mergeCell ref="GEI14:GEM14"/>
    <mergeCell ref="GEN14:GER14"/>
    <mergeCell ref="GCU14:GCY14"/>
    <mergeCell ref="GAW14:GBA14"/>
    <mergeCell ref="GBB14:GBF14"/>
    <mergeCell ref="GBG14:GBK14"/>
    <mergeCell ref="GBL14:GBP14"/>
    <mergeCell ref="FYY14:FZC14"/>
    <mergeCell ref="FZD14:FZH14"/>
    <mergeCell ref="FZI14:FZM14"/>
    <mergeCell ref="FZN14:FZR14"/>
    <mergeCell ref="FZS14:FZW14"/>
    <mergeCell ref="FXZ14:FYD14"/>
    <mergeCell ref="FYE14:FYI14"/>
    <mergeCell ref="FYJ14:FYN14"/>
    <mergeCell ref="FYO14:FYS14"/>
    <mergeCell ref="FYT14:FYX14"/>
    <mergeCell ref="GBQ14:GBU14"/>
    <mergeCell ref="FZX14:GAB14"/>
    <mergeCell ref="GAC14:GAG14"/>
    <mergeCell ref="GAH14:GAL14"/>
    <mergeCell ref="GAM14:GAQ14"/>
    <mergeCell ref="GAR14:GAV14"/>
    <mergeCell ref="GCZ14:GDD14"/>
    <mergeCell ref="FWL14:FWP14"/>
    <mergeCell ref="FWQ14:FWU14"/>
    <mergeCell ref="FWV14:FWZ14"/>
    <mergeCell ref="FVC14:FVG14"/>
    <mergeCell ref="FVH14:FVL14"/>
    <mergeCell ref="FVM14:FVQ14"/>
    <mergeCell ref="FVR14:FVV14"/>
    <mergeCell ref="FVW14:FWA14"/>
    <mergeCell ref="FXA14:FXE14"/>
    <mergeCell ref="FXF14:FXJ14"/>
    <mergeCell ref="FXK14:FXO14"/>
    <mergeCell ref="FXP14:FXT14"/>
    <mergeCell ref="FXU14:FXY14"/>
    <mergeCell ref="FWB14:FWF14"/>
    <mergeCell ref="FUD14:FUH14"/>
    <mergeCell ref="FUI14:FUM14"/>
    <mergeCell ref="FUN14:FUR14"/>
    <mergeCell ref="FUS14:FUW14"/>
    <mergeCell ref="FSF14:FSJ14"/>
    <mergeCell ref="FSK14:FSO14"/>
    <mergeCell ref="FSP14:FST14"/>
    <mergeCell ref="FSU14:FSY14"/>
    <mergeCell ref="FSZ14:FTD14"/>
    <mergeCell ref="FRG14:FRK14"/>
    <mergeCell ref="FRL14:FRP14"/>
    <mergeCell ref="FRQ14:FRU14"/>
    <mergeCell ref="FRV14:FRZ14"/>
    <mergeCell ref="FSA14:FSE14"/>
    <mergeCell ref="FUX14:FVB14"/>
    <mergeCell ref="FTE14:FTI14"/>
    <mergeCell ref="FTJ14:FTN14"/>
    <mergeCell ref="FTO14:FTS14"/>
    <mergeCell ref="FTT14:FTX14"/>
    <mergeCell ref="FTY14:FUC14"/>
    <mergeCell ref="FWG14:FWK14"/>
    <mergeCell ref="FPS14:FPW14"/>
    <mergeCell ref="FPX14:FQB14"/>
    <mergeCell ref="FQC14:FQG14"/>
    <mergeCell ref="FOJ14:FON14"/>
    <mergeCell ref="FOO14:FOS14"/>
    <mergeCell ref="FOT14:FOX14"/>
    <mergeCell ref="FOY14:FPC14"/>
    <mergeCell ref="FPD14:FPH14"/>
    <mergeCell ref="FQH14:FQL14"/>
    <mergeCell ref="FQM14:FQQ14"/>
    <mergeCell ref="FQR14:FQV14"/>
    <mergeCell ref="FQW14:FRA14"/>
    <mergeCell ref="FRB14:FRF14"/>
    <mergeCell ref="FPI14:FPM14"/>
    <mergeCell ref="FNK14:FNO14"/>
    <mergeCell ref="FNP14:FNT14"/>
    <mergeCell ref="FNU14:FNY14"/>
    <mergeCell ref="FNZ14:FOD14"/>
    <mergeCell ref="FLM14:FLQ14"/>
    <mergeCell ref="FLR14:FLV14"/>
    <mergeCell ref="FLW14:FMA14"/>
    <mergeCell ref="FMB14:FMF14"/>
    <mergeCell ref="FMG14:FMK14"/>
    <mergeCell ref="FKN14:FKR14"/>
    <mergeCell ref="FKS14:FKW14"/>
    <mergeCell ref="FKX14:FLB14"/>
    <mergeCell ref="FLC14:FLG14"/>
    <mergeCell ref="FLH14:FLL14"/>
    <mergeCell ref="FOE14:FOI14"/>
    <mergeCell ref="FML14:FMP14"/>
    <mergeCell ref="FMQ14:FMU14"/>
    <mergeCell ref="FMV14:FMZ14"/>
    <mergeCell ref="FNA14:FNE14"/>
    <mergeCell ref="FNF14:FNJ14"/>
    <mergeCell ref="FPN14:FPR14"/>
    <mergeCell ref="FIZ14:FJD14"/>
    <mergeCell ref="FJE14:FJI14"/>
    <mergeCell ref="FJJ14:FJN14"/>
    <mergeCell ref="FHQ14:FHU14"/>
    <mergeCell ref="FHV14:FHZ14"/>
    <mergeCell ref="FIA14:FIE14"/>
    <mergeCell ref="FIF14:FIJ14"/>
    <mergeCell ref="FIK14:FIO14"/>
    <mergeCell ref="FJO14:FJS14"/>
    <mergeCell ref="FJT14:FJX14"/>
    <mergeCell ref="FJY14:FKC14"/>
    <mergeCell ref="FKD14:FKH14"/>
    <mergeCell ref="FKI14:FKM14"/>
    <mergeCell ref="FIP14:FIT14"/>
    <mergeCell ref="FGR14:FGV14"/>
    <mergeCell ref="FGW14:FHA14"/>
    <mergeCell ref="FHB14:FHF14"/>
    <mergeCell ref="FHG14:FHK14"/>
    <mergeCell ref="FET14:FEX14"/>
    <mergeCell ref="FEY14:FFC14"/>
    <mergeCell ref="FFD14:FFH14"/>
    <mergeCell ref="FFI14:FFM14"/>
    <mergeCell ref="FFN14:FFR14"/>
    <mergeCell ref="FDU14:FDY14"/>
    <mergeCell ref="FDZ14:FED14"/>
    <mergeCell ref="FEE14:FEI14"/>
    <mergeCell ref="FEJ14:FEN14"/>
    <mergeCell ref="FEO14:FES14"/>
    <mergeCell ref="FHL14:FHP14"/>
    <mergeCell ref="FFS14:FFW14"/>
    <mergeCell ref="FFX14:FGB14"/>
    <mergeCell ref="FGC14:FGG14"/>
    <mergeCell ref="FGH14:FGL14"/>
    <mergeCell ref="FGM14:FGQ14"/>
    <mergeCell ref="FIU14:FIY14"/>
    <mergeCell ref="FCG14:FCK14"/>
    <mergeCell ref="FCL14:FCP14"/>
    <mergeCell ref="FCQ14:FCU14"/>
    <mergeCell ref="FAX14:FBB14"/>
    <mergeCell ref="FBC14:FBG14"/>
    <mergeCell ref="FBH14:FBL14"/>
    <mergeCell ref="FBM14:FBQ14"/>
    <mergeCell ref="FBR14:FBV14"/>
    <mergeCell ref="FCV14:FCZ14"/>
    <mergeCell ref="FDA14:FDE14"/>
    <mergeCell ref="FDF14:FDJ14"/>
    <mergeCell ref="FDK14:FDO14"/>
    <mergeCell ref="FDP14:FDT14"/>
    <mergeCell ref="FBW14:FCA14"/>
    <mergeCell ref="EZY14:FAC14"/>
    <mergeCell ref="FAD14:FAH14"/>
    <mergeCell ref="FAI14:FAM14"/>
    <mergeCell ref="FAN14:FAR14"/>
    <mergeCell ref="EYA14:EYE14"/>
    <mergeCell ref="EYF14:EYJ14"/>
    <mergeCell ref="EYK14:EYO14"/>
    <mergeCell ref="EYP14:EYT14"/>
    <mergeCell ref="EYU14:EYY14"/>
    <mergeCell ref="EXB14:EXF14"/>
    <mergeCell ref="EXG14:EXK14"/>
    <mergeCell ref="EXL14:EXP14"/>
    <mergeCell ref="EXQ14:EXU14"/>
    <mergeCell ref="EXV14:EXZ14"/>
    <mergeCell ref="FAS14:FAW14"/>
    <mergeCell ref="EYZ14:EZD14"/>
    <mergeCell ref="EZE14:EZI14"/>
    <mergeCell ref="EZJ14:EZN14"/>
    <mergeCell ref="EZO14:EZS14"/>
    <mergeCell ref="EZT14:EZX14"/>
    <mergeCell ref="FCB14:FCF14"/>
    <mergeCell ref="EVN14:EVR14"/>
    <mergeCell ref="EVS14:EVW14"/>
    <mergeCell ref="EVX14:EWB14"/>
    <mergeCell ref="EUE14:EUI14"/>
    <mergeCell ref="EUJ14:EUN14"/>
    <mergeCell ref="EUO14:EUS14"/>
    <mergeCell ref="EUT14:EUX14"/>
    <mergeCell ref="EUY14:EVC14"/>
    <mergeCell ref="EWC14:EWG14"/>
    <mergeCell ref="EWH14:EWL14"/>
    <mergeCell ref="EWM14:EWQ14"/>
    <mergeCell ref="EWR14:EWV14"/>
    <mergeCell ref="EWW14:EXA14"/>
    <mergeCell ref="EVD14:EVH14"/>
    <mergeCell ref="ETF14:ETJ14"/>
    <mergeCell ref="ETK14:ETO14"/>
    <mergeCell ref="ETP14:ETT14"/>
    <mergeCell ref="ETU14:ETY14"/>
    <mergeCell ref="ERH14:ERL14"/>
    <mergeCell ref="ERM14:ERQ14"/>
    <mergeCell ref="ERR14:ERV14"/>
    <mergeCell ref="ERW14:ESA14"/>
    <mergeCell ref="ESB14:ESF14"/>
    <mergeCell ref="EQI14:EQM14"/>
    <mergeCell ref="EQN14:EQR14"/>
    <mergeCell ref="EQS14:EQW14"/>
    <mergeCell ref="EQX14:ERB14"/>
    <mergeCell ref="ERC14:ERG14"/>
    <mergeCell ref="ETZ14:EUD14"/>
    <mergeCell ref="ESG14:ESK14"/>
    <mergeCell ref="ESL14:ESP14"/>
    <mergeCell ref="ESQ14:ESU14"/>
    <mergeCell ref="ESV14:ESZ14"/>
    <mergeCell ref="ETA14:ETE14"/>
    <mergeCell ref="EVI14:EVM14"/>
    <mergeCell ref="EOU14:EOY14"/>
    <mergeCell ref="EOZ14:EPD14"/>
    <mergeCell ref="EPE14:EPI14"/>
    <mergeCell ref="ENL14:ENP14"/>
    <mergeCell ref="ENQ14:ENU14"/>
    <mergeCell ref="ENV14:ENZ14"/>
    <mergeCell ref="EOA14:EOE14"/>
    <mergeCell ref="EOF14:EOJ14"/>
    <mergeCell ref="EPJ14:EPN14"/>
    <mergeCell ref="EPO14:EPS14"/>
    <mergeCell ref="EPT14:EPX14"/>
    <mergeCell ref="EPY14:EQC14"/>
    <mergeCell ref="EQD14:EQH14"/>
    <mergeCell ref="EOK14:EOO14"/>
    <mergeCell ref="EMM14:EMQ14"/>
    <mergeCell ref="EMR14:EMV14"/>
    <mergeCell ref="EMW14:ENA14"/>
    <mergeCell ref="ENB14:ENF14"/>
    <mergeCell ref="EKO14:EKS14"/>
    <mergeCell ref="EKT14:EKX14"/>
    <mergeCell ref="EKY14:ELC14"/>
    <mergeCell ref="ELD14:ELH14"/>
    <mergeCell ref="ELI14:ELM14"/>
    <mergeCell ref="EJP14:EJT14"/>
    <mergeCell ref="EJU14:EJY14"/>
    <mergeCell ref="EJZ14:EKD14"/>
    <mergeCell ref="EKE14:EKI14"/>
    <mergeCell ref="EKJ14:EKN14"/>
    <mergeCell ref="ENG14:ENK14"/>
    <mergeCell ref="ELN14:ELR14"/>
    <mergeCell ref="ELS14:ELW14"/>
    <mergeCell ref="ELX14:EMB14"/>
    <mergeCell ref="EMC14:EMG14"/>
    <mergeCell ref="EMH14:EML14"/>
    <mergeCell ref="EOP14:EOT14"/>
    <mergeCell ref="EIB14:EIF14"/>
    <mergeCell ref="EIG14:EIK14"/>
    <mergeCell ref="EIL14:EIP14"/>
    <mergeCell ref="EGS14:EGW14"/>
    <mergeCell ref="EGX14:EHB14"/>
    <mergeCell ref="EHC14:EHG14"/>
    <mergeCell ref="EHH14:EHL14"/>
    <mergeCell ref="EHM14:EHQ14"/>
    <mergeCell ref="EIQ14:EIU14"/>
    <mergeCell ref="EIV14:EIZ14"/>
    <mergeCell ref="EJA14:EJE14"/>
    <mergeCell ref="EJF14:EJJ14"/>
    <mergeCell ref="EJK14:EJO14"/>
    <mergeCell ref="EHR14:EHV14"/>
    <mergeCell ref="EFT14:EFX14"/>
    <mergeCell ref="EFY14:EGC14"/>
    <mergeCell ref="EGD14:EGH14"/>
    <mergeCell ref="EGI14:EGM14"/>
    <mergeCell ref="EDV14:EDZ14"/>
    <mergeCell ref="EEA14:EEE14"/>
    <mergeCell ref="EEF14:EEJ14"/>
    <mergeCell ref="EEK14:EEO14"/>
    <mergeCell ref="EEP14:EET14"/>
    <mergeCell ref="ECW14:EDA14"/>
    <mergeCell ref="EDB14:EDF14"/>
    <mergeCell ref="EDG14:EDK14"/>
    <mergeCell ref="EDL14:EDP14"/>
    <mergeCell ref="EDQ14:EDU14"/>
    <mergeCell ref="EGN14:EGR14"/>
    <mergeCell ref="EEU14:EEY14"/>
    <mergeCell ref="EEZ14:EFD14"/>
    <mergeCell ref="EFE14:EFI14"/>
    <mergeCell ref="EFJ14:EFN14"/>
    <mergeCell ref="EFO14:EFS14"/>
    <mergeCell ref="EHW14:EIA14"/>
    <mergeCell ref="EBI14:EBM14"/>
    <mergeCell ref="EBN14:EBR14"/>
    <mergeCell ref="EBS14:EBW14"/>
    <mergeCell ref="DZZ14:EAD14"/>
    <mergeCell ref="EAE14:EAI14"/>
    <mergeCell ref="EAJ14:EAN14"/>
    <mergeCell ref="EAO14:EAS14"/>
    <mergeCell ref="EAT14:EAX14"/>
    <mergeCell ref="EBX14:ECB14"/>
    <mergeCell ref="ECC14:ECG14"/>
    <mergeCell ref="ECH14:ECL14"/>
    <mergeCell ref="ECM14:ECQ14"/>
    <mergeCell ref="ECR14:ECV14"/>
    <mergeCell ref="EAY14:EBC14"/>
    <mergeCell ref="DZA14:DZE14"/>
    <mergeCell ref="DZF14:DZJ14"/>
    <mergeCell ref="DZK14:DZO14"/>
    <mergeCell ref="DZP14:DZT14"/>
    <mergeCell ref="DXC14:DXG14"/>
    <mergeCell ref="DXH14:DXL14"/>
    <mergeCell ref="DXM14:DXQ14"/>
    <mergeCell ref="DXR14:DXV14"/>
    <mergeCell ref="DXW14:DYA14"/>
    <mergeCell ref="DWD14:DWH14"/>
    <mergeCell ref="DWI14:DWM14"/>
    <mergeCell ref="DWN14:DWR14"/>
    <mergeCell ref="DWS14:DWW14"/>
    <mergeCell ref="DWX14:DXB14"/>
    <mergeCell ref="DZU14:DZY14"/>
    <mergeCell ref="DYB14:DYF14"/>
    <mergeCell ref="DYG14:DYK14"/>
    <mergeCell ref="DYL14:DYP14"/>
    <mergeCell ref="DYQ14:DYU14"/>
    <mergeCell ref="DYV14:DYZ14"/>
    <mergeCell ref="EBD14:EBH14"/>
    <mergeCell ref="DUP14:DUT14"/>
    <mergeCell ref="DUU14:DUY14"/>
    <mergeCell ref="DUZ14:DVD14"/>
    <mergeCell ref="DTG14:DTK14"/>
    <mergeCell ref="DTL14:DTP14"/>
    <mergeCell ref="DTQ14:DTU14"/>
    <mergeCell ref="DTV14:DTZ14"/>
    <mergeCell ref="DUA14:DUE14"/>
    <mergeCell ref="DVE14:DVI14"/>
    <mergeCell ref="DVJ14:DVN14"/>
    <mergeCell ref="DVO14:DVS14"/>
    <mergeCell ref="DVT14:DVX14"/>
    <mergeCell ref="DVY14:DWC14"/>
    <mergeCell ref="DUF14:DUJ14"/>
    <mergeCell ref="DSH14:DSL14"/>
    <mergeCell ref="DSM14:DSQ14"/>
    <mergeCell ref="DSR14:DSV14"/>
    <mergeCell ref="DSW14:DTA14"/>
    <mergeCell ref="DQJ14:DQN14"/>
    <mergeCell ref="DQO14:DQS14"/>
    <mergeCell ref="DQT14:DQX14"/>
    <mergeCell ref="DQY14:DRC14"/>
    <mergeCell ref="DRD14:DRH14"/>
    <mergeCell ref="DPK14:DPO14"/>
    <mergeCell ref="DPP14:DPT14"/>
    <mergeCell ref="DPU14:DPY14"/>
    <mergeCell ref="DPZ14:DQD14"/>
    <mergeCell ref="DQE14:DQI14"/>
    <mergeCell ref="DTB14:DTF14"/>
    <mergeCell ref="DRI14:DRM14"/>
    <mergeCell ref="DRN14:DRR14"/>
    <mergeCell ref="DRS14:DRW14"/>
    <mergeCell ref="DRX14:DSB14"/>
    <mergeCell ref="DSC14:DSG14"/>
    <mergeCell ref="DUK14:DUO14"/>
    <mergeCell ref="DNW14:DOA14"/>
    <mergeCell ref="DOB14:DOF14"/>
    <mergeCell ref="DOG14:DOK14"/>
    <mergeCell ref="DMN14:DMR14"/>
    <mergeCell ref="DMS14:DMW14"/>
    <mergeCell ref="DMX14:DNB14"/>
    <mergeCell ref="DNC14:DNG14"/>
    <mergeCell ref="DNH14:DNL14"/>
    <mergeCell ref="DOL14:DOP14"/>
    <mergeCell ref="DOQ14:DOU14"/>
    <mergeCell ref="DOV14:DOZ14"/>
    <mergeCell ref="DPA14:DPE14"/>
    <mergeCell ref="DPF14:DPJ14"/>
    <mergeCell ref="DNM14:DNQ14"/>
    <mergeCell ref="DLO14:DLS14"/>
    <mergeCell ref="DLT14:DLX14"/>
    <mergeCell ref="DLY14:DMC14"/>
    <mergeCell ref="DMD14:DMH14"/>
    <mergeCell ref="DJQ14:DJU14"/>
    <mergeCell ref="DJV14:DJZ14"/>
    <mergeCell ref="DKA14:DKE14"/>
    <mergeCell ref="DKF14:DKJ14"/>
    <mergeCell ref="DKK14:DKO14"/>
    <mergeCell ref="DIR14:DIV14"/>
    <mergeCell ref="DIW14:DJA14"/>
    <mergeCell ref="DJB14:DJF14"/>
    <mergeCell ref="DJG14:DJK14"/>
    <mergeCell ref="DJL14:DJP14"/>
    <mergeCell ref="DMI14:DMM14"/>
    <mergeCell ref="DKP14:DKT14"/>
    <mergeCell ref="DKU14:DKY14"/>
    <mergeCell ref="DKZ14:DLD14"/>
    <mergeCell ref="DLE14:DLI14"/>
    <mergeCell ref="DLJ14:DLN14"/>
    <mergeCell ref="DNR14:DNV14"/>
    <mergeCell ref="DHD14:DHH14"/>
    <mergeCell ref="DHI14:DHM14"/>
    <mergeCell ref="DHN14:DHR14"/>
    <mergeCell ref="DFU14:DFY14"/>
    <mergeCell ref="DFZ14:DGD14"/>
    <mergeCell ref="DGE14:DGI14"/>
    <mergeCell ref="DGJ14:DGN14"/>
    <mergeCell ref="DGO14:DGS14"/>
    <mergeCell ref="DHS14:DHW14"/>
    <mergeCell ref="DHX14:DIB14"/>
    <mergeCell ref="DIC14:DIG14"/>
    <mergeCell ref="DIH14:DIL14"/>
    <mergeCell ref="DIM14:DIQ14"/>
    <mergeCell ref="DGT14:DGX14"/>
    <mergeCell ref="DEV14:DEZ14"/>
    <mergeCell ref="DFA14:DFE14"/>
    <mergeCell ref="DFF14:DFJ14"/>
    <mergeCell ref="DFK14:DFO14"/>
    <mergeCell ref="DCX14:DDB14"/>
    <mergeCell ref="DDC14:DDG14"/>
    <mergeCell ref="DDH14:DDL14"/>
    <mergeCell ref="DDM14:DDQ14"/>
    <mergeCell ref="DDR14:DDV14"/>
    <mergeCell ref="DBY14:DCC14"/>
    <mergeCell ref="DCD14:DCH14"/>
    <mergeCell ref="DCI14:DCM14"/>
    <mergeCell ref="DCN14:DCR14"/>
    <mergeCell ref="DCS14:DCW14"/>
    <mergeCell ref="DFP14:DFT14"/>
    <mergeCell ref="DDW14:DEA14"/>
    <mergeCell ref="DEB14:DEF14"/>
    <mergeCell ref="DEG14:DEK14"/>
    <mergeCell ref="DEL14:DEP14"/>
    <mergeCell ref="DEQ14:DEU14"/>
    <mergeCell ref="DGY14:DHC14"/>
    <mergeCell ref="DAK14:DAO14"/>
    <mergeCell ref="DAP14:DAT14"/>
    <mergeCell ref="DAU14:DAY14"/>
    <mergeCell ref="CZB14:CZF14"/>
    <mergeCell ref="CZG14:CZK14"/>
    <mergeCell ref="CZL14:CZP14"/>
    <mergeCell ref="CZQ14:CZU14"/>
    <mergeCell ref="CZV14:CZZ14"/>
    <mergeCell ref="DAZ14:DBD14"/>
    <mergeCell ref="DBE14:DBI14"/>
    <mergeCell ref="DBJ14:DBN14"/>
    <mergeCell ref="DBO14:DBS14"/>
    <mergeCell ref="DBT14:DBX14"/>
    <mergeCell ref="DAA14:DAE14"/>
    <mergeCell ref="CYC14:CYG14"/>
    <mergeCell ref="CYH14:CYL14"/>
    <mergeCell ref="CYM14:CYQ14"/>
    <mergeCell ref="CYR14:CYV14"/>
    <mergeCell ref="CWE14:CWI14"/>
    <mergeCell ref="CWJ14:CWN14"/>
    <mergeCell ref="CWO14:CWS14"/>
    <mergeCell ref="CWT14:CWX14"/>
    <mergeCell ref="CWY14:CXC14"/>
    <mergeCell ref="CVF14:CVJ14"/>
    <mergeCell ref="CVK14:CVO14"/>
    <mergeCell ref="CVP14:CVT14"/>
    <mergeCell ref="CVU14:CVY14"/>
    <mergeCell ref="CVZ14:CWD14"/>
    <mergeCell ref="CYW14:CZA14"/>
    <mergeCell ref="CXD14:CXH14"/>
    <mergeCell ref="CXI14:CXM14"/>
    <mergeCell ref="CXN14:CXR14"/>
    <mergeCell ref="CXS14:CXW14"/>
    <mergeCell ref="CXX14:CYB14"/>
    <mergeCell ref="DAF14:DAJ14"/>
    <mergeCell ref="CTR14:CTV14"/>
    <mergeCell ref="CTW14:CUA14"/>
    <mergeCell ref="CUB14:CUF14"/>
    <mergeCell ref="CSI14:CSM14"/>
    <mergeCell ref="CSN14:CSR14"/>
    <mergeCell ref="CSS14:CSW14"/>
    <mergeCell ref="CSX14:CTB14"/>
    <mergeCell ref="CTC14:CTG14"/>
    <mergeCell ref="CUG14:CUK14"/>
    <mergeCell ref="CUL14:CUP14"/>
    <mergeCell ref="CUQ14:CUU14"/>
    <mergeCell ref="CUV14:CUZ14"/>
    <mergeCell ref="CVA14:CVE14"/>
    <mergeCell ref="CTH14:CTL14"/>
    <mergeCell ref="CRJ14:CRN14"/>
    <mergeCell ref="CRO14:CRS14"/>
    <mergeCell ref="CRT14:CRX14"/>
    <mergeCell ref="CRY14:CSC14"/>
    <mergeCell ref="CPL14:CPP14"/>
    <mergeCell ref="CPQ14:CPU14"/>
    <mergeCell ref="CPV14:CPZ14"/>
    <mergeCell ref="CQA14:CQE14"/>
    <mergeCell ref="CQF14:CQJ14"/>
    <mergeCell ref="COM14:COQ14"/>
    <mergeCell ref="COR14:COV14"/>
    <mergeCell ref="COW14:CPA14"/>
    <mergeCell ref="CPB14:CPF14"/>
    <mergeCell ref="CPG14:CPK14"/>
    <mergeCell ref="CSD14:CSH14"/>
    <mergeCell ref="CQK14:CQO14"/>
    <mergeCell ref="CQP14:CQT14"/>
    <mergeCell ref="CQU14:CQY14"/>
    <mergeCell ref="CQZ14:CRD14"/>
    <mergeCell ref="CRE14:CRI14"/>
    <mergeCell ref="CTM14:CTQ14"/>
    <mergeCell ref="CMY14:CNC14"/>
    <mergeCell ref="CND14:CNH14"/>
    <mergeCell ref="CNI14:CNM14"/>
    <mergeCell ref="CLP14:CLT14"/>
    <mergeCell ref="CLU14:CLY14"/>
    <mergeCell ref="CLZ14:CMD14"/>
    <mergeCell ref="CME14:CMI14"/>
    <mergeCell ref="CMJ14:CMN14"/>
    <mergeCell ref="CNN14:CNR14"/>
    <mergeCell ref="CNS14:CNW14"/>
    <mergeCell ref="CNX14:COB14"/>
    <mergeCell ref="COC14:COG14"/>
    <mergeCell ref="COH14:COL14"/>
    <mergeCell ref="CMO14:CMS14"/>
    <mergeCell ref="CKQ14:CKU14"/>
    <mergeCell ref="CKV14:CKZ14"/>
    <mergeCell ref="CLA14:CLE14"/>
    <mergeCell ref="CLF14:CLJ14"/>
    <mergeCell ref="CIS14:CIW14"/>
    <mergeCell ref="CIX14:CJB14"/>
    <mergeCell ref="CJC14:CJG14"/>
    <mergeCell ref="CJH14:CJL14"/>
    <mergeCell ref="CJM14:CJQ14"/>
    <mergeCell ref="CHT14:CHX14"/>
    <mergeCell ref="CHY14:CIC14"/>
    <mergeCell ref="CID14:CIH14"/>
    <mergeCell ref="CII14:CIM14"/>
    <mergeCell ref="CIN14:CIR14"/>
    <mergeCell ref="CLK14:CLO14"/>
    <mergeCell ref="CJR14:CJV14"/>
    <mergeCell ref="CJW14:CKA14"/>
    <mergeCell ref="CKB14:CKF14"/>
    <mergeCell ref="CKG14:CKK14"/>
    <mergeCell ref="CKL14:CKP14"/>
    <mergeCell ref="CMT14:CMX14"/>
    <mergeCell ref="CGF14:CGJ14"/>
    <mergeCell ref="CGK14:CGO14"/>
    <mergeCell ref="CGP14:CGT14"/>
    <mergeCell ref="CEW14:CFA14"/>
    <mergeCell ref="CFB14:CFF14"/>
    <mergeCell ref="CFG14:CFK14"/>
    <mergeCell ref="CFL14:CFP14"/>
    <mergeCell ref="CFQ14:CFU14"/>
    <mergeCell ref="CGU14:CGY14"/>
    <mergeCell ref="CGZ14:CHD14"/>
    <mergeCell ref="CHE14:CHI14"/>
    <mergeCell ref="CHJ14:CHN14"/>
    <mergeCell ref="CHO14:CHS14"/>
    <mergeCell ref="CFV14:CFZ14"/>
    <mergeCell ref="CDX14:CEB14"/>
    <mergeCell ref="CEC14:CEG14"/>
    <mergeCell ref="CEH14:CEL14"/>
    <mergeCell ref="CEM14:CEQ14"/>
    <mergeCell ref="CBZ14:CCD14"/>
    <mergeCell ref="CCE14:CCI14"/>
    <mergeCell ref="CCJ14:CCN14"/>
    <mergeCell ref="CCO14:CCS14"/>
    <mergeCell ref="CCT14:CCX14"/>
    <mergeCell ref="CBA14:CBE14"/>
    <mergeCell ref="CBF14:CBJ14"/>
    <mergeCell ref="CBK14:CBO14"/>
    <mergeCell ref="CBP14:CBT14"/>
    <mergeCell ref="CBU14:CBY14"/>
    <mergeCell ref="CER14:CEV14"/>
    <mergeCell ref="CCY14:CDC14"/>
    <mergeCell ref="CDD14:CDH14"/>
    <mergeCell ref="CDI14:CDM14"/>
    <mergeCell ref="CDN14:CDR14"/>
    <mergeCell ref="CDS14:CDW14"/>
    <mergeCell ref="CGA14:CGE14"/>
    <mergeCell ref="BZM14:BZQ14"/>
    <mergeCell ref="BZR14:BZV14"/>
    <mergeCell ref="BZW14:CAA14"/>
    <mergeCell ref="BYD14:BYH14"/>
    <mergeCell ref="BYI14:BYM14"/>
    <mergeCell ref="BYN14:BYR14"/>
    <mergeCell ref="BYS14:BYW14"/>
    <mergeCell ref="BYX14:BZB14"/>
    <mergeCell ref="CAB14:CAF14"/>
    <mergeCell ref="CAG14:CAK14"/>
    <mergeCell ref="CAL14:CAP14"/>
    <mergeCell ref="CAQ14:CAU14"/>
    <mergeCell ref="CAV14:CAZ14"/>
    <mergeCell ref="BZC14:BZG14"/>
    <mergeCell ref="BXE14:BXI14"/>
    <mergeCell ref="BXJ14:BXN14"/>
    <mergeCell ref="BXO14:BXS14"/>
    <mergeCell ref="BXT14:BXX14"/>
    <mergeCell ref="BVG14:BVK14"/>
    <mergeCell ref="BVL14:BVP14"/>
    <mergeCell ref="BVQ14:BVU14"/>
    <mergeCell ref="BVV14:BVZ14"/>
    <mergeCell ref="BWA14:BWE14"/>
    <mergeCell ref="BUH14:BUL14"/>
    <mergeCell ref="BUM14:BUQ14"/>
    <mergeCell ref="BUR14:BUV14"/>
    <mergeCell ref="BUW14:BVA14"/>
    <mergeCell ref="BVB14:BVF14"/>
    <mergeCell ref="BXY14:BYC14"/>
    <mergeCell ref="BWF14:BWJ14"/>
    <mergeCell ref="BWK14:BWO14"/>
    <mergeCell ref="BWP14:BWT14"/>
    <mergeCell ref="BWU14:BWY14"/>
    <mergeCell ref="BWZ14:BXD14"/>
    <mergeCell ref="BZH14:BZL14"/>
    <mergeCell ref="BST14:BSX14"/>
    <mergeCell ref="BSY14:BTC14"/>
    <mergeCell ref="BTD14:BTH14"/>
    <mergeCell ref="BRK14:BRO14"/>
    <mergeCell ref="BRP14:BRT14"/>
    <mergeCell ref="BRU14:BRY14"/>
    <mergeCell ref="BRZ14:BSD14"/>
    <mergeCell ref="BSE14:BSI14"/>
    <mergeCell ref="BTI14:BTM14"/>
    <mergeCell ref="BTN14:BTR14"/>
    <mergeCell ref="BTS14:BTW14"/>
    <mergeCell ref="BTX14:BUB14"/>
    <mergeCell ref="BUC14:BUG14"/>
    <mergeCell ref="BSJ14:BSN14"/>
    <mergeCell ref="BQL14:BQP14"/>
    <mergeCell ref="BQQ14:BQU14"/>
    <mergeCell ref="BQV14:BQZ14"/>
    <mergeCell ref="BRA14:BRE14"/>
    <mergeCell ref="BON14:BOR14"/>
    <mergeCell ref="BOS14:BOW14"/>
    <mergeCell ref="BOX14:BPB14"/>
    <mergeCell ref="BPC14:BPG14"/>
    <mergeCell ref="BPH14:BPL14"/>
    <mergeCell ref="BNO14:BNS14"/>
    <mergeCell ref="BNT14:BNX14"/>
    <mergeCell ref="BNY14:BOC14"/>
    <mergeCell ref="BOD14:BOH14"/>
    <mergeCell ref="BOI14:BOM14"/>
    <mergeCell ref="BRF14:BRJ14"/>
    <mergeCell ref="BPM14:BPQ14"/>
    <mergeCell ref="BPR14:BPV14"/>
    <mergeCell ref="BPW14:BQA14"/>
    <mergeCell ref="BQB14:BQF14"/>
    <mergeCell ref="BQG14:BQK14"/>
    <mergeCell ref="BSO14:BSS14"/>
    <mergeCell ref="BMA14:BME14"/>
    <mergeCell ref="BMF14:BMJ14"/>
    <mergeCell ref="BMK14:BMO14"/>
    <mergeCell ref="BKR14:BKV14"/>
    <mergeCell ref="BKW14:BLA14"/>
    <mergeCell ref="BLB14:BLF14"/>
    <mergeCell ref="BLG14:BLK14"/>
    <mergeCell ref="BLL14:BLP14"/>
    <mergeCell ref="BMP14:BMT14"/>
    <mergeCell ref="BMU14:BMY14"/>
    <mergeCell ref="BMZ14:BND14"/>
    <mergeCell ref="BNE14:BNI14"/>
    <mergeCell ref="BNJ14:BNN14"/>
    <mergeCell ref="BLQ14:BLU14"/>
    <mergeCell ref="BJS14:BJW14"/>
    <mergeCell ref="BJX14:BKB14"/>
    <mergeCell ref="BKC14:BKG14"/>
    <mergeCell ref="BKH14:BKL14"/>
    <mergeCell ref="BHU14:BHY14"/>
    <mergeCell ref="BHZ14:BID14"/>
    <mergeCell ref="BIE14:BII14"/>
    <mergeCell ref="BIJ14:BIN14"/>
    <mergeCell ref="BIO14:BIS14"/>
    <mergeCell ref="BGV14:BGZ14"/>
    <mergeCell ref="BHA14:BHE14"/>
    <mergeCell ref="BHF14:BHJ14"/>
    <mergeCell ref="BHK14:BHO14"/>
    <mergeCell ref="BHP14:BHT14"/>
    <mergeCell ref="BKM14:BKQ14"/>
    <mergeCell ref="BIT14:BIX14"/>
    <mergeCell ref="BIY14:BJC14"/>
    <mergeCell ref="BJD14:BJH14"/>
    <mergeCell ref="BJI14:BJM14"/>
    <mergeCell ref="BJN14:BJR14"/>
    <mergeCell ref="BLV14:BLZ14"/>
    <mergeCell ref="BFH14:BFL14"/>
    <mergeCell ref="BFM14:BFQ14"/>
    <mergeCell ref="BFR14:BFV14"/>
    <mergeCell ref="BDY14:BEC14"/>
    <mergeCell ref="BED14:BEH14"/>
    <mergeCell ref="BEI14:BEM14"/>
    <mergeCell ref="BEN14:BER14"/>
    <mergeCell ref="BES14:BEW14"/>
    <mergeCell ref="BFW14:BGA14"/>
    <mergeCell ref="BGB14:BGF14"/>
    <mergeCell ref="BGG14:BGK14"/>
    <mergeCell ref="BGL14:BGP14"/>
    <mergeCell ref="BGQ14:BGU14"/>
    <mergeCell ref="BEX14:BFB14"/>
    <mergeCell ref="BCZ14:BDD14"/>
    <mergeCell ref="BDE14:BDI14"/>
    <mergeCell ref="BDJ14:BDN14"/>
    <mergeCell ref="BDO14:BDS14"/>
    <mergeCell ref="BBB14:BBF14"/>
    <mergeCell ref="BBG14:BBK14"/>
    <mergeCell ref="BBL14:BBP14"/>
    <mergeCell ref="BBQ14:BBU14"/>
    <mergeCell ref="BBV14:BBZ14"/>
    <mergeCell ref="BAC14:BAG14"/>
    <mergeCell ref="BAH14:BAL14"/>
    <mergeCell ref="BAM14:BAQ14"/>
    <mergeCell ref="BAR14:BAV14"/>
    <mergeCell ref="BAW14:BBA14"/>
    <mergeCell ref="BDT14:BDX14"/>
    <mergeCell ref="BCA14:BCE14"/>
    <mergeCell ref="BCF14:BCJ14"/>
    <mergeCell ref="BCK14:BCO14"/>
    <mergeCell ref="BCP14:BCT14"/>
    <mergeCell ref="BCU14:BCY14"/>
    <mergeCell ref="BFC14:BFG14"/>
    <mergeCell ref="AYO14:AYS14"/>
    <mergeCell ref="AYT14:AYX14"/>
    <mergeCell ref="AYY14:AZC14"/>
    <mergeCell ref="AXF14:AXJ14"/>
    <mergeCell ref="AXK14:AXO14"/>
    <mergeCell ref="AXP14:AXT14"/>
    <mergeCell ref="AXU14:AXY14"/>
    <mergeCell ref="AXZ14:AYD14"/>
    <mergeCell ref="AZD14:AZH14"/>
    <mergeCell ref="AZI14:AZM14"/>
    <mergeCell ref="AZN14:AZR14"/>
    <mergeCell ref="AZS14:AZW14"/>
    <mergeCell ref="AZX14:BAB14"/>
    <mergeCell ref="AYE14:AYI14"/>
    <mergeCell ref="AWG14:AWK14"/>
    <mergeCell ref="AWL14:AWP14"/>
    <mergeCell ref="AWQ14:AWU14"/>
    <mergeCell ref="AWV14:AWZ14"/>
    <mergeCell ref="AUI14:AUM14"/>
    <mergeCell ref="AUN14:AUR14"/>
    <mergeCell ref="AUS14:AUW14"/>
    <mergeCell ref="AUX14:AVB14"/>
    <mergeCell ref="AVC14:AVG14"/>
    <mergeCell ref="ATJ14:ATN14"/>
    <mergeCell ref="ATO14:ATS14"/>
    <mergeCell ref="ATT14:ATX14"/>
    <mergeCell ref="ATY14:AUC14"/>
    <mergeCell ref="AUD14:AUH14"/>
    <mergeCell ref="AXA14:AXE14"/>
    <mergeCell ref="AVH14:AVL14"/>
    <mergeCell ref="AVM14:AVQ14"/>
    <mergeCell ref="AVR14:AVV14"/>
    <mergeCell ref="AVW14:AWA14"/>
    <mergeCell ref="AWB14:AWF14"/>
    <mergeCell ref="AYJ14:AYN14"/>
    <mergeCell ref="ARV14:ARZ14"/>
    <mergeCell ref="ASA14:ASE14"/>
    <mergeCell ref="ASF14:ASJ14"/>
    <mergeCell ref="AQM14:AQQ14"/>
    <mergeCell ref="AQR14:AQV14"/>
    <mergeCell ref="AQW14:ARA14"/>
    <mergeCell ref="ARB14:ARF14"/>
    <mergeCell ref="ARG14:ARK14"/>
    <mergeCell ref="ASK14:ASO14"/>
    <mergeCell ref="ASP14:AST14"/>
    <mergeCell ref="ASU14:ASY14"/>
    <mergeCell ref="ASZ14:ATD14"/>
    <mergeCell ref="ATE14:ATI14"/>
    <mergeCell ref="ARL14:ARP14"/>
    <mergeCell ref="APN14:APR14"/>
    <mergeCell ref="APS14:APW14"/>
    <mergeCell ref="APX14:AQB14"/>
    <mergeCell ref="AQC14:AQG14"/>
    <mergeCell ref="ANP14:ANT14"/>
    <mergeCell ref="ANU14:ANY14"/>
    <mergeCell ref="ANZ14:AOD14"/>
    <mergeCell ref="AOE14:AOI14"/>
    <mergeCell ref="AOJ14:AON14"/>
    <mergeCell ref="AMQ14:AMU14"/>
    <mergeCell ref="AMV14:AMZ14"/>
    <mergeCell ref="ANA14:ANE14"/>
    <mergeCell ref="ANF14:ANJ14"/>
    <mergeCell ref="ANK14:ANO14"/>
    <mergeCell ref="AQH14:AQL14"/>
    <mergeCell ref="AOO14:AOS14"/>
    <mergeCell ref="AOT14:AOX14"/>
    <mergeCell ref="AOY14:APC14"/>
    <mergeCell ref="APD14:APH14"/>
    <mergeCell ref="API14:APM14"/>
    <mergeCell ref="ARQ14:ARU14"/>
    <mergeCell ref="ALC14:ALG14"/>
    <mergeCell ref="ALH14:ALL14"/>
    <mergeCell ref="ALM14:ALQ14"/>
    <mergeCell ref="AJT14:AJX14"/>
    <mergeCell ref="AJY14:AKC14"/>
    <mergeCell ref="AKD14:AKH14"/>
    <mergeCell ref="AKI14:AKM14"/>
    <mergeCell ref="AKN14:AKR14"/>
    <mergeCell ref="ALR14:ALV14"/>
    <mergeCell ref="ALW14:AMA14"/>
    <mergeCell ref="AMB14:AMF14"/>
    <mergeCell ref="AMG14:AMK14"/>
    <mergeCell ref="AML14:AMP14"/>
    <mergeCell ref="AKS14:AKW14"/>
    <mergeCell ref="AIU14:AIY14"/>
    <mergeCell ref="AIZ14:AJD14"/>
    <mergeCell ref="AJE14:AJI14"/>
    <mergeCell ref="AJJ14:AJN14"/>
    <mergeCell ref="AGW14:AHA14"/>
    <mergeCell ref="AHB14:AHF14"/>
    <mergeCell ref="AHG14:AHK14"/>
    <mergeCell ref="AHL14:AHP14"/>
    <mergeCell ref="AHQ14:AHU14"/>
    <mergeCell ref="AFX14:AGB14"/>
    <mergeCell ref="AGC14:AGG14"/>
    <mergeCell ref="AGH14:AGL14"/>
    <mergeCell ref="AGM14:AGQ14"/>
    <mergeCell ref="AGR14:AGV14"/>
    <mergeCell ref="AJO14:AJS14"/>
    <mergeCell ref="AHV14:AHZ14"/>
    <mergeCell ref="AIA14:AIE14"/>
    <mergeCell ref="AIF14:AIJ14"/>
    <mergeCell ref="AIK14:AIO14"/>
    <mergeCell ref="AIP14:AIT14"/>
    <mergeCell ref="AKX14:ALB14"/>
    <mergeCell ref="AEJ14:AEN14"/>
    <mergeCell ref="AEO14:AES14"/>
    <mergeCell ref="AET14:AEX14"/>
    <mergeCell ref="ADA14:ADE14"/>
    <mergeCell ref="ADF14:ADJ14"/>
    <mergeCell ref="ADK14:ADO14"/>
    <mergeCell ref="ADP14:ADT14"/>
    <mergeCell ref="ADU14:ADY14"/>
    <mergeCell ref="AEY14:AFC14"/>
    <mergeCell ref="AFD14:AFH14"/>
    <mergeCell ref="AFI14:AFM14"/>
    <mergeCell ref="AFN14:AFR14"/>
    <mergeCell ref="AFS14:AFW14"/>
    <mergeCell ref="ADZ14:AED14"/>
    <mergeCell ref="ACB14:ACF14"/>
    <mergeCell ref="ACG14:ACK14"/>
    <mergeCell ref="ACL14:ACP14"/>
    <mergeCell ref="ACQ14:ACU14"/>
    <mergeCell ref="AAD14:AAH14"/>
    <mergeCell ref="AAI14:AAM14"/>
    <mergeCell ref="AAN14:AAR14"/>
    <mergeCell ref="AAS14:AAW14"/>
    <mergeCell ref="AAX14:ABB14"/>
    <mergeCell ref="ZE14:ZI14"/>
    <mergeCell ref="ZJ14:ZN14"/>
    <mergeCell ref="ZO14:ZS14"/>
    <mergeCell ref="ZT14:ZX14"/>
    <mergeCell ref="ZY14:AAC14"/>
    <mergeCell ref="ACV14:ACZ14"/>
    <mergeCell ref="ABC14:ABG14"/>
    <mergeCell ref="ABH14:ABL14"/>
    <mergeCell ref="ABM14:ABQ14"/>
    <mergeCell ref="ABR14:ABV14"/>
    <mergeCell ref="ABW14:ACA14"/>
    <mergeCell ref="AEE14:AEI14"/>
    <mergeCell ref="XV14:XZ14"/>
    <mergeCell ref="YA14:YE14"/>
    <mergeCell ref="WH14:WL14"/>
    <mergeCell ref="WM14:WQ14"/>
    <mergeCell ref="WR14:WV14"/>
    <mergeCell ref="WW14:XA14"/>
    <mergeCell ref="XB14:XF14"/>
    <mergeCell ref="YF14:YJ14"/>
    <mergeCell ref="YK14:YO14"/>
    <mergeCell ref="YP14:YT14"/>
    <mergeCell ref="YU14:YY14"/>
    <mergeCell ref="YZ14:ZD14"/>
    <mergeCell ref="KE14:KI14"/>
    <mergeCell ref="KJ14:KN14"/>
    <mergeCell ref="KO14:KS14"/>
    <mergeCell ref="RW14:SA14"/>
    <mergeCell ref="SB14:SF14"/>
    <mergeCell ref="SG14:SK14"/>
    <mergeCell ref="TK14:TO14"/>
    <mergeCell ref="TP14:TT14"/>
    <mergeCell ref="TU14:TY14"/>
    <mergeCell ref="TZ14:UD14"/>
    <mergeCell ref="UE14:UI14"/>
    <mergeCell ref="SL14:SP14"/>
    <mergeCell ref="SQ14:SU14"/>
    <mergeCell ref="SV14:SZ14"/>
    <mergeCell ref="TA14:TE14"/>
    <mergeCell ref="TF14:TJ14"/>
    <mergeCell ref="WC14:WG14"/>
    <mergeCell ref="UJ14:UN14"/>
    <mergeCell ref="OA14:OE14"/>
    <mergeCell ref="OF14:OJ14"/>
    <mergeCell ref="OK14:OO14"/>
    <mergeCell ref="QN14:QR14"/>
    <mergeCell ref="QS14:QW14"/>
    <mergeCell ref="QX14:RB14"/>
    <mergeCell ref="RC14:RG14"/>
    <mergeCell ref="RH14:RL14"/>
    <mergeCell ref="PO14:PS14"/>
    <mergeCell ref="PT14:PX14"/>
    <mergeCell ref="PY14:QC14"/>
    <mergeCell ref="QD14:QH14"/>
    <mergeCell ref="QI14:QM14"/>
    <mergeCell ref="RM14:RQ14"/>
    <mergeCell ref="RR14:RV14"/>
    <mergeCell ref="XL14:XP14"/>
    <mergeCell ref="XQ14:XU14"/>
    <mergeCell ref="JZ14:KD14"/>
    <mergeCell ref="KT14:KX14"/>
    <mergeCell ref="KY14:LC14"/>
    <mergeCell ref="LD14:LH14"/>
    <mergeCell ref="LI14:LM14"/>
    <mergeCell ref="LN14:LR14"/>
    <mergeCell ref="XG14:XK14"/>
    <mergeCell ref="VI14:VM14"/>
    <mergeCell ref="VN14:VR14"/>
    <mergeCell ref="VS14:VW14"/>
    <mergeCell ref="VX14:WB14"/>
    <mergeCell ref="MR14:MV14"/>
    <mergeCell ref="MW14:NA14"/>
    <mergeCell ref="NB14:NF14"/>
    <mergeCell ref="NG14:NK14"/>
    <mergeCell ref="NL14:NP14"/>
    <mergeCell ref="LS14:LW14"/>
    <mergeCell ref="LX14:MB14"/>
    <mergeCell ref="MC14:MG14"/>
    <mergeCell ref="MH14:ML14"/>
    <mergeCell ref="MM14:MQ14"/>
    <mergeCell ref="OP14:OT14"/>
    <mergeCell ref="OU14:OY14"/>
    <mergeCell ref="OZ14:PD14"/>
    <mergeCell ref="PE14:PI14"/>
    <mergeCell ref="PJ14:PN14"/>
    <mergeCell ref="UO14:US14"/>
    <mergeCell ref="UT14:UX14"/>
    <mergeCell ref="UY14:VC14"/>
    <mergeCell ref="VD14:VH14"/>
    <mergeCell ref="NQ14:NU14"/>
    <mergeCell ref="NV14:NZ14"/>
    <mergeCell ref="EU14:EY14"/>
    <mergeCell ref="JU14:JY14"/>
    <mergeCell ref="FY14:GC14"/>
    <mergeCell ref="GD14:GH14"/>
    <mergeCell ref="GI14:GM14"/>
    <mergeCell ref="GN14:GR14"/>
    <mergeCell ref="GS14:GW14"/>
    <mergeCell ref="EZ14:FD14"/>
    <mergeCell ref="FE14:FI14"/>
    <mergeCell ref="FJ14:FN14"/>
    <mergeCell ref="FO14:FS14"/>
    <mergeCell ref="FT14:FX14"/>
    <mergeCell ref="HW14:IA14"/>
    <mergeCell ref="IB14:IF14"/>
    <mergeCell ref="IG14:IK14"/>
    <mergeCell ref="IL14:IP14"/>
    <mergeCell ref="IQ14:IU14"/>
    <mergeCell ref="GX14:HB14"/>
    <mergeCell ref="HC14:HG14"/>
    <mergeCell ref="HH14:HL14"/>
    <mergeCell ref="HM14:HQ14"/>
    <mergeCell ref="HR14:HV14"/>
    <mergeCell ref="IV14:IZ14"/>
    <mergeCell ref="JA14:JE14"/>
    <mergeCell ref="JF14:JJ14"/>
    <mergeCell ref="JK14:JO14"/>
    <mergeCell ref="JP14:JT14"/>
    <mergeCell ref="CM14:CQ14"/>
    <mergeCell ref="BN15:BR15"/>
    <mergeCell ref="BS15:BW15"/>
    <mergeCell ref="CC15:CG15"/>
    <mergeCell ref="CH15:CL15"/>
    <mergeCell ref="CM15:CQ15"/>
    <mergeCell ref="CR14:CV14"/>
    <mergeCell ref="CW14:DA14"/>
    <mergeCell ref="GS15:GW15"/>
    <mergeCell ref="GX15:HB15"/>
    <mergeCell ref="HC15:HG15"/>
    <mergeCell ref="HH15:HL15"/>
    <mergeCell ref="HM15:HQ15"/>
    <mergeCell ref="HR15:HV15"/>
    <mergeCell ref="IB15:IF15"/>
    <mergeCell ref="IG15:IK15"/>
    <mergeCell ref="IL15:IP15"/>
    <mergeCell ref="BN14:BR14"/>
    <mergeCell ref="BS14:BW14"/>
    <mergeCell ref="BX14:CB14"/>
    <mergeCell ref="EA14:EE14"/>
    <mergeCell ref="EF14:EJ14"/>
    <mergeCell ref="EK14:EO14"/>
    <mergeCell ref="EP14:ET14"/>
    <mergeCell ref="DV15:DZ15"/>
    <mergeCell ref="EA15:EE15"/>
    <mergeCell ref="EF15:EJ15"/>
    <mergeCell ref="EK15:EO15"/>
    <mergeCell ref="EP15:ET15"/>
    <mergeCell ref="DV17:DZ17"/>
    <mergeCell ref="EU15:EY15"/>
    <mergeCell ref="CW15:DA15"/>
    <mergeCell ref="DB15:DF15"/>
    <mergeCell ref="DG15:DK15"/>
    <mergeCell ref="DL15:DP15"/>
    <mergeCell ref="CC14:CG14"/>
    <mergeCell ref="CH14:CL14"/>
    <mergeCell ref="BN17:BR17"/>
    <mergeCell ref="BS17:BW17"/>
    <mergeCell ref="A13:I13"/>
    <mergeCell ref="A14:I14"/>
    <mergeCell ref="A15:I15"/>
    <mergeCell ref="A16:I16"/>
    <mergeCell ref="A17:I17"/>
    <mergeCell ref="B5:F5"/>
    <mergeCell ref="AT15:AX15"/>
    <mergeCell ref="AY15:BC15"/>
    <mergeCell ref="BD15:BH15"/>
    <mergeCell ref="BI15:BM15"/>
    <mergeCell ref="AE14:AI14"/>
    <mergeCell ref="AJ14:AN14"/>
    <mergeCell ref="AO14:AS14"/>
    <mergeCell ref="AT14:AX14"/>
    <mergeCell ref="AY14:BC14"/>
    <mergeCell ref="K14:O14"/>
    <mergeCell ref="P14:T14"/>
    <mergeCell ref="U14:Y14"/>
    <mergeCell ref="Z14:AD14"/>
    <mergeCell ref="BD14:BH14"/>
    <mergeCell ref="BI14:BM14"/>
    <mergeCell ref="K17:O17"/>
    <mergeCell ref="P17:T17"/>
    <mergeCell ref="U17:Y17"/>
    <mergeCell ref="Z17:AD17"/>
    <mergeCell ref="AE17:AI17"/>
    <mergeCell ref="AJ17:AN17"/>
    <mergeCell ref="AO17:AS17"/>
    <mergeCell ref="AT17:AX17"/>
    <mergeCell ref="AY17:BC17"/>
    <mergeCell ref="BD17:BH17"/>
    <mergeCell ref="BI17:BM17"/>
    <mergeCell ref="A2:I2"/>
    <mergeCell ref="A3:I3"/>
    <mergeCell ref="A1:I1"/>
    <mergeCell ref="FT15:FX15"/>
    <mergeCell ref="A5:A6"/>
    <mergeCell ref="G5:I5"/>
    <mergeCell ref="DB14:DF14"/>
    <mergeCell ref="DG14:DK14"/>
    <mergeCell ref="DL14:DP14"/>
    <mergeCell ref="DQ14:DU14"/>
    <mergeCell ref="DV14:DZ14"/>
    <mergeCell ref="DG17:DK17"/>
    <mergeCell ref="DL17:DP17"/>
    <mergeCell ref="DQ17:DU17"/>
    <mergeCell ref="BX17:CB17"/>
    <mergeCell ref="CC17:CG17"/>
    <mergeCell ref="CH17:CL17"/>
    <mergeCell ref="CM17:CQ17"/>
    <mergeCell ref="CR17:CV17"/>
    <mergeCell ref="EA17:EE17"/>
    <mergeCell ref="EF17:EJ17"/>
    <mergeCell ref="EK17:EO17"/>
    <mergeCell ref="EP17:ET17"/>
    <mergeCell ref="CW17:DA17"/>
    <mergeCell ref="DB17:DF17"/>
    <mergeCell ref="DQ15:DU15"/>
    <mergeCell ref="BX15:CB15"/>
    <mergeCell ref="CR15:CV15"/>
    <mergeCell ref="EZ15:FD15"/>
    <mergeCell ref="FE15:FI15"/>
    <mergeCell ref="FJ15:FN15"/>
    <mergeCell ref="FO15:FS15"/>
  </mergeCells>
  <printOptions horizontalCentered="1" verticalCentered="1"/>
  <pageMargins left="0.25" right="0.25" top="0.5" bottom="0.5" header="0.3" footer="0.3"/>
  <pageSetup scale="61" orientation="portrait" r:id="rId1"/>
  <headerFooter scaleWithDoc="0"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5837-31E1-40A7-B5A0-5D39AB0597FD}">
  <sheetPr>
    <tabColor rgb="FF00B050"/>
    <pageSetUpPr fitToPage="1"/>
  </sheetPr>
  <dimension ref="A1:M54"/>
  <sheetViews>
    <sheetView topLeftCell="A12" workbookViewId="0">
      <selection activeCell="K36" sqref="K36"/>
    </sheetView>
  </sheetViews>
  <sheetFormatPr defaultColWidth="9.42578125" defaultRowHeight="14.25"/>
  <cols>
    <col min="1" max="1" width="39" style="4" customWidth="1"/>
    <col min="2" max="6" width="18.5703125" style="4" customWidth="1"/>
    <col min="7" max="7" width="16.5703125" style="4" customWidth="1"/>
    <col min="8" max="16384" width="9.42578125" style="4"/>
  </cols>
  <sheetData>
    <row r="1" spans="1:13" ht="15.75">
      <c r="A1" s="2403" t="s">
        <v>0</v>
      </c>
      <c r="B1" s="2403"/>
      <c r="C1" s="2403"/>
      <c r="D1" s="2403"/>
      <c r="E1" s="2403"/>
      <c r="F1" s="2403"/>
      <c r="G1" s="2403"/>
    </row>
    <row r="2" spans="1:13" customFormat="1" ht="15.75" customHeight="1">
      <c r="A2" s="2509" t="s">
        <v>533</v>
      </c>
      <c r="B2" s="2509"/>
      <c r="C2" s="2509"/>
      <c r="D2" s="2509"/>
      <c r="E2" s="2509"/>
      <c r="F2" s="2509"/>
      <c r="G2" s="2509"/>
      <c r="H2" s="129"/>
      <c r="I2" s="129"/>
      <c r="J2" s="129"/>
      <c r="K2" s="129"/>
      <c r="L2" s="129"/>
      <c r="M2" s="129"/>
    </row>
    <row r="3" spans="1:13" customFormat="1" ht="15.75">
      <c r="A3" s="2510" t="s">
        <v>40</v>
      </c>
      <c r="B3" s="2510"/>
      <c r="C3" s="2510"/>
      <c r="D3" s="2510"/>
      <c r="E3" s="2510"/>
      <c r="F3" s="2510"/>
      <c r="G3" s="2510"/>
      <c r="H3" s="130"/>
      <c r="I3" s="130"/>
      <c r="J3" s="130"/>
      <c r="K3" s="130"/>
      <c r="L3" s="130"/>
      <c r="M3" s="130"/>
    </row>
    <row r="4" spans="1:13" s="256" customFormat="1" ht="19.5" customHeight="1">
      <c r="A4" s="2546"/>
      <c r="B4" s="2547"/>
      <c r="C4" s="2547"/>
      <c r="D4" s="2547"/>
      <c r="E4" s="2547"/>
      <c r="F4" s="257"/>
      <c r="G4" s="257"/>
    </row>
    <row r="5" spans="1:13" s="255" customFormat="1" ht="15.75">
      <c r="A5" s="591"/>
      <c r="B5" s="592"/>
      <c r="C5" s="2548" t="s">
        <v>534</v>
      </c>
      <c r="D5" s="2549"/>
      <c r="E5" s="2549"/>
      <c r="F5" s="2550"/>
      <c r="G5" s="1864"/>
    </row>
    <row r="6" spans="1:13" ht="47.25">
      <c r="A6" s="2206" t="s">
        <v>535</v>
      </c>
      <c r="B6" s="168" t="s">
        <v>536</v>
      </c>
      <c r="C6" s="168" t="s">
        <v>537</v>
      </c>
      <c r="D6" s="1477" t="s">
        <v>538</v>
      </c>
      <c r="E6" s="1478" t="s">
        <v>539</v>
      </c>
      <c r="F6" s="1479" t="s">
        <v>540</v>
      </c>
      <c r="G6" s="1729" t="s">
        <v>541</v>
      </c>
    </row>
    <row r="7" spans="1:13" ht="15.75">
      <c r="A7" s="794" t="s">
        <v>542</v>
      </c>
      <c r="B7" s="252"/>
      <c r="C7" s="252"/>
      <c r="D7" s="252"/>
      <c r="E7" s="252"/>
      <c r="F7" s="252"/>
      <c r="G7" s="1865"/>
    </row>
    <row r="8" spans="1:13" ht="15.75">
      <c r="A8" s="102" t="s">
        <v>543</v>
      </c>
      <c r="B8" s="593"/>
      <c r="C8" s="962">
        <f>SUM(C9:C11)</f>
        <v>2471</v>
      </c>
      <c r="D8" s="971">
        <f>SUM(D9:D11)</f>
        <v>700.21952179999494</v>
      </c>
      <c r="E8" s="971">
        <f>SUM(E9:E11)</f>
        <v>0.11902249999999821</v>
      </c>
      <c r="F8" s="971">
        <f>SUM(F9:F11)</f>
        <v>37.164007600000048</v>
      </c>
      <c r="G8" s="1866">
        <f>SUM(G9:G11)</f>
        <v>8316198.7200008053</v>
      </c>
    </row>
    <row r="9" spans="1:13" ht="17.25" customHeight="1">
      <c r="A9" s="454"/>
      <c r="B9" s="594" t="s">
        <v>544</v>
      </c>
      <c r="C9" s="963">
        <v>1801</v>
      </c>
      <c r="D9" s="972">
        <v>666.94047329999478</v>
      </c>
      <c r="E9" s="972">
        <v>0.10900269999999827</v>
      </c>
      <c r="F9" s="972">
        <v>35.345662000000061</v>
      </c>
      <c r="G9" s="599">
        <v>6494190.1300008344</v>
      </c>
    </row>
    <row r="10" spans="1:13" ht="16.5" customHeight="1">
      <c r="A10" s="1175"/>
      <c r="B10" s="289" t="s">
        <v>545</v>
      </c>
      <c r="C10" s="965">
        <v>0</v>
      </c>
      <c r="D10" s="973">
        <v>0</v>
      </c>
      <c r="E10" s="973">
        <v>0</v>
      </c>
      <c r="F10" s="973">
        <v>0</v>
      </c>
      <c r="G10" s="610">
        <v>9927.68</v>
      </c>
    </row>
    <row r="11" spans="1:13" ht="15.75">
      <c r="A11" s="613"/>
      <c r="B11" s="297" t="s">
        <v>546</v>
      </c>
      <c r="C11" s="967">
        <v>670</v>
      </c>
      <c r="D11" s="974">
        <v>33.279048500000179</v>
      </c>
      <c r="E11" s="974">
        <v>1.0019799999999942E-2</v>
      </c>
      <c r="F11" s="974">
        <v>1.8183455999999889</v>
      </c>
      <c r="G11" s="599">
        <v>1812080.9099999717</v>
      </c>
    </row>
    <row r="12" spans="1:13" ht="15.75">
      <c r="A12" s="102" t="s">
        <v>547</v>
      </c>
      <c r="B12" s="593"/>
      <c r="C12" s="962">
        <f>SUM(C13:C15)</f>
        <v>3641</v>
      </c>
      <c r="D12" s="971">
        <f>SUM(D13:D15)</f>
        <v>371.79898999998306</v>
      </c>
      <c r="E12" s="971">
        <f>SUM(E13:E15)</f>
        <v>4.8529000000000634E-2</v>
      </c>
      <c r="F12" s="971">
        <f>SUM(F13:F15)</f>
        <v>12.237102299999568</v>
      </c>
      <c r="G12" s="1866">
        <f>SUM(G13:G15)</f>
        <v>2761213.0199998426</v>
      </c>
    </row>
    <row r="13" spans="1:13" ht="15.75">
      <c r="A13" s="454"/>
      <c r="B13" s="594" t="s">
        <v>548</v>
      </c>
      <c r="C13" s="963">
        <v>3530</v>
      </c>
      <c r="D13" s="972">
        <v>366.6040459999831</v>
      </c>
      <c r="E13" s="972">
        <v>4.8311900000000636E-2</v>
      </c>
      <c r="F13" s="972">
        <v>12.229568899999569</v>
      </c>
      <c r="G13" s="599">
        <v>2691914.6999998423</v>
      </c>
    </row>
    <row r="14" spans="1:13" ht="15.75">
      <c r="A14" s="1175"/>
      <c r="B14" s="289" t="s">
        <v>549</v>
      </c>
      <c r="C14" s="965">
        <v>0</v>
      </c>
      <c r="D14" s="973">
        <v>0</v>
      </c>
      <c r="E14" s="973">
        <v>0</v>
      </c>
      <c r="F14" s="973">
        <v>0</v>
      </c>
      <c r="G14" s="599">
        <v>0</v>
      </c>
    </row>
    <row r="15" spans="1:13" ht="15.75">
      <c r="A15" s="1175"/>
      <c r="B15" s="289" t="s">
        <v>550</v>
      </c>
      <c r="C15" s="965">
        <v>111</v>
      </c>
      <c r="D15" s="973">
        <v>5.1949439999999889</v>
      </c>
      <c r="E15" s="973">
        <v>2.1710000000000051E-4</v>
      </c>
      <c r="F15" s="973">
        <v>7.5334E-3</v>
      </c>
      <c r="G15" s="599">
        <v>69298.320000000153</v>
      </c>
    </row>
    <row r="16" spans="1:13" ht="15.75">
      <c r="A16" s="794" t="s">
        <v>551</v>
      </c>
      <c r="B16" s="252"/>
      <c r="C16" s="969"/>
      <c r="D16" s="975"/>
      <c r="E16" s="976"/>
      <c r="F16" s="975"/>
      <c r="G16" s="1867"/>
    </row>
    <row r="17" spans="1:7" ht="15.75">
      <c r="A17" s="102" t="s">
        <v>543</v>
      </c>
      <c r="B17" s="593"/>
      <c r="C17" s="962">
        <f>SUM(C18:C20)</f>
        <v>114</v>
      </c>
      <c r="D17" s="971">
        <f>SUM(D18:D20)</f>
        <v>59.34418999999999</v>
      </c>
      <c r="E17" s="971">
        <f>SUM(E18:E20)</f>
        <v>9.4305999999999852E-3</v>
      </c>
      <c r="F17" s="971">
        <f>SUM(F18:F20)</f>
        <v>0</v>
      </c>
      <c r="G17" s="1866">
        <f>SUM(G18:G20)</f>
        <v>211517.98000000068</v>
      </c>
    </row>
    <row r="18" spans="1:7" ht="15.75">
      <c r="A18" s="454"/>
      <c r="B18" s="594" t="s">
        <v>544</v>
      </c>
      <c r="C18" s="964">
        <v>105</v>
      </c>
      <c r="D18" s="972">
        <v>54.421939999999992</v>
      </c>
      <c r="E18" s="972">
        <v>8.7789999999999847E-3</v>
      </c>
      <c r="F18" s="972">
        <v>0</v>
      </c>
      <c r="G18" s="599">
        <v>196142.05000000066</v>
      </c>
    </row>
    <row r="19" spans="1:7" ht="15.75">
      <c r="A19" s="1175"/>
      <c r="B19" s="289" t="s">
        <v>549</v>
      </c>
      <c r="C19" s="966">
        <v>0</v>
      </c>
      <c r="D19" s="973">
        <v>0</v>
      </c>
      <c r="E19" s="973">
        <v>0</v>
      </c>
      <c r="F19" s="973">
        <v>0</v>
      </c>
      <c r="G19" s="599">
        <v>0</v>
      </c>
    </row>
    <row r="20" spans="1:7" ht="15.75">
      <c r="A20" s="613"/>
      <c r="B20" s="297" t="s">
        <v>546</v>
      </c>
      <c r="C20" s="968">
        <v>9</v>
      </c>
      <c r="D20" s="974">
        <v>4.92225</v>
      </c>
      <c r="E20" s="974">
        <v>6.5160000000000012E-4</v>
      </c>
      <c r="F20" s="973">
        <v>0</v>
      </c>
      <c r="G20" s="599">
        <v>15375.930000000011</v>
      </c>
    </row>
    <row r="21" spans="1:7" ht="15.75">
      <c r="A21" s="102" t="s">
        <v>547</v>
      </c>
      <c r="B21" s="593"/>
      <c r="C21" s="962">
        <f>SUM(C22:C24)</f>
        <v>180</v>
      </c>
      <c r="D21" s="971">
        <f>SUM(D22:D24)</f>
        <v>36.594200000000022</v>
      </c>
      <c r="E21" s="971">
        <f>SUM(E22:E24)</f>
        <v>5.9777999999999802E-3</v>
      </c>
      <c r="F21" s="971">
        <f>SUM(F22:F24)</f>
        <v>0</v>
      </c>
      <c r="G21" s="1866">
        <f>SUM(G22:G24)</f>
        <v>130241.64000000025</v>
      </c>
    </row>
    <row r="22" spans="1:7" ht="15.75">
      <c r="A22" s="454"/>
      <c r="B22" s="594" t="s">
        <v>548</v>
      </c>
      <c r="C22" s="964">
        <v>175</v>
      </c>
      <c r="D22" s="972">
        <v>35.666820000000023</v>
      </c>
      <c r="E22" s="972">
        <v>5.8659999999999806E-3</v>
      </c>
      <c r="F22" s="972">
        <v>0</v>
      </c>
      <c r="G22" s="599">
        <v>126366.32000000024</v>
      </c>
    </row>
    <row r="23" spans="1:7" ht="15.75">
      <c r="A23" s="1175"/>
      <c r="B23" s="289" t="s">
        <v>549</v>
      </c>
      <c r="C23" s="966">
        <v>0</v>
      </c>
      <c r="D23" s="973">
        <v>0</v>
      </c>
      <c r="E23" s="973">
        <v>0</v>
      </c>
      <c r="F23" s="973">
        <v>0</v>
      </c>
      <c r="G23" s="599"/>
    </row>
    <row r="24" spans="1:7" ht="15.75">
      <c r="A24" s="1175"/>
      <c r="B24" s="289" t="s">
        <v>550</v>
      </c>
      <c r="C24" s="966">
        <v>5</v>
      </c>
      <c r="D24" s="973">
        <v>0.92738000000000009</v>
      </c>
      <c r="E24" s="973">
        <v>1.1179999999999999E-4</v>
      </c>
      <c r="F24" s="973">
        <v>0</v>
      </c>
      <c r="G24" s="599">
        <v>3875.32</v>
      </c>
    </row>
    <row r="25" spans="1:7" ht="15.75">
      <c r="A25" s="794" t="s">
        <v>552</v>
      </c>
      <c r="B25" s="252"/>
      <c r="C25" s="969"/>
      <c r="D25" s="975"/>
      <c r="E25" s="975"/>
      <c r="F25" s="975"/>
      <c r="G25" s="1868"/>
    </row>
    <row r="26" spans="1:7" ht="15.75">
      <c r="A26" s="102" t="s">
        <v>543</v>
      </c>
      <c r="B26" s="593"/>
      <c r="C26" s="962">
        <v>0</v>
      </c>
      <c r="D26" s="971">
        <v>0</v>
      </c>
      <c r="E26" s="971">
        <v>0</v>
      </c>
      <c r="F26" s="971">
        <v>0</v>
      </c>
      <c r="G26" s="1866">
        <v>0</v>
      </c>
    </row>
    <row r="27" spans="1:7" ht="15.75">
      <c r="A27" s="454"/>
      <c r="B27" s="594" t="s">
        <v>544</v>
      </c>
      <c r="C27" s="963">
        <v>0</v>
      </c>
      <c r="D27" s="972">
        <v>0</v>
      </c>
      <c r="E27" s="977">
        <v>0</v>
      </c>
      <c r="F27" s="977">
        <v>0</v>
      </c>
      <c r="G27" s="1869">
        <v>0</v>
      </c>
    </row>
    <row r="28" spans="1:7" ht="15.75">
      <c r="A28" s="1175"/>
      <c r="B28" s="289" t="s">
        <v>549</v>
      </c>
      <c r="C28" s="965">
        <v>0</v>
      </c>
      <c r="D28" s="973">
        <v>0</v>
      </c>
      <c r="E28" s="978">
        <v>0</v>
      </c>
      <c r="F28" s="978">
        <v>0</v>
      </c>
      <c r="G28" s="1870">
        <v>0</v>
      </c>
    </row>
    <row r="29" spans="1:7" ht="15.75">
      <c r="A29" s="613"/>
      <c r="B29" s="297" t="s">
        <v>546</v>
      </c>
      <c r="C29" s="967">
        <v>0</v>
      </c>
      <c r="D29" s="974">
        <v>0</v>
      </c>
      <c r="E29" s="979">
        <v>0</v>
      </c>
      <c r="F29" s="979">
        <v>0</v>
      </c>
      <c r="G29" s="1871">
        <v>0</v>
      </c>
    </row>
    <row r="30" spans="1:7" ht="15.75">
      <c r="A30" s="102" t="s">
        <v>547</v>
      </c>
      <c r="B30" s="593"/>
      <c r="C30" s="962">
        <v>0</v>
      </c>
      <c r="D30" s="971"/>
      <c r="E30" s="971"/>
      <c r="F30" s="971"/>
      <c r="G30" s="1866"/>
    </row>
    <row r="31" spans="1:7" ht="15.75">
      <c r="A31" s="454"/>
      <c r="B31" s="594" t="s">
        <v>548</v>
      </c>
      <c r="C31" s="963">
        <v>0</v>
      </c>
      <c r="D31" s="972">
        <v>0</v>
      </c>
      <c r="E31" s="977">
        <v>0</v>
      </c>
      <c r="F31" s="977">
        <v>0</v>
      </c>
      <c r="G31" s="1869">
        <v>0</v>
      </c>
    </row>
    <row r="32" spans="1:7" ht="15.75">
      <c r="A32" s="1175"/>
      <c r="B32" s="289" t="s">
        <v>549</v>
      </c>
      <c r="C32" s="965">
        <v>0</v>
      </c>
      <c r="D32" s="973">
        <v>0</v>
      </c>
      <c r="E32" s="978">
        <v>0</v>
      </c>
      <c r="F32" s="978">
        <v>0</v>
      </c>
      <c r="G32" s="1870">
        <v>0</v>
      </c>
    </row>
    <row r="33" spans="1:7" ht="15.75">
      <c r="A33" s="1175"/>
      <c r="B33" s="289" t="s">
        <v>550</v>
      </c>
      <c r="C33" s="967">
        <v>0</v>
      </c>
      <c r="D33" s="974">
        <v>0</v>
      </c>
      <c r="E33" s="979">
        <v>0</v>
      </c>
      <c r="F33" s="979">
        <v>0</v>
      </c>
      <c r="G33" s="1871">
        <v>0</v>
      </c>
    </row>
    <row r="34" spans="1:7" ht="15.75">
      <c r="A34" s="613"/>
      <c r="B34" s="297"/>
      <c r="C34" s="967"/>
      <c r="D34" s="974"/>
      <c r="E34" s="974"/>
      <c r="F34" s="980"/>
      <c r="G34" s="1872"/>
    </row>
    <row r="35" spans="1:7" ht="16.5" thickBot="1">
      <c r="A35" s="794" t="s">
        <v>553</v>
      </c>
      <c r="B35" s="252"/>
      <c r="C35" s="969"/>
      <c r="D35" s="975"/>
      <c r="E35" s="975"/>
      <c r="F35" s="975"/>
      <c r="G35" s="1868"/>
    </row>
    <row r="36" spans="1:7" ht="16.5" thickBot="1">
      <c r="A36" s="595"/>
      <c r="B36" s="593"/>
      <c r="C36" s="2380"/>
      <c r="D36" s="2381"/>
      <c r="E36" s="2381"/>
      <c r="F36" s="2382"/>
      <c r="G36" s="2383"/>
    </row>
    <row r="37" spans="1:7" ht="15.75">
      <c r="A37" s="2374" t="s">
        <v>554</v>
      </c>
      <c r="B37" s="2375"/>
      <c r="C37" s="2376">
        <v>3168</v>
      </c>
      <c r="D37" s="2377">
        <v>600.61596199999997</v>
      </c>
      <c r="E37" s="2377">
        <v>-5.8083700000000002E-2</v>
      </c>
      <c r="F37" s="2378">
        <v>19.472816999999999</v>
      </c>
      <c r="G37" s="2379">
        <v>1897381.2116</v>
      </c>
    </row>
    <row r="38" spans="1:7" ht="15.75">
      <c r="A38" s="427" t="s">
        <v>555</v>
      </c>
      <c r="B38" s="297"/>
      <c r="C38" s="967">
        <v>1</v>
      </c>
      <c r="D38" s="974">
        <v>0.54620000000000002</v>
      </c>
      <c r="E38" s="974">
        <v>1.065E-4</v>
      </c>
      <c r="F38" s="981">
        <v>6.8893785999999997</v>
      </c>
      <c r="G38" s="1872">
        <v>770144.02</v>
      </c>
    </row>
    <row r="39" spans="1:7" ht="15.75">
      <c r="A39" s="427" t="s">
        <v>556</v>
      </c>
      <c r="B39" s="596"/>
      <c r="C39" s="968">
        <v>3169</v>
      </c>
      <c r="D39" s="974">
        <v>601.16216199999997</v>
      </c>
      <c r="E39" s="974">
        <v>-5.79772E-2</v>
      </c>
      <c r="F39" s="980">
        <v>26.3621956</v>
      </c>
      <c r="G39" s="1872">
        <v>2667525.2316000001</v>
      </c>
    </row>
    <row r="40" spans="1:7" ht="15.75">
      <c r="A40" s="102" t="s">
        <v>557</v>
      </c>
      <c r="B40" s="597"/>
      <c r="C40" s="970">
        <f>C39+C21+C17+C12+C8</f>
        <v>9575</v>
      </c>
      <c r="D40" s="982">
        <f>D39+D21+D17+D12+D8</f>
        <v>1769.119063799978</v>
      </c>
      <c r="E40" s="982">
        <f>E39+E21+E17+E12+E8</f>
        <v>0.12498269999999881</v>
      </c>
      <c r="F40" s="982">
        <f>F39+F21+F17+F12+F8</f>
        <v>75.763305499999618</v>
      </c>
      <c r="G40" s="1873">
        <f>G39+G21+G17+G12+G8</f>
        <v>14086696.591600649</v>
      </c>
    </row>
    <row r="41" spans="1:7" ht="15.75">
      <c r="A41" s="55"/>
      <c r="B41" s="93"/>
      <c r="C41" s="248"/>
      <c r="D41" s="248"/>
      <c r="E41" s="249"/>
      <c r="F41" s="248"/>
      <c r="G41" s="247"/>
    </row>
    <row r="42" spans="1:7" ht="15.75">
      <c r="A42" s="55"/>
      <c r="B42" s="93"/>
      <c r="C42" s="1549"/>
      <c r="D42" s="1549"/>
      <c r="E42" s="1550"/>
      <c r="F42" s="1549"/>
      <c r="G42" s="1551"/>
    </row>
    <row r="43" spans="1:7" ht="34.5" customHeight="1">
      <c r="A43" s="2501" t="s">
        <v>558</v>
      </c>
      <c r="B43" s="2501"/>
      <c r="C43" s="2501"/>
      <c r="D43" s="2501"/>
      <c r="E43" s="2501"/>
      <c r="F43" s="2501"/>
      <c r="G43" s="2501"/>
    </row>
    <row r="44" spans="1:7" ht="33" customHeight="1">
      <c r="A44" s="2501" t="s">
        <v>559</v>
      </c>
      <c r="B44" s="2501"/>
      <c r="C44" s="2501"/>
      <c r="D44" s="2501"/>
      <c r="E44" s="2501"/>
      <c r="F44" s="2501"/>
      <c r="G44" s="2501"/>
    </row>
    <row r="45" spans="1:7" ht="18.75">
      <c r="A45" s="2551" t="s">
        <v>560</v>
      </c>
      <c r="B45" s="2551"/>
      <c r="C45" s="2551"/>
      <c r="D45" s="2551"/>
      <c r="E45" s="2551"/>
      <c r="F45" s="2551"/>
      <c r="G45" s="2551"/>
    </row>
    <row r="46" spans="1:7" ht="15.75">
      <c r="A46" s="57"/>
      <c r="B46" s="57"/>
      <c r="C46" s="57"/>
      <c r="D46" s="57"/>
      <c r="E46" s="57"/>
      <c r="F46" s="57"/>
      <c r="G46" s="57"/>
    </row>
    <row r="47" spans="1:7" ht="15.75">
      <c r="A47" s="55"/>
      <c r="B47" s="55"/>
      <c r="C47" s="55"/>
      <c r="D47" s="55"/>
      <c r="E47" s="55"/>
      <c r="F47" s="57"/>
      <c r="G47" s="57"/>
    </row>
    <row r="48" spans="1:7" ht="23.1" customHeight="1">
      <c r="A48" s="57"/>
      <c r="B48" s="57"/>
      <c r="C48" s="57"/>
      <c r="D48" s="57"/>
      <c r="E48" s="57"/>
      <c r="F48" s="57"/>
      <c r="G48" s="57"/>
    </row>
    <row r="49" spans="1:7" ht="15.75">
      <c r="A49" s="2544" t="s">
        <v>561</v>
      </c>
      <c r="B49" s="2545" t="s">
        <v>562</v>
      </c>
      <c r="C49" s="2545" t="s">
        <v>563</v>
      </c>
      <c r="D49" s="2545" t="s">
        <v>564</v>
      </c>
      <c r="E49" s="57"/>
      <c r="F49" s="57"/>
      <c r="G49" s="57"/>
    </row>
    <row r="50" spans="1:7" ht="15.75">
      <c r="A50" s="2544"/>
      <c r="B50" s="2545"/>
      <c r="C50" s="2545"/>
      <c r="D50" s="2545"/>
      <c r="E50" s="57"/>
      <c r="F50" s="57"/>
      <c r="G50" s="57"/>
    </row>
    <row r="51" spans="1:7" ht="53.25" customHeight="1">
      <c r="A51" s="2544"/>
      <c r="B51" s="2545"/>
      <c r="C51" s="2545"/>
      <c r="D51" s="2545"/>
      <c r="E51" s="57"/>
      <c r="F51" s="57"/>
      <c r="G51" s="57"/>
    </row>
    <row r="52" spans="1:7" ht="24" customHeight="1">
      <c r="A52" s="598">
        <v>2024</v>
      </c>
      <c r="B52" s="245" t="s">
        <v>565</v>
      </c>
      <c r="C52" s="244">
        <v>17868</v>
      </c>
      <c r="D52" s="243">
        <v>8</v>
      </c>
      <c r="E52" s="57"/>
      <c r="F52" s="57"/>
      <c r="G52" s="57"/>
    </row>
    <row r="53" spans="1:7" ht="15">
      <c r="A53" s="11"/>
      <c r="B53" s="11"/>
      <c r="C53" s="11"/>
      <c r="D53" s="11"/>
      <c r="E53" s="11"/>
      <c r="F53" s="11"/>
      <c r="G53" s="11"/>
    </row>
    <row r="54" spans="1:7" ht="15">
      <c r="A54" s="11"/>
      <c r="B54" s="11"/>
      <c r="C54" s="11"/>
      <c r="D54" s="11"/>
      <c r="E54" s="11"/>
      <c r="F54" s="11"/>
      <c r="G54" s="11"/>
    </row>
  </sheetData>
  <mergeCells count="12">
    <mergeCell ref="A1:G1"/>
    <mergeCell ref="A44:G44"/>
    <mergeCell ref="A2:G2"/>
    <mergeCell ref="A3:G3"/>
    <mergeCell ref="A49:A51"/>
    <mergeCell ref="B49:B51"/>
    <mergeCell ref="C49:C51"/>
    <mergeCell ref="D49:D51"/>
    <mergeCell ref="A4:E4"/>
    <mergeCell ref="C5:F5"/>
    <mergeCell ref="A43:G43"/>
    <mergeCell ref="A45:G45"/>
  </mergeCells>
  <printOptions horizontalCentered="1" verticalCentered="1"/>
  <pageMargins left="0.25" right="0.25" top="0.5" bottom="0.5" header="0.3" footer="0.3"/>
  <pageSetup scale="70" orientation="portrait" r:id="rId1"/>
  <headerFooter scaleWithDoc="0"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BCF1-0D82-43BD-A4B0-F7B908365734}">
  <sheetPr>
    <tabColor rgb="FF00B050"/>
    <pageSetUpPr fitToPage="1"/>
  </sheetPr>
  <dimension ref="A1:I14"/>
  <sheetViews>
    <sheetView workbookViewId="0">
      <selection activeCell="J10" sqref="J10"/>
    </sheetView>
  </sheetViews>
  <sheetFormatPr defaultColWidth="40.5703125" defaultRowHeight="14.25"/>
  <cols>
    <col min="1" max="1" width="41.42578125" style="4" customWidth="1"/>
    <col min="2" max="2" width="17.42578125" style="4" customWidth="1"/>
    <col min="3" max="3" width="13.42578125" style="4" customWidth="1"/>
    <col min="4" max="4" width="17.5703125" style="4" customWidth="1"/>
    <col min="5" max="5" width="18.42578125" style="4" customWidth="1"/>
    <col min="6" max="6" width="13.5703125" style="4" customWidth="1"/>
    <col min="7" max="7" width="15.5703125" style="4" customWidth="1"/>
    <col min="8" max="8" width="40.7109375" style="4" customWidth="1"/>
    <col min="9" max="16384" width="40.5703125" style="4"/>
  </cols>
  <sheetData>
    <row r="1" spans="1:9" ht="15.75">
      <c r="A1" s="2403" t="s">
        <v>0</v>
      </c>
      <c r="B1" s="2403"/>
      <c r="C1" s="2403"/>
      <c r="D1" s="2403"/>
      <c r="E1" s="2403"/>
      <c r="F1" s="2403"/>
      <c r="G1" s="2403"/>
    </row>
    <row r="2" spans="1:9" customFormat="1" ht="15.75" customHeight="1">
      <c r="A2" s="2509" t="s">
        <v>566</v>
      </c>
      <c r="B2" s="2509"/>
      <c r="C2" s="2509"/>
      <c r="D2" s="2509"/>
      <c r="E2" s="2509"/>
      <c r="F2" s="2509"/>
      <c r="G2" s="2509"/>
    </row>
    <row r="3" spans="1:9" customFormat="1" ht="15.75">
      <c r="A3" s="2510" t="s">
        <v>40</v>
      </c>
      <c r="B3" s="2510"/>
      <c r="C3" s="2510"/>
      <c r="D3" s="2510"/>
      <c r="E3" s="2510"/>
      <c r="F3" s="2510"/>
      <c r="G3" s="2510"/>
    </row>
    <row r="4" spans="1:9" customFormat="1" ht="8.25" customHeight="1" thickBot="1">
      <c r="A4" s="128"/>
      <c r="B4" s="128"/>
      <c r="C4" s="128"/>
      <c r="D4" s="128"/>
      <c r="E4" s="128"/>
      <c r="F4" s="128"/>
      <c r="G4" s="128"/>
    </row>
    <row r="5" spans="1:9" ht="38.25" customHeight="1">
      <c r="A5" s="2556" t="s">
        <v>567</v>
      </c>
      <c r="B5" s="2558" t="s">
        <v>568</v>
      </c>
      <c r="C5" s="2558" t="s">
        <v>569</v>
      </c>
      <c r="D5" s="2542"/>
      <c r="E5" s="2542"/>
      <c r="F5" s="2542"/>
      <c r="G5" s="2554" t="s">
        <v>570</v>
      </c>
    </row>
    <row r="6" spans="1:9" ht="27.75" customHeight="1">
      <c r="A6" s="2557"/>
      <c r="B6" s="2545"/>
      <c r="C6" s="168" t="s">
        <v>571</v>
      </c>
      <c r="D6" s="168" t="s">
        <v>572</v>
      </c>
      <c r="E6" s="168" t="s">
        <v>573</v>
      </c>
      <c r="F6" s="168" t="s">
        <v>574</v>
      </c>
      <c r="G6" s="2555"/>
    </row>
    <row r="7" spans="1:9" ht="15.75">
      <c r="A7" s="1176" t="s">
        <v>575</v>
      </c>
      <c r="B7" s="259" t="s">
        <v>576</v>
      </c>
      <c r="C7" s="260" t="s">
        <v>577</v>
      </c>
      <c r="D7" s="260"/>
      <c r="E7" s="260" t="s">
        <v>577</v>
      </c>
      <c r="F7" s="259"/>
      <c r="G7" s="599">
        <v>11739333.869999999</v>
      </c>
      <c r="I7" s="1432"/>
    </row>
    <row r="8" spans="1:9" ht="15.75">
      <c r="A8" s="1177" t="s">
        <v>578</v>
      </c>
      <c r="B8" s="259" t="s">
        <v>576</v>
      </c>
      <c r="C8" s="260" t="s">
        <v>577</v>
      </c>
      <c r="D8" s="260"/>
      <c r="E8" s="260"/>
      <c r="F8" s="259"/>
      <c r="G8" s="599">
        <v>2572556.85</v>
      </c>
      <c r="I8" s="1432"/>
    </row>
    <row r="9" spans="1:9" ht="15.75">
      <c r="A9" s="1176" t="s">
        <v>579</v>
      </c>
      <c r="B9" s="259" t="s">
        <v>576</v>
      </c>
      <c r="C9" s="260"/>
      <c r="D9" s="260"/>
      <c r="E9" s="260"/>
      <c r="F9" s="259"/>
      <c r="G9" s="599">
        <v>1172998.99</v>
      </c>
      <c r="I9" s="1432"/>
    </row>
    <row r="10" spans="1:9" ht="15.75">
      <c r="A10" s="1279" t="s">
        <v>580</v>
      </c>
      <c r="B10" s="259" t="s">
        <v>576</v>
      </c>
      <c r="C10" s="260" t="s">
        <v>577</v>
      </c>
      <c r="D10" s="1280"/>
      <c r="E10" s="260"/>
      <c r="F10" s="259"/>
      <c r="G10" s="599">
        <v>457177.13</v>
      </c>
    </row>
    <row r="11" spans="1:9" ht="16.5" thickBot="1">
      <c r="A11" s="1480" t="s">
        <v>581</v>
      </c>
      <c r="B11" s="1481"/>
      <c r="C11" s="1481"/>
      <c r="D11" s="1481"/>
      <c r="E11" s="1481"/>
      <c r="F11" s="1481"/>
      <c r="G11" s="1482">
        <f>SUM(G7:G10)</f>
        <v>15942066.84</v>
      </c>
      <c r="H11" s="262"/>
      <c r="I11" s="1432"/>
    </row>
    <row r="12" spans="1:9" ht="15.75">
      <c r="A12" s="57"/>
      <c r="B12" s="57"/>
      <c r="C12" s="57"/>
      <c r="D12" s="57"/>
      <c r="E12" s="57"/>
      <c r="F12" s="57"/>
      <c r="G12" s="258"/>
    </row>
    <row r="13" spans="1:9" ht="14.1" customHeight="1">
      <c r="A13" s="2553"/>
      <c r="B13" s="2553"/>
      <c r="C13" s="2553"/>
      <c r="D13" s="2553"/>
      <c r="E13" s="2553"/>
      <c r="F13" s="2553"/>
      <c r="G13" s="2553"/>
    </row>
    <row r="14" spans="1:9" ht="38.25" customHeight="1">
      <c r="A14" s="2552" t="s">
        <v>582</v>
      </c>
      <c r="B14" s="2552"/>
      <c r="C14" s="2552"/>
      <c r="D14" s="2552"/>
      <c r="E14" s="2552"/>
      <c r="F14" s="2552"/>
      <c r="G14" s="2552"/>
    </row>
  </sheetData>
  <mergeCells count="9">
    <mergeCell ref="A14:G14"/>
    <mergeCell ref="A1:G1"/>
    <mergeCell ref="A2:G2"/>
    <mergeCell ref="A3:G3"/>
    <mergeCell ref="A13:G13"/>
    <mergeCell ref="G5:G6"/>
    <mergeCell ref="A5:A6"/>
    <mergeCell ref="B5:B6"/>
    <mergeCell ref="C5:F5"/>
  </mergeCells>
  <printOptions horizontalCentered="1" verticalCentered="1"/>
  <pageMargins left="0.25" right="0.25" top="0.5" bottom="0.5" header="0.3" footer="0.3"/>
  <pageSetup scale="74" orientation="portrait" r:id="rId1"/>
  <headerFooter scaleWithDoc="0"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AE38-A669-467F-B4F4-1A92C38163DF}">
  <sheetPr>
    <tabColor rgb="FF00B050"/>
    <pageSetUpPr fitToPage="1"/>
  </sheetPr>
  <dimension ref="A1:W82"/>
  <sheetViews>
    <sheetView topLeftCell="A63" zoomScaleNormal="100" workbookViewId="0">
      <selection activeCell="J10" sqref="J10"/>
    </sheetView>
  </sheetViews>
  <sheetFormatPr defaultColWidth="9.42578125" defaultRowHeight="14.25"/>
  <cols>
    <col min="1" max="1" width="41.42578125" style="4" bestFit="1" customWidth="1"/>
    <col min="2" max="2" width="10.5703125" style="4" customWidth="1"/>
    <col min="3" max="3" width="13.7109375" style="253" bestFit="1" customWidth="1"/>
    <col min="4" max="4" width="8.7109375" style="253" bestFit="1" customWidth="1"/>
    <col min="5" max="5" width="10.5703125" style="253" bestFit="1" customWidth="1"/>
    <col min="6" max="6" width="8.5703125" style="253" bestFit="1" customWidth="1"/>
    <col min="7" max="7" width="16.5703125" style="253" bestFit="1" customWidth="1"/>
    <col min="8" max="8" width="8.28515625" style="262" bestFit="1" customWidth="1"/>
    <col min="9" max="9" width="10.5703125" style="253" bestFit="1" customWidth="1"/>
    <col min="10" max="10" width="8.42578125" style="253" customWidth="1"/>
    <col min="11" max="11" width="10.5703125" style="253" bestFit="1" customWidth="1"/>
    <col min="12" max="12" width="8.5703125" style="253" bestFit="1" customWidth="1"/>
    <col min="13" max="13" width="15.5703125" style="253" bestFit="1" customWidth="1"/>
    <col min="14" max="14" width="9.5703125" style="262" bestFit="1" customWidth="1"/>
    <col min="15" max="15" width="14.7109375" style="253" bestFit="1" customWidth="1"/>
    <col min="16" max="16" width="11.5703125" style="253" bestFit="1" customWidth="1"/>
    <col min="17" max="17" width="14.42578125" style="262" customWidth="1"/>
    <col min="18" max="18" width="12.28515625" style="261" bestFit="1" customWidth="1"/>
    <col min="19" max="19" width="11.5703125" style="261" bestFit="1" customWidth="1"/>
    <col min="20" max="20" width="9.42578125" style="4"/>
    <col min="21" max="21" width="14" style="4" bestFit="1" customWidth="1"/>
    <col min="22" max="22" width="9.42578125" style="4"/>
    <col min="23" max="23" width="42.7109375" style="4" customWidth="1"/>
    <col min="24" max="16384" width="9.42578125" style="4"/>
  </cols>
  <sheetData>
    <row r="1" spans="1:23" ht="15.75">
      <c r="A1" s="2403" t="s">
        <v>0</v>
      </c>
      <c r="B1" s="2403"/>
      <c r="C1" s="2403"/>
      <c r="D1" s="2403"/>
      <c r="E1" s="2403"/>
      <c r="F1" s="2403"/>
      <c r="G1" s="2403"/>
      <c r="H1" s="2403"/>
      <c r="I1" s="2403"/>
      <c r="J1" s="2403"/>
      <c r="K1" s="2403"/>
      <c r="L1" s="2403"/>
      <c r="M1" s="2403"/>
      <c r="N1" s="2403"/>
      <c r="O1" s="2403"/>
      <c r="P1" s="2403"/>
      <c r="Q1" s="2403"/>
      <c r="R1" s="2403"/>
      <c r="S1" s="2403"/>
    </row>
    <row r="2" spans="1:23" customFormat="1" ht="15.75" customHeight="1">
      <c r="A2" s="2509" t="s">
        <v>583</v>
      </c>
      <c r="B2" s="2509"/>
      <c r="C2" s="2509"/>
      <c r="D2" s="2509"/>
      <c r="E2" s="2509"/>
      <c r="F2" s="2509"/>
      <c r="G2" s="2509"/>
      <c r="H2" s="2509"/>
      <c r="I2" s="2509"/>
      <c r="J2" s="2509"/>
      <c r="K2" s="2509"/>
      <c r="L2" s="2509"/>
      <c r="M2" s="2509"/>
      <c r="N2" s="2509"/>
      <c r="O2" s="2509"/>
      <c r="P2" s="2509"/>
      <c r="Q2" s="2509"/>
      <c r="R2" s="2509"/>
      <c r="S2" s="2509"/>
    </row>
    <row r="3" spans="1:23" customFormat="1" ht="15.75">
      <c r="A3" s="2510" t="s">
        <v>40</v>
      </c>
      <c r="B3" s="2510"/>
      <c r="C3" s="2510"/>
      <c r="D3" s="2510"/>
      <c r="E3" s="2510"/>
      <c r="F3" s="2510"/>
      <c r="G3" s="2510"/>
      <c r="H3" s="2510"/>
      <c r="I3" s="2510"/>
      <c r="J3" s="2510"/>
      <c r="K3" s="2510"/>
      <c r="L3" s="2510"/>
      <c r="M3" s="2510"/>
      <c r="N3" s="2510"/>
      <c r="O3" s="2510"/>
      <c r="P3" s="2510"/>
      <c r="Q3" s="2510"/>
      <c r="R3" s="2510"/>
      <c r="S3" s="2510"/>
    </row>
    <row r="4" spans="1:23" customFormat="1" ht="16.5" thickBot="1">
      <c r="A4" s="128"/>
      <c r="B4" s="128"/>
      <c r="C4" s="128"/>
      <c r="D4" s="128"/>
      <c r="E4" s="128"/>
      <c r="F4" s="128"/>
      <c r="G4" s="128"/>
      <c r="H4" s="128"/>
      <c r="I4" s="128"/>
      <c r="J4" s="128"/>
      <c r="K4" s="128"/>
      <c r="L4" s="128"/>
      <c r="M4" s="128"/>
      <c r="N4" s="128"/>
      <c r="O4" s="128"/>
      <c r="P4" s="128"/>
      <c r="Q4" s="128"/>
      <c r="R4" s="128"/>
      <c r="S4" s="128"/>
    </row>
    <row r="5" spans="1:23" s="256" customFormat="1" ht="111" customHeight="1" thickBot="1">
      <c r="A5" s="284"/>
      <c r="B5" s="1875" t="s">
        <v>584</v>
      </c>
      <c r="C5" s="2559" t="s">
        <v>585</v>
      </c>
      <c r="D5" s="2560"/>
      <c r="E5" s="2560"/>
      <c r="F5" s="2560"/>
      <c r="G5" s="2560"/>
      <c r="H5" s="2561"/>
      <c r="I5" s="2562" t="s">
        <v>586</v>
      </c>
      <c r="J5" s="2563"/>
      <c r="K5" s="2563"/>
      <c r="L5" s="2563"/>
      <c r="M5" s="2563"/>
      <c r="N5" s="2564"/>
      <c r="O5" s="2559" t="s">
        <v>587</v>
      </c>
      <c r="P5" s="2560"/>
      <c r="Q5" s="2560"/>
      <c r="R5" s="2560"/>
      <c r="S5" s="2565"/>
    </row>
    <row r="6" spans="1:23" ht="30" customHeight="1">
      <c r="A6" s="603"/>
      <c r="B6" s="283"/>
      <c r="C6" s="2566" t="s">
        <v>588</v>
      </c>
      <c r="D6" s="2566"/>
      <c r="E6" s="2566" t="s">
        <v>589</v>
      </c>
      <c r="F6" s="2566"/>
      <c r="G6" s="2566" t="s">
        <v>590</v>
      </c>
      <c r="H6" s="2566"/>
      <c r="I6" s="2566" t="s">
        <v>588</v>
      </c>
      <c r="J6" s="2566"/>
      <c r="K6" s="2566" t="s">
        <v>589</v>
      </c>
      <c r="L6" s="2566"/>
      <c r="M6" s="2566" t="s">
        <v>590</v>
      </c>
      <c r="N6" s="2566"/>
      <c r="O6" s="2566" t="s">
        <v>591</v>
      </c>
      <c r="P6" s="2566" t="s">
        <v>592</v>
      </c>
      <c r="Q6" s="2571" t="s">
        <v>590</v>
      </c>
      <c r="R6" s="2573" t="s">
        <v>593</v>
      </c>
      <c r="S6" s="2568" t="s">
        <v>594</v>
      </c>
    </row>
    <row r="7" spans="1:23" ht="15" customHeight="1">
      <c r="A7" s="1178"/>
      <c r="B7" s="282"/>
      <c r="C7" s="281" t="s">
        <v>147</v>
      </c>
      <c r="D7" s="281" t="s">
        <v>9</v>
      </c>
      <c r="E7" s="281" t="s">
        <v>147</v>
      </c>
      <c r="F7" s="281" t="s">
        <v>9</v>
      </c>
      <c r="G7" s="281" t="s">
        <v>595</v>
      </c>
      <c r="H7" s="280" t="s">
        <v>9</v>
      </c>
      <c r="I7" s="281" t="s">
        <v>147</v>
      </c>
      <c r="J7" s="281" t="s">
        <v>9</v>
      </c>
      <c r="K7" s="281" t="s">
        <v>147</v>
      </c>
      <c r="L7" s="281" t="s">
        <v>9</v>
      </c>
      <c r="M7" s="281" t="s">
        <v>595</v>
      </c>
      <c r="N7" s="280" t="s">
        <v>9</v>
      </c>
      <c r="O7" s="2570"/>
      <c r="P7" s="2570"/>
      <c r="Q7" s="2572"/>
      <c r="R7" s="2574"/>
      <c r="S7" s="2569"/>
    </row>
    <row r="8" spans="1:23" ht="15">
      <c r="A8" s="1179" t="s">
        <v>589</v>
      </c>
      <c r="B8" s="279" t="s">
        <v>158</v>
      </c>
      <c r="C8" s="276">
        <v>160717</v>
      </c>
      <c r="D8" s="277">
        <v>0.99280340000741285</v>
      </c>
      <c r="E8" s="276">
        <v>12921</v>
      </c>
      <c r="F8" s="277">
        <v>1</v>
      </c>
      <c r="G8" s="278">
        <v>7720111.4400000004</v>
      </c>
      <c r="H8" s="277">
        <v>0.67606581919268094</v>
      </c>
      <c r="I8" s="276">
        <v>1165</v>
      </c>
      <c r="J8" s="277">
        <v>7.1965999925871936E-3</v>
      </c>
      <c r="K8" s="276">
        <v>0</v>
      </c>
      <c r="L8" s="277">
        <v>0</v>
      </c>
      <c r="M8" s="278">
        <v>3699059.92</v>
      </c>
      <c r="N8" s="277">
        <v>0.32393418080731912</v>
      </c>
      <c r="O8" s="276">
        <v>161882</v>
      </c>
      <c r="P8" s="276">
        <v>12921</v>
      </c>
      <c r="Q8" s="983">
        <v>11419171.359999999</v>
      </c>
      <c r="R8" s="984">
        <v>70.540093154272867</v>
      </c>
      <c r="S8" s="985">
        <v>883.76838944354142</v>
      </c>
      <c r="T8" s="251"/>
    </row>
    <row r="9" spans="1:23" s="250" customFormat="1" ht="22.5">
      <c r="A9" s="269" t="s">
        <v>87</v>
      </c>
      <c r="B9" s="1483"/>
      <c r="C9" s="795"/>
      <c r="D9" s="795"/>
      <c r="E9" s="795"/>
      <c r="F9" s="795"/>
      <c r="G9" s="796"/>
      <c r="H9" s="795"/>
      <c r="I9" s="795"/>
      <c r="J9" s="795"/>
      <c r="K9" s="795"/>
      <c r="L9" s="795"/>
      <c r="M9" s="796"/>
      <c r="N9" s="795"/>
      <c r="O9" s="795"/>
      <c r="P9" s="795"/>
      <c r="Q9" s="986"/>
      <c r="R9" s="987"/>
      <c r="S9" s="988"/>
      <c r="U9" s="188"/>
      <c r="V9" s="186"/>
      <c r="W9" s="186"/>
    </row>
    <row r="10" spans="1:23" ht="13.35" customHeight="1">
      <c r="A10" s="267" t="s">
        <v>161</v>
      </c>
      <c r="B10" s="275" t="s">
        <v>158</v>
      </c>
      <c r="C10" s="264">
        <v>175</v>
      </c>
      <c r="D10" s="265">
        <v>1</v>
      </c>
      <c r="E10" s="264">
        <v>175</v>
      </c>
      <c r="F10" s="265">
        <v>1</v>
      </c>
      <c r="G10" s="263">
        <v>179325.51</v>
      </c>
      <c r="H10" s="265">
        <v>1</v>
      </c>
      <c r="I10" s="264">
        <v>0</v>
      </c>
      <c r="J10" s="265">
        <v>0</v>
      </c>
      <c r="K10" s="264">
        <v>0</v>
      </c>
      <c r="L10" s="265">
        <v>0</v>
      </c>
      <c r="M10" s="264">
        <v>0</v>
      </c>
      <c r="N10" s="265">
        <v>0</v>
      </c>
      <c r="O10" s="264">
        <v>175</v>
      </c>
      <c r="P10" s="264">
        <v>175</v>
      </c>
      <c r="Q10" s="989">
        <v>179325.51</v>
      </c>
      <c r="R10" s="990">
        <v>1024.7172</v>
      </c>
      <c r="S10" s="991">
        <v>1024.7172</v>
      </c>
      <c r="U10" s="187"/>
      <c r="V10" s="186"/>
      <c r="W10" s="186"/>
    </row>
    <row r="11" spans="1:23" ht="13.35" customHeight="1">
      <c r="A11" s="267" t="s">
        <v>164</v>
      </c>
      <c r="B11" s="266" t="s">
        <v>158</v>
      </c>
      <c r="C11" s="264">
        <v>823</v>
      </c>
      <c r="D11" s="265">
        <v>1</v>
      </c>
      <c r="E11" s="264">
        <v>752</v>
      </c>
      <c r="F11" s="265">
        <v>1</v>
      </c>
      <c r="G11" s="263">
        <v>1056212.71</v>
      </c>
      <c r="H11" s="265">
        <v>1</v>
      </c>
      <c r="I11" s="264">
        <v>0</v>
      </c>
      <c r="J11" s="265">
        <v>0</v>
      </c>
      <c r="K11" s="264">
        <v>0</v>
      </c>
      <c r="L11" s="265">
        <v>0</v>
      </c>
      <c r="M11" s="264">
        <v>0</v>
      </c>
      <c r="N11" s="265">
        <v>0</v>
      </c>
      <c r="O11" s="264">
        <v>823</v>
      </c>
      <c r="P11" s="264">
        <v>752</v>
      </c>
      <c r="Q11" s="989">
        <v>1056212.71</v>
      </c>
      <c r="R11" s="990">
        <v>1283.369027946537</v>
      </c>
      <c r="S11" s="991">
        <v>1404.5381781914894</v>
      </c>
    </row>
    <row r="12" spans="1:23" ht="13.35" customHeight="1">
      <c r="A12" s="267" t="s">
        <v>163</v>
      </c>
      <c r="B12" s="266" t="s">
        <v>158</v>
      </c>
      <c r="C12" s="264">
        <v>0</v>
      </c>
      <c r="D12" s="265">
        <v>0</v>
      </c>
      <c r="E12" s="264">
        <v>0</v>
      </c>
      <c r="F12" s="265">
        <v>0</v>
      </c>
      <c r="G12" s="263">
        <v>0</v>
      </c>
      <c r="H12" s="265">
        <v>0</v>
      </c>
      <c r="I12" s="264">
        <v>0</v>
      </c>
      <c r="J12" s="265">
        <v>0</v>
      </c>
      <c r="K12" s="264">
        <v>0</v>
      </c>
      <c r="L12" s="265">
        <v>0</v>
      </c>
      <c r="M12" s="264">
        <v>0</v>
      </c>
      <c r="N12" s="265">
        <v>0</v>
      </c>
      <c r="O12" s="264">
        <v>0</v>
      </c>
      <c r="P12" s="264">
        <v>0</v>
      </c>
      <c r="Q12" s="989">
        <v>0</v>
      </c>
      <c r="R12" s="990">
        <v>0</v>
      </c>
      <c r="S12" s="991">
        <v>0</v>
      </c>
      <c r="U12" s="9"/>
    </row>
    <row r="13" spans="1:23" ht="13.35" customHeight="1">
      <c r="A13" s="267" t="s">
        <v>596</v>
      </c>
      <c r="B13" s="266" t="s">
        <v>158</v>
      </c>
      <c r="C13" s="264">
        <v>118</v>
      </c>
      <c r="D13" s="265">
        <v>1</v>
      </c>
      <c r="E13" s="264">
        <v>118</v>
      </c>
      <c r="F13" s="265">
        <v>1</v>
      </c>
      <c r="G13" s="263">
        <v>143379.45000000001</v>
      </c>
      <c r="H13" s="265">
        <v>1</v>
      </c>
      <c r="I13" s="264">
        <v>0</v>
      </c>
      <c r="J13" s="265">
        <v>0</v>
      </c>
      <c r="K13" s="264">
        <v>0</v>
      </c>
      <c r="L13" s="265">
        <v>0</v>
      </c>
      <c r="M13" s="264">
        <v>0</v>
      </c>
      <c r="N13" s="265">
        <v>0</v>
      </c>
      <c r="O13" s="264">
        <v>118</v>
      </c>
      <c r="P13" s="264">
        <v>118</v>
      </c>
      <c r="Q13" s="989">
        <v>143379.45000000001</v>
      </c>
      <c r="R13" s="990">
        <v>1215.0800847457629</v>
      </c>
      <c r="S13" s="991">
        <v>1215.0800847457629</v>
      </c>
      <c r="U13" s="9"/>
    </row>
    <row r="14" spans="1:23" ht="13.35" customHeight="1">
      <c r="A14" s="267" t="s">
        <v>597</v>
      </c>
      <c r="B14" s="266" t="s">
        <v>158</v>
      </c>
      <c r="C14" s="264">
        <v>0</v>
      </c>
      <c r="D14" s="265">
        <v>0</v>
      </c>
      <c r="E14" s="264">
        <v>0</v>
      </c>
      <c r="F14" s="265">
        <v>0</v>
      </c>
      <c r="G14" s="263">
        <v>0</v>
      </c>
      <c r="H14" s="265">
        <v>0</v>
      </c>
      <c r="I14" s="264">
        <v>0</v>
      </c>
      <c r="J14" s="265">
        <v>0</v>
      </c>
      <c r="K14" s="264">
        <v>0</v>
      </c>
      <c r="L14" s="265">
        <v>0</v>
      </c>
      <c r="M14" s="264">
        <v>0</v>
      </c>
      <c r="N14" s="265">
        <v>0</v>
      </c>
      <c r="O14" s="264">
        <v>0</v>
      </c>
      <c r="P14" s="264">
        <v>0</v>
      </c>
      <c r="Q14" s="989">
        <v>0</v>
      </c>
      <c r="R14" s="990">
        <v>0</v>
      </c>
      <c r="S14" s="991">
        <v>0</v>
      </c>
      <c r="U14" s="9"/>
    </row>
    <row r="15" spans="1:23" ht="13.35" customHeight="1">
      <c r="A15" s="267" t="s">
        <v>598</v>
      </c>
      <c r="B15" s="266" t="s">
        <v>158</v>
      </c>
      <c r="C15" s="264">
        <v>0</v>
      </c>
      <c r="D15" s="265">
        <v>0</v>
      </c>
      <c r="E15" s="264">
        <v>0</v>
      </c>
      <c r="F15" s="265">
        <v>0</v>
      </c>
      <c r="G15" s="263">
        <v>0</v>
      </c>
      <c r="H15" s="265">
        <v>0</v>
      </c>
      <c r="I15" s="264">
        <v>0</v>
      </c>
      <c r="J15" s="265">
        <v>0</v>
      </c>
      <c r="K15" s="264">
        <v>0</v>
      </c>
      <c r="L15" s="265">
        <v>0</v>
      </c>
      <c r="M15" s="264">
        <v>0</v>
      </c>
      <c r="N15" s="265">
        <v>0</v>
      </c>
      <c r="O15" s="264">
        <v>0</v>
      </c>
      <c r="P15" s="264">
        <v>0</v>
      </c>
      <c r="Q15" s="989">
        <v>0</v>
      </c>
      <c r="R15" s="990">
        <v>0</v>
      </c>
      <c r="S15" s="991">
        <v>0</v>
      </c>
    </row>
    <row r="16" spans="1:23" ht="13.35" customHeight="1">
      <c r="A16" s="269" t="s">
        <v>165</v>
      </c>
      <c r="B16" s="1483"/>
      <c r="C16" s="795"/>
      <c r="D16" s="795"/>
      <c r="E16" s="795"/>
      <c r="F16" s="795"/>
      <c r="G16" s="796"/>
      <c r="H16" s="795"/>
      <c r="I16" s="795"/>
      <c r="J16" s="795"/>
      <c r="K16" s="795"/>
      <c r="L16" s="795"/>
      <c r="M16" s="796"/>
      <c r="N16" s="795"/>
      <c r="O16" s="795"/>
      <c r="P16" s="795"/>
      <c r="Q16" s="992"/>
      <c r="R16" s="993"/>
      <c r="S16" s="994"/>
    </row>
    <row r="17" spans="1:19" ht="13.35" customHeight="1">
      <c r="A17" s="267" t="s">
        <v>509</v>
      </c>
      <c r="B17" s="266" t="s">
        <v>167</v>
      </c>
      <c r="C17" s="264">
        <v>7161</v>
      </c>
      <c r="D17" s="265">
        <v>1</v>
      </c>
      <c r="E17" s="264">
        <v>2793</v>
      </c>
      <c r="F17" s="265">
        <v>1</v>
      </c>
      <c r="G17" s="263">
        <v>342761.17</v>
      </c>
      <c r="H17" s="265">
        <v>1</v>
      </c>
      <c r="I17" s="264">
        <v>0</v>
      </c>
      <c r="J17" s="265">
        <v>0</v>
      </c>
      <c r="K17" s="264">
        <v>0</v>
      </c>
      <c r="L17" s="265">
        <v>0</v>
      </c>
      <c r="M17" s="263">
        <v>0</v>
      </c>
      <c r="N17" s="265">
        <v>0</v>
      </c>
      <c r="O17" s="264">
        <v>7161</v>
      </c>
      <c r="P17" s="264">
        <v>2793</v>
      </c>
      <c r="Q17" s="989">
        <v>342761.17</v>
      </c>
      <c r="R17" s="990">
        <v>47.864986733696412</v>
      </c>
      <c r="S17" s="991">
        <v>122.72150733977801</v>
      </c>
    </row>
    <row r="18" spans="1:19" ht="13.35" customHeight="1">
      <c r="A18" s="267" t="s">
        <v>180</v>
      </c>
      <c r="B18" s="266" t="s">
        <v>167</v>
      </c>
      <c r="C18" s="264">
        <v>1</v>
      </c>
      <c r="D18" s="265">
        <v>3.0211480362537764E-3</v>
      </c>
      <c r="E18" s="264">
        <v>1</v>
      </c>
      <c r="F18" s="265">
        <v>3.0211480362537764E-3</v>
      </c>
      <c r="G18" s="263">
        <v>76.010000000000005</v>
      </c>
      <c r="H18" s="265">
        <v>7.5938755778104099E-5</v>
      </c>
      <c r="I18" s="264">
        <v>330</v>
      </c>
      <c r="J18" s="265">
        <v>0.99697885196374625</v>
      </c>
      <c r="K18" s="264">
        <v>330</v>
      </c>
      <c r="L18" s="265">
        <v>0.99697885196374625</v>
      </c>
      <c r="M18" s="263">
        <v>1000862.17</v>
      </c>
      <c r="N18" s="265">
        <v>0.99992406124422184</v>
      </c>
      <c r="O18" s="264">
        <v>331</v>
      </c>
      <c r="P18" s="264">
        <v>331</v>
      </c>
      <c r="Q18" s="989">
        <v>1000938.18</v>
      </c>
      <c r="R18" s="990">
        <v>3023.982416918429</v>
      </c>
      <c r="S18" s="991">
        <v>3023.982416918429</v>
      </c>
    </row>
    <row r="19" spans="1:19" ht="13.35" customHeight="1">
      <c r="A19" s="267" t="s">
        <v>182</v>
      </c>
      <c r="B19" s="266" t="s">
        <v>167</v>
      </c>
      <c r="C19" s="264">
        <v>191</v>
      </c>
      <c r="D19" s="265">
        <v>1</v>
      </c>
      <c r="E19" s="264">
        <v>191</v>
      </c>
      <c r="F19" s="265">
        <v>1</v>
      </c>
      <c r="G19" s="263">
        <v>20826.849999999999</v>
      </c>
      <c r="H19" s="265">
        <v>1</v>
      </c>
      <c r="I19" s="264">
        <v>0</v>
      </c>
      <c r="J19" s="265">
        <v>0</v>
      </c>
      <c r="K19" s="264">
        <v>0</v>
      </c>
      <c r="L19" s="265">
        <v>0</v>
      </c>
      <c r="M19" s="263">
        <v>0</v>
      </c>
      <c r="N19" s="265">
        <v>0</v>
      </c>
      <c r="O19" s="264">
        <v>191</v>
      </c>
      <c r="P19" s="264">
        <v>191</v>
      </c>
      <c r="Q19" s="989">
        <v>20826.849999999999</v>
      </c>
      <c r="R19" s="990">
        <v>109.04109947643978</v>
      </c>
      <c r="S19" s="991">
        <v>109.04109947643978</v>
      </c>
    </row>
    <row r="20" spans="1:19" ht="13.35" customHeight="1">
      <c r="A20" s="267" t="s">
        <v>599</v>
      </c>
      <c r="B20" s="266" t="s">
        <v>158</v>
      </c>
      <c r="C20" s="264">
        <v>0</v>
      </c>
      <c r="D20" s="265">
        <v>0</v>
      </c>
      <c r="E20" s="264">
        <v>0</v>
      </c>
      <c r="F20" s="265">
        <v>0</v>
      </c>
      <c r="G20" s="263">
        <v>0</v>
      </c>
      <c r="H20" s="265">
        <v>0</v>
      </c>
      <c r="I20" s="264">
        <v>0</v>
      </c>
      <c r="J20" s="265">
        <v>0</v>
      </c>
      <c r="K20" s="264">
        <v>0</v>
      </c>
      <c r="L20" s="265">
        <v>0</v>
      </c>
      <c r="M20" s="263">
        <v>0</v>
      </c>
      <c r="N20" s="265">
        <v>0</v>
      </c>
      <c r="O20" s="264">
        <v>0</v>
      </c>
      <c r="P20" s="264">
        <v>0</v>
      </c>
      <c r="Q20" s="989">
        <v>0</v>
      </c>
      <c r="R20" s="990">
        <v>0</v>
      </c>
      <c r="S20" s="991">
        <v>0</v>
      </c>
    </row>
    <row r="21" spans="1:19" ht="13.35" customHeight="1">
      <c r="A21" s="267" t="s">
        <v>600</v>
      </c>
      <c r="B21" s="266" t="s">
        <v>158</v>
      </c>
      <c r="C21" s="264">
        <v>0</v>
      </c>
      <c r="D21" s="265">
        <v>0</v>
      </c>
      <c r="E21" s="264">
        <v>0</v>
      </c>
      <c r="F21" s="265">
        <v>0</v>
      </c>
      <c r="G21" s="263">
        <v>0</v>
      </c>
      <c r="H21" s="265">
        <v>0</v>
      </c>
      <c r="I21" s="264">
        <v>0</v>
      </c>
      <c r="J21" s="265">
        <v>0</v>
      </c>
      <c r="K21" s="264">
        <v>0</v>
      </c>
      <c r="L21" s="265">
        <v>0</v>
      </c>
      <c r="M21" s="263">
        <v>0</v>
      </c>
      <c r="N21" s="265">
        <v>0</v>
      </c>
      <c r="O21" s="264">
        <v>0</v>
      </c>
      <c r="P21" s="264">
        <v>0</v>
      </c>
      <c r="Q21" s="989">
        <v>0</v>
      </c>
      <c r="R21" s="990">
        <v>0</v>
      </c>
      <c r="S21" s="991">
        <v>0</v>
      </c>
    </row>
    <row r="22" spans="1:19" ht="13.35" customHeight="1">
      <c r="A22" s="272" t="s">
        <v>601</v>
      </c>
      <c r="B22" s="270" t="s">
        <v>158</v>
      </c>
      <c r="C22" s="264">
        <v>0</v>
      </c>
      <c r="D22" s="265">
        <v>0</v>
      </c>
      <c r="E22" s="797">
        <v>0</v>
      </c>
      <c r="F22" s="265">
        <v>0</v>
      </c>
      <c r="G22" s="263">
        <v>0</v>
      </c>
      <c r="H22" s="265">
        <v>0</v>
      </c>
      <c r="I22" s="264">
        <v>0</v>
      </c>
      <c r="J22" s="265">
        <v>0</v>
      </c>
      <c r="K22" s="797">
        <v>0</v>
      </c>
      <c r="L22" s="265">
        <v>0</v>
      </c>
      <c r="M22" s="263">
        <v>0</v>
      </c>
      <c r="N22" s="265">
        <v>0</v>
      </c>
      <c r="O22" s="264">
        <v>0</v>
      </c>
      <c r="P22" s="264">
        <v>0</v>
      </c>
      <c r="Q22" s="989">
        <v>0</v>
      </c>
      <c r="R22" s="990">
        <v>0</v>
      </c>
      <c r="S22" s="991">
        <v>0</v>
      </c>
    </row>
    <row r="23" spans="1:19" ht="13.35" customHeight="1">
      <c r="A23" s="272" t="s">
        <v>181</v>
      </c>
      <c r="B23" s="1484" t="s">
        <v>158</v>
      </c>
      <c r="C23" s="264">
        <v>313</v>
      </c>
      <c r="D23" s="265">
        <v>1</v>
      </c>
      <c r="E23" s="797">
        <v>269</v>
      </c>
      <c r="F23" s="265">
        <v>1</v>
      </c>
      <c r="G23" s="263">
        <v>39125</v>
      </c>
      <c r="H23" s="265">
        <v>1</v>
      </c>
      <c r="I23" s="264">
        <v>0</v>
      </c>
      <c r="J23" s="265">
        <v>0</v>
      </c>
      <c r="K23" s="797">
        <v>0</v>
      </c>
      <c r="L23" s="265">
        <v>0</v>
      </c>
      <c r="M23" s="263">
        <v>0</v>
      </c>
      <c r="N23" s="265">
        <v>0</v>
      </c>
      <c r="O23" s="264">
        <v>313</v>
      </c>
      <c r="P23" s="264">
        <v>269</v>
      </c>
      <c r="Q23" s="989">
        <v>39125</v>
      </c>
      <c r="R23" s="990">
        <v>125</v>
      </c>
      <c r="S23" s="991">
        <v>145.4460966542751</v>
      </c>
    </row>
    <row r="24" spans="1:19" ht="13.35" customHeight="1">
      <c r="A24" s="272" t="s">
        <v>602</v>
      </c>
      <c r="B24" s="1484" t="s">
        <v>158</v>
      </c>
      <c r="C24" s="264">
        <v>14</v>
      </c>
      <c r="D24" s="265">
        <v>1</v>
      </c>
      <c r="E24" s="797">
        <v>12</v>
      </c>
      <c r="F24" s="265">
        <v>1</v>
      </c>
      <c r="G24" s="263">
        <v>1170.26</v>
      </c>
      <c r="H24" s="265">
        <v>1</v>
      </c>
      <c r="I24" s="264">
        <v>0</v>
      </c>
      <c r="J24" s="265">
        <v>0</v>
      </c>
      <c r="K24" s="797">
        <v>0</v>
      </c>
      <c r="L24" s="265">
        <v>0</v>
      </c>
      <c r="M24" s="263">
        <v>0</v>
      </c>
      <c r="N24" s="265">
        <v>0</v>
      </c>
      <c r="O24" s="264">
        <v>93488</v>
      </c>
      <c r="P24" s="264">
        <v>112</v>
      </c>
      <c r="Q24" s="989">
        <v>138362.23999999999</v>
      </c>
      <c r="R24" s="990">
        <v>1.48</v>
      </c>
      <c r="S24" s="991">
        <v>1235.3771428571429</v>
      </c>
    </row>
    <row r="25" spans="1:19" ht="13.35" customHeight="1">
      <c r="A25" s="269" t="s">
        <v>89</v>
      </c>
      <c r="B25" s="1483"/>
      <c r="C25" s="795"/>
      <c r="D25" s="795"/>
      <c r="E25" s="795"/>
      <c r="F25" s="795"/>
      <c r="G25" s="796"/>
      <c r="H25" s="795"/>
      <c r="I25" s="795"/>
      <c r="J25" s="795"/>
      <c r="K25" s="795"/>
      <c r="L25" s="795"/>
      <c r="M25" s="796"/>
      <c r="N25" s="795"/>
      <c r="O25" s="795"/>
      <c r="P25" s="795"/>
      <c r="Q25" s="992"/>
      <c r="R25" s="993"/>
      <c r="S25" s="994"/>
    </row>
    <row r="26" spans="1:19" ht="13.35" customHeight="1">
      <c r="A26" s="274" t="s">
        <v>184</v>
      </c>
      <c r="B26" s="266" t="s">
        <v>167</v>
      </c>
      <c r="C26" s="264">
        <v>3058</v>
      </c>
      <c r="D26" s="265">
        <v>1</v>
      </c>
      <c r="E26" s="264">
        <v>3058</v>
      </c>
      <c r="F26" s="265">
        <v>1</v>
      </c>
      <c r="G26" s="263">
        <v>1457950.72</v>
      </c>
      <c r="H26" s="265">
        <v>1</v>
      </c>
      <c r="I26" s="264">
        <v>0</v>
      </c>
      <c r="J26" s="265">
        <v>0</v>
      </c>
      <c r="K26" s="264">
        <v>0</v>
      </c>
      <c r="L26" s="265">
        <v>0</v>
      </c>
      <c r="M26" s="263">
        <v>0</v>
      </c>
      <c r="N26" s="265">
        <v>0</v>
      </c>
      <c r="O26" s="264">
        <v>3058</v>
      </c>
      <c r="P26" s="264">
        <v>3058</v>
      </c>
      <c r="Q26" s="989">
        <v>1457950.72</v>
      </c>
      <c r="R26" s="990">
        <v>476.76609548724656</v>
      </c>
      <c r="S26" s="991">
        <v>476.76609548724656</v>
      </c>
    </row>
    <row r="27" spans="1:19" ht="13.35" customHeight="1">
      <c r="A27" s="274" t="s">
        <v>185</v>
      </c>
      <c r="B27" s="266" t="s">
        <v>167</v>
      </c>
      <c r="C27" s="264">
        <v>93488</v>
      </c>
      <c r="D27" s="265">
        <v>1</v>
      </c>
      <c r="E27" s="264">
        <v>112</v>
      </c>
      <c r="F27" s="265">
        <v>1</v>
      </c>
      <c r="G27" s="263">
        <v>138362.23999999999</v>
      </c>
      <c r="H27" s="265">
        <v>1</v>
      </c>
      <c r="I27" s="264">
        <v>0</v>
      </c>
      <c r="J27" s="265">
        <v>0</v>
      </c>
      <c r="K27" s="264">
        <v>0</v>
      </c>
      <c r="L27" s="265">
        <v>0</v>
      </c>
      <c r="M27" s="263">
        <v>0</v>
      </c>
      <c r="N27" s="265">
        <v>0</v>
      </c>
      <c r="O27" s="264">
        <v>112</v>
      </c>
      <c r="P27" s="264">
        <v>112</v>
      </c>
      <c r="Q27" s="989">
        <v>138362.23999999999</v>
      </c>
      <c r="R27" s="990">
        <v>1235.3771428571429</v>
      </c>
      <c r="S27" s="991">
        <v>1235.3771428571429</v>
      </c>
    </row>
    <row r="28" spans="1:19" ht="13.35" customHeight="1">
      <c r="A28" s="269" t="s">
        <v>90</v>
      </c>
      <c r="B28" s="1483"/>
      <c r="C28" s="795"/>
      <c r="D28" s="795"/>
      <c r="E28" s="795"/>
      <c r="F28" s="795"/>
      <c r="G28" s="796"/>
      <c r="H28" s="795"/>
      <c r="I28" s="795"/>
      <c r="J28" s="795"/>
      <c r="K28" s="795"/>
      <c r="L28" s="795"/>
      <c r="M28" s="796"/>
      <c r="N28" s="795"/>
      <c r="O28" s="795"/>
      <c r="P28" s="795"/>
      <c r="Q28" s="992"/>
      <c r="R28" s="993"/>
      <c r="S28" s="994"/>
    </row>
    <row r="29" spans="1:19" ht="13.35" customHeight="1">
      <c r="A29" s="274" t="s">
        <v>425</v>
      </c>
      <c r="B29" s="266" t="s">
        <v>158</v>
      </c>
      <c r="C29" s="264">
        <v>0</v>
      </c>
      <c r="D29" s="265">
        <v>0</v>
      </c>
      <c r="E29" s="264">
        <v>0</v>
      </c>
      <c r="F29" s="265">
        <v>0</v>
      </c>
      <c r="G29" s="263">
        <v>0</v>
      </c>
      <c r="H29" s="265">
        <v>0</v>
      </c>
      <c r="I29" s="264">
        <v>0</v>
      </c>
      <c r="J29" s="265">
        <v>0</v>
      </c>
      <c r="K29" s="264">
        <v>0</v>
      </c>
      <c r="L29" s="265">
        <v>0</v>
      </c>
      <c r="M29" s="263">
        <v>0</v>
      </c>
      <c r="N29" s="265">
        <v>0</v>
      </c>
      <c r="O29" s="264">
        <v>0</v>
      </c>
      <c r="P29" s="264">
        <v>0</v>
      </c>
      <c r="Q29" s="989">
        <v>0</v>
      </c>
      <c r="R29" s="990">
        <v>0</v>
      </c>
      <c r="S29" s="991">
        <v>0</v>
      </c>
    </row>
    <row r="30" spans="1:19" ht="13.35" customHeight="1">
      <c r="A30" s="274" t="s">
        <v>322</v>
      </c>
      <c r="B30" s="266" t="s">
        <v>158</v>
      </c>
      <c r="C30" s="264">
        <v>321</v>
      </c>
      <c r="D30" s="265">
        <v>0.33229813664596275</v>
      </c>
      <c r="E30" s="264">
        <v>321</v>
      </c>
      <c r="F30" s="265">
        <v>0.33229813664596275</v>
      </c>
      <c r="G30" s="263">
        <v>11883.34</v>
      </c>
      <c r="H30" s="265">
        <v>4.5681169650815916E-3</v>
      </c>
      <c r="I30" s="264">
        <v>645</v>
      </c>
      <c r="J30" s="265">
        <v>0.66770186335403725</v>
      </c>
      <c r="K30" s="264">
        <v>645</v>
      </c>
      <c r="L30" s="265">
        <v>0.66770186335403725</v>
      </c>
      <c r="M30" s="263">
        <v>2589481.75</v>
      </c>
      <c r="N30" s="265">
        <v>0.99543188303491847</v>
      </c>
      <c r="O30" s="264">
        <v>966</v>
      </c>
      <c r="P30" s="264">
        <v>966</v>
      </c>
      <c r="Q30" s="989">
        <v>2601365.09</v>
      </c>
      <c r="R30" s="990">
        <v>2692.9245238095236</v>
      </c>
      <c r="S30" s="991">
        <v>2692.9245238095236</v>
      </c>
    </row>
    <row r="31" spans="1:19" ht="13.35" customHeight="1">
      <c r="A31" s="267" t="s">
        <v>211</v>
      </c>
      <c r="B31" s="266" t="s">
        <v>158</v>
      </c>
      <c r="C31" s="264">
        <v>0</v>
      </c>
      <c r="D31" s="265">
        <v>0</v>
      </c>
      <c r="E31" s="264">
        <v>0</v>
      </c>
      <c r="F31" s="265">
        <v>0</v>
      </c>
      <c r="G31" s="263">
        <v>0</v>
      </c>
      <c r="H31" s="265">
        <v>0</v>
      </c>
      <c r="I31" s="264">
        <v>65</v>
      </c>
      <c r="J31" s="265">
        <v>1</v>
      </c>
      <c r="K31" s="264">
        <v>58</v>
      </c>
      <c r="L31" s="265">
        <v>1</v>
      </c>
      <c r="M31" s="263">
        <v>75696</v>
      </c>
      <c r="N31" s="265">
        <v>1</v>
      </c>
      <c r="O31" s="264">
        <v>65</v>
      </c>
      <c r="P31" s="264">
        <v>58</v>
      </c>
      <c r="Q31" s="989">
        <v>75696</v>
      </c>
      <c r="R31" s="990">
        <v>1164.5538461538461</v>
      </c>
      <c r="S31" s="991">
        <v>1305.1034482758621</v>
      </c>
    </row>
    <row r="32" spans="1:19" ht="13.35" customHeight="1">
      <c r="A32" s="267" t="s">
        <v>323</v>
      </c>
      <c r="B32" s="266" t="s">
        <v>158</v>
      </c>
      <c r="C32" s="264">
        <v>0</v>
      </c>
      <c r="D32" s="265">
        <v>0</v>
      </c>
      <c r="E32" s="264">
        <v>0</v>
      </c>
      <c r="F32" s="265">
        <v>0</v>
      </c>
      <c r="G32" s="263">
        <v>0</v>
      </c>
      <c r="H32" s="265">
        <v>0</v>
      </c>
      <c r="I32" s="264">
        <v>0</v>
      </c>
      <c r="J32" s="265">
        <v>0</v>
      </c>
      <c r="K32" s="264">
        <v>0</v>
      </c>
      <c r="L32" s="265">
        <v>0</v>
      </c>
      <c r="M32" s="263">
        <v>0</v>
      </c>
      <c r="N32" s="265">
        <v>0</v>
      </c>
      <c r="O32" s="264">
        <v>0</v>
      </c>
      <c r="P32" s="264">
        <v>0</v>
      </c>
      <c r="Q32" s="989">
        <v>0</v>
      </c>
      <c r="R32" s="990">
        <v>0</v>
      </c>
      <c r="S32" s="991">
        <v>0</v>
      </c>
    </row>
    <row r="33" spans="1:19" ht="13.35" customHeight="1">
      <c r="A33" s="267" t="s">
        <v>201</v>
      </c>
      <c r="B33" s="266" t="s">
        <v>158</v>
      </c>
      <c r="C33" s="264">
        <v>0</v>
      </c>
      <c r="D33" s="265">
        <v>0</v>
      </c>
      <c r="E33" s="264">
        <v>0</v>
      </c>
      <c r="F33" s="265">
        <v>0</v>
      </c>
      <c r="G33" s="263">
        <v>0</v>
      </c>
      <c r="H33" s="265">
        <v>0</v>
      </c>
      <c r="I33" s="264">
        <v>0</v>
      </c>
      <c r="J33" s="265">
        <v>0</v>
      </c>
      <c r="K33" s="264">
        <v>0</v>
      </c>
      <c r="L33" s="265">
        <v>0</v>
      </c>
      <c r="M33" s="263">
        <v>0</v>
      </c>
      <c r="N33" s="265">
        <v>0</v>
      </c>
      <c r="O33" s="264">
        <v>0</v>
      </c>
      <c r="P33" s="264">
        <v>0</v>
      </c>
      <c r="Q33" s="989">
        <v>0</v>
      </c>
      <c r="R33" s="990">
        <v>0</v>
      </c>
      <c r="S33" s="991">
        <v>0</v>
      </c>
    </row>
    <row r="34" spans="1:19" ht="13.35" customHeight="1">
      <c r="A34" s="1180" t="s">
        <v>603</v>
      </c>
      <c r="B34" s="266" t="s">
        <v>158</v>
      </c>
      <c r="C34" s="264">
        <v>0</v>
      </c>
      <c r="D34" s="265">
        <v>0</v>
      </c>
      <c r="E34" s="264">
        <v>0</v>
      </c>
      <c r="F34" s="265">
        <v>0</v>
      </c>
      <c r="G34" s="263">
        <v>0</v>
      </c>
      <c r="H34" s="265">
        <v>0</v>
      </c>
      <c r="I34" s="264">
        <v>0</v>
      </c>
      <c r="J34" s="265">
        <v>0</v>
      </c>
      <c r="K34" s="264">
        <v>0</v>
      </c>
      <c r="L34" s="265">
        <v>0</v>
      </c>
      <c r="M34" s="263">
        <v>0</v>
      </c>
      <c r="N34" s="265">
        <v>0</v>
      </c>
      <c r="O34" s="264">
        <v>0</v>
      </c>
      <c r="P34" s="264">
        <v>0</v>
      </c>
      <c r="Q34" s="989">
        <v>0</v>
      </c>
      <c r="R34" s="990">
        <v>0</v>
      </c>
      <c r="S34" s="991">
        <v>0</v>
      </c>
    </row>
    <row r="35" spans="1:19" ht="13.35" customHeight="1">
      <c r="A35" s="1181" t="s">
        <v>604</v>
      </c>
      <c r="B35" s="266" t="s">
        <v>158</v>
      </c>
      <c r="C35" s="264">
        <v>0</v>
      </c>
      <c r="D35" s="265">
        <v>0</v>
      </c>
      <c r="E35" s="264">
        <v>0</v>
      </c>
      <c r="F35" s="265">
        <v>0</v>
      </c>
      <c r="G35" s="263">
        <v>0</v>
      </c>
      <c r="H35" s="265">
        <v>0</v>
      </c>
      <c r="I35" s="264">
        <v>0</v>
      </c>
      <c r="J35" s="265">
        <v>0</v>
      </c>
      <c r="K35" s="264">
        <v>0</v>
      </c>
      <c r="L35" s="265">
        <v>0</v>
      </c>
      <c r="M35" s="263">
        <v>0</v>
      </c>
      <c r="N35" s="265">
        <v>0</v>
      </c>
      <c r="O35" s="264">
        <v>0</v>
      </c>
      <c r="P35" s="264">
        <v>0</v>
      </c>
      <c r="Q35" s="989">
        <v>0</v>
      </c>
      <c r="R35" s="990">
        <v>0</v>
      </c>
      <c r="S35" s="991">
        <v>0</v>
      </c>
    </row>
    <row r="36" spans="1:19" ht="13.35" customHeight="1">
      <c r="A36" s="273" t="s">
        <v>195</v>
      </c>
      <c r="B36" s="266" t="s">
        <v>167</v>
      </c>
      <c r="C36" s="264">
        <v>0</v>
      </c>
      <c r="D36" s="265">
        <v>0</v>
      </c>
      <c r="E36" s="264">
        <v>0</v>
      </c>
      <c r="F36" s="265">
        <v>0</v>
      </c>
      <c r="G36" s="263">
        <v>0</v>
      </c>
      <c r="H36" s="265">
        <v>0</v>
      </c>
      <c r="I36" s="264">
        <v>0</v>
      </c>
      <c r="J36" s="265">
        <v>0</v>
      </c>
      <c r="K36" s="264">
        <v>0</v>
      </c>
      <c r="L36" s="265">
        <v>0</v>
      </c>
      <c r="M36" s="263">
        <v>0</v>
      </c>
      <c r="N36" s="265">
        <v>0</v>
      </c>
      <c r="O36" s="264">
        <v>0</v>
      </c>
      <c r="P36" s="264">
        <v>0</v>
      </c>
      <c r="Q36" s="989">
        <v>0</v>
      </c>
      <c r="R36" s="990">
        <v>0</v>
      </c>
      <c r="S36" s="991">
        <v>0</v>
      </c>
    </row>
    <row r="37" spans="1:19" ht="13.35" customHeight="1">
      <c r="A37" s="272" t="s">
        <v>605</v>
      </c>
      <c r="B37" s="270" t="s">
        <v>167</v>
      </c>
      <c r="C37" s="797">
        <v>0</v>
      </c>
      <c r="D37" s="265">
        <v>0</v>
      </c>
      <c r="E37" s="797">
        <v>0</v>
      </c>
      <c r="F37" s="265">
        <v>0</v>
      </c>
      <c r="G37" s="263">
        <v>0</v>
      </c>
      <c r="H37" s="265">
        <v>0</v>
      </c>
      <c r="I37" s="797">
        <v>0</v>
      </c>
      <c r="J37" s="265">
        <v>0</v>
      </c>
      <c r="K37" s="797">
        <v>0</v>
      </c>
      <c r="L37" s="265">
        <v>0</v>
      </c>
      <c r="M37" s="263">
        <v>0</v>
      </c>
      <c r="N37" s="265">
        <v>0</v>
      </c>
      <c r="O37" s="264">
        <v>0</v>
      </c>
      <c r="P37" s="264">
        <v>0</v>
      </c>
      <c r="Q37" s="989">
        <v>0</v>
      </c>
      <c r="R37" s="990">
        <v>0</v>
      </c>
      <c r="S37" s="991">
        <v>0</v>
      </c>
    </row>
    <row r="38" spans="1:19" ht="13.35" customHeight="1">
      <c r="A38" s="272" t="s">
        <v>606</v>
      </c>
      <c r="B38" s="270" t="s">
        <v>167</v>
      </c>
      <c r="C38" s="797">
        <v>0</v>
      </c>
      <c r="D38" s="265">
        <v>0</v>
      </c>
      <c r="E38" s="797">
        <v>0</v>
      </c>
      <c r="F38" s="265">
        <v>0</v>
      </c>
      <c r="G38" s="263">
        <v>0</v>
      </c>
      <c r="H38" s="265">
        <v>0</v>
      </c>
      <c r="I38" s="797">
        <v>0</v>
      </c>
      <c r="J38" s="265">
        <v>0</v>
      </c>
      <c r="K38" s="797">
        <v>0</v>
      </c>
      <c r="L38" s="265">
        <v>0</v>
      </c>
      <c r="M38" s="263">
        <v>0</v>
      </c>
      <c r="N38" s="265">
        <v>0</v>
      </c>
      <c r="O38" s="264">
        <v>0</v>
      </c>
      <c r="P38" s="264">
        <v>0</v>
      </c>
      <c r="Q38" s="989">
        <v>0</v>
      </c>
      <c r="R38" s="990">
        <v>0</v>
      </c>
      <c r="S38" s="991">
        <v>0</v>
      </c>
    </row>
    <row r="39" spans="1:19" ht="13.35" customHeight="1">
      <c r="A39" s="272" t="s">
        <v>607</v>
      </c>
      <c r="B39" s="270" t="s">
        <v>167</v>
      </c>
      <c r="C39" s="797">
        <v>344</v>
      </c>
      <c r="D39" s="265">
        <v>0.73347547974413652</v>
      </c>
      <c r="E39" s="797">
        <v>344</v>
      </c>
      <c r="F39" s="265">
        <v>0.73347547974413652</v>
      </c>
      <c r="G39" s="263">
        <v>92855.48</v>
      </c>
      <c r="H39" s="265">
        <v>0.73767726645411802</v>
      </c>
      <c r="I39" s="797">
        <v>125</v>
      </c>
      <c r="J39" s="265">
        <v>0.26652452025586354</v>
      </c>
      <c r="K39" s="797">
        <v>125</v>
      </c>
      <c r="L39" s="265">
        <v>0.26652452025586354</v>
      </c>
      <c r="M39" s="263">
        <v>33020</v>
      </c>
      <c r="N39" s="265">
        <v>0.26232273354588204</v>
      </c>
      <c r="O39" s="264">
        <v>469</v>
      </c>
      <c r="P39" s="264">
        <v>469</v>
      </c>
      <c r="Q39" s="989">
        <v>125875.48</v>
      </c>
      <c r="R39" s="990">
        <v>268.39121535181238</v>
      </c>
      <c r="S39" s="991">
        <v>268.39121535181238</v>
      </c>
    </row>
    <row r="40" spans="1:19" ht="13.35" customHeight="1">
      <c r="A40" s="272" t="s">
        <v>608</v>
      </c>
      <c r="B40" s="270" t="s">
        <v>167</v>
      </c>
      <c r="C40" s="797">
        <v>0</v>
      </c>
      <c r="D40" s="265">
        <v>0</v>
      </c>
      <c r="E40" s="797">
        <v>0</v>
      </c>
      <c r="F40" s="265">
        <v>0</v>
      </c>
      <c r="G40" s="263">
        <v>0</v>
      </c>
      <c r="H40" s="265">
        <v>0</v>
      </c>
      <c r="I40" s="797">
        <v>0</v>
      </c>
      <c r="J40" s="265">
        <v>0</v>
      </c>
      <c r="K40" s="797">
        <v>0</v>
      </c>
      <c r="L40" s="265">
        <v>0</v>
      </c>
      <c r="M40" s="263">
        <v>0</v>
      </c>
      <c r="N40" s="265">
        <v>0</v>
      </c>
      <c r="O40" s="264">
        <v>0</v>
      </c>
      <c r="P40" s="264">
        <v>0</v>
      </c>
      <c r="Q40" s="989">
        <v>0</v>
      </c>
      <c r="R40" s="990">
        <v>0</v>
      </c>
      <c r="S40" s="991">
        <v>0</v>
      </c>
    </row>
    <row r="41" spans="1:19" ht="13.35" customHeight="1">
      <c r="A41" s="272" t="s">
        <v>609</v>
      </c>
      <c r="B41" s="270" t="s">
        <v>167</v>
      </c>
      <c r="C41" s="797">
        <v>0</v>
      </c>
      <c r="D41" s="265">
        <v>0</v>
      </c>
      <c r="E41" s="797">
        <v>0</v>
      </c>
      <c r="F41" s="265">
        <v>0</v>
      </c>
      <c r="G41" s="263">
        <v>0</v>
      </c>
      <c r="H41" s="265">
        <v>0</v>
      </c>
      <c r="I41" s="797">
        <v>0</v>
      </c>
      <c r="J41" s="265">
        <v>0</v>
      </c>
      <c r="K41" s="797">
        <v>0</v>
      </c>
      <c r="L41" s="265">
        <v>0</v>
      </c>
      <c r="M41" s="263">
        <v>0</v>
      </c>
      <c r="N41" s="265">
        <v>0</v>
      </c>
      <c r="O41" s="264">
        <v>0</v>
      </c>
      <c r="P41" s="264">
        <v>0</v>
      </c>
      <c r="Q41" s="989">
        <v>0</v>
      </c>
      <c r="R41" s="990">
        <v>0</v>
      </c>
      <c r="S41" s="991">
        <v>0</v>
      </c>
    </row>
    <row r="42" spans="1:19" ht="13.35" customHeight="1">
      <c r="A42" s="272" t="s">
        <v>207</v>
      </c>
      <c r="B42" s="270" t="s">
        <v>167</v>
      </c>
      <c r="C42" s="797">
        <v>1</v>
      </c>
      <c r="D42" s="265">
        <v>1</v>
      </c>
      <c r="E42" s="797">
        <v>1</v>
      </c>
      <c r="F42" s="265">
        <v>1</v>
      </c>
      <c r="G42" s="263">
        <v>684.57</v>
      </c>
      <c r="H42" s="265">
        <v>1</v>
      </c>
      <c r="I42" s="797">
        <v>0</v>
      </c>
      <c r="J42" s="265">
        <v>0</v>
      </c>
      <c r="K42" s="797">
        <v>0</v>
      </c>
      <c r="L42" s="265">
        <v>0</v>
      </c>
      <c r="M42" s="263">
        <v>0</v>
      </c>
      <c r="N42" s="265">
        <v>0</v>
      </c>
      <c r="O42" s="264">
        <v>1</v>
      </c>
      <c r="P42" s="264">
        <v>1</v>
      </c>
      <c r="Q42" s="989">
        <v>684.57</v>
      </c>
      <c r="R42" s="990">
        <v>684.57</v>
      </c>
      <c r="S42" s="991">
        <v>684.57</v>
      </c>
    </row>
    <row r="43" spans="1:19" ht="13.35" customHeight="1">
      <c r="A43" s="272" t="s">
        <v>610</v>
      </c>
      <c r="B43" s="270" t="s">
        <v>167</v>
      </c>
      <c r="C43" s="797">
        <v>544</v>
      </c>
      <c r="D43" s="265">
        <v>1</v>
      </c>
      <c r="E43" s="797">
        <v>544</v>
      </c>
      <c r="F43" s="265">
        <v>1</v>
      </c>
      <c r="G43" s="263">
        <v>80875</v>
      </c>
      <c r="H43" s="265">
        <v>1</v>
      </c>
      <c r="I43" s="797">
        <v>0</v>
      </c>
      <c r="J43" s="265">
        <v>0</v>
      </c>
      <c r="K43" s="797">
        <v>0</v>
      </c>
      <c r="L43" s="265">
        <v>0</v>
      </c>
      <c r="M43" s="263">
        <v>0</v>
      </c>
      <c r="N43" s="265">
        <v>0</v>
      </c>
      <c r="O43" s="264">
        <v>544</v>
      </c>
      <c r="P43" s="264">
        <v>544</v>
      </c>
      <c r="Q43" s="989">
        <v>80875</v>
      </c>
      <c r="R43" s="990">
        <v>148.6672794117647</v>
      </c>
      <c r="S43" s="991">
        <v>148.6672794117647</v>
      </c>
    </row>
    <row r="44" spans="1:19" ht="13.35" customHeight="1">
      <c r="A44" s="272" t="s">
        <v>611</v>
      </c>
      <c r="B44" s="270" t="s">
        <v>167</v>
      </c>
      <c r="C44" s="797">
        <v>0</v>
      </c>
      <c r="D44" s="265">
        <v>0</v>
      </c>
      <c r="E44" s="797">
        <v>0</v>
      </c>
      <c r="F44" s="265">
        <v>0</v>
      </c>
      <c r="G44" s="263">
        <v>0</v>
      </c>
      <c r="H44" s="265">
        <v>0</v>
      </c>
      <c r="I44" s="797">
        <v>0</v>
      </c>
      <c r="J44" s="265">
        <v>0</v>
      </c>
      <c r="K44" s="797">
        <v>0</v>
      </c>
      <c r="L44" s="265">
        <v>0</v>
      </c>
      <c r="M44" s="263">
        <v>0</v>
      </c>
      <c r="N44" s="265">
        <v>0</v>
      </c>
      <c r="O44" s="264">
        <v>0</v>
      </c>
      <c r="P44" s="264">
        <v>0</v>
      </c>
      <c r="Q44" s="989">
        <v>0</v>
      </c>
      <c r="R44" s="990">
        <v>0</v>
      </c>
      <c r="S44" s="991">
        <v>0</v>
      </c>
    </row>
    <row r="45" spans="1:19" ht="13.35" customHeight="1">
      <c r="A45" s="269" t="s">
        <v>91</v>
      </c>
      <c r="B45" s="1483"/>
      <c r="C45" s="795"/>
      <c r="D45" s="795"/>
      <c r="E45" s="795"/>
      <c r="F45" s="795"/>
      <c r="G45" s="796"/>
      <c r="H45" s="795"/>
      <c r="I45" s="795"/>
      <c r="J45" s="795"/>
      <c r="K45" s="795"/>
      <c r="L45" s="795"/>
      <c r="M45" s="796"/>
      <c r="N45" s="795"/>
      <c r="O45" s="795"/>
      <c r="P45" s="795"/>
      <c r="Q45" s="992"/>
      <c r="R45" s="993"/>
      <c r="S45" s="994"/>
    </row>
    <row r="46" spans="1:19" ht="13.35" customHeight="1">
      <c r="A46" s="267" t="s">
        <v>215</v>
      </c>
      <c r="B46" s="266" t="s">
        <v>167</v>
      </c>
      <c r="C46" s="264">
        <v>0</v>
      </c>
      <c r="D46" s="265">
        <v>0</v>
      </c>
      <c r="E46" s="264">
        <v>0</v>
      </c>
      <c r="F46" s="265">
        <v>0</v>
      </c>
      <c r="G46" s="263">
        <v>0</v>
      </c>
      <c r="H46" s="265">
        <v>0</v>
      </c>
      <c r="I46" s="264">
        <v>0</v>
      </c>
      <c r="J46" s="265">
        <v>0</v>
      </c>
      <c r="K46" s="264">
        <v>0</v>
      </c>
      <c r="L46" s="265">
        <v>0</v>
      </c>
      <c r="M46" s="263">
        <v>0</v>
      </c>
      <c r="N46" s="265">
        <v>0</v>
      </c>
      <c r="O46" s="264">
        <v>0</v>
      </c>
      <c r="P46" s="264">
        <v>0</v>
      </c>
      <c r="Q46" s="989">
        <v>0</v>
      </c>
      <c r="R46" s="990">
        <v>0</v>
      </c>
      <c r="S46" s="991">
        <v>0</v>
      </c>
    </row>
    <row r="47" spans="1:19" ht="13.35" customHeight="1">
      <c r="A47" s="267" t="s">
        <v>612</v>
      </c>
      <c r="B47" s="266" t="s">
        <v>167</v>
      </c>
      <c r="C47" s="264">
        <v>0</v>
      </c>
      <c r="D47" s="265">
        <v>0</v>
      </c>
      <c r="E47" s="264">
        <v>0</v>
      </c>
      <c r="F47" s="265">
        <v>0</v>
      </c>
      <c r="G47" s="263">
        <v>0</v>
      </c>
      <c r="H47" s="265">
        <v>0</v>
      </c>
      <c r="I47" s="264">
        <v>0</v>
      </c>
      <c r="J47" s="265">
        <v>0</v>
      </c>
      <c r="K47" s="264">
        <v>0</v>
      </c>
      <c r="L47" s="265">
        <v>0</v>
      </c>
      <c r="M47" s="263">
        <v>0</v>
      </c>
      <c r="N47" s="265">
        <v>0</v>
      </c>
      <c r="O47" s="264">
        <v>0</v>
      </c>
      <c r="P47" s="264">
        <v>0</v>
      </c>
      <c r="Q47" s="989">
        <v>0</v>
      </c>
      <c r="R47" s="990">
        <v>0</v>
      </c>
      <c r="S47" s="991">
        <v>0</v>
      </c>
    </row>
    <row r="48" spans="1:19" ht="13.35" customHeight="1">
      <c r="A48" s="267" t="s">
        <v>220</v>
      </c>
      <c r="B48" s="266" t="s">
        <v>167</v>
      </c>
      <c r="C48" s="264">
        <v>0</v>
      </c>
      <c r="D48" s="265">
        <v>0</v>
      </c>
      <c r="E48" s="264">
        <v>0</v>
      </c>
      <c r="F48" s="265">
        <v>0</v>
      </c>
      <c r="G48" s="263">
        <v>0</v>
      </c>
      <c r="H48" s="265">
        <v>0</v>
      </c>
      <c r="I48" s="264">
        <v>0</v>
      </c>
      <c r="J48" s="265">
        <v>0</v>
      </c>
      <c r="K48" s="264">
        <v>0</v>
      </c>
      <c r="L48" s="265">
        <v>0</v>
      </c>
      <c r="M48" s="263">
        <v>0</v>
      </c>
      <c r="N48" s="265">
        <v>0</v>
      </c>
      <c r="O48" s="264">
        <v>0</v>
      </c>
      <c r="P48" s="264">
        <v>0</v>
      </c>
      <c r="Q48" s="989">
        <v>0</v>
      </c>
      <c r="R48" s="990">
        <v>0</v>
      </c>
      <c r="S48" s="991">
        <v>0</v>
      </c>
    </row>
    <row r="49" spans="1:19" ht="13.35" customHeight="1">
      <c r="A49" s="269" t="s">
        <v>92</v>
      </c>
      <c r="B49" s="1483"/>
      <c r="C49" s="795"/>
      <c r="D49" s="795"/>
      <c r="E49" s="795"/>
      <c r="F49" s="795"/>
      <c r="G49" s="796"/>
      <c r="H49" s="795"/>
      <c r="I49" s="795"/>
      <c r="J49" s="795"/>
      <c r="K49" s="795"/>
      <c r="L49" s="795"/>
      <c r="M49" s="796"/>
      <c r="N49" s="795"/>
      <c r="O49" s="795"/>
      <c r="P49" s="795"/>
      <c r="Q49" s="992"/>
      <c r="R49" s="993"/>
      <c r="S49" s="994"/>
    </row>
    <row r="50" spans="1:19" ht="13.35" customHeight="1">
      <c r="A50" s="267" t="s">
        <v>226</v>
      </c>
      <c r="B50" s="266" t="s">
        <v>158</v>
      </c>
      <c r="C50" s="264">
        <v>0</v>
      </c>
      <c r="D50" s="265">
        <v>0</v>
      </c>
      <c r="E50" s="264">
        <v>0</v>
      </c>
      <c r="F50" s="265">
        <v>0</v>
      </c>
      <c r="G50" s="263">
        <v>0</v>
      </c>
      <c r="H50" s="265">
        <v>0</v>
      </c>
      <c r="I50" s="264">
        <v>0</v>
      </c>
      <c r="J50" s="265">
        <v>0</v>
      </c>
      <c r="K50" s="264">
        <v>0</v>
      </c>
      <c r="L50" s="265">
        <v>0</v>
      </c>
      <c r="M50" s="263">
        <v>0</v>
      </c>
      <c r="N50" s="265">
        <v>0</v>
      </c>
      <c r="O50" s="264">
        <v>0</v>
      </c>
      <c r="P50" s="264">
        <v>0</v>
      </c>
      <c r="Q50" s="989">
        <v>0</v>
      </c>
      <c r="R50" s="990">
        <v>0</v>
      </c>
      <c r="S50" s="991">
        <v>0</v>
      </c>
    </row>
    <row r="51" spans="1:19" ht="13.35" customHeight="1">
      <c r="A51" s="267" t="s">
        <v>427</v>
      </c>
      <c r="B51" s="266" t="s">
        <v>158</v>
      </c>
      <c r="C51" s="264">
        <v>0</v>
      </c>
      <c r="D51" s="265">
        <v>0</v>
      </c>
      <c r="E51" s="264">
        <v>0</v>
      </c>
      <c r="F51" s="265">
        <v>0</v>
      </c>
      <c r="G51" s="263">
        <v>0</v>
      </c>
      <c r="H51" s="265">
        <v>0</v>
      </c>
      <c r="I51" s="264">
        <v>0</v>
      </c>
      <c r="J51" s="265">
        <v>0</v>
      </c>
      <c r="K51" s="264">
        <v>0</v>
      </c>
      <c r="L51" s="265">
        <v>0</v>
      </c>
      <c r="M51" s="263">
        <v>0</v>
      </c>
      <c r="N51" s="265">
        <v>0</v>
      </c>
      <c r="O51" s="264">
        <v>0</v>
      </c>
      <c r="P51" s="264">
        <v>0</v>
      </c>
      <c r="Q51" s="989">
        <v>0</v>
      </c>
      <c r="R51" s="990">
        <v>0</v>
      </c>
      <c r="S51" s="991">
        <v>0</v>
      </c>
    </row>
    <row r="52" spans="1:19" ht="13.35" customHeight="1">
      <c r="A52" s="267" t="s">
        <v>430</v>
      </c>
      <c r="B52" s="266" t="s">
        <v>158</v>
      </c>
      <c r="C52" s="264">
        <v>0</v>
      </c>
      <c r="D52" s="265">
        <v>0</v>
      </c>
      <c r="E52" s="264">
        <v>0</v>
      </c>
      <c r="F52" s="265">
        <v>0</v>
      </c>
      <c r="G52" s="263">
        <v>0</v>
      </c>
      <c r="H52" s="265">
        <v>0</v>
      </c>
      <c r="I52" s="264">
        <v>0</v>
      </c>
      <c r="J52" s="265">
        <v>0</v>
      </c>
      <c r="K52" s="264">
        <v>0</v>
      </c>
      <c r="L52" s="265">
        <v>0</v>
      </c>
      <c r="M52" s="263">
        <v>0</v>
      </c>
      <c r="N52" s="265">
        <v>0</v>
      </c>
      <c r="O52" s="264">
        <v>0</v>
      </c>
      <c r="P52" s="264">
        <v>0</v>
      </c>
      <c r="Q52" s="989">
        <v>0</v>
      </c>
      <c r="R52" s="990">
        <v>0</v>
      </c>
      <c r="S52" s="991">
        <v>0</v>
      </c>
    </row>
    <row r="53" spans="1:19" ht="13.35" customHeight="1">
      <c r="A53" s="267" t="s">
        <v>428</v>
      </c>
      <c r="B53" s="266" t="s">
        <v>158</v>
      </c>
      <c r="C53" s="264">
        <v>0</v>
      </c>
      <c r="D53" s="265">
        <v>0</v>
      </c>
      <c r="E53" s="264">
        <v>0</v>
      </c>
      <c r="F53" s="265">
        <v>0</v>
      </c>
      <c r="G53" s="263">
        <v>0</v>
      </c>
      <c r="H53" s="265">
        <v>0</v>
      </c>
      <c r="I53" s="264">
        <v>0</v>
      </c>
      <c r="J53" s="265">
        <v>0</v>
      </c>
      <c r="K53" s="264">
        <v>0</v>
      </c>
      <c r="L53" s="265">
        <v>0</v>
      </c>
      <c r="M53" s="263">
        <v>0</v>
      </c>
      <c r="N53" s="265">
        <v>0</v>
      </c>
      <c r="O53" s="264">
        <v>0</v>
      </c>
      <c r="P53" s="264">
        <v>0</v>
      </c>
      <c r="Q53" s="989">
        <v>0</v>
      </c>
      <c r="R53" s="990">
        <v>0</v>
      </c>
      <c r="S53" s="991">
        <v>0</v>
      </c>
    </row>
    <row r="54" spans="1:19" ht="13.35" customHeight="1">
      <c r="A54" s="267" t="s">
        <v>613</v>
      </c>
      <c r="B54" s="266" t="s">
        <v>158</v>
      </c>
      <c r="C54" s="264">
        <v>27380</v>
      </c>
      <c r="D54" s="265">
        <v>1</v>
      </c>
      <c r="E54" s="264">
        <v>5030</v>
      </c>
      <c r="F54" s="265">
        <v>1</v>
      </c>
      <c r="G54" s="263">
        <v>323631.59999999998</v>
      </c>
      <c r="H54" s="265">
        <v>1</v>
      </c>
      <c r="I54" s="264">
        <v>0</v>
      </c>
      <c r="J54" s="265">
        <v>0</v>
      </c>
      <c r="K54" s="264">
        <v>0</v>
      </c>
      <c r="L54" s="265">
        <v>0</v>
      </c>
      <c r="M54" s="263">
        <v>0</v>
      </c>
      <c r="N54" s="265">
        <v>0</v>
      </c>
      <c r="O54" s="264">
        <v>27380</v>
      </c>
      <c r="P54" s="264">
        <v>5030</v>
      </c>
      <c r="Q54" s="989">
        <v>323631.59999999998</v>
      </c>
      <c r="R54" s="990">
        <v>11.819999999999999</v>
      </c>
      <c r="S54" s="991">
        <v>64.340278330019871</v>
      </c>
    </row>
    <row r="55" spans="1:19" ht="13.35" customHeight="1">
      <c r="A55" s="267" t="s">
        <v>614</v>
      </c>
      <c r="B55" s="266" t="s">
        <v>158</v>
      </c>
      <c r="C55" s="264">
        <v>3907</v>
      </c>
      <c r="D55" s="265">
        <v>1</v>
      </c>
      <c r="E55" s="264">
        <v>726</v>
      </c>
      <c r="F55" s="265">
        <v>1</v>
      </c>
      <c r="G55" s="263">
        <v>67786.45</v>
      </c>
      <c r="H55" s="265">
        <v>1</v>
      </c>
      <c r="I55" s="264">
        <v>0</v>
      </c>
      <c r="J55" s="265">
        <v>0</v>
      </c>
      <c r="K55" s="264">
        <v>0</v>
      </c>
      <c r="L55" s="265">
        <v>0</v>
      </c>
      <c r="M55" s="263">
        <v>0</v>
      </c>
      <c r="N55" s="265">
        <v>0</v>
      </c>
      <c r="O55" s="264">
        <v>3907</v>
      </c>
      <c r="P55" s="264">
        <v>726</v>
      </c>
      <c r="Q55" s="989">
        <v>67786.45</v>
      </c>
      <c r="R55" s="990">
        <v>17.349999999999998</v>
      </c>
      <c r="S55" s="991">
        <v>93.369765840220381</v>
      </c>
    </row>
    <row r="56" spans="1:19" ht="13.35" customHeight="1">
      <c r="A56" s="272" t="s">
        <v>615</v>
      </c>
      <c r="B56" s="270" t="s">
        <v>158</v>
      </c>
      <c r="C56" s="1485">
        <v>0</v>
      </c>
      <c r="D56" s="265">
        <v>0</v>
      </c>
      <c r="E56" s="1485">
        <v>0</v>
      </c>
      <c r="F56" s="265">
        <v>0</v>
      </c>
      <c r="G56" s="263">
        <v>0</v>
      </c>
      <c r="H56" s="265">
        <v>0</v>
      </c>
      <c r="I56" s="1485">
        <v>0</v>
      </c>
      <c r="J56" s="265">
        <v>0</v>
      </c>
      <c r="K56" s="1485">
        <v>0</v>
      </c>
      <c r="L56" s="265">
        <v>0</v>
      </c>
      <c r="M56" s="263">
        <v>0</v>
      </c>
      <c r="N56" s="265">
        <v>0</v>
      </c>
      <c r="O56" s="264">
        <v>0</v>
      </c>
      <c r="P56" s="264">
        <v>0</v>
      </c>
      <c r="Q56" s="989">
        <v>0</v>
      </c>
      <c r="R56" s="990">
        <v>0</v>
      </c>
      <c r="S56" s="991">
        <v>0</v>
      </c>
    </row>
    <row r="57" spans="1:19" ht="13.35" customHeight="1">
      <c r="A57" s="272" t="s">
        <v>616</v>
      </c>
      <c r="B57" s="270" t="s">
        <v>158</v>
      </c>
      <c r="C57" s="1485">
        <v>0</v>
      </c>
      <c r="D57" s="265">
        <v>0</v>
      </c>
      <c r="E57" s="1485">
        <v>0</v>
      </c>
      <c r="F57" s="265">
        <v>0</v>
      </c>
      <c r="G57" s="263">
        <v>0</v>
      </c>
      <c r="H57" s="265">
        <v>0</v>
      </c>
      <c r="I57" s="1485">
        <v>0</v>
      </c>
      <c r="J57" s="265">
        <v>0</v>
      </c>
      <c r="K57" s="1485">
        <v>0</v>
      </c>
      <c r="L57" s="265">
        <v>0</v>
      </c>
      <c r="M57" s="263">
        <v>0</v>
      </c>
      <c r="N57" s="265">
        <v>0</v>
      </c>
      <c r="O57" s="264">
        <v>0</v>
      </c>
      <c r="P57" s="264">
        <v>0</v>
      </c>
      <c r="Q57" s="989">
        <v>0</v>
      </c>
      <c r="R57" s="990">
        <v>0</v>
      </c>
      <c r="S57" s="991">
        <v>0</v>
      </c>
    </row>
    <row r="58" spans="1:19" ht="13.35" customHeight="1">
      <c r="A58" s="272" t="s">
        <v>617</v>
      </c>
      <c r="B58" s="270" t="s">
        <v>158</v>
      </c>
      <c r="C58" s="1485">
        <v>0</v>
      </c>
      <c r="D58" s="265">
        <v>0</v>
      </c>
      <c r="E58" s="1485">
        <v>0</v>
      </c>
      <c r="F58" s="265">
        <v>0</v>
      </c>
      <c r="G58" s="263">
        <v>0</v>
      </c>
      <c r="H58" s="265">
        <v>0</v>
      </c>
      <c r="I58" s="1485">
        <v>0</v>
      </c>
      <c r="J58" s="265">
        <v>0</v>
      </c>
      <c r="K58" s="1485">
        <v>0</v>
      </c>
      <c r="L58" s="265">
        <v>0</v>
      </c>
      <c r="M58" s="263">
        <v>0</v>
      </c>
      <c r="N58" s="265">
        <v>0</v>
      </c>
      <c r="O58" s="264">
        <v>0</v>
      </c>
      <c r="P58" s="264">
        <v>0</v>
      </c>
      <c r="Q58" s="989">
        <v>0</v>
      </c>
      <c r="R58" s="990">
        <v>0</v>
      </c>
      <c r="S58" s="991">
        <v>0</v>
      </c>
    </row>
    <row r="59" spans="1:19" ht="13.35" customHeight="1">
      <c r="A59" s="272" t="s">
        <v>618</v>
      </c>
      <c r="B59" s="270" t="s">
        <v>158</v>
      </c>
      <c r="C59" s="1485">
        <v>0</v>
      </c>
      <c r="D59" s="265">
        <v>0</v>
      </c>
      <c r="E59" s="1485">
        <v>0</v>
      </c>
      <c r="F59" s="265">
        <v>0</v>
      </c>
      <c r="G59" s="263">
        <v>0</v>
      </c>
      <c r="H59" s="265">
        <v>0</v>
      </c>
      <c r="I59" s="1485">
        <v>0</v>
      </c>
      <c r="J59" s="265">
        <v>0</v>
      </c>
      <c r="K59" s="1485">
        <v>0</v>
      </c>
      <c r="L59" s="265">
        <v>0</v>
      </c>
      <c r="M59" s="263">
        <v>0</v>
      </c>
      <c r="N59" s="265">
        <v>0</v>
      </c>
      <c r="O59" s="264">
        <v>0</v>
      </c>
      <c r="P59" s="264">
        <v>0</v>
      </c>
      <c r="Q59" s="989">
        <v>0</v>
      </c>
      <c r="R59" s="990">
        <v>0</v>
      </c>
      <c r="S59" s="991">
        <v>0</v>
      </c>
    </row>
    <row r="60" spans="1:19" ht="13.35" customHeight="1">
      <c r="A60" s="272" t="s">
        <v>619</v>
      </c>
      <c r="B60" s="270" t="s">
        <v>158</v>
      </c>
      <c r="C60" s="1485">
        <v>0</v>
      </c>
      <c r="D60" s="265">
        <v>0</v>
      </c>
      <c r="E60" s="1485">
        <v>0</v>
      </c>
      <c r="F60" s="265">
        <v>0</v>
      </c>
      <c r="G60" s="263">
        <v>0</v>
      </c>
      <c r="H60" s="265">
        <v>0</v>
      </c>
      <c r="I60" s="1485">
        <v>0</v>
      </c>
      <c r="J60" s="265">
        <v>0</v>
      </c>
      <c r="K60" s="1485">
        <v>0</v>
      </c>
      <c r="L60" s="265">
        <v>0</v>
      </c>
      <c r="M60" s="263">
        <v>0</v>
      </c>
      <c r="N60" s="265">
        <v>0</v>
      </c>
      <c r="O60" s="264">
        <v>0</v>
      </c>
      <c r="P60" s="264">
        <v>0</v>
      </c>
      <c r="Q60" s="989">
        <v>0</v>
      </c>
      <c r="R60" s="990">
        <v>0</v>
      </c>
      <c r="S60" s="991">
        <v>0</v>
      </c>
    </row>
    <row r="61" spans="1:19" ht="13.35" customHeight="1">
      <c r="A61" s="272" t="s">
        <v>620</v>
      </c>
      <c r="B61" s="270" t="s">
        <v>158</v>
      </c>
      <c r="C61" s="1485">
        <v>0</v>
      </c>
      <c r="D61" s="265">
        <v>0</v>
      </c>
      <c r="E61" s="1485">
        <v>0</v>
      </c>
      <c r="F61" s="265">
        <v>0</v>
      </c>
      <c r="G61" s="263">
        <v>0</v>
      </c>
      <c r="H61" s="265">
        <v>0</v>
      </c>
      <c r="I61" s="1485">
        <v>0</v>
      </c>
      <c r="J61" s="265">
        <v>0</v>
      </c>
      <c r="K61" s="1485">
        <v>0</v>
      </c>
      <c r="L61" s="265">
        <v>0</v>
      </c>
      <c r="M61" s="263">
        <v>0</v>
      </c>
      <c r="N61" s="265">
        <v>0</v>
      </c>
      <c r="O61" s="264">
        <v>0</v>
      </c>
      <c r="P61" s="264">
        <v>0</v>
      </c>
      <c r="Q61" s="989">
        <v>0</v>
      </c>
      <c r="R61" s="990">
        <v>0</v>
      </c>
      <c r="S61" s="991">
        <v>0</v>
      </c>
    </row>
    <row r="62" spans="1:19" ht="13.35" customHeight="1">
      <c r="A62" s="272" t="s">
        <v>621</v>
      </c>
      <c r="B62" s="270" t="s">
        <v>158</v>
      </c>
      <c r="C62" s="1485">
        <v>0</v>
      </c>
      <c r="D62" s="265">
        <v>0</v>
      </c>
      <c r="E62" s="1485">
        <v>0</v>
      </c>
      <c r="F62" s="265">
        <v>0</v>
      </c>
      <c r="G62" s="263">
        <v>0</v>
      </c>
      <c r="H62" s="265">
        <v>0</v>
      </c>
      <c r="I62" s="1485">
        <v>0</v>
      </c>
      <c r="J62" s="265">
        <v>0</v>
      </c>
      <c r="K62" s="1485">
        <v>0</v>
      </c>
      <c r="L62" s="265">
        <v>0</v>
      </c>
      <c r="M62" s="263">
        <v>0</v>
      </c>
      <c r="N62" s="265">
        <v>0</v>
      </c>
      <c r="O62" s="264">
        <v>0</v>
      </c>
      <c r="P62" s="264">
        <v>0</v>
      </c>
      <c r="Q62" s="989">
        <v>0</v>
      </c>
      <c r="R62" s="990">
        <v>0</v>
      </c>
      <c r="S62" s="991">
        <v>0</v>
      </c>
    </row>
    <row r="63" spans="1:19" ht="13.35" customHeight="1">
      <c r="A63" s="272" t="s">
        <v>622</v>
      </c>
      <c r="B63" s="270" t="s">
        <v>158</v>
      </c>
      <c r="C63" s="1485">
        <v>0</v>
      </c>
      <c r="D63" s="265">
        <v>0</v>
      </c>
      <c r="E63" s="1485">
        <v>0</v>
      </c>
      <c r="F63" s="265">
        <v>0</v>
      </c>
      <c r="G63" s="263">
        <v>0</v>
      </c>
      <c r="H63" s="265">
        <v>0</v>
      </c>
      <c r="I63" s="1485">
        <v>0</v>
      </c>
      <c r="J63" s="265">
        <v>0</v>
      </c>
      <c r="K63" s="1485">
        <v>0</v>
      </c>
      <c r="L63" s="265">
        <v>0</v>
      </c>
      <c r="M63" s="263">
        <v>0</v>
      </c>
      <c r="N63" s="265">
        <v>0</v>
      </c>
      <c r="O63" s="264">
        <v>0</v>
      </c>
      <c r="P63" s="264">
        <v>0</v>
      </c>
      <c r="Q63" s="989">
        <v>0</v>
      </c>
      <c r="R63" s="990">
        <v>0</v>
      </c>
      <c r="S63" s="991">
        <v>0</v>
      </c>
    </row>
    <row r="64" spans="1:19" ht="13.35" customHeight="1">
      <c r="A64" s="272" t="s">
        <v>623</v>
      </c>
      <c r="B64" s="270" t="s">
        <v>158</v>
      </c>
      <c r="C64" s="1485">
        <v>0</v>
      </c>
      <c r="D64" s="265"/>
      <c r="E64" s="1485">
        <v>0</v>
      </c>
      <c r="F64" s="265">
        <v>0</v>
      </c>
      <c r="G64" s="263">
        <v>0</v>
      </c>
      <c r="H64" s="265">
        <v>0</v>
      </c>
      <c r="I64" s="1485">
        <v>0</v>
      </c>
      <c r="J64" s="265">
        <v>0</v>
      </c>
      <c r="K64" s="1485">
        <v>0</v>
      </c>
      <c r="L64" s="265">
        <v>0</v>
      </c>
      <c r="M64" s="263">
        <v>0</v>
      </c>
      <c r="N64" s="265">
        <v>0</v>
      </c>
      <c r="O64" s="264">
        <v>0</v>
      </c>
      <c r="P64" s="264">
        <v>0</v>
      </c>
      <c r="Q64" s="989">
        <v>0</v>
      </c>
      <c r="R64" s="990">
        <v>0</v>
      </c>
      <c r="S64" s="991">
        <v>0</v>
      </c>
    </row>
    <row r="65" spans="1:19" ht="13.35" customHeight="1">
      <c r="A65" s="269" t="s">
        <v>233</v>
      </c>
      <c r="B65" s="1483"/>
      <c r="C65" s="795"/>
      <c r="D65" s="795"/>
      <c r="E65" s="795"/>
      <c r="F65" s="795"/>
      <c r="G65" s="796"/>
      <c r="H65" s="795"/>
      <c r="I65" s="795"/>
      <c r="J65" s="795"/>
      <c r="K65" s="795"/>
      <c r="L65" s="795"/>
      <c r="M65" s="796"/>
      <c r="N65" s="795"/>
      <c r="O65" s="795"/>
      <c r="P65" s="795"/>
      <c r="Q65" s="992"/>
      <c r="R65" s="993"/>
      <c r="S65" s="994"/>
    </row>
    <row r="66" spans="1:19" ht="13.35" customHeight="1">
      <c r="A66" s="1182" t="s">
        <v>624</v>
      </c>
      <c r="B66" s="266" t="s">
        <v>158</v>
      </c>
      <c r="C66" s="264">
        <v>396</v>
      </c>
      <c r="D66" s="265">
        <v>1</v>
      </c>
      <c r="E66" s="264">
        <v>355</v>
      </c>
      <c r="F66" s="265">
        <v>1</v>
      </c>
      <c r="G66" s="263">
        <v>23550.12</v>
      </c>
      <c r="H66" s="265">
        <v>1</v>
      </c>
      <c r="I66" s="264">
        <v>0</v>
      </c>
      <c r="J66" s="265">
        <v>0</v>
      </c>
      <c r="K66" s="264">
        <v>0</v>
      </c>
      <c r="L66" s="265">
        <v>0</v>
      </c>
      <c r="M66" s="263">
        <v>0</v>
      </c>
      <c r="N66" s="265">
        <v>0</v>
      </c>
      <c r="O66" s="264">
        <v>396</v>
      </c>
      <c r="P66" s="264">
        <v>355</v>
      </c>
      <c r="Q66" s="989">
        <v>23550.12</v>
      </c>
      <c r="R66" s="990">
        <v>59.47</v>
      </c>
      <c r="S66" s="991">
        <v>66.338366197183092</v>
      </c>
    </row>
    <row r="67" spans="1:19" ht="13.35" customHeight="1">
      <c r="A67" s="1182" t="s">
        <v>240</v>
      </c>
      <c r="B67" s="266" t="s">
        <v>158</v>
      </c>
      <c r="C67" s="264">
        <v>600</v>
      </c>
      <c r="D67" s="265">
        <v>1</v>
      </c>
      <c r="E67" s="264">
        <v>533</v>
      </c>
      <c r="F67" s="265">
        <v>1</v>
      </c>
      <c r="G67" s="263">
        <v>50172</v>
      </c>
      <c r="H67" s="265">
        <v>1</v>
      </c>
      <c r="I67" s="264">
        <v>0</v>
      </c>
      <c r="J67" s="265">
        <v>0</v>
      </c>
      <c r="K67" s="264">
        <v>0</v>
      </c>
      <c r="L67" s="265">
        <v>0</v>
      </c>
      <c r="M67" s="263">
        <v>0</v>
      </c>
      <c r="N67" s="265">
        <v>0</v>
      </c>
      <c r="O67" s="264">
        <v>600</v>
      </c>
      <c r="P67" s="264">
        <v>533</v>
      </c>
      <c r="Q67" s="989">
        <v>50172</v>
      </c>
      <c r="R67" s="990">
        <v>83.62</v>
      </c>
      <c r="S67" s="991">
        <v>94.131332082551594</v>
      </c>
    </row>
    <row r="68" spans="1:19" ht="13.35" customHeight="1">
      <c r="A68" s="604" t="s">
        <v>348</v>
      </c>
      <c r="B68" s="266" t="s">
        <v>158</v>
      </c>
      <c r="C68" s="264">
        <v>0</v>
      </c>
      <c r="D68" s="265">
        <v>0</v>
      </c>
      <c r="E68" s="264">
        <v>0</v>
      </c>
      <c r="F68" s="265">
        <v>0</v>
      </c>
      <c r="G68" s="263">
        <v>0</v>
      </c>
      <c r="H68" s="265">
        <v>0</v>
      </c>
      <c r="I68" s="264">
        <v>0</v>
      </c>
      <c r="J68" s="265">
        <v>0</v>
      </c>
      <c r="K68" s="264">
        <v>0</v>
      </c>
      <c r="L68" s="265">
        <v>0</v>
      </c>
      <c r="M68" s="263">
        <v>0</v>
      </c>
      <c r="N68" s="265">
        <v>0</v>
      </c>
      <c r="O68" s="264">
        <v>0</v>
      </c>
      <c r="P68" s="264">
        <v>0</v>
      </c>
      <c r="Q68" s="989">
        <v>0</v>
      </c>
      <c r="R68" s="990">
        <v>0</v>
      </c>
      <c r="S68" s="991">
        <v>0</v>
      </c>
    </row>
    <row r="69" spans="1:19" ht="13.35" customHeight="1">
      <c r="A69" s="272" t="s">
        <v>234</v>
      </c>
      <c r="B69" s="270" t="s">
        <v>158</v>
      </c>
      <c r="C69" s="1485">
        <v>1248</v>
      </c>
      <c r="D69" s="265">
        <v>1</v>
      </c>
      <c r="E69" s="1485">
        <v>1248</v>
      </c>
      <c r="F69" s="265">
        <v>1</v>
      </c>
      <c r="G69" s="263">
        <v>693725.76</v>
      </c>
      <c r="H69" s="265">
        <v>1</v>
      </c>
      <c r="I69" s="1485">
        <v>0</v>
      </c>
      <c r="J69" s="265">
        <v>0</v>
      </c>
      <c r="K69" s="1485">
        <v>0</v>
      </c>
      <c r="L69" s="265">
        <v>0</v>
      </c>
      <c r="M69" s="263">
        <v>0</v>
      </c>
      <c r="N69" s="265">
        <v>0</v>
      </c>
      <c r="O69" s="264">
        <v>1248</v>
      </c>
      <c r="P69" s="264">
        <v>1248</v>
      </c>
      <c r="Q69" s="989">
        <v>693725.76</v>
      </c>
      <c r="R69" s="990">
        <v>555.87</v>
      </c>
      <c r="S69" s="991">
        <v>555.87</v>
      </c>
    </row>
    <row r="70" spans="1:19" ht="13.35" customHeight="1">
      <c r="A70" s="1183" t="s">
        <v>360</v>
      </c>
      <c r="B70" s="800"/>
      <c r="C70" s="795"/>
      <c r="D70" s="795"/>
      <c r="E70" s="795"/>
      <c r="F70" s="795"/>
      <c r="G70" s="796"/>
      <c r="H70" s="1483"/>
      <c r="I70" s="795"/>
      <c r="J70" s="795"/>
      <c r="K70" s="795"/>
      <c r="L70" s="795"/>
      <c r="M70" s="796"/>
      <c r="N70" s="1483"/>
      <c r="O70" s="795"/>
      <c r="P70" s="795"/>
      <c r="Q70" s="1486"/>
      <c r="R70" s="987"/>
      <c r="S70" s="988"/>
    </row>
    <row r="71" spans="1:19" ht="13.35" customHeight="1">
      <c r="A71" s="271" t="s">
        <v>625</v>
      </c>
      <c r="B71" s="270" t="s">
        <v>167</v>
      </c>
      <c r="C71" s="1485">
        <v>0</v>
      </c>
      <c r="D71" s="265">
        <v>0</v>
      </c>
      <c r="E71" s="1485">
        <v>0</v>
      </c>
      <c r="F71" s="265">
        <v>0</v>
      </c>
      <c r="G71" s="263">
        <v>0</v>
      </c>
      <c r="H71" s="265">
        <v>0</v>
      </c>
      <c r="I71" s="1485">
        <v>0</v>
      </c>
      <c r="J71" s="265">
        <v>0</v>
      </c>
      <c r="K71" s="1485">
        <v>0</v>
      </c>
      <c r="L71" s="265">
        <v>0</v>
      </c>
      <c r="M71" s="263">
        <v>0</v>
      </c>
      <c r="N71" s="265">
        <v>0</v>
      </c>
      <c r="O71" s="264">
        <v>0</v>
      </c>
      <c r="P71" s="264">
        <v>0</v>
      </c>
      <c r="Q71" s="989">
        <v>0</v>
      </c>
      <c r="R71" s="990">
        <v>0</v>
      </c>
      <c r="S71" s="991">
        <v>0</v>
      </c>
    </row>
    <row r="72" spans="1:19" ht="13.35" customHeight="1">
      <c r="A72" s="196" t="s">
        <v>361</v>
      </c>
      <c r="B72" s="270" t="s">
        <v>167</v>
      </c>
      <c r="C72" s="1485">
        <v>0</v>
      </c>
      <c r="D72" s="265">
        <v>0</v>
      </c>
      <c r="E72" s="1485">
        <v>0</v>
      </c>
      <c r="F72" s="265">
        <v>0</v>
      </c>
      <c r="G72" s="263">
        <v>0</v>
      </c>
      <c r="H72" s="265">
        <v>0</v>
      </c>
      <c r="I72" s="1485">
        <v>0</v>
      </c>
      <c r="J72" s="265">
        <v>0</v>
      </c>
      <c r="K72" s="1485">
        <v>0</v>
      </c>
      <c r="L72" s="265">
        <v>0</v>
      </c>
      <c r="M72" s="263">
        <v>0</v>
      </c>
      <c r="N72" s="265">
        <v>0</v>
      </c>
      <c r="O72" s="264">
        <v>0</v>
      </c>
      <c r="P72" s="264">
        <v>0</v>
      </c>
      <c r="Q72" s="989">
        <v>0</v>
      </c>
      <c r="R72" s="990">
        <v>0</v>
      </c>
      <c r="S72" s="991">
        <v>0</v>
      </c>
    </row>
    <row r="73" spans="1:19" ht="13.35" customHeight="1">
      <c r="A73" s="196" t="s">
        <v>626</v>
      </c>
      <c r="B73" s="270" t="s">
        <v>167</v>
      </c>
      <c r="C73" s="797">
        <v>0</v>
      </c>
      <c r="D73" s="798">
        <v>0</v>
      </c>
      <c r="E73" s="797">
        <v>0</v>
      </c>
      <c r="F73" s="798">
        <v>0</v>
      </c>
      <c r="G73" s="799">
        <v>0</v>
      </c>
      <c r="H73" s="798">
        <v>0</v>
      </c>
      <c r="I73" s="797">
        <v>0</v>
      </c>
      <c r="J73" s="798">
        <v>0</v>
      </c>
      <c r="K73" s="797">
        <v>0</v>
      </c>
      <c r="L73" s="798">
        <v>0</v>
      </c>
      <c r="M73" s="799">
        <v>0</v>
      </c>
      <c r="N73" s="798">
        <v>0</v>
      </c>
      <c r="O73" s="797">
        <v>0</v>
      </c>
      <c r="P73" s="797">
        <v>0</v>
      </c>
      <c r="Q73" s="995">
        <v>0</v>
      </c>
      <c r="R73" s="996">
        <v>0</v>
      </c>
      <c r="S73" s="997">
        <v>0</v>
      </c>
    </row>
    <row r="74" spans="1:19" ht="15">
      <c r="A74" s="269" t="s">
        <v>94</v>
      </c>
      <c r="B74" s="1483"/>
      <c r="C74" s="795"/>
      <c r="D74" s="795"/>
      <c r="E74" s="795"/>
      <c r="F74" s="795"/>
      <c r="G74" s="796"/>
      <c r="H74" s="795"/>
      <c r="I74" s="795"/>
      <c r="J74" s="795"/>
      <c r="K74" s="795"/>
      <c r="L74" s="795"/>
      <c r="M74" s="796"/>
      <c r="N74" s="795"/>
      <c r="O74" s="795"/>
      <c r="P74" s="795"/>
      <c r="Q74" s="992"/>
      <c r="R74" s="993"/>
      <c r="S74" s="994"/>
    </row>
    <row r="75" spans="1:19" ht="15">
      <c r="A75" s="268" t="s">
        <v>244</v>
      </c>
      <c r="B75" s="266" t="s">
        <v>167</v>
      </c>
      <c r="C75" s="264">
        <v>7712</v>
      </c>
      <c r="D75" s="265">
        <v>1</v>
      </c>
      <c r="E75" s="264">
        <v>7712</v>
      </c>
      <c r="F75" s="265">
        <v>1</v>
      </c>
      <c r="G75" s="264">
        <v>221228.59</v>
      </c>
      <c r="H75" s="265">
        <v>1</v>
      </c>
      <c r="I75" s="264">
        <v>0</v>
      </c>
      <c r="J75" s="265">
        <v>0</v>
      </c>
      <c r="K75" s="264">
        <v>0</v>
      </c>
      <c r="L75" s="265">
        <v>0</v>
      </c>
      <c r="M75" s="263">
        <v>0</v>
      </c>
      <c r="N75" s="265">
        <v>0</v>
      </c>
      <c r="O75" s="264">
        <v>7712</v>
      </c>
      <c r="P75" s="264">
        <v>7712</v>
      </c>
      <c r="Q75" s="989">
        <v>221228.59</v>
      </c>
      <c r="R75" s="990">
        <v>28.686279823651454</v>
      </c>
      <c r="S75" s="991">
        <v>28.686279823651454</v>
      </c>
    </row>
    <row r="76" spans="1:19" ht="15.75" thickBot="1">
      <c r="A76" s="605" t="s">
        <v>243</v>
      </c>
      <c r="B76" s="1487" t="s">
        <v>167</v>
      </c>
      <c r="C76" s="1488">
        <v>12921</v>
      </c>
      <c r="D76" s="1489">
        <v>1</v>
      </c>
      <c r="E76" s="1488">
        <v>12921</v>
      </c>
      <c r="F76" s="1489">
        <v>1</v>
      </c>
      <c r="G76" s="1488">
        <v>2774528.61</v>
      </c>
      <c r="H76" s="1489">
        <v>1</v>
      </c>
      <c r="I76" s="1488">
        <v>0</v>
      </c>
      <c r="J76" s="1489">
        <v>0</v>
      </c>
      <c r="K76" s="1488">
        <v>0</v>
      </c>
      <c r="L76" s="1489">
        <v>0</v>
      </c>
      <c r="M76" s="1490">
        <v>0</v>
      </c>
      <c r="N76" s="1489">
        <v>0</v>
      </c>
      <c r="O76" s="1488">
        <v>12921</v>
      </c>
      <c r="P76" s="1488">
        <v>12921</v>
      </c>
      <c r="Q76" s="1491">
        <v>2774528.61</v>
      </c>
      <c r="R76" s="1492">
        <v>214.73017645693056</v>
      </c>
      <c r="S76" s="1493">
        <v>214.73017645693056</v>
      </c>
    </row>
    <row r="77" spans="1:19" ht="15">
      <c r="A77" s="11"/>
      <c r="B77" s="11"/>
      <c r="C77" s="11"/>
      <c r="D77" s="11"/>
      <c r="E77" s="11"/>
      <c r="F77" s="11"/>
      <c r="G77" s="11"/>
      <c r="H77" s="11"/>
      <c r="I77" s="11"/>
      <c r="J77" s="11"/>
      <c r="K77" s="11"/>
      <c r="L77" s="11"/>
      <c r="M77" s="11"/>
      <c r="N77" s="11"/>
      <c r="O77" s="11"/>
      <c r="P77" s="11"/>
      <c r="Q77" s="11"/>
      <c r="R77" s="11"/>
      <c r="S77" s="11"/>
    </row>
    <row r="78" spans="1:19" ht="15">
      <c r="A78" s="11"/>
      <c r="B78" s="11"/>
      <c r="C78" s="246"/>
      <c r="D78" s="246"/>
      <c r="E78" s="246"/>
      <c r="F78" s="246"/>
      <c r="G78" s="246"/>
      <c r="H78" s="600"/>
      <c r="I78" s="246"/>
      <c r="J78" s="246"/>
      <c r="K78" s="246"/>
      <c r="L78" s="246"/>
      <c r="M78" s="246"/>
      <c r="N78" s="600"/>
      <c r="O78" s="246"/>
      <c r="P78" s="246"/>
      <c r="Q78" s="600"/>
      <c r="R78" s="601"/>
      <c r="S78" s="601"/>
    </row>
    <row r="79" spans="1:19" s="239" customFormat="1" ht="15.6" customHeight="1">
      <c r="A79" s="2501" t="s">
        <v>627</v>
      </c>
      <c r="B79" s="2501"/>
      <c r="C79" s="2501"/>
      <c r="D79" s="2501"/>
      <c r="E79" s="2501"/>
      <c r="F79" s="2501"/>
      <c r="G79" s="2501"/>
      <c r="H79" s="2501"/>
      <c r="I79" s="2501"/>
      <c r="J79" s="2501"/>
      <c r="K79" s="2501"/>
      <c r="L79" s="2501"/>
      <c r="M79" s="2501"/>
      <c r="N79" s="2501"/>
      <c r="O79" s="2501"/>
      <c r="P79" s="2501"/>
      <c r="Q79" s="1718"/>
      <c r="R79" s="1578"/>
      <c r="S79" s="1578"/>
    </row>
    <row r="80" spans="1:19" ht="15">
      <c r="A80" s="2567"/>
      <c r="B80" s="2567"/>
      <c r="C80" s="2567"/>
      <c r="D80" s="2567"/>
      <c r="E80" s="2567"/>
      <c r="F80" s="2567"/>
      <c r="G80" s="2567"/>
      <c r="H80" s="600"/>
      <c r="I80" s="246"/>
      <c r="J80" s="246"/>
      <c r="K80" s="246"/>
      <c r="L80" s="246"/>
      <c r="M80" s="246"/>
      <c r="N80" s="600"/>
      <c r="O80" s="246"/>
      <c r="P80" s="246"/>
      <c r="Q80" s="602"/>
      <c r="R80" s="601"/>
      <c r="S80" s="601"/>
    </row>
    <row r="81" spans="1:19" ht="15">
      <c r="A81" s="11"/>
      <c r="B81" s="11"/>
      <c r="C81" s="246"/>
      <c r="D81" s="246"/>
      <c r="E81" s="246"/>
      <c r="F81" s="246"/>
      <c r="G81" s="246"/>
      <c r="H81" s="600"/>
      <c r="I81" s="246"/>
      <c r="J81" s="246"/>
      <c r="K81" s="246"/>
      <c r="L81" s="246"/>
      <c r="M81" s="246"/>
      <c r="N81" s="600"/>
      <c r="O81" s="246"/>
      <c r="P81" s="246"/>
      <c r="Q81" s="602"/>
      <c r="R81" s="601"/>
      <c r="S81" s="601"/>
    </row>
    <row r="82" spans="1:19" ht="15">
      <c r="A82" s="11"/>
      <c r="B82" s="11"/>
      <c r="C82" s="246"/>
      <c r="D82" s="246"/>
      <c r="E82" s="246"/>
      <c r="F82" s="246"/>
      <c r="G82" s="246"/>
      <c r="H82" s="600"/>
      <c r="I82" s="246"/>
      <c r="J82" s="246"/>
      <c r="K82" s="246"/>
      <c r="L82" s="246"/>
      <c r="M82" s="246"/>
      <c r="N82" s="600"/>
      <c r="O82" s="246"/>
      <c r="P82" s="246"/>
      <c r="Q82" s="602"/>
      <c r="R82" s="601"/>
      <c r="S82" s="601"/>
    </row>
  </sheetData>
  <mergeCells count="19">
    <mergeCell ref="G6:H6"/>
    <mergeCell ref="I6:J6"/>
    <mergeCell ref="K6:L6"/>
    <mergeCell ref="A80:G80"/>
    <mergeCell ref="S6:S7"/>
    <mergeCell ref="A79:P79"/>
    <mergeCell ref="M6:N6"/>
    <mergeCell ref="O6:O7"/>
    <mergeCell ref="P6:P7"/>
    <mergeCell ref="Q6:Q7"/>
    <mergeCell ref="R6:R7"/>
    <mergeCell ref="C6:D6"/>
    <mergeCell ref="E6:F6"/>
    <mergeCell ref="A1:S1"/>
    <mergeCell ref="A2:S2"/>
    <mergeCell ref="A3:S3"/>
    <mergeCell ref="C5:H5"/>
    <mergeCell ref="I5:N5"/>
    <mergeCell ref="O5:S5"/>
  </mergeCells>
  <printOptions horizontalCentered="1" verticalCentered="1"/>
  <pageMargins left="0.25" right="0.25" top="0.5" bottom="0.5" header="0.3" footer="0.3"/>
  <pageSetup scale="42" orientation="portrait" r:id="rId1"/>
  <headerFooter scaleWithDoc="0" alignWithMargins="0"/>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190-9979-4F3A-A956-4903A7655BC5}">
  <sheetPr>
    <tabColor rgb="FF00B050"/>
    <pageSetUpPr fitToPage="1"/>
  </sheetPr>
  <dimension ref="A1:U66"/>
  <sheetViews>
    <sheetView topLeftCell="A38" workbookViewId="0">
      <selection activeCell="J10" sqref="J10"/>
    </sheetView>
  </sheetViews>
  <sheetFormatPr defaultColWidth="34.5703125" defaultRowHeight="14.25"/>
  <cols>
    <col min="1" max="1" width="50.28515625" style="4" customWidth="1"/>
    <col min="2" max="5" width="15.7109375" style="4" customWidth="1"/>
    <col min="6" max="6" width="4.42578125" style="4" bestFit="1" customWidth="1"/>
    <col min="7" max="7" width="14.5703125" style="4" customWidth="1"/>
    <col min="8" max="8" width="14.7109375" style="4" bestFit="1" customWidth="1"/>
    <col min="9" max="9" width="14.5703125" style="4" bestFit="1" customWidth="1"/>
    <col min="10" max="10" width="64" style="285" customWidth="1"/>
    <col min="11" max="11" width="45.42578125" style="4" bestFit="1" customWidth="1"/>
    <col min="12" max="12" width="11" style="4" customWidth="1"/>
    <col min="13" max="13" width="14.5703125" style="4" customWidth="1"/>
    <col min="14" max="14" width="16.5703125" style="4" customWidth="1"/>
    <col min="15" max="15" width="16.42578125" style="4" customWidth="1"/>
    <col min="16" max="16" width="15.42578125" style="4" customWidth="1"/>
    <col min="17" max="18" width="14" style="4" customWidth="1"/>
    <col min="19" max="19" width="15.42578125" style="4" customWidth="1"/>
    <col min="20" max="20" width="19.5703125" style="4" customWidth="1"/>
    <col min="21" max="21" width="12.42578125" style="4" customWidth="1"/>
    <col min="22" max="22" width="12.5703125" style="4" customWidth="1"/>
    <col min="23" max="23" width="14.5703125" style="4" customWidth="1"/>
    <col min="24" max="16384" width="34.5703125" style="4"/>
  </cols>
  <sheetData>
    <row r="1" spans="1:21" ht="15.75">
      <c r="A1" s="2403" t="s">
        <v>0</v>
      </c>
      <c r="B1" s="2403"/>
      <c r="C1" s="2403"/>
      <c r="D1" s="2403"/>
      <c r="E1" s="2403"/>
    </row>
    <row r="2" spans="1:21" customFormat="1" ht="15.75" customHeight="1">
      <c r="A2" s="2575" t="s">
        <v>628</v>
      </c>
      <c r="B2" s="2509"/>
      <c r="C2" s="2509"/>
      <c r="D2" s="2509"/>
      <c r="E2" s="2509"/>
      <c r="F2" s="129"/>
      <c r="G2" s="129"/>
      <c r="H2" s="129"/>
      <c r="I2" s="129"/>
      <c r="J2" s="129"/>
      <c r="K2" s="129"/>
      <c r="L2" s="129"/>
      <c r="M2" s="129"/>
      <c r="N2" s="129"/>
      <c r="O2" s="129"/>
      <c r="P2" s="129"/>
      <c r="Q2" s="129"/>
      <c r="R2" s="129"/>
      <c r="S2" s="129"/>
    </row>
    <row r="3" spans="1:21" customFormat="1" ht="15.75">
      <c r="A3" s="2510" t="s">
        <v>40</v>
      </c>
      <c r="B3" s="2510"/>
      <c r="C3" s="2510"/>
      <c r="D3" s="2510"/>
      <c r="E3" s="2510"/>
      <c r="F3" s="130"/>
      <c r="G3" s="130"/>
      <c r="H3" s="130"/>
      <c r="I3" s="130"/>
      <c r="J3" s="130"/>
      <c r="K3" s="130"/>
      <c r="L3" s="130"/>
      <c r="M3" s="130"/>
      <c r="N3" s="130"/>
      <c r="O3" s="130"/>
      <c r="P3" s="130"/>
      <c r="Q3" s="130"/>
      <c r="R3" s="130"/>
      <c r="S3" s="130"/>
    </row>
    <row r="4" spans="1:21" ht="21" thickBot="1">
      <c r="A4" s="200"/>
      <c r="B4" s="199"/>
      <c r="C4" s="199"/>
      <c r="D4" s="199"/>
      <c r="E4" s="199"/>
      <c r="F4" s="199"/>
      <c r="G4" s="199"/>
      <c r="H4" s="164"/>
      <c r="J4" s="4"/>
    </row>
    <row r="5" spans="1:21" ht="15.75">
      <c r="A5" s="606" t="s">
        <v>65</v>
      </c>
      <c r="B5" s="607" t="s">
        <v>629</v>
      </c>
      <c r="C5" s="607" t="s">
        <v>630</v>
      </c>
      <c r="D5" s="607" t="s">
        <v>567</v>
      </c>
      <c r="E5" s="608" t="s">
        <v>631</v>
      </c>
      <c r="F5" s="57"/>
      <c r="G5" s="57"/>
      <c r="H5" s="57"/>
      <c r="J5" s="4"/>
    </row>
    <row r="6" spans="1:21" ht="15.75">
      <c r="A6" s="609" t="s">
        <v>632</v>
      </c>
      <c r="B6" s="1494"/>
      <c r="C6" s="1494"/>
      <c r="D6" s="291"/>
      <c r="E6" s="370"/>
      <c r="F6" s="57"/>
      <c r="G6" s="57"/>
      <c r="H6" s="57"/>
      <c r="I6" s="287"/>
      <c r="J6" s="4"/>
    </row>
    <row r="7" spans="1:21" ht="18.75">
      <c r="A7" s="609" t="s">
        <v>633</v>
      </c>
      <c r="B7" s="1494"/>
      <c r="C7" s="1494"/>
      <c r="D7" s="291"/>
      <c r="E7" s="370"/>
      <c r="F7" s="57"/>
      <c r="G7" s="57"/>
      <c r="H7" s="57"/>
      <c r="I7" s="287"/>
      <c r="J7" s="4"/>
    </row>
    <row r="8" spans="1:21" ht="15.75">
      <c r="A8" s="1276" t="s">
        <v>87</v>
      </c>
      <c r="B8" s="254"/>
      <c r="C8" s="292"/>
      <c r="D8" s="293">
        <f>'ESA Table 11'!G12</f>
        <v>1378917.67</v>
      </c>
      <c r="E8" s="610">
        <f t="shared" ref="E8:E17" si="0">B8+C8+D8</f>
        <v>1378917.67</v>
      </c>
      <c r="F8" s="290"/>
      <c r="G8" s="290"/>
      <c r="H8" s="1273"/>
      <c r="I8" s="1273"/>
      <c r="J8" s="1273"/>
      <c r="K8" s="295"/>
      <c r="L8" s="295"/>
      <c r="M8" s="295"/>
      <c r="N8" s="295"/>
      <c r="O8" s="295"/>
      <c r="P8" s="295"/>
      <c r="Q8" s="295"/>
      <c r="R8" s="295"/>
      <c r="S8" s="295"/>
      <c r="T8" s="295"/>
      <c r="U8" s="295"/>
    </row>
    <row r="9" spans="1:21" ht="15.75">
      <c r="A9" s="1276" t="s">
        <v>88</v>
      </c>
      <c r="B9" s="254"/>
      <c r="C9" s="292"/>
      <c r="D9" s="293">
        <f>'ESA Table 11'!G13</f>
        <v>1404821.4599999988</v>
      </c>
      <c r="E9" s="610">
        <f t="shared" si="0"/>
        <v>1404821.4599999988</v>
      </c>
      <c r="F9" s="290"/>
      <c r="G9" s="290"/>
      <c r="H9" s="290"/>
      <c r="I9" s="287"/>
      <c r="J9" s="261"/>
      <c r="K9" s="295"/>
      <c r="L9" s="295"/>
      <c r="M9" s="295"/>
      <c r="N9" s="295"/>
      <c r="O9" s="295"/>
      <c r="P9" s="295"/>
      <c r="Q9" s="295"/>
      <c r="R9" s="295"/>
      <c r="S9" s="295"/>
      <c r="T9" s="295"/>
      <c r="U9" s="295"/>
    </row>
    <row r="10" spans="1:21" ht="15.75">
      <c r="A10" s="1276" t="s">
        <v>634</v>
      </c>
      <c r="B10" s="254"/>
      <c r="C10" s="292"/>
      <c r="D10" s="293">
        <f>'ESA Table 11'!G14</f>
        <v>1596312.96</v>
      </c>
      <c r="E10" s="610">
        <f t="shared" si="0"/>
        <v>1596312.96</v>
      </c>
      <c r="F10" s="290"/>
      <c r="G10" s="290"/>
      <c r="H10" s="290"/>
      <c r="I10" s="287"/>
      <c r="J10" s="261"/>
      <c r="K10" s="295"/>
      <c r="L10" s="295"/>
      <c r="M10" s="295"/>
      <c r="N10" s="295"/>
      <c r="O10" s="295"/>
      <c r="P10" s="295"/>
      <c r="Q10" s="295"/>
      <c r="R10" s="295"/>
      <c r="S10" s="295"/>
      <c r="T10" s="295"/>
      <c r="U10" s="295"/>
    </row>
    <row r="11" spans="1:21" ht="15.75">
      <c r="A11" s="1276" t="s">
        <v>635</v>
      </c>
      <c r="B11" s="254"/>
      <c r="C11" s="292"/>
      <c r="D11" s="293">
        <f>'ESA Table 11'!G15</f>
        <v>2884496.14</v>
      </c>
      <c r="E11" s="610">
        <f t="shared" si="0"/>
        <v>2884496.14</v>
      </c>
      <c r="F11" s="290"/>
      <c r="G11" s="290"/>
      <c r="H11" s="290"/>
      <c r="I11" s="287"/>
      <c r="J11" s="261"/>
      <c r="K11" s="295"/>
      <c r="L11" s="295"/>
      <c r="M11" s="295"/>
      <c r="N11" s="295"/>
      <c r="O11" s="295"/>
      <c r="P11" s="295"/>
      <c r="Q11" s="295"/>
      <c r="R11" s="295"/>
      <c r="S11" s="295"/>
      <c r="T11" s="295"/>
      <c r="U11" s="295"/>
    </row>
    <row r="12" spans="1:21" ht="15.75">
      <c r="A12" s="1276" t="s">
        <v>91</v>
      </c>
      <c r="B12" s="254"/>
      <c r="C12" s="292"/>
      <c r="D12" s="293">
        <f>'ESA Table 11'!G16</f>
        <v>0</v>
      </c>
      <c r="E12" s="610">
        <f t="shared" si="0"/>
        <v>0</v>
      </c>
      <c r="F12" s="290"/>
      <c r="G12" s="290"/>
      <c r="H12" s="290"/>
      <c r="I12" s="287"/>
      <c r="J12" s="302"/>
      <c r="K12" s="295"/>
      <c r="L12" s="295"/>
      <c r="M12" s="295"/>
      <c r="N12" s="295"/>
      <c r="O12" s="295"/>
      <c r="P12" s="295"/>
      <c r="Q12" s="295"/>
      <c r="R12" s="295"/>
      <c r="S12" s="295"/>
      <c r="T12" s="295"/>
      <c r="U12" s="295"/>
    </row>
    <row r="13" spans="1:21" ht="15.75">
      <c r="A13" s="1276" t="s">
        <v>92</v>
      </c>
      <c r="B13" s="254"/>
      <c r="C13" s="292"/>
      <c r="D13" s="293">
        <f>'ESA Table 11'!G17</f>
        <v>391418.04999999993</v>
      </c>
      <c r="E13" s="610">
        <f t="shared" si="0"/>
        <v>391418.04999999993</v>
      </c>
      <c r="F13" s="290"/>
      <c r="G13" s="290"/>
      <c r="H13" s="290"/>
      <c r="I13" s="301"/>
      <c r="J13" s="300"/>
      <c r="K13" s="295"/>
      <c r="L13" s="295"/>
      <c r="M13" s="295"/>
      <c r="N13" s="295"/>
      <c r="O13" s="295"/>
      <c r="P13" s="295"/>
      <c r="Q13" s="295"/>
      <c r="R13" s="295"/>
      <c r="S13" s="295"/>
      <c r="T13" s="295"/>
      <c r="U13" s="295"/>
    </row>
    <row r="14" spans="1:21" ht="15.75">
      <c r="A14" s="1276" t="s">
        <v>93</v>
      </c>
      <c r="B14" s="254"/>
      <c r="C14" s="292"/>
      <c r="D14" s="293">
        <f>'ESA Table 11'!G18</f>
        <v>767447.88000000012</v>
      </c>
      <c r="E14" s="610">
        <f t="shared" si="0"/>
        <v>767447.88000000012</v>
      </c>
      <c r="F14" s="290"/>
      <c r="G14" s="290"/>
      <c r="H14" s="290"/>
      <c r="I14" s="301"/>
      <c r="J14" s="300"/>
      <c r="K14" s="295"/>
      <c r="L14" s="295"/>
      <c r="M14" s="295"/>
      <c r="N14" s="295"/>
      <c r="O14" s="295"/>
      <c r="P14" s="295"/>
      <c r="Q14" s="295"/>
      <c r="R14" s="295"/>
      <c r="S14" s="295"/>
      <c r="T14" s="295"/>
      <c r="U14" s="295"/>
    </row>
    <row r="15" spans="1:21" ht="15.75">
      <c r="A15" s="1276" t="s">
        <v>94</v>
      </c>
      <c r="B15" s="254"/>
      <c r="C15" s="292"/>
      <c r="D15" s="293">
        <f>'ESA Table 11'!G19</f>
        <v>2774499.9200001913</v>
      </c>
      <c r="E15" s="610">
        <f t="shared" si="0"/>
        <v>2774499.9200001913</v>
      </c>
      <c r="F15" s="290"/>
      <c r="G15" s="290"/>
      <c r="H15" s="298"/>
      <c r="I15" s="287"/>
      <c r="J15" s="261"/>
      <c r="K15" s="295"/>
      <c r="L15" s="295"/>
      <c r="M15" s="295"/>
      <c r="N15" s="295"/>
      <c r="O15" s="295"/>
      <c r="P15" s="295"/>
      <c r="Q15" s="295"/>
      <c r="R15" s="295"/>
      <c r="S15" s="295"/>
      <c r="T15" s="295"/>
      <c r="U15" s="295"/>
    </row>
    <row r="16" spans="1:21" ht="15.75">
      <c r="A16" s="1277" t="s">
        <v>95</v>
      </c>
      <c r="B16" s="254"/>
      <c r="C16" s="292"/>
      <c r="D16" s="293">
        <f>'ESA Table 11'!G20</f>
        <v>221257.28000001467</v>
      </c>
      <c r="E16" s="610">
        <f t="shared" si="0"/>
        <v>221257.28000001467</v>
      </c>
      <c r="F16" s="290"/>
      <c r="G16" s="290"/>
      <c r="H16" s="299"/>
      <c r="I16" s="287"/>
      <c r="J16" s="261"/>
      <c r="K16" s="295"/>
      <c r="L16" s="295"/>
      <c r="M16" s="295"/>
      <c r="N16" s="295"/>
      <c r="O16" s="295"/>
      <c r="P16" s="295"/>
      <c r="Q16" s="295"/>
      <c r="R16" s="295"/>
      <c r="S16" s="295"/>
      <c r="T16" s="295"/>
      <c r="U16" s="295"/>
    </row>
    <row r="17" spans="1:21" ht="15.75">
      <c r="A17" s="1278" t="s">
        <v>97</v>
      </c>
      <c r="B17" s="1495"/>
      <c r="C17" s="1496"/>
      <c r="D17" s="1497">
        <v>961328.07000000018</v>
      </c>
      <c r="E17" s="610">
        <f t="shared" si="0"/>
        <v>961328.07000000018</v>
      </c>
      <c r="F17" s="943"/>
      <c r="G17" s="290"/>
      <c r="H17" s="299"/>
      <c r="I17" s="287"/>
      <c r="J17" s="261"/>
      <c r="K17" s="295"/>
      <c r="L17" s="295"/>
      <c r="M17" s="295"/>
      <c r="N17" s="295"/>
      <c r="O17" s="295"/>
      <c r="P17" s="295"/>
      <c r="Q17" s="295"/>
      <c r="R17" s="295"/>
      <c r="S17" s="295"/>
      <c r="T17" s="295"/>
      <c r="U17" s="295"/>
    </row>
    <row r="18" spans="1:21" ht="18.75">
      <c r="A18" s="1265" t="s">
        <v>636</v>
      </c>
      <c r="B18" s="1494"/>
      <c r="C18" s="1494"/>
      <c r="D18" s="1494"/>
      <c r="E18" s="370"/>
      <c r="F18" s="290"/>
      <c r="G18" s="290"/>
      <c r="H18" s="298"/>
      <c r="I18" s="287"/>
      <c r="J18" s="295"/>
      <c r="K18" s="295"/>
      <c r="L18" s="295"/>
      <c r="M18" s="295"/>
      <c r="N18" s="295"/>
      <c r="O18" s="295"/>
      <c r="P18" s="295"/>
      <c r="Q18" s="295"/>
      <c r="R18" s="295"/>
      <c r="S18" s="295"/>
      <c r="T18" s="295"/>
      <c r="U18" s="295"/>
    </row>
    <row r="19" spans="1:21" ht="15.75">
      <c r="A19" s="1276" t="s">
        <v>87</v>
      </c>
      <c r="B19" s="292"/>
      <c r="C19" s="292"/>
      <c r="D19" s="292">
        <f>SUM('ESA Table 2A MFWB'!V9:V12)</f>
        <v>268545.32999999996</v>
      </c>
      <c r="E19" s="611">
        <f t="shared" ref="E19:E29" si="1">B19+C19+D19</f>
        <v>268545.32999999996</v>
      </c>
      <c r="F19" s="290"/>
      <c r="G19" s="290"/>
      <c r="H19" s="298"/>
      <c r="I19" s="287"/>
      <c r="J19" s="295"/>
      <c r="K19" s="295"/>
      <c r="L19" s="295"/>
      <c r="M19" s="295"/>
      <c r="N19" s="295"/>
      <c r="O19" s="295"/>
      <c r="P19" s="295"/>
      <c r="Q19" s="295"/>
      <c r="R19" s="295"/>
      <c r="S19" s="295"/>
      <c r="T19" s="295"/>
      <c r="U19" s="295"/>
    </row>
    <row r="20" spans="1:21" ht="15.75">
      <c r="A20" s="1276" t="s">
        <v>88</v>
      </c>
      <c r="B20" s="292"/>
      <c r="C20" s="292"/>
      <c r="D20" s="292">
        <f>SUM('ESA Table 2A MFWB'!V15:V34)</f>
        <v>215108.5</v>
      </c>
      <c r="E20" s="611">
        <f t="shared" si="1"/>
        <v>215108.5</v>
      </c>
      <c r="F20" s="290"/>
      <c r="G20" s="290"/>
      <c r="H20" s="298"/>
      <c r="I20" s="287"/>
      <c r="J20" s="295"/>
      <c r="K20" s="295"/>
      <c r="L20" s="295"/>
      <c r="M20" s="295"/>
      <c r="N20" s="295"/>
      <c r="O20" s="295"/>
      <c r="P20" s="295"/>
      <c r="Q20" s="295"/>
      <c r="R20" s="295"/>
      <c r="S20" s="295"/>
      <c r="T20" s="295"/>
      <c r="U20" s="295"/>
    </row>
    <row r="21" spans="1:21" ht="15.75">
      <c r="A21" s="1276" t="s">
        <v>634</v>
      </c>
      <c r="B21" s="292"/>
      <c r="C21" s="292"/>
      <c r="D21" s="292">
        <f>SUM('ESA Table 2A MFWB'!V37:V43)</f>
        <v>33113.71</v>
      </c>
      <c r="E21" s="611">
        <f t="shared" si="1"/>
        <v>33113.71</v>
      </c>
      <c r="F21" s="290"/>
      <c r="G21" s="290"/>
      <c r="H21" s="298"/>
      <c r="I21" s="287"/>
      <c r="J21" s="295"/>
      <c r="K21" s="295"/>
      <c r="L21" s="295"/>
      <c r="M21" s="295"/>
      <c r="N21" s="295"/>
      <c r="O21" s="295"/>
      <c r="P21" s="295"/>
      <c r="Q21" s="295"/>
      <c r="R21" s="295"/>
      <c r="S21" s="295"/>
      <c r="T21" s="295"/>
      <c r="U21" s="295"/>
    </row>
    <row r="22" spans="1:21" ht="15.75">
      <c r="A22" s="1276" t="s">
        <v>635</v>
      </c>
      <c r="B22" s="292"/>
      <c r="C22" s="292"/>
      <c r="D22" s="292">
        <f>SUM('ESA Table 2A MFWB'!V46:V64)</f>
        <v>129709.41379999999</v>
      </c>
      <c r="E22" s="611">
        <f t="shared" si="1"/>
        <v>129709.41379999999</v>
      </c>
      <c r="F22" s="290"/>
      <c r="G22" s="290"/>
      <c r="H22" s="298"/>
      <c r="I22" s="287"/>
      <c r="J22" s="295"/>
      <c r="K22" s="295"/>
      <c r="L22" s="295"/>
      <c r="M22" s="295"/>
      <c r="N22" s="295"/>
      <c r="O22" s="295"/>
      <c r="P22" s="295"/>
      <c r="Q22" s="295"/>
      <c r="R22" s="295"/>
      <c r="S22" s="295"/>
      <c r="T22" s="295"/>
      <c r="U22" s="295"/>
    </row>
    <row r="23" spans="1:21" ht="15.75">
      <c r="A23" s="1276" t="s">
        <v>91</v>
      </c>
      <c r="B23" s="292"/>
      <c r="C23" s="292"/>
      <c r="D23" s="292">
        <f>SUM('ESA Table 2A MFWB'!V87)</f>
        <v>82.9</v>
      </c>
      <c r="E23" s="611">
        <f t="shared" si="1"/>
        <v>82.9</v>
      </c>
      <c r="F23" s="290"/>
      <c r="G23" s="290"/>
      <c r="H23" s="298"/>
      <c r="I23" s="287"/>
      <c r="J23" s="295"/>
      <c r="K23" s="295"/>
      <c r="L23" s="295"/>
      <c r="M23" s="295"/>
      <c r="N23" s="295"/>
      <c r="O23" s="295"/>
      <c r="P23" s="295"/>
      <c r="Q23" s="295"/>
      <c r="R23" s="295"/>
      <c r="S23" s="295"/>
      <c r="T23" s="295"/>
      <c r="U23" s="295"/>
    </row>
    <row r="24" spans="1:21" ht="15.75">
      <c r="A24" s="1276" t="s">
        <v>92</v>
      </c>
      <c r="B24" s="292"/>
      <c r="C24" s="292"/>
      <c r="D24" s="292">
        <f>SUM('ESA Table 2A MFWB'!V67:V84)</f>
        <v>70613.78</v>
      </c>
      <c r="E24" s="611">
        <f t="shared" si="1"/>
        <v>70613.78</v>
      </c>
      <c r="F24" s="290"/>
      <c r="G24" s="290"/>
      <c r="H24" s="298"/>
      <c r="I24" s="287"/>
      <c r="J24" s="295"/>
      <c r="K24" s="295"/>
      <c r="L24" s="295"/>
      <c r="M24" s="295"/>
      <c r="N24" s="295"/>
      <c r="O24" s="295"/>
      <c r="P24" s="295"/>
      <c r="Q24" s="295"/>
      <c r="R24" s="295"/>
      <c r="S24" s="295"/>
      <c r="T24" s="295"/>
      <c r="U24" s="295"/>
    </row>
    <row r="25" spans="1:21" ht="15.75">
      <c r="A25" s="1276" t="s">
        <v>93</v>
      </c>
      <c r="B25" s="292"/>
      <c r="C25" s="292"/>
      <c r="D25" s="292">
        <f>SUM('ESA Table 2A MFWB'!V90:V97)</f>
        <v>409548.81130000006</v>
      </c>
      <c r="E25" s="611">
        <f t="shared" si="1"/>
        <v>409548.81130000006</v>
      </c>
      <c r="F25" s="290"/>
      <c r="G25" s="290"/>
      <c r="H25" s="298"/>
      <c r="I25" s="287"/>
      <c r="J25" s="295"/>
      <c r="K25" s="295"/>
      <c r="L25" s="295"/>
      <c r="M25" s="295"/>
      <c r="N25" s="295"/>
      <c r="O25" s="295"/>
      <c r="P25" s="295"/>
      <c r="Q25" s="295"/>
      <c r="R25" s="295"/>
      <c r="S25" s="295"/>
      <c r="T25" s="295"/>
      <c r="U25" s="295"/>
    </row>
    <row r="26" spans="1:21" ht="15.75">
      <c r="A26" s="1276" t="s">
        <v>637</v>
      </c>
      <c r="B26" s="292"/>
      <c r="C26" s="292"/>
      <c r="D26" s="1496">
        <f>SUM('ESA Table 2A MFWB'!V100:V107)</f>
        <v>5297.99</v>
      </c>
      <c r="E26" s="611">
        <f>B26+C26+D26</f>
        <v>5297.99</v>
      </c>
      <c r="F26" s="290"/>
      <c r="G26" s="290"/>
      <c r="H26" s="298"/>
      <c r="I26" s="287"/>
      <c r="J26" s="295"/>
      <c r="K26" s="295"/>
      <c r="L26" s="295"/>
      <c r="M26" s="295"/>
      <c r="N26" s="295"/>
      <c r="O26" s="295"/>
      <c r="P26" s="295"/>
      <c r="Q26" s="295"/>
      <c r="R26" s="295"/>
      <c r="S26" s="295"/>
      <c r="T26" s="295"/>
      <c r="U26" s="295"/>
    </row>
    <row r="27" spans="1:21" ht="15.75">
      <c r="A27" s="1276" t="s">
        <v>94</v>
      </c>
      <c r="B27" s="292"/>
      <c r="C27" s="292"/>
      <c r="D27" s="292">
        <f>SUM('ESA Table 2A MFWB'!V109)</f>
        <v>305462.18199999997</v>
      </c>
      <c r="E27" s="611">
        <f t="shared" si="1"/>
        <v>305462.18199999997</v>
      </c>
      <c r="F27" s="290"/>
      <c r="G27" s="290"/>
      <c r="H27" s="298"/>
      <c r="I27" s="287"/>
      <c r="J27" s="295"/>
      <c r="K27" s="295"/>
      <c r="L27" s="295"/>
      <c r="M27" s="295"/>
      <c r="N27" s="295"/>
      <c r="O27" s="295"/>
      <c r="P27" s="295"/>
      <c r="Q27" s="295"/>
      <c r="R27" s="295"/>
      <c r="S27" s="295"/>
      <c r="T27" s="295"/>
      <c r="U27" s="295"/>
    </row>
    <row r="28" spans="1:21" ht="15.75">
      <c r="A28" s="1277" t="s">
        <v>95</v>
      </c>
      <c r="B28" s="292"/>
      <c r="C28" s="292"/>
      <c r="D28" s="292">
        <f>SUM('ESA Table 2A MFWB'!V110)</f>
        <v>114173.74649999999</v>
      </c>
      <c r="E28" s="611">
        <f t="shared" si="1"/>
        <v>114173.74649999999</v>
      </c>
      <c r="F28" s="290"/>
      <c r="G28" s="290"/>
      <c r="H28" s="298"/>
      <c r="I28" s="287"/>
      <c r="J28" s="295"/>
      <c r="K28" s="295"/>
      <c r="L28" s="295"/>
      <c r="M28" s="295"/>
      <c r="N28" s="295"/>
      <c r="O28" s="295"/>
      <c r="P28" s="295"/>
      <c r="Q28" s="295"/>
      <c r="R28" s="295"/>
      <c r="S28" s="295"/>
      <c r="T28" s="295"/>
      <c r="U28" s="295"/>
    </row>
    <row r="29" spans="1:21" ht="15.75">
      <c r="A29" s="1292" t="s">
        <v>638</v>
      </c>
      <c r="B29" s="1496"/>
      <c r="C29" s="1496"/>
      <c r="D29" s="1496">
        <f>SUM('ESA Table 2A MFWB'!V113:V124)</f>
        <v>1115868.868</v>
      </c>
      <c r="E29" s="610">
        <f t="shared" si="1"/>
        <v>1115868.868</v>
      </c>
      <c r="F29" s="290"/>
      <c r="G29" s="1430"/>
      <c r="H29" s="298"/>
      <c r="I29" s="287"/>
      <c r="J29" s="295"/>
      <c r="K29" s="295"/>
      <c r="L29" s="295"/>
      <c r="M29" s="295"/>
      <c r="N29" s="295"/>
      <c r="O29" s="295"/>
      <c r="P29" s="295"/>
      <c r="Q29" s="295"/>
      <c r="R29" s="295"/>
      <c r="S29" s="295"/>
      <c r="T29" s="295"/>
      <c r="U29" s="295"/>
    </row>
    <row r="30" spans="1:21" ht="18.75">
      <c r="A30" s="1265" t="s">
        <v>639</v>
      </c>
      <c r="B30" s="1494"/>
      <c r="C30" s="1494"/>
      <c r="D30" s="1494"/>
      <c r="E30" s="370"/>
      <c r="F30" s="290"/>
      <c r="G30" s="290"/>
      <c r="H30" s="298"/>
      <c r="I30" s="287"/>
      <c r="J30" s="295"/>
      <c r="K30" s="295"/>
      <c r="L30" s="295"/>
      <c r="M30" s="295"/>
      <c r="N30" s="295"/>
      <c r="O30" s="295"/>
      <c r="P30" s="295"/>
      <c r="Q30" s="295"/>
      <c r="R30" s="295"/>
      <c r="S30" s="295"/>
      <c r="T30" s="295"/>
      <c r="U30" s="295"/>
    </row>
    <row r="31" spans="1:21" ht="15.75">
      <c r="A31" s="1276" t="s">
        <v>87</v>
      </c>
      <c r="B31" s="1496"/>
      <c r="C31" s="1496"/>
      <c r="D31" s="1496">
        <f>SUM('ESA Table 2B PP PD'!G9:G12) + SUM('ESA Table 2B PP PD'!Q9:Q12)</f>
        <v>0</v>
      </c>
      <c r="E31" s="611">
        <f t="shared" ref="E31:E40" si="2">B31+C31+D31</f>
        <v>0</v>
      </c>
      <c r="F31" s="290"/>
      <c r="G31" s="290"/>
      <c r="H31" s="298"/>
      <c r="I31" s="287"/>
      <c r="J31" s="295"/>
      <c r="K31" s="295"/>
      <c r="L31" s="295"/>
      <c r="M31" s="295"/>
      <c r="N31" s="295"/>
      <c r="O31" s="295"/>
      <c r="P31" s="295"/>
      <c r="Q31" s="295"/>
      <c r="R31" s="295"/>
      <c r="S31" s="295"/>
      <c r="T31" s="295"/>
      <c r="U31" s="295"/>
    </row>
    <row r="32" spans="1:21" ht="15.75">
      <c r="A32" s="1276" t="s">
        <v>88</v>
      </c>
      <c r="B32" s="1496"/>
      <c r="C32" s="1496"/>
      <c r="D32" s="1496">
        <f>SUM('ESA Table 2B PP PD'!G14:G20) + SUM('ESA Table 2B PP PD'!Q14:Q20)</f>
        <v>2744</v>
      </c>
      <c r="E32" s="611">
        <f t="shared" si="2"/>
        <v>2744</v>
      </c>
      <c r="F32" s="290"/>
      <c r="G32" s="290"/>
      <c r="H32" s="298"/>
      <c r="I32" s="287"/>
      <c r="J32" s="295"/>
      <c r="K32" s="295"/>
      <c r="L32" s="295"/>
      <c r="M32" s="295"/>
      <c r="N32" s="295"/>
      <c r="O32" s="295"/>
      <c r="P32" s="295"/>
      <c r="Q32" s="295"/>
      <c r="R32" s="295"/>
      <c r="S32" s="295"/>
      <c r="T32" s="295"/>
      <c r="U32" s="295"/>
    </row>
    <row r="33" spans="1:21" ht="15.75">
      <c r="A33" s="1276" t="s">
        <v>634</v>
      </c>
      <c r="B33" s="1496"/>
      <c r="C33" s="1496"/>
      <c r="D33" s="1496">
        <f>SUM('ESA Table 2B PP PD'!G22:G24) + SUM('ESA Table 2B PP PD'!Q22:Q24)</f>
        <v>9135</v>
      </c>
      <c r="E33" s="611">
        <f t="shared" si="2"/>
        <v>9135</v>
      </c>
      <c r="F33" s="290"/>
      <c r="G33" s="290"/>
      <c r="H33" s="298"/>
      <c r="I33" s="287"/>
      <c r="J33" s="295"/>
      <c r="K33" s="295"/>
      <c r="L33" s="295"/>
      <c r="M33" s="295"/>
      <c r="N33" s="295"/>
      <c r="O33" s="295"/>
      <c r="P33" s="295"/>
      <c r="Q33" s="295"/>
      <c r="R33" s="295"/>
      <c r="S33" s="295"/>
      <c r="T33" s="295"/>
      <c r="U33" s="295"/>
    </row>
    <row r="34" spans="1:21" ht="15.75">
      <c r="A34" s="1276" t="s">
        <v>635</v>
      </c>
      <c r="B34" s="1496"/>
      <c r="C34" s="1496"/>
      <c r="D34" s="1496">
        <f>SUM('ESA Table 2B PP PD'!G26:G38) + SUM('ESA Table 2B PP PD'!Q26:Q38)</f>
        <v>10412.51</v>
      </c>
      <c r="E34" s="611">
        <f t="shared" si="2"/>
        <v>10412.51</v>
      </c>
      <c r="F34" s="290"/>
      <c r="G34" s="290"/>
      <c r="H34" s="298"/>
      <c r="I34" s="287"/>
      <c r="J34" s="295"/>
      <c r="K34" s="295"/>
      <c r="L34" s="295"/>
      <c r="M34" s="295"/>
      <c r="N34" s="295"/>
      <c r="O34" s="295"/>
      <c r="P34" s="295"/>
      <c r="Q34" s="295"/>
      <c r="R34" s="295"/>
      <c r="S34" s="295"/>
      <c r="T34" s="295"/>
      <c r="U34" s="295"/>
    </row>
    <row r="35" spans="1:21" ht="15.75">
      <c r="A35" s="1276" t="s">
        <v>91</v>
      </c>
      <c r="B35" s="1496"/>
      <c r="C35" s="1496"/>
      <c r="D35" s="1496">
        <f>SUM('ESA Table 2B PP PD'!G40:G41) + SUM('ESA Table 2B PP PD'!Q40:Q41)</f>
        <v>446.05</v>
      </c>
      <c r="E35" s="611">
        <f t="shared" si="2"/>
        <v>446.05</v>
      </c>
      <c r="F35" s="290"/>
      <c r="G35" s="290"/>
      <c r="H35" s="298"/>
      <c r="I35" s="287"/>
      <c r="J35" s="295"/>
      <c r="K35" s="295"/>
      <c r="L35" s="295"/>
      <c r="M35" s="295"/>
      <c r="N35" s="295"/>
      <c r="O35" s="295"/>
      <c r="P35" s="295"/>
      <c r="Q35" s="295"/>
      <c r="R35" s="295"/>
      <c r="S35" s="295"/>
      <c r="T35" s="295"/>
      <c r="U35" s="295"/>
    </row>
    <row r="36" spans="1:21" ht="15.75">
      <c r="A36" s="1276" t="s">
        <v>92</v>
      </c>
      <c r="B36" s="1496"/>
      <c r="C36" s="1496"/>
      <c r="D36" s="1496">
        <f>SUM('ESA Table 2B PP PD'!G43:G49) + SUM('ESA Table 2B PP PD'!Q43:Q49)</f>
        <v>0</v>
      </c>
      <c r="E36" s="611">
        <f t="shared" si="2"/>
        <v>0</v>
      </c>
      <c r="F36" s="290"/>
      <c r="G36" s="290"/>
      <c r="H36" s="298"/>
      <c r="I36" s="287"/>
      <c r="J36" s="295"/>
      <c r="K36" s="295"/>
      <c r="L36" s="295"/>
      <c r="M36" s="295"/>
      <c r="N36" s="295"/>
      <c r="O36" s="295"/>
      <c r="P36" s="295"/>
      <c r="Q36" s="295"/>
      <c r="R36" s="295"/>
      <c r="S36" s="295"/>
      <c r="T36" s="295"/>
      <c r="U36" s="295"/>
    </row>
    <row r="37" spans="1:21" ht="15.75">
      <c r="A37" s="1276" t="s">
        <v>93</v>
      </c>
      <c r="B37" s="1496"/>
      <c r="C37" s="1496"/>
      <c r="D37" s="1496">
        <f>SUM('ESA Table 2B PP PD'!G51:G55) + SUM('ESA Table 2B PP PD'!Q51:Q55)</f>
        <v>10246.06</v>
      </c>
      <c r="E37" s="611">
        <f t="shared" si="2"/>
        <v>10246.06</v>
      </c>
      <c r="F37" s="290"/>
      <c r="G37" s="290"/>
      <c r="H37" s="298"/>
      <c r="I37" s="287"/>
      <c r="J37" s="295"/>
      <c r="K37" s="295"/>
      <c r="L37" s="295"/>
      <c r="M37" s="295"/>
      <c r="N37" s="295"/>
      <c r="O37" s="295"/>
      <c r="P37" s="295"/>
      <c r="Q37" s="295"/>
      <c r="R37" s="295"/>
      <c r="S37" s="295"/>
      <c r="T37" s="295"/>
      <c r="U37" s="295"/>
    </row>
    <row r="38" spans="1:21" ht="15.75">
      <c r="A38" s="1276" t="s">
        <v>94</v>
      </c>
      <c r="B38" s="1496"/>
      <c r="C38" s="1496"/>
      <c r="D38" s="1496">
        <f>SUM('ESA Table 2B PP PD'!G59)+SUM('ESA Table 2B PP PD'!Q59)</f>
        <v>5793.82</v>
      </c>
      <c r="E38" s="611">
        <f t="shared" si="2"/>
        <v>5793.82</v>
      </c>
      <c r="F38" s="290"/>
      <c r="G38" s="290"/>
      <c r="H38" s="298"/>
      <c r="I38" s="287"/>
      <c r="J38" s="295"/>
      <c r="K38" s="295"/>
      <c r="L38" s="295"/>
      <c r="M38" s="295"/>
      <c r="N38" s="295"/>
      <c r="O38" s="295"/>
      <c r="P38" s="295"/>
      <c r="Q38" s="295"/>
      <c r="R38" s="295"/>
      <c r="S38" s="295"/>
      <c r="T38" s="295"/>
      <c r="U38" s="295"/>
    </row>
    <row r="39" spans="1:21" ht="15.75">
      <c r="A39" s="1277" t="s">
        <v>95</v>
      </c>
      <c r="B39" s="1496"/>
      <c r="C39" s="1496"/>
      <c r="D39" s="1496">
        <f>SUM('ESA Table 2B PP PD'!G60) + SUM('ESA Table 2B PP PD'!Q60)</f>
        <v>2937.69</v>
      </c>
      <c r="E39" s="611">
        <f t="shared" si="2"/>
        <v>2937.69</v>
      </c>
      <c r="F39" s="290"/>
      <c r="G39" s="290"/>
      <c r="H39" s="298"/>
      <c r="I39" s="287"/>
      <c r="J39" s="295"/>
      <c r="K39" s="295"/>
      <c r="L39" s="295"/>
      <c r="M39" s="295"/>
      <c r="N39" s="295"/>
      <c r="O39" s="295"/>
      <c r="P39" s="295"/>
      <c r="Q39" s="295"/>
      <c r="R39" s="295"/>
      <c r="S39" s="295"/>
      <c r="T39" s="295"/>
      <c r="U39" s="295"/>
    </row>
    <row r="40" spans="1:21" ht="15.75">
      <c r="A40" s="1278" t="s">
        <v>97</v>
      </c>
      <c r="B40" s="1496"/>
      <c r="C40" s="1496"/>
      <c r="D40" s="1496"/>
      <c r="E40" s="611">
        <f t="shared" si="2"/>
        <v>0</v>
      </c>
      <c r="F40" s="290"/>
      <c r="G40" s="290"/>
      <c r="H40" s="298"/>
      <c r="I40" s="287"/>
      <c r="J40" s="295"/>
      <c r="K40" s="295"/>
      <c r="L40" s="295"/>
      <c r="M40" s="295"/>
      <c r="N40" s="295"/>
      <c r="O40" s="295"/>
      <c r="P40" s="295"/>
      <c r="Q40" s="295"/>
      <c r="R40" s="295"/>
      <c r="S40" s="295"/>
      <c r="T40" s="295"/>
      <c r="U40" s="295"/>
    </row>
    <row r="41" spans="1:21" ht="15.75">
      <c r="A41" s="609" t="s">
        <v>640</v>
      </c>
      <c r="B41" s="1494"/>
      <c r="C41" s="1494"/>
      <c r="D41" s="1494"/>
      <c r="E41" s="370"/>
      <c r="F41" s="290"/>
      <c r="G41" s="290"/>
      <c r="H41" s="298"/>
      <c r="I41" s="287"/>
      <c r="J41" s="295"/>
      <c r="K41" s="295"/>
      <c r="L41" s="295"/>
      <c r="M41" s="295"/>
      <c r="N41" s="295"/>
      <c r="O41" s="295"/>
      <c r="P41" s="295"/>
      <c r="Q41" s="295"/>
      <c r="R41" s="295"/>
      <c r="S41" s="295"/>
      <c r="T41" s="295"/>
      <c r="U41" s="295"/>
    </row>
    <row r="42" spans="1:21" ht="15.75">
      <c r="A42" s="609" t="s">
        <v>641</v>
      </c>
      <c r="B42" s="1494"/>
      <c r="C42" s="1494"/>
      <c r="D42" s="1494"/>
      <c r="E42" s="370"/>
      <c r="F42" s="290"/>
      <c r="G42" s="290"/>
      <c r="H42" s="298"/>
      <c r="I42" s="287"/>
      <c r="J42" s="295"/>
      <c r="K42" s="295"/>
      <c r="L42" s="295"/>
      <c r="M42" s="295"/>
      <c r="N42" s="295"/>
      <c r="O42" s="295"/>
      <c r="P42" s="295"/>
      <c r="Q42" s="295"/>
      <c r="R42" s="295"/>
      <c r="S42" s="295"/>
      <c r="T42" s="295"/>
      <c r="U42" s="295"/>
    </row>
    <row r="43" spans="1:21" ht="15.75">
      <c r="A43" s="609" t="s">
        <v>642</v>
      </c>
      <c r="B43" s="1494"/>
      <c r="C43" s="1494"/>
      <c r="D43" s="1494"/>
      <c r="E43" s="370"/>
      <c r="F43" s="290"/>
      <c r="G43" s="290"/>
      <c r="H43" s="298"/>
      <c r="I43" s="287"/>
      <c r="J43" s="295"/>
      <c r="K43" s="295"/>
      <c r="L43" s="295"/>
      <c r="M43" s="295"/>
      <c r="N43" s="295"/>
      <c r="O43" s="295"/>
      <c r="P43" s="295"/>
      <c r="Q43" s="295"/>
      <c r="R43" s="295"/>
      <c r="S43" s="295"/>
      <c r="T43" s="295"/>
      <c r="U43" s="295"/>
    </row>
    <row r="44" spans="1:21" ht="15.75">
      <c r="A44" s="612"/>
      <c r="B44" s="292"/>
      <c r="C44" s="292"/>
      <c r="D44" s="292"/>
      <c r="E44" s="611"/>
      <c r="F44" s="290"/>
      <c r="G44" s="290"/>
      <c r="H44" s="290"/>
      <c r="I44" s="287"/>
      <c r="J44" s="295"/>
      <c r="K44" s="295"/>
      <c r="L44" s="295"/>
      <c r="M44" s="295"/>
      <c r="N44" s="295"/>
      <c r="O44" s="295"/>
      <c r="P44" s="295"/>
      <c r="Q44" s="295"/>
      <c r="R44" s="295"/>
      <c r="S44" s="295"/>
      <c r="T44" s="295"/>
      <c r="U44" s="295"/>
    </row>
    <row r="45" spans="1:21" s="1" customFormat="1" ht="15.75">
      <c r="A45" s="613" t="s">
        <v>98</v>
      </c>
      <c r="B45" s="288">
        <f>SUM(B8:B43)</f>
        <v>0</v>
      </c>
      <c r="C45" s="288">
        <f>SUM(C8:C43)</f>
        <v>0</v>
      </c>
      <c r="D45" s="288">
        <f>SUM(D8:D43)</f>
        <v>15089739.791600207</v>
      </c>
      <c r="E45" s="614">
        <f>SUM(E8:E43)</f>
        <v>15089739.791600207</v>
      </c>
      <c r="F45" s="82"/>
      <c r="G45" s="82"/>
      <c r="H45"/>
      <c r="I45" s="287"/>
      <c r="J45" s="296"/>
      <c r="K45" s="296"/>
      <c r="L45" s="296"/>
      <c r="M45" s="296"/>
      <c r="N45" s="296"/>
      <c r="O45" s="296"/>
      <c r="P45" s="296"/>
      <c r="Q45" s="296"/>
      <c r="R45" s="296"/>
      <c r="S45" s="296"/>
      <c r="T45" s="296"/>
      <c r="U45" s="296"/>
    </row>
    <row r="46" spans="1:21" ht="15.75">
      <c r="A46" s="609"/>
      <c r="B46" s="1494"/>
      <c r="C46" s="1494"/>
      <c r="D46" s="1494"/>
      <c r="E46" s="615"/>
      <c r="F46" s="290"/>
      <c r="G46" s="290"/>
      <c r="H46" s="290"/>
      <c r="I46" s="287"/>
      <c r="J46" s="295"/>
      <c r="K46" s="295"/>
      <c r="L46" s="295"/>
      <c r="M46" s="295"/>
      <c r="N46" s="295"/>
      <c r="O46" s="295"/>
      <c r="P46" s="295"/>
      <c r="Q46" s="295"/>
      <c r="R46" s="295"/>
      <c r="S46" s="295"/>
      <c r="T46" s="295"/>
      <c r="U46" s="295"/>
    </row>
    <row r="47" spans="1:21" ht="16.149999999999999" customHeight="1">
      <c r="A47" s="343" t="s">
        <v>99</v>
      </c>
      <c r="B47" s="292"/>
      <c r="C47" s="292"/>
      <c r="D47" s="292"/>
      <c r="E47" s="611">
        <f t="shared" ref="E47:E58" si="3">B47+C47+D47</f>
        <v>0</v>
      </c>
      <c r="F47" s="290"/>
      <c r="G47" s="290"/>
      <c r="H47" s="1273"/>
      <c r="I47" s="1273"/>
      <c r="J47" s="1273"/>
      <c r="K47" s="295"/>
      <c r="L47" s="295"/>
      <c r="M47" s="295"/>
      <c r="N47" s="295"/>
      <c r="O47" s="295"/>
      <c r="P47" s="295"/>
      <c r="Q47" s="295"/>
      <c r="R47" s="295"/>
      <c r="S47" s="295"/>
      <c r="T47" s="295"/>
      <c r="U47" s="295"/>
    </row>
    <row r="48" spans="1:21" ht="15.75">
      <c r="A48" s="1142" t="s">
        <v>643</v>
      </c>
      <c r="B48" s="292"/>
      <c r="C48" s="292"/>
      <c r="D48" s="292"/>
      <c r="E48" s="611">
        <f t="shared" si="3"/>
        <v>0</v>
      </c>
      <c r="F48" s="290"/>
      <c r="G48" s="290"/>
      <c r="H48" s="290"/>
      <c r="I48" s="287"/>
      <c r="J48" s="295"/>
      <c r="K48" s="295"/>
      <c r="L48" s="295"/>
      <c r="M48" s="295"/>
      <c r="N48" s="295"/>
      <c r="O48" s="295"/>
      <c r="P48" s="295"/>
      <c r="Q48" s="295"/>
      <c r="R48" s="295"/>
      <c r="S48" s="295"/>
      <c r="T48" s="295"/>
      <c r="U48" s="295"/>
    </row>
    <row r="49" spans="1:21" ht="15.75">
      <c r="A49" s="1142" t="s">
        <v>100</v>
      </c>
      <c r="B49" s="293">
        <v>162421</v>
      </c>
      <c r="C49" s="293">
        <v>18</v>
      </c>
      <c r="D49" s="292"/>
      <c r="E49" s="611">
        <f t="shared" si="3"/>
        <v>162439</v>
      </c>
      <c r="F49" s="290"/>
      <c r="G49" s="290"/>
      <c r="H49" s="290"/>
      <c r="I49" s="287"/>
      <c r="J49" s="295"/>
      <c r="K49" s="295"/>
      <c r="L49" s="295"/>
      <c r="M49" s="295"/>
      <c r="N49" s="295"/>
      <c r="O49" s="295"/>
      <c r="P49" s="295"/>
      <c r="Q49" s="295"/>
      <c r="R49" s="295"/>
      <c r="S49" s="295"/>
      <c r="T49" s="295"/>
      <c r="U49" s="295"/>
    </row>
    <row r="50" spans="1:21" ht="15.75">
      <c r="A50" s="1142" t="s">
        <v>101</v>
      </c>
      <c r="B50" s="293">
        <v>211154</v>
      </c>
      <c r="C50" s="293">
        <v>1175208</v>
      </c>
      <c r="D50" s="292"/>
      <c r="E50" s="611">
        <f t="shared" si="3"/>
        <v>1386362</v>
      </c>
      <c r="F50" s="290"/>
      <c r="G50" s="290"/>
      <c r="H50" s="290"/>
      <c r="I50" s="287"/>
      <c r="J50" s="295"/>
      <c r="K50" s="295"/>
      <c r="L50" s="295"/>
      <c r="M50" s="295"/>
      <c r="N50" s="295"/>
      <c r="O50" s="295"/>
      <c r="P50" s="295"/>
      <c r="Q50" s="295"/>
      <c r="R50" s="295"/>
      <c r="S50" s="295"/>
      <c r="T50" s="295"/>
      <c r="U50" s="295"/>
    </row>
    <row r="51" spans="1:21" ht="17.100000000000001" customHeight="1">
      <c r="A51" s="1184" t="s">
        <v>102</v>
      </c>
      <c r="B51" s="293"/>
      <c r="C51" s="293"/>
      <c r="D51" s="292"/>
      <c r="E51" s="611">
        <f t="shared" si="3"/>
        <v>0</v>
      </c>
      <c r="F51" s="290"/>
      <c r="G51" s="290"/>
      <c r="H51" s="290"/>
      <c r="I51" s="287"/>
      <c r="J51" s="295"/>
      <c r="K51" s="295"/>
      <c r="L51" s="295"/>
      <c r="M51" s="295"/>
      <c r="N51" s="295"/>
      <c r="O51" s="295"/>
      <c r="P51" s="295"/>
      <c r="Q51" s="295"/>
      <c r="R51" s="295"/>
      <c r="S51" s="295"/>
      <c r="T51" s="295"/>
      <c r="U51" s="295"/>
    </row>
    <row r="52" spans="1:21" ht="15.75">
      <c r="A52" s="1177" t="s">
        <v>103</v>
      </c>
      <c r="B52" s="293"/>
      <c r="C52" s="293">
        <v>28549</v>
      </c>
      <c r="D52" s="292"/>
      <c r="E52" s="611">
        <f t="shared" si="3"/>
        <v>28549</v>
      </c>
      <c r="F52" s="290"/>
      <c r="G52" s="290"/>
      <c r="H52" s="290"/>
      <c r="I52" s="287"/>
      <c r="J52" s="295"/>
      <c r="K52" s="295"/>
      <c r="L52" s="295"/>
      <c r="M52" s="295"/>
      <c r="N52" s="295"/>
      <c r="O52" s="295"/>
      <c r="P52" s="295"/>
      <c r="Q52" s="295"/>
      <c r="R52" s="295"/>
      <c r="S52" s="295"/>
      <c r="T52" s="295"/>
      <c r="U52" s="295"/>
    </row>
    <row r="53" spans="1:21" ht="15.75">
      <c r="A53" s="1142" t="s">
        <v>104</v>
      </c>
      <c r="B53" s="293">
        <v>188052</v>
      </c>
      <c r="C53" s="293">
        <v>22420</v>
      </c>
      <c r="D53" s="292"/>
      <c r="E53" s="611">
        <f t="shared" si="3"/>
        <v>210472</v>
      </c>
      <c r="F53" s="290"/>
      <c r="G53" s="290"/>
      <c r="H53" s="290"/>
      <c r="I53" s="287"/>
      <c r="J53" s="295"/>
      <c r="K53" s="295"/>
      <c r="L53" s="295"/>
      <c r="M53" s="295"/>
      <c r="N53" s="295"/>
      <c r="O53" s="295"/>
      <c r="P53" s="295"/>
      <c r="Q53" s="295"/>
      <c r="R53" s="295"/>
      <c r="S53" s="295"/>
      <c r="T53" s="295"/>
      <c r="U53" s="295"/>
    </row>
    <row r="54" spans="1:21" ht="15.75">
      <c r="A54" s="1142" t="s">
        <v>105</v>
      </c>
      <c r="B54" s="293">
        <v>887831</v>
      </c>
      <c r="C54" s="293">
        <v>640862.5</v>
      </c>
      <c r="D54" s="292"/>
      <c r="E54" s="611">
        <f>B54+C54+D54</f>
        <v>1528693.5</v>
      </c>
      <c r="F54" s="57"/>
      <c r="G54" s="258"/>
      <c r="H54" s="57"/>
      <c r="I54" s="287"/>
    </row>
    <row r="55" spans="1:21" ht="15.75">
      <c r="A55" s="616" t="s">
        <v>106</v>
      </c>
      <c r="B55" s="293"/>
      <c r="C55" s="293">
        <v>2892</v>
      </c>
      <c r="D55" s="292"/>
      <c r="E55" s="611">
        <f t="shared" si="3"/>
        <v>2892</v>
      </c>
      <c r="F55" s="883"/>
      <c r="G55" s="258"/>
      <c r="H55" s="57"/>
      <c r="I55" s="287"/>
    </row>
    <row r="56" spans="1:21" ht="18.75">
      <c r="A56" s="1577" t="s">
        <v>644</v>
      </c>
      <c r="B56" s="293">
        <v>148307.52161499998</v>
      </c>
      <c r="C56" s="293">
        <v>163199.907565</v>
      </c>
      <c r="D56" s="1291">
        <v>63622.768400000903</v>
      </c>
      <c r="E56" s="611">
        <f t="shared" si="3"/>
        <v>375130.19758000085</v>
      </c>
      <c r="F56" s="883"/>
      <c r="G56" s="258"/>
      <c r="H56" s="57"/>
      <c r="I56" s="287"/>
    </row>
    <row r="57" spans="1:21" ht="18.75">
      <c r="A57" s="1577" t="s">
        <v>645</v>
      </c>
      <c r="B57" s="293">
        <v>218980.76999999996</v>
      </c>
      <c r="C57" s="293">
        <v>542140.67000000004</v>
      </c>
      <c r="D57" s="292">
        <v>3574</v>
      </c>
      <c r="E57" s="611">
        <f t="shared" si="3"/>
        <v>764695.44</v>
      </c>
      <c r="F57" s="883"/>
      <c r="G57" s="258"/>
      <c r="H57" s="57"/>
      <c r="I57" s="287"/>
    </row>
    <row r="58" spans="1:21" ht="15.75">
      <c r="A58" s="616" t="s">
        <v>398</v>
      </c>
      <c r="B58" s="293">
        <v>51300.719999999994</v>
      </c>
      <c r="C58" s="293">
        <v>232728.66</v>
      </c>
      <c r="D58" s="292"/>
      <c r="E58" s="611">
        <f t="shared" si="3"/>
        <v>284029.38</v>
      </c>
      <c r="F58" s="883"/>
      <c r="G58" s="258"/>
      <c r="H58" s="57"/>
      <c r="I58" s="287"/>
    </row>
    <row r="59" spans="1:21" ht="15.75">
      <c r="A59" s="1185"/>
      <c r="B59" s="291"/>
      <c r="C59" s="291"/>
      <c r="D59" s="291"/>
      <c r="E59" s="370"/>
      <c r="F59" s="290"/>
      <c r="G59" s="633"/>
      <c r="H59" s="55"/>
      <c r="I59" s="287"/>
    </row>
    <row r="60" spans="1:21" ht="16.5" thickBot="1">
      <c r="A60" s="1498" t="s">
        <v>108</v>
      </c>
      <c r="B60" s="1499">
        <f>B45+SUM(B47:B58)</f>
        <v>1868047.011615</v>
      </c>
      <c r="C60" s="1499">
        <f>C45+SUM(C47:C58)</f>
        <v>2808018.7375650001</v>
      </c>
      <c r="D60" s="1499">
        <f>D45+SUM(D47:D58)</f>
        <v>15156936.560000207</v>
      </c>
      <c r="E60" s="1500">
        <f>E45+SUM(E47:E58)</f>
        <v>19833002.309180208</v>
      </c>
      <c r="F60" s="465"/>
      <c r="G60" s="258"/>
      <c r="H60"/>
      <c r="I60" s="287"/>
    </row>
    <row r="61" spans="1:21" ht="15.75">
      <c r="A61" s="1268"/>
      <c r="B61" s="286"/>
      <c r="C61" s="286"/>
      <c r="D61" s="286"/>
      <c r="E61" s="286"/>
      <c r="F61" s="286"/>
      <c r="G61" s="1269"/>
      <c r="H61" s="286"/>
    </row>
    <row r="62" spans="1:21" ht="14.25" customHeight="1">
      <c r="A62" s="2450"/>
      <c r="B62" s="2450"/>
      <c r="C62" s="2450"/>
      <c r="D62" s="2450"/>
      <c r="E62" s="2450"/>
      <c r="F62" s="57"/>
      <c r="G62" s="258"/>
      <c r="H62" s="258"/>
    </row>
    <row r="63" spans="1:21" ht="15">
      <c r="A63" s="2576" t="s">
        <v>646</v>
      </c>
      <c r="B63" s="2576"/>
      <c r="C63" s="2576"/>
      <c r="D63" s="2576"/>
      <c r="E63" s="2578"/>
      <c r="F63" s="11"/>
      <c r="G63" s="11"/>
      <c r="H63" s="11"/>
      <c r="I63" s="11"/>
      <c r="J63" s="11"/>
    </row>
    <row r="64" spans="1:21" ht="15">
      <c r="A64" s="2576" t="s">
        <v>647</v>
      </c>
      <c r="B64" s="2576"/>
      <c r="C64" s="2576"/>
      <c r="D64" s="2576"/>
      <c r="E64" s="2578"/>
      <c r="F64" s="11"/>
      <c r="G64" s="11"/>
      <c r="H64" s="11"/>
      <c r="I64" s="11"/>
      <c r="J64" s="11"/>
    </row>
    <row r="65" spans="1:10" ht="15">
      <c r="A65" s="2576" t="s">
        <v>648</v>
      </c>
      <c r="B65" s="2576"/>
      <c r="C65" s="2576"/>
      <c r="D65" s="2576"/>
      <c r="E65" s="2578"/>
      <c r="F65" s="11"/>
      <c r="G65" s="11"/>
      <c r="H65" s="11"/>
      <c r="I65" s="11"/>
      <c r="J65" s="11"/>
    </row>
    <row r="66" spans="1:10" ht="30.75" customHeight="1">
      <c r="A66" s="2576" t="s">
        <v>649</v>
      </c>
      <c r="B66" s="2567"/>
      <c r="C66" s="2567"/>
      <c r="D66" s="2567"/>
      <c r="E66" s="2577"/>
      <c r="F66" s="11"/>
      <c r="G66" s="11"/>
      <c r="H66" s="11"/>
      <c r="I66" s="11"/>
      <c r="J66" s="11"/>
    </row>
  </sheetData>
  <mergeCells count="8">
    <mergeCell ref="A1:E1"/>
    <mergeCell ref="A2:E2"/>
    <mergeCell ref="A3:E3"/>
    <mergeCell ref="A62:E62"/>
    <mergeCell ref="A66:E66"/>
    <mergeCell ref="A63:E63"/>
    <mergeCell ref="A64:E64"/>
    <mergeCell ref="A65:E65"/>
  </mergeCells>
  <printOptions horizontalCentered="1" verticalCentered="1"/>
  <pageMargins left="0.25" right="0.25" top="0.5" bottom="0.5" header="0.3" footer="0.3"/>
  <pageSetup scale="66" orientation="portrait" r:id="rId1"/>
  <headerFooter scaleWithDoc="0" alignWithMargins="0"/>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49A8-2E69-4959-BE50-3C4F45622E4D}">
  <sheetPr>
    <tabColor rgb="FF00B050"/>
    <pageSetUpPr fitToPage="1"/>
  </sheetPr>
  <dimension ref="A1:S23"/>
  <sheetViews>
    <sheetView topLeftCell="A6" workbookViewId="0">
      <selection activeCell="J10" sqref="J10"/>
    </sheetView>
  </sheetViews>
  <sheetFormatPr defaultColWidth="9.42578125" defaultRowHeight="12.75"/>
  <cols>
    <col min="1" max="1" width="18.42578125" customWidth="1"/>
    <col min="2" max="2" width="19.5703125" customWidth="1"/>
    <col min="3" max="3" width="17.28515625" customWidth="1"/>
    <col min="4" max="4" width="17.42578125" customWidth="1"/>
    <col min="5" max="5" width="19" customWidth="1"/>
    <col min="6" max="6" width="18.28515625" customWidth="1"/>
    <col min="7" max="7" width="17.5703125" customWidth="1"/>
    <col min="8" max="8" width="18" customWidth="1"/>
    <col min="10" max="10" width="25.5703125" bestFit="1" customWidth="1"/>
    <col min="12" max="12" width="24.5703125" customWidth="1"/>
  </cols>
  <sheetData>
    <row r="1" spans="1:19" ht="15.75">
      <c r="A1" s="2403" t="s">
        <v>0</v>
      </c>
      <c r="B1" s="2403"/>
      <c r="C1" s="2403"/>
      <c r="D1" s="2403"/>
      <c r="E1" s="2403"/>
      <c r="F1" s="2403"/>
      <c r="G1" s="2403"/>
      <c r="H1" s="2403"/>
    </row>
    <row r="2" spans="1:19" ht="15.75" customHeight="1">
      <c r="A2" s="2509" t="s">
        <v>650</v>
      </c>
      <c r="B2" s="2509"/>
      <c r="C2" s="2509"/>
      <c r="D2" s="2509"/>
      <c r="E2" s="2509"/>
      <c r="F2" s="2509"/>
      <c r="G2" s="2509"/>
      <c r="H2" s="2509"/>
      <c r="I2" s="129"/>
      <c r="J2" s="129"/>
      <c r="K2" s="129"/>
      <c r="L2" s="129"/>
      <c r="M2" s="129"/>
      <c r="N2" s="129"/>
      <c r="O2" s="129"/>
      <c r="P2" s="129"/>
      <c r="Q2" s="129"/>
      <c r="R2" s="129"/>
      <c r="S2" s="129"/>
    </row>
    <row r="3" spans="1:19" ht="15.75">
      <c r="A3" s="2510" t="s">
        <v>40</v>
      </c>
      <c r="B3" s="2510"/>
      <c r="C3" s="2510"/>
      <c r="D3" s="2510"/>
      <c r="E3" s="2510"/>
      <c r="F3" s="2510"/>
      <c r="G3" s="2510"/>
      <c r="H3" s="2510"/>
      <c r="I3" s="130"/>
      <c r="J3" s="130"/>
      <c r="K3" s="130"/>
      <c r="L3" s="130"/>
      <c r="M3" s="130"/>
      <c r="N3" s="130"/>
      <c r="O3" s="130"/>
      <c r="P3" s="130"/>
      <c r="Q3" s="130"/>
      <c r="R3" s="130"/>
      <c r="S3" s="130"/>
    </row>
    <row r="4" spans="1:19" ht="15.75">
      <c r="A4" s="199"/>
      <c r="B4" s="199"/>
      <c r="C4" s="199"/>
      <c r="D4" s="199"/>
      <c r="E4" s="199"/>
      <c r="F4" s="199"/>
      <c r="G4" s="199"/>
      <c r="H4" s="199"/>
      <c r="I4" s="241"/>
      <c r="J4" s="311"/>
    </row>
    <row r="5" spans="1:19" ht="23.25" customHeight="1">
      <c r="A5" s="2580" t="s">
        <v>651</v>
      </c>
      <c r="B5" s="2581"/>
      <c r="C5" s="2581"/>
      <c r="D5" s="2581"/>
      <c r="E5" s="2581"/>
      <c r="F5" s="2581"/>
      <c r="G5" s="2581"/>
      <c r="H5" s="2582"/>
    </row>
    <row r="6" spans="1:19" ht="63">
      <c r="A6" s="2215" t="s">
        <v>568</v>
      </c>
      <c r="B6" s="309" t="s">
        <v>652</v>
      </c>
      <c r="C6" s="309" t="s">
        <v>653</v>
      </c>
      <c r="D6" s="309" t="s">
        <v>654</v>
      </c>
      <c r="E6" s="309" t="s">
        <v>655</v>
      </c>
      <c r="F6" s="309" t="s">
        <v>656</v>
      </c>
      <c r="G6" s="309" t="s">
        <v>657</v>
      </c>
      <c r="H6" s="2216" t="s">
        <v>658</v>
      </c>
    </row>
    <row r="7" spans="1:19" ht="20.65" customHeight="1">
      <c r="A7" s="2217" t="s">
        <v>659</v>
      </c>
      <c r="B7" s="306">
        <v>6770</v>
      </c>
      <c r="C7" s="306">
        <v>16606</v>
      </c>
      <c r="D7" s="306">
        <v>0</v>
      </c>
      <c r="E7" s="306">
        <v>0</v>
      </c>
      <c r="F7" s="306">
        <v>4486</v>
      </c>
      <c r="G7" s="306">
        <v>186</v>
      </c>
      <c r="H7" s="2218">
        <v>2193</v>
      </c>
      <c r="J7" s="188"/>
      <c r="K7" s="186"/>
      <c r="L7" s="186"/>
    </row>
    <row r="8" spans="1:19" ht="18.600000000000001" customHeight="1">
      <c r="A8" s="2217" t="s">
        <v>660</v>
      </c>
      <c r="B8" s="306">
        <v>7</v>
      </c>
      <c r="C8" s="306">
        <v>7</v>
      </c>
      <c r="D8" s="306">
        <v>0</v>
      </c>
      <c r="E8" s="306">
        <v>0</v>
      </c>
      <c r="F8" s="306">
        <v>1</v>
      </c>
      <c r="G8" s="306">
        <v>0</v>
      </c>
      <c r="H8" s="2218">
        <v>0</v>
      </c>
      <c r="J8" s="187"/>
      <c r="K8" s="186"/>
      <c r="L8" s="186"/>
    </row>
    <row r="9" spans="1:19" ht="15.75">
      <c r="A9" s="2219" t="s">
        <v>48</v>
      </c>
      <c r="B9" s="2220">
        <f>SUM(B7:B8)</f>
        <v>6777</v>
      </c>
      <c r="C9" s="2220">
        <f t="shared" ref="C9:H9" si="0">SUM(C7:C8)</f>
        <v>16613</v>
      </c>
      <c r="D9" s="2220">
        <f t="shared" si="0"/>
        <v>0</v>
      </c>
      <c r="E9" s="2220">
        <f t="shared" si="0"/>
        <v>0</v>
      </c>
      <c r="F9" s="2220">
        <f t="shared" si="0"/>
        <v>4487</v>
      </c>
      <c r="G9" s="2220">
        <f t="shared" si="0"/>
        <v>186</v>
      </c>
      <c r="H9" s="2221">
        <f t="shared" si="0"/>
        <v>2193</v>
      </c>
    </row>
    <row r="10" spans="1:19" ht="15.75">
      <c r="A10" s="57"/>
      <c r="B10" s="57"/>
      <c r="C10" s="57"/>
      <c r="D10" s="57"/>
      <c r="E10" s="57"/>
      <c r="F10" s="57"/>
      <c r="G10" s="57"/>
      <c r="H10" s="57"/>
    </row>
    <row r="11" spans="1:19" ht="14.1" customHeight="1">
      <c r="A11" s="2567" t="s">
        <v>661</v>
      </c>
      <c r="B11" s="2567"/>
      <c r="C11" s="2567"/>
      <c r="D11" s="2567"/>
      <c r="E11" s="2567"/>
      <c r="F11" s="2567"/>
      <c r="G11" s="2567"/>
      <c r="H11" s="2567"/>
      <c r="I11" s="303"/>
      <c r="J11" s="303"/>
    </row>
    <row r="12" spans="1:19" ht="15.6" customHeight="1">
      <c r="A12" s="2579"/>
      <c r="B12" s="2579"/>
      <c r="C12" s="2579"/>
      <c r="D12" s="2579"/>
      <c r="E12" s="2579"/>
      <c r="F12" s="2579"/>
      <c r="G12" s="57"/>
      <c r="H12" s="57"/>
    </row>
    <row r="13" spans="1:19" ht="15.75">
      <c r="A13" s="55"/>
      <c r="B13" s="57"/>
      <c r="C13" s="57"/>
      <c r="D13" s="57"/>
      <c r="E13" s="57"/>
      <c r="F13" s="57"/>
      <c r="G13" s="57"/>
      <c r="H13" s="57"/>
    </row>
    <row r="14" spans="1:19" ht="15.75">
      <c r="A14" s="55" t="s">
        <v>662</v>
      </c>
      <c r="B14" s="57"/>
      <c r="C14" s="57"/>
      <c r="D14" s="57"/>
      <c r="E14" s="57"/>
      <c r="F14" s="57"/>
      <c r="G14" s="57"/>
      <c r="H14" s="57"/>
    </row>
    <row r="15" spans="1:19" ht="44.1" customHeight="1">
      <c r="A15" s="2207"/>
      <c r="B15" s="2583" t="s">
        <v>663</v>
      </c>
      <c r="C15" s="2584"/>
      <c r="D15" s="2584"/>
      <c r="E15" s="2584"/>
      <c r="F15" s="2585"/>
      <c r="G15" s="164"/>
      <c r="H15" s="164"/>
    </row>
    <row r="16" spans="1:19" ht="110.25">
      <c r="A16" s="2208" t="s">
        <v>664</v>
      </c>
      <c r="B16" s="617" t="s">
        <v>652</v>
      </c>
      <c r="C16" s="617" t="s">
        <v>665</v>
      </c>
      <c r="D16" s="617" t="s">
        <v>666</v>
      </c>
      <c r="E16" s="617" t="s">
        <v>655</v>
      </c>
      <c r="F16" s="2209" t="s">
        <v>667</v>
      </c>
      <c r="G16" s="308"/>
      <c r="H16" s="308"/>
    </row>
    <row r="17" spans="1:10" ht="12.6" customHeight="1">
      <c r="A17" s="2210"/>
      <c r="B17" s="618"/>
      <c r="C17" s="618"/>
      <c r="D17" s="618"/>
      <c r="E17" s="618"/>
      <c r="F17" s="2211"/>
      <c r="G17" s="307"/>
      <c r="H17" s="307"/>
    </row>
    <row r="18" spans="1:10" ht="15.75">
      <c r="A18" s="2210"/>
      <c r="B18" s="618"/>
      <c r="C18" s="618"/>
      <c r="D18" s="618"/>
      <c r="E18" s="618"/>
      <c r="F18" s="2211"/>
      <c r="G18" s="307"/>
      <c r="H18" s="307"/>
    </row>
    <row r="19" spans="1:10" ht="15.75">
      <c r="A19" s="2212" t="s">
        <v>48</v>
      </c>
      <c r="B19" s="2213">
        <f>SUM(B17:B18)</f>
        <v>0</v>
      </c>
      <c r="C19" s="2213">
        <f>SUM(C17:C18)</f>
        <v>0</v>
      </c>
      <c r="D19" s="2213">
        <f>SUM(D17:D18)</f>
        <v>0</v>
      </c>
      <c r="E19" s="2213">
        <f>SUM(E17:E18)</f>
        <v>0</v>
      </c>
      <c r="F19" s="2214">
        <f>SUM(F17:F18)</f>
        <v>0</v>
      </c>
      <c r="G19" s="305"/>
      <c r="H19" s="305"/>
    </row>
    <row r="20" spans="1:10" ht="14.1" customHeight="1">
      <c r="A20" s="57"/>
      <c r="B20" s="57"/>
      <c r="C20" s="57"/>
      <c r="D20" s="57"/>
      <c r="E20" s="57"/>
      <c r="F20" s="57"/>
      <c r="G20" s="57"/>
      <c r="H20" s="57"/>
    </row>
    <row r="21" spans="1:10" ht="12" customHeight="1">
      <c r="A21" s="57"/>
      <c r="B21" s="57"/>
      <c r="C21" s="57"/>
      <c r="D21" s="57"/>
      <c r="E21" s="57"/>
      <c r="F21" s="57"/>
      <c r="G21" s="57"/>
      <c r="H21" s="57"/>
      <c r="J21" s="304"/>
    </row>
    <row r="22" spans="1:10" ht="15.6" customHeight="1">
      <c r="A22" s="2579"/>
      <c r="B22" s="2579"/>
      <c r="C22" s="2579"/>
      <c r="D22" s="2579"/>
      <c r="E22" s="2579"/>
      <c r="F22" s="2579"/>
      <c r="G22" s="57"/>
      <c r="H22" s="57"/>
    </row>
    <row r="23" spans="1:10">
      <c r="A23" s="12"/>
      <c r="B23" s="12"/>
      <c r="C23" s="12"/>
      <c r="D23" s="12"/>
      <c r="E23" s="12"/>
      <c r="F23" s="12"/>
      <c r="G23" s="12"/>
      <c r="H23" s="12"/>
    </row>
  </sheetData>
  <mergeCells count="8">
    <mergeCell ref="A22:F22"/>
    <mergeCell ref="A11:H11"/>
    <mergeCell ref="A1:H1"/>
    <mergeCell ref="A2:H2"/>
    <mergeCell ref="A3:H3"/>
    <mergeCell ref="A5:H5"/>
    <mergeCell ref="B15:F15"/>
    <mergeCell ref="A12:F12"/>
  </mergeCells>
  <printOptions horizontalCentered="1" verticalCentered="1"/>
  <pageMargins left="0.25" right="0.25" top="0.5" bottom="0.5" header="0.3" footer="0.3"/>
  <pageSetup scale="70" orientation="portrait" r:id="rId1"/>
  <headerFooter scaleWithDoc="0"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B77E-3FA1-4279-B37A-395FEBB90210}">
  <sheetPr>
    <tabColor theme="0" tint="-0.34998626667073579"/>
    <pageSetUpPr fitToPage="1"/>
  </sheetPr>
  <dimension ref="A1:S53"/>
  <sheetViews>
    <sheetView workbookViewId="0">
      <selection activeCell="J10" sqref="J10"/>
    </sheetView>
  </sheetViews>
  <sheetFormatPr defaultColWidth="9.42578125" defaultRowHeight="14.25"/>
  <cols>
    <col min="1" max="1" width="21.5703125" style="236" customWidth="1"/>
    <col min="2" max="2" width="20.5703125" style="312" customWidth="1"/>
    <col min="3" max="3" width="21.28515625" style="4" customWidth="1"/>
    <col min="4" max="4" width="6.7109375" style="4" customWidth="1"/>
    <col min="5" max="5" width="20.28515625" style="4" customWidth="1"/>
    <col min="6" max="6" width="21.28515625" style="4" customWidth="1"/>
    <col min="7" max="7" width="20.42578125" style="4" bestFit="1" customWidth="1"/>
    <col min="8" max="8" width="12" style="4" bestFit="1" customWidth="1"/>
    <col min="9" max="10" width="9.42578125" style="4"/>
    <col min="11" max="11" width="45.7109375" style="4" customWidth="1"/>
    <col min="12" max="16384" width="9.42578125" style="4"/>
  </cols>
  <sheetData>
    <row r="1" spans="1:19" customFormat="1" ht="15.75" customHeight="1">
      <c r="A1" s="2509" t="s">
        <v>668</v>
      </c>
      <c r="B1" s="2509"/>
      <c r="C1" s="2509"/>
      <c r="D1" s="2509"/>
      <c r="E1" s="2509"/>
      <c r="F1" s="2509"/>
      <c r="G1" s="2509"/>
      <c r="H1" s="129"/>
      <c r="I1" s="129"/>
      <c r="J1" s="129"/>
      <c r="K1" s="129"/>
      <c r="L1" s="129"/>
      <c r="M1" s="129"/>
      <c r="N1" s="129"/>
      <c r="O1" s="129"/>
      <c r="P1" s="129"/>
      <c r="Q1" s="129"/>
      <c r="R1" s="129"/>
      <c r="S1" s="129"/>
    </row>
    <row r="2" spans="1:19" customFormat="1" ht="15.75">
      <c r="A2" s="2402" t="s">
        <v>0</v>
      </c>
      <c r="B2" s="2402"/>
      <c r="C2" s="2402"/>
      <c r="D2" s="2402"/>
      <c r="E2" s="2402"/>
      <c r="F2" s="2402"/>
      <c r="G2" s="2402"/>
      <c r="H2" s="55"/>
      <c r="I2" s="55"/>
      <c r="J2" s="55"/>
      <c r="K2" s="55"/>
      <c r="L2" s="55"/>
      <c r="M2" s="55"/>
      <c r="N2" s="55"/>
      <c r="O2" s="55"/>
      <c r="P2" s="55"/>
      <c r="Q2" s="55"/>
      <c r="R2" s="55"/>
      <c r="S2" s="55"/>
    </row>
    <row r="3" spans="1:19" customFormat="1" ht="15.75">
      <c r="A3" s="2510" t="s">
        <v>40</v>
      </c>
      <c r="B3" s="2510"/>
      <c r="C3" s="2510"/>
      <c r="D3" s="2510"/>
      <c r="E3" s="2510"/>
      <c r="F3" s="2510"/>
      <c r="G3" s="2510"/>
      <c r="H3" s="130"/>
      <c r="I3" s="130"/>
      <c r="J3" s="130"/>
      <c r="K3" s="130"/>
      <c r="L3" s="130"/>
      <c r="M3" s="130"/>
      <c r="N3" s="130"/>
      <c r="O3" s="130"/>
      <c r="P3" s="130"/>
      <c r="Q3" s="130"/>
      <c r="R3" s="130"/>
      <c r="S3" s="130"/>
    </row>
    <row r="4" spans="1:19" customFormat="1" ht="15.75">
      <c r="A4" s="128"/>
      <c r="B4" s="128"/>
      <c r="C4" s="128"/>
      <c r="D4" s="128"/>
      <c r="E4" s="128"/>
      <c r="F4" s="128"/>
      <c r="G4" s="128"/>
      <c r="H4" s="130"/>
      <c r="I4" s="130"/>
      <c r="J4" s="130"/>
      <c r="K4" s="130"/>
      <c r="L4" s="130"/>
      <c r="M4" s="130"/>
      <c r="N4" s="130"/>
      <c r="O4" s="130"/>
      <c r="P4" s="130"/>
      <c r="Q4" s="130"/>
      <c r="R4" s="130"/>
      <c r="S4" s="130"/>
    </row>
    <row r="5" spans="1:19" s="256" customFormat="1" ht="70.5" customHeight="1">
      <c r="A5" s="2586" t="s">
        <v>669</v>
      </c>
      <c r="B5" s="2587"/>
      <c r="C5" s="2587"/>
      <c r="D5" s="2231"/>
      <c r="E5" s="2587" t="s">
        <v>670</v>
      </c>
      <c r="F5" s="2587"/>
      <c r="G5" s="2588"/>
    </row>
    <row r="6" spans="1:19" ht="27" customHeight="1">
      <c r="A6" s="2222" t="s">
        <v>561</v>
      </c>
      <c r="B6" s="322" t="s">
        <v>671</v>
      </c>
      <c r="C6" s="321" t="s">
        <v>672</v>
      </c>
      <c r="D6" s="2232"/>
      <c r="E6" s="320" t="s">
        <v>561</v>
      </c>
      <c r="F6" s="319" t="s">
        <v>671</v>
      </c>
      <c r="G6" s="2223" t="s">
        <v>672</v>
      </c>
      <c r="I6" s="188"/>
      <c r="J6" s="186"/>
      <c r="K6" s="186"/>
    </row>
    <row r="7" spans="1:19" ht="15.75">
      <c r="A7" s="2224">
        <v>2024</v>
      </c>
      <c r="B7" s="317"/>
      <c r="C7" s="1501"/>
      <c r="D7" s="2233"/>
      <c r="E7" s="318">
        <v>2024</v>
      </c>
      <c r="F7" s="316"/>
      <c r="G7" s="2225"/>
    </row>
    <row r="8" spans="1:19" ht="15.75">
      <c r="A8" s="2224">
        <v>2025</v>
      </c>
      <c r="B8" s="317"/>
      <c r="C8" s="1501"/>
      <c r="D8" s="2233"/>
      <c r="E8" s="318">
        <v>2025</v>
      </c>
      <c r="F8" s="316"/>
      <c r="G8" s="2225"/>
    </row>
    <row r="9" spans="1:19" ht="15.75">
      <c r="A9" s="2224">
        <v>2026</v>
      </c>
      <c r="B9" s="317"/>
      <c r="C9" s="1501"/>
      <c r="D9" s="2233"/>
      <c r="E9" s="318">
        <v>2026</v>
      </c>
      <c r="F9" s="316"/>
      <c r="G9" s="2225"/>
    </row>
    <row r="10" spans="1:19" ht="15.75">
      <c r="A10" s="2224">
        <v>2027</v>
      </c>
      <c r="B10" s="317"/>
      <c r="C10" s="1501"/>
      <c r="D10" s="2233"/>
      <c r="E10" s="318">
        <v>2027</v>
      </c>
      <c r="F10" s="316"/>
      <c r="G10" s="2225"/>
    </row>
    <row r="11" spans="1:19" ht="15.75">
      <c r="A11" s="2224">
        <v>2028</v>
      </c>
      <c r="B11" s="317"/>
      <c r="C11" s="1501"/>
      <c r="D11" s="2233"/>
      <c r="E11" s="318">
        <v>2028</v>
      </c>
      <c r="F11" s="316"/>
      <c r="G11" s="2225"/>
    </row>
    <row r="12" spans="1:19" ht="15.75">
      <c r="A12" s="2224">
        <v>2029</v>
      </c>
      <c r="B12" s="317"/>
      <c r="C12" s="1501"/>
      <c r="D12" s="2233"/>
      <c r="E12" s="318">
        <v>2029</v>
      </c>
      <c r="F12" s="316"/>
      <c r="G12" s="2225"/>
    </row>
    <row r="13" spans="1:19" ht="15.75">
      <c r="A13" s="2224">
        <v>2030</v>
      </c>
      <c r="B13" s="317"/>
      <c r="C13" s="1501"/>
      <c r="D13" s="2233"/>
      <c r="E13" s="318">
        <v>2030</v>
      </c>
      <c r="F13" s="316"/>
      <c r="G13" s="2225"/>
    </row>
    <row r="14" spans="1:19" ht="15.75">
      <c r="A14" s="2224">
        <v>2031</v>
      </c>
      <c r="B14" s="317"/>
      <c r="C14" s="1501"/>
      <c r="D14" s="2233"/>
      <c r="E14" s="318">
        <v>2031</v>
      </c>
      <c r="F14" s="316"/>
      <c r="G14" s="2225"/>
    </row>
    <row r="15" spans="1:19" ht="15.75">
      <c r="A15" s="2224">
        <v>2032</v>
      </c>
      <c r="B15" s="317"/>
      <c r="C15" s="1501"/>
      <c r="D15" s="2233"/>
      <c r="E15" s="318">
        <v>2032</v>
      </c>
      <c r="F15" s="316"/>
      <c r="G15" s="2225"/>
    </row>
    <row r="16" spans="1:19" ht="15.75">
      <c r="A16" s="2224">
        <v>2033</v>
      </c>
      <c r="B16" s="317"/>
      <c r="C16" s="1501"/>
      <c r="D16" s="2233"/>
      <c r="E16" s="318">
        <v>2033</v>
      </c>
      <c r="F16" s="316"/>
      <c r="G16" s="2225"/>
    </row>
    <row r="17" spans="1:7" ht="15.75">
      <c r="A17" s="2224">
        <v>2034</v>
      </c>
      <c r="B17" s="317"/>
      <c r="C17" s="1501"/>
      <c r="D17" s="2233"/>
      <c r="E17" s="318">
        <v>2034</v>
      </c>
      <c r="F17" s="316"/>
      <c r="G17" s="2225"/>
    </row>
    <row r="18" spans="1:7" ht="15.75">
      <c r="A18" s="2224">
        <v>2035</v>
      </c>
      <c r="B18" s="317"/>
      <c r="C18" s="1501"/>
      <c r="D18" s="2233"/>
      <c r="E18" s="318">
        <v>2035</v>
      </c>
      <c r="F18" s="316"/>
      <c r="G18" s="2225"/>
    </row>
    <row r="19" spans="1:7" ht="15.75">
      <c r="A19" s="2224">
        <v>2036</v>
      </c>
      <c r="B19" s="317"/>
      <c r="C19" s="1501"/>
      <c r="D19" s="2233"/>
      <c r="E19" s="318">
        <v>2036</v>
      </c>
      <c r="F19" s="316"/>
      <c r="G19" s="2225"/>
    </row>
    <row r="20" spans="1:7" ht="15.75">
      <c r="A20" s="2224">
        <v>2037</v>
      </c>
      <c r="B20" s="317"/>
      <c r="C20" s="1501"/>
      <c r="D20" s="2233"/>
      <c r="E20" s="318">
        <v>2037</v>
      </c>
      <c r="F20" s="316"/>
      <c r="G20" s="2225"/>
    </row>
    <row r="21" spans="1:7" ht="15.75">
      <c r="A21" s="2224">
        <v>2038</v>
      </c>
      <c r="B21" s="317"/>
      <c r="C21" s="1501"/>
      <c r="D21" s="2233"/>
      <c r="E21" s="318">
        <v>2038</v>
      </c>
      <c r="F21" s="316"/>
      <c r="G21" s="2225"/>
    </row>
    <row r="22" spans="1:7" ht="15.75">
      <c r="A22" s="2224">
        <v>2039</v>
      </c>
      <c r="B22" s="317"/>
      <c r="C22" s="1501"/>
      <c r="D22" s="2233"/>
      <c r="E22" s="318">
        <v>2039</v>
      </c>
      <c r="F22" s="316"/>
      <c r="G22" s="2225"/>
    </row>
    <row r="23" spans="1:7" ht="15.75">
      <c r="A23" s="2224">
        <v>2040</v>
      </c>
      <c r="B23" s="317"/>
      <c r="C23" s="1501"/>
      <c r="D23" s="2233"/>
      <c r="E23" s="318">
        <v>2040</v>
      </c>
      <c r="F23" s="316"/>
      <c r="G23" s="2225"/>
    </row>
    <row r="24" spans="1:7" ht="15.75">
      <c r="A24" s="2224">
        <v>2041</v>
      </c>
      <c r="B24" s="317"/>
      <c r="C24" s="1501"/>
      <c r="D24" s="2233"/>
      <c r="E24" s="318">
        <v>2041</v>
      </c>
      <c r="F24" s="316"/>
      <c r="G24" s="2225"/>
    </row>
    <row r="25" spans="1:7" ht="15.75">
      <c r="A25" s="2224">
        <v>2042</v>
      </c>
      <c r="B25" s="317"/>
      <c r="C25" s="1501"/>
      <c r="D25" s="2233"/>
      <c r="E25" s="318">
        <v>2042</v>
      </c>
      <c r="F25" s="316"/>
      <c r="G25" s="2225"/>
    </row>
    <row r="26" spans="1:7" ht="15.75">
      <c r="A26" s="2224">
        <v>2043</v>
      </c>
      <c r="B26" s="317"/>
      <c r="C26" s="1501"/>
      <c r="D26" s="2233"/>
      <c r="E26" s="318">
        <v>2043</v>
      </c>
      <c r="F26" s="316"/>
      <c r="G26" s="2225"/>
    </row>
    <row r="27" spans="1:7" ht="15.75">
      <c r="A27" s="2224">
        <v>2044</v>
      </c>
      <c r="B27" s="317"/>
      <c r="C27" s="1501"/>
      <c r="D27" s="2233"/>
      <c r="E27" s="318">
        <v>2044</v>
      </c>
      <c r="F27" s="316"/>
      <c r="G27" s="2225"/>
    </row>
    <row r="28" spans="1:7" ht="15.75">
      <c r="A28" s="2224">
        <v>2045</v>
      </c>
      <c r="B28" s="317"/>
      <c r="C28" s="1501"/>
      <c r="D28" s="2233"/>
      <c r="E28" s="318">
        <v>2045</v>
      </c>
      <c r="F28" s="316"/>
      <c r="G28" s="2225"/>
    </row>
    <row r="29" spans="1:7" ht="18">
      <c r="A29" s="2224">
        <v>2046</v>
      </c>
      <c r="B29" s="317"/>
      <c r="C29" s="1501"/>
      <c r="D29" s="2234"/>
      <c r="E29" s="318">
        <v>2046</v>
      </c>
      <c r="F29" s="316"/>
      <c r="G29" s="2225"/>
    </row>
    <row r="30" spans="1:7" ht="15.75">
      <c r="A30" s="2224">
        <v>2047</v>
      </c>
      <c r="B30" s="317"/>
      <c r="C30" s="1501"/>
      <c r="D30" s="2235"/>
      <c r="E30" s="318">
        <v>2047</v>
      </c>
      <c r="F30" s="316"/>
      <c r="G30" s="2225"/>
    </row>
    <row r="31" spans="1:7" ht="15.75">
      <c r="A31" s="1599">
        <v>2048</v>
      </c>
      <c r="B31" s="2226"/>
      <c r="C31" s="2227"/>
      <c r="D31" s="2236"/>
      <c r="E31" s="2228">
        <v>2048</v>
      </c>
      <c r="F31" s="2229"/>
      <c r="G31" s="2230"/>
    </row>
    <row r="32" spans="1:7" ht="15.75">
      <c r="A32" s="315"/>
      <c r="B32" s="314"/>
      <c r="C32" s="314"/>
    </row>
    <row r="33" spans="3:3">
      <c r="C33" s="313"/>
    </row>
    <row r="34" spans="3:3">
      <c r="C34" s="313"/>
    </row>
    <row r="35" spans="3:3">
      <c r="C35" s="313"/>
    </row>
    <row r="36" spans="3:3">
      <c r="C36" s="313"/>
    </row>
    <row r="37" spans="3:3">
      <c r="C37" s="313"/>
    </row>
    <row r="38" spans="3:3">
      <c r="C38" s="313"/>
    </row>
    <row r="39" spans="3:3">
      <c r="C39" s="313"/>
    </row>
    <row r="40" spans="3:3">
      <c r="C40" s="313"/>
    </row>
    <row r="41" spans="3:3">
      <c r="C41" s="313"/>
    </row>
    <row r="42" spans="3:3">
      <c r="C42" s="313"/>
    </row>
    <row r="43" spans="3:3">
      <c r="C43" s="313"/>
    </row>
    <row r="44" spans="3:3">
      <c r="C44" s="313"/>
    </row>
    <row r="45" spans="3:3">
      <c r="C45" s="313"/>
    </row>
    <row r="46" spans="3:3">
      <c r="C46" s="313"/>
    </row>
    <row r="47" spans="3:3">
      <c r="C47" s="313"/>
    </row>
    <row r="48" spans="3:3">
      <c r="C48" s="313"/>
    </row>
    <row r="49" spans="3:3">
      <c r="C49" s="313"/>
    </row>
    <row r="50" spans="3:3">
      <c r="C50" s="313"/>
    </row>
    <row r="51" spans="3:3">
      <c r="C51" s="313"/>
    </row>
    <row r="52" spans="3:3">
      <c r="C52" s="313"/>
    </row>
    <row r="53" spans="3:3">
      <c r="C53" s="313"/>
    </row>
  </sheetData>
  <mergeCells count="5">
    <mergeCell ref="A1:G1"/>
    <mergeCell ref="A2:G2"/>
    <mergeCell ref="A3:G3"/>
    <mergeCell ref="A5:C5"/>
    <mergeCell ref="E5:G5"/>
  </mergeCells>
  <printOptions horizontalCentered="1" verticalCentered="1"/>
  <pageMargins left="0.25" right="0.25" top="0.5" bottom="0.5" header="0.3" footer="0.3"/>
  <pageSetup scale="77" orientation="portrait" r:id="rId1"/>
  <headerFooter scaleWithDoc="0"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7430-66AA-42C0-AB16-4444831F4467}">
  <sheetPr>
    <tabColor rgb="FF00B050"/>
    <pageSetUpPr fitToPage="1"/>
  </sheetPr>
  <dimension ref="A1:S40"/>
  <sheetViews>
    <sheetView workbookViewId="0">
      <selection activeCell="J10" sqref="J10"/>
    </sheetView>
  </sheetViews>
  <sheetFormatPr defaultColWidth="15.42578125" defaultRowHeight="48.6" customHeight="1"/>
  <cols>
    <col min="1" max="1" width="20" style="4" customWidth="1"/>
    <col min="2" max="2" width="21.42578125" style="4" customWidth="1"/>
    <col min="3" max="3" width="16" style="4" customWidth="1"/>
    <col min="4" max="4" width="20.5703125" style="4" customWidth="1"/>
    <col min="5" max="5" width="25.5703125" style="4" customWidth="1"/>
    <col min="6" max="6" width="22.7109375" style="4" customWidth="1"/>
    <col min="7" max="7" width="30.42578125" style="4" customWidth="1"/>
    <col min="8" max="8" width="15.42578125" style="4"/>
    <col min="9" max="9" width="21" style="4" customWidth="1"/>
    <col min="10" max="10" width="23.28515625" style="4" customWidth="1"/>
    <col min="11" max="11" width="15.42578125" style="4"/>
    <col min="12" max="12" width="23" style="4" customWidth="1"/>
    <col min="13" max="16384" width="15.42578125" style="4"/>
  </cols>
  <sheetData>
    <row r="1" spans="1:19" customFormat="1" ht="15.75" customHeight="1">
      <c r="A1" s="2509" t="s">
        <v>673</v>
      </c>
      <c r="B1" s="2509"/>
      <c r="C1" s="2509"/>
      <c r="D1" s="2509"/>
      <c r="E1" s="2509"/>
      <c r="F1" s="2509"/>
      <c r="G1" s="2509"/>
      <c r="H1" s="2509"/>
      <c r="I1" s="2509"/>
      <c r="J1" s="2509"/>
      <c r="K1" s="2509"/>
      <c r="L1" s="2509"/>
      <c r="M1" s="129"/>
      <c r="N1" s="129"/>
      <c r="O1" s="129"/>
      <c r="P1" s="129"/>
      <c r="Q1" s="129"/>
      <c r="R1" s="129"/>
      <c r="S1" s="129"/>
    </row>
    <row r="2" spans="1:19" customFormat="1" ht="15.75">
      <c r="A2" s="2402" t="s">
        <v>0</v>
      </c>
      <c r="B2" s="2402"/>
      <c r="C2" s="2402"/>
      <c r="D2" s="2402"/>
      <c r="E2" s="2402"/>
      <c r="F2" s="2402"/>
      <c r="G2" s="2402"/>
      <c r="H2" s="2402"/>
      <c r="I2" s="2402"/>
      <c r="J2" s="2402"/>
      <c r="K2" s="2402"/>
      <c r="L2" s="2402"/>
      <c r="M2" s="55"/>
      <c r="N2" s="55"/>
      <c r="O2" s="55"/>
      <c r="P2" s="55"/>
      <c r="Q2" s="55"/>
      <c r="R2" s="55"/>
      <c r="S2" s="55"/>
    </row>
    <row r="3" spans="1:19" customFormat="1" ht="15.75">
      <c r="A3" s="2510" t="s">
        <v>40</v>
      </c>
      <c r="B3" s="2510"/>
      <c r="C3" s="2510"/>
      <c r="D3" s="2510"/>
      <c r="E3" s="2510"/>
      <c r="F3" s="2510"/>
      <c r="G3" s="2510"/>
      <c r="H3" s="2510"/>
      <c r="I3" s="2510"/>
      <c r="J3" s="2510"/>
      <c r="K3" s="2510"/>
      <c r="L3" s="2510"/>
      <c r="M3" s="130"/>
      <c r="N3" s="130"/>
      <c r="O3" s="130"/>
      <c r="P3" s="130"/>
      <c r="Q3" s="130"/>
      <c r="R3" s="130"/>
      <c r="S3" s="130"/>
    </row>
    <row r="4" spans="1:19" customFormat="1" ht="16.5" thickBot="1">
      <c r="A4" s="128"/>
      <c r="B4" s="128"/>
      <c r="C4" s="128"/>
      <c r="D4" s="128"/>
      <c r="E4" s="128"/>
      <c r="F4" s="128"/>
      <c r="G4" s="128"/>
      <c r="H4" s="130"/>
      <c r="I4" s="130"/>
      <c r="J4" s="130"/>
      <c r="K4" s="130"/>
      <c r="L4" s="130"/>
      <c r="M4" s="130"/>
      <c r="N4" s="130"/>
      <c r="O4" s="130"/>
      <c r="P4" s="130"/>
      <c r="Q4" s="130"/>
      <c r="R4" s="130"/>
      <c r="S4" s="130"/>
    </row>
    <row r="5" spans="1:19" s="256" customFormat="1" ht="24" customHeight="1">
      <c r="A5" s="2589" t="s">
        <v>674</v>
      </c>
      <c r="B5" s="2590"/>
      <c r="C5" s="2590"/>
      <c r="D5" s="2590"/>
      <c r="E5" s="2591"/>
      <c r="F5" s="164"/>
      <c r="G5" s="164"/>
      <c r="H5" s="2595" t="s">
        <v>675</v>
      </c>
      <c r="I5" s="2596"/>
      <c r="J5" s="2596"/>
      <c r="K5" s="2596"/>
      <c r="L5" s="2597"/>
      <c r="M5" s="174"/>
      <c r="N5" s="174"/>
      <c r="O5" s="174"/>
      <c r="P5" s="174"/>
    </row>
    <row r="6" spans="1:19" s="256" customFormat="1" ht="24.75" customHeight="1" thickBot="1">
      <c r="A6" s="2592" t="s">
        <v>676</v>
      </c>
      <c r="B6" s="2593"/>
      <c r="C6" s="2593"/>
      <c r="D6" s="2593"/>
      <c r="E6" s="2594"/>
      <c r="F6" s="164"/>
      <c r="G6" s="164"/>
      <c r="H6" s="2605" t="s">
        <v>677</v>
      </c>
      <c r="I6" s="2593"/>
      <c r="J6" s="2593"/>
      <c r="K6" s="2593"/>
      <c r="L6" s="2606"/>
      <c r="M6" s="174"/>
      <c r="N6" s="174"/>
      <c r="O6" s="174"/>
      <c r="P6" s="174"/>
    </row>
    <row r="7" spans="1:19" ht="48.6" customHeight="1">
      <c r="A7" s="1876" t="s">
        <v>678</v>
      </c>
      <c r="B7" s="330" t="s">
        <v>679</v>
      </c>
      <c r="C7" s="330" t="s">
        <v>680</v>
      </c>
      <c r="D7" s="330" t="s">
        <v>681</v>
      </c>
      <c r="E7" s="1877" t="s">
        <v>682</v>
      </c>
      <c r="F7" s="619"/>
      <c r="G7" s="619"/>
      <c r="H7" s="2237" t="s">
        <v>678</v>
      </c>
      <c r="I7" s="330" t="s">
        <v>679</v>
      </c>
      <c r="J7" s="330" t="s">
        <v>680</v>
      </c>
      <c r="K7" s="330" t="s">
        <v>681</v>
      </c>
      <c r="L7" s="2238" t="s">
        <v>682</v>
      </c>
      <c r="M7" s="55"/>
      <c r="N7" s="55"/>
      <c r="O7" s="55"/>
      <c r="P7" s="57"/>
    </row>
    <row r="8" spans="1:19" ht="15.75">
      <c r="A8" s="1890">
        <v>2014</v>
      </c>
      <c r="B8" s="324">
        <v>19143282</v>
      </c>
      <c r="C8" s="324">
        <v>9030922</v>
      </c>
      <c r="D8" s="323">
        <v>0.47</v>
      </c>
      <c r="E8" s="1883">
        <v>410</v>
      </c>
      <c r="F8" s="57"/>
      <c r="G8" s="57"/>
      <c r="H8" s="2239">
        <v>2014</v>
      </c>
      <c r="I8" s="329"/>
      <c r="J8" s="329"/>
      <c r="K8" s="328"/>
      <c r="L8" s="2240"/>
      <c r="M8" s="2604"/>
      <c r="N8" s="2604"/>
      <c r="O8" s="2604"/>
      <c r="P8" s="2604"/>
    </row>
    <row r="9" spans="1:19" ht="15.75">
      <c r="A9" s="1881">
        <v>2015</v>
      </c>
      <c r="B9" s="324">
        <v>17355596</v>
      </c>
      <c r="C9" s="324">
        <v>5632584</v>
      </c>
      <c r="D9" s="323">
        <v>0.32</v>
      </c>
      <c r="E9" s="1883">
        <v>279</v>
      </c>
      <c r="F9" s="57"/>
      <c r="G9" s="57"/>
      <c r="H9" s="2241">
        <v>2015</v>
      </c>
      <c r="I9" s="329"/>
      <c r="J9" s="329"/>
      <c r="K9" s="328"/>
      <c r="L9" s="2240"/>
      <c r="M9" s="2604"/>
      <c r="N9" s="2604"/>
      <c r="O9" s="2604"/>
      <c r="P9" s="2604"/>
    </row>
    <row r="10" spans="1:19" ht="15.75">
      <c r="A10" s="1881">
        <v>2016</v>
      </c>
      <c r="B10" s="324">
        <v>17511142</v>
      </c>
      <c r="C10" s="324">
        <v>5435882</v>
      </c>
      <c r="D10" s="323">
        <v>0.31</v>
      </c>
      <c r="E10" s="1883">
        <v>275</v>
      </c>
      <c r="F10" s="57"/>
      <c r="G10" s="57"/>
      <c r="H10" s="2241">
        <v>2016</v>
      </c>
      <c r="I10" s="329"/>
      <c r="J10" s="329"/>
      <c r="K10" s="328"/>
      <c r="L10" s="2240"/>
      <c r="M10" s="2604"/>
      <c r="N10" s="2604"/>
      <c r="O10" s="2604"/>
      <c r="P10" s="2604"/>
    </row>
    <row r="11" spans="1:19" ht="15.75">
      <c r="A11" s="1881">
        <v>2017</v>
      </c>
      <c r="B11" s="324">
        <v>30649505</v>
      </c>
      <c r="C11" s="324">
        <v>5891654</v>
      </c>
      <c r="D11" s="323">
        <v>0.19</v>
      </c>
      <c r="E11" s="1883">
        <v>272</v>
      </c>
      <c r="F11" s="57"/>
      <c r="G11" s="57"/>
      <c r="H11" s="2241">
        <v>2017</v>
      </c>
      <c r="I11" s="329"/>
      <c r="J11" s="329"/>
      <c r="K11" s="328"/>
      <c r="L11" s="2240"/>
      <c r="M11" s="2604"/>
      <c r="N11" s="2604"/>
      <c r="O11" s="2604"/>
      <c r="P11" s="2604"/>
    </row>
    <row r="12" spans="1:19" ht="15.75">
      <c r="A12" s="1881">
        <v>2018</v>
      </c>
      <c r="B12" s="324">
        <v>22780528</v>
      </c>
      <c r="C12" s="324">
        <v>15889992</v>
      </c>
      <c r="D12" s="323">
        <v>0.7</v>
      </c>
      <c r="E12" s="1883">
        <v>743</v>
      </c>
      <c r="F12" s="57"/>
      <c r="G12" s="57"/>
      <c r="H12" s="2241">
        <v>2018</v>
      </c>
      <c r="I12" s="329"/>
      <c r="J12" s="329"/>
      <c r="K12" s="328"/>
      <c r="L12" s="2240"/>
      <c r="M12" s="2604"/>
      <c r="N12" s="2604"/>
      <c r="O12" s="2604"/>
      <c r="P12" s="2604"/>
    </row>
    <row r="13" spans="1:19" ht="15.75">
      <c r="A13" s="1881">
        <v>2019</v>
      </c>
      <c r="B13" s="324">
        <v>18146973</v>
      </c>
      <c r="C13" s="324">
        <v>2988782</v>
      </c>
      <c r="D13" s="323">
        <v>0.16</v>
      </c>
      <c r="E13" s="1883">
        <v>184</v>
      </c>
      <c r="F13" s="57"/>
      <c r="G13" s="57"/>
      <c r="H13" s="2241">
        <v>2019</v>
      </c>
      <c r="I13" s="329"/>
      <c r="J13" s="329"/>
      <c r="K13" s="328"/>
      <c r="L13" s="2240"/>
      <c r="M13" s="2604"/>
      <c r="N13" s="2604"/>
      <c r="O13" s="2604"/>
      <c r="P13" s="2604"/>
    </row>
    <row r="14" spans="1:19" ht="15.75">
      <c r="A14" s="1881">
        <v>2020</v>
      </c>
      <c r="B14" s="324">
        <v>12620852</v>
      </c>
      <c r="C14" s="324">
        <v>2315240</v>
      </c>
      <c r="D14" s="323">
        <v>0.18</v>
      </c>
      <c r="E14" s="1883">
        <v>198</v>
      </c>
      <c r="F14" s="57"/>
      <c r="G14" s="57"/>
      <c r="H14" s="2241">
        <v>2020</v>
      </c>
      <c r="I14" s="329"/>
      <c r="J14" s="329"/>
      <c r="K14" s="328"/>
      <c r="L14" s="2240"/>
      <c r="M14" s="57"/>
      <c r="N14" s="57"/>
      <c r="O14" s="57"/>
      <c r="P14" s="57"/>
    </row>
    <row r="15" spans="1:19" ht="15.75">
      <c r="A15" s="1881">
        <v>2021</v>
      </c>
      <c r="B15" s="324">
        <v>14510984</v>
      </c>
      <c r="C15" s="324">
        <v>2571105</v>
      </c>
      <c r="D15" s="323">
        <v>0.18</v>
      </c>
      <c r="E15" s="1883">
        <v>188</v>
      </c>
      <c r="F15" s="57"/>
      <c r="G15" s="57"/>
      <c r="H15" s="2241">
        <v>2021</v>
      </c>
      <c r="I15" s="329"/>
      <c r="J15" s="329"/>
      <c r="K15" s="328"/>
      <c r="L15" s="2240"/>
      <c r="M15" s="57"/>
      <c r="N15" s="57"/>
      <c r="O15" s="57"/>
      <c r="P15" s="57"/>
    </row>
    <row r="16" spans="1:19" ht="15.75">
      <c r="A16" s="1881">
        <v>2022</v>
      </c>
      <c r="B16" s="324">
        <v>14369754</v>
      </c>
      <c r="C16" s="324">
        <v>2329568</v>
      </c>
      <c r="D16" s="323">
        <v>0.16</v>
      </c>
      <c r="E16" s="1883">
        <v>184</v>
      </c>
      <c r="F16" s="57"/>
      <c r="G16" s="57"/>
      <c r="H16" s="2241">
        <v>2022</v>
      </c>
      <c r="I16" s="329"/>
      <c r="J16" s="329"/>
      <c r="K16" s="328"/>
      <c r="L16" s="2240"/>
      <c r="M16" s="57"/>
      <c r="N16" s="57"/>
      <c r="O16" s="57"/>
      <c r="P16" s="57"/>
    </row>
    <row r="17" spans="1:16" ht="15.75">
      <c r="A17" s="1881">
        <v>2023</v>
      </c>
      <c r="B17" s="324">
        <v>13751896</v>
      </c>
      <c r="C17" s="324">
        <v>577658</v>
      </c>
      <c r="D17" s="323">
        <v>0.04</v>
      </c>
      <c r="E17" s="1883">
        <v>127</v>
      </c>
      <c r="F17" s="57"/>
      <c r="G17" s="57"/>
      <c r="H17" s="2241">
        <v>2023</v>
      </c>
      <c r="I17" s="329"/>
      <c r="J17" s="329"/>
      <c r="K17" s="328"/>
      <c r="L17" s="2240"/>
      <c r="M17" s="57"/>
      <c r="N17" s="57"/>
      <c r="O17" s="57"/>
      <c r="P17" s="57"/>
    </row>
    <row r="18" spans="1:16" s="9" customFormat="1" ht="16.5" thickBot="1">
      <c r="A18" s="1884">
        <v>2024</v>
      </c>
      <c r="B18" s="1885">
        <f>'ESA Table 2 Main'!F117</f>
        <v>15699907.150000203</v>
      </c>
      <c r="C18" s="1885">
        <f>SUM('ESA Table 2 Main'!L9:L90)</f>
        <v>4759376.1513233762</v>
      </c>
      <c r="D18" s="1886">
        <f>C18/B18</f>
        <v>0.30314677060515705</v>
      </c>
      <c r="E18" s="1887">
        <f>C18/'ESA Table 2 Main'!E105</f>
        <v>742.95600239203497</v>
      </c>
      <c r="F18" s="57"/>
      <c r="G18" s="57"/>
      <c r="H18" s="2242">
        <v>2024</v>
      </c>
      <c r="I18" s="2243">
        <f>'ESA Table 2B PP PD'!D82</f>
        <v>806410.57000000018</v>
      </c>
      <c r="J18" s="2243">
        <f>SUM('ESA Table 2B PP PD'!J9:J60)+SUM('ESA Table 2B PP PD'!T9:T60)</f>
        <v>3300.1620124302831</v>
      </c>
      <c r="K18" s="2244">
        <f>J18/I18</f>
        <v>4.0924091712119821E-3</v>
      </c>
      <c r="L18" s="2245">
        <f>J18/SUM('ESA Table 2B PP PD'!C70+'ESA Table 2B PP PD'!M70)</f>
        <v>1650.0810062151415</v>
      </c>
      <c r="M18" s="57"/>
      <c r="N18" s="57"/>
      <c r="O18" s="57"/>
      <c r="P18" s="57"/>
    </row>
    <row r="19" spans="1:16" ht="53.25" customHeight="1">
      <c r="A19" s="2552" t="s">
        <v>683</v>
      </c>
      <c r="B19" s="2552"/>
      <c r="C19" s="2552"/>
      <c r="D19" s="2552"/>
      <c r="E19" s="423"/>
      <c r="F19" s="57"/>
      <c r="G19" s="57"/>
      <c r="H19" s="2552" t="s">
        <v>684</v>
      </c>
      <c r="I19" s="2552"/>
      <c r="J19" s="2552"/>
      <c r="K19" s="2552"/>
      <c r="L19" s="2552"/>
      <c r="M19" s="57"/>
      <c r="N19" s="57"/>
      <c r="O19" s="57"/>
      <c r="P19" s="57"/>
    </row>
    <row r="20" spans="1:16" ht="19.5" customHeight="1" thickBot="1">
      <c r="A20" s="88"/>
      <c r="B20" s="88"/>
      <c r="C20" s="88"/>
      <c r="D20" s="88"/>
      <c r="E20" s="423"/>
      <c r="F20" s="57"/>
      <c r="G20" s="57"/>
      <c r="H20" s="423"/>
      <c r="I20" s="423"/>
      <c r="J20" s="423"/>
      <c r="K20" s="423"/>
      <c r="L20" s="57"/>
      <c r="M20" s="57"/>
      <c r="N20" s="57"/>
      <c r="O20" s="57"/>
      <c r="P20" s="57"/>
    </row>
    <row r="21" spans="1:16" ht="33" customHeight="1">
      <c r="A21" s="2598" t="s">
        <v>685</v>
      </c>
      <c r="B21" s="2599"/>
      <c r="C21" s="2599"/>
      <c r="D21" s="2599"/>
      <c r="E21" s="2599"/>
      <c r="F21" s="2600"/>
      <c r="G21" s="57"/>
      <c r="H21" s="2598" t="s">
        <v>686</v>
      </c>
      <c r="I21" s="2599"/>
      <c r="J21" s="2599"/>
      <c r="K21" s="2599"/>
      <c r="L21" s="2600"/>
      <c r="M21" s="57"/>
      <c r="N21" s="57"/>
      <c r="O21" s="57"/>
      <c r="P21" s="57"/>
    </row>
    <row r="22" spans="1:16" ht="19.5" customHeight="1" thickBot="1">
      <c r="A22" s="2601" t="s">
        <v>687</v>
      </c>
      <c r="B22" s="2602"/>
      <c r="C22" s="2602"/>
      <c r="D22" s="2602"/>
      <c r="E22" s="2602"/>
      <c r="F22" s="2603"/>
      <c r="G22" s="57"/>
      <c r="H22" s="2601" t="s">
        <v>688</v>
      </c>
      <c r="I22" s="2602"/>
      <c r="J22" s="2602"/>
      <c r="K22" s="2602"/>
      <c r="L22" s="2603"/>
      <c r="M22" s="57"/>
      <c r="N22" s="57"/>
      <c r="O22" s="57"/>
      <c r="P22" s="57"/>
    </row>
    <row r="23" spans="1:16" ht="48.6" customHeight="1">
      <c r="A23" s="1876" t="s">
        <v>678</v>
      </c>
      <c r="B23" s="331" t="s">
        <v>679</v>
      </c>
      <c r="C23" s="330" t="s">
        <v>680</v>
      </c>
      <c r="D23" s="330" t="s">
        <v>681</v>
      </c>
      <c r="E23" s="330" t="s">
        <v>689</v>
      </c>
      <c r="F23" s="1877" t="s">
        <v>690</v>
      </c>
      <c r="G23" s="57"/>
      <c r="H23" s="1876" t="s">
        <v>678</v>
      </c>
      <c r="I23" s="330" t="s">
        <v>679</v>
      </c>
      <c r="J23" s="330" t="s">
        <v>680</v>
      </c>
      <c r="K23" s="330" t="s">
        <v>681</v>
      </c>
      <c r="L23" s="1877" t="s">
        <v>682</v>
      </c>
      <c r="M23" s="423"/>
      <c r="N23" s="57"/>
      <c r="O23" s="57"/>
      <c r="P23" s="57"/>
    </row>
    <row r="24" spans="1:16" ht="24.6" customHeight="1">
      <c r="A24" s="1878">
        <v>2012</v>
      </c>
      <c r="B24" s="329"/>
      <c r="C24" s="329"/>
      <c r="D24" s="328"/>
      <c r="E24" s="327"/>
      <c r="F24" s="1879"/>
      <c r="G24" s="57"/>
      <c r="H24" s="1878">
        <v>2012</v>
      </c>
      <c r="I24" s="329"/>
      <c r="J24" s="329"/>
      <c r="K24" s="328"/>
      <c r="L24" s="1879"/>
      <c r="M24" s="57"/>
      <c r="N24" s="57"/>
      <c r="O24" s="57"/>
      <c r="P24" s="57"/>
    </row>
    <row r="25" spans="1:16" ht="24.6" customHeight="1">
      <c r="A25" s="1878">
        <v>2013</v>
      </c>
      <c r="B25" s="329"/>
      <c r="C25" s="329"/>
      <c r="D25" s="328"/>
      <c r="E25" s="327"/>
      <c r="F25" s="1879"/>
      <c r="G25" s="57"/>
      <c r="H25" s="1878">
        <v>2013</v>
      </c>
      <c r="I25" s="329"/>
      <c r="J25" s="329"/>
      <c r="K25" s="328"/>
      <c r="L25" s="1879"/>
      <c r="M25" s="57"/>
      <c r="N25" s="57"/>
      <c r="O25" s="57"/>
      <c r="P25" s="57"/>
    </row>
    <row r="26" spans="1:16" ht="25.15" customHeight="1">
      <c r="A26" s="1878">
        <v>2014</v>
      </c>
      <c r="B26" s="329"/>
      <c r="C26" s="329"/>
      <c r="D26" s="328"/>
      <c r="E26" s="327"/>
      <c r="F26" s="1879"/>
      <c r="G26" s="57"/>
      <c r="H26" s="1878">
        <v>2014</v>
      </c>
      <c r="I26" s="329"/>
      <c r="J26" s="329"/>
      <c r="K26" s="328"/>
      <c r="L26" s="1879"/>
      <c r="M26" s="57"/>
      <c r="N26" s="57"/>
      <c r="O26" s="57"/>
      <c r="P26" s="57"/>
    </row>
    <row r="27" spans="1:16" ht="24" customHeight="1">
      <c r="A27" s="1880">
        <v>2015</v>
      </c>
      <c r="B27" s="329"/>
      <c r="C27" s="329"/>
      <c r="D27" s="328"/>
      <c r="E27" s="327"/>
      <c r="F27" s="1879"/>
      <c r="G27" s="57"/>
      <c r="H27" s="1880">
        <v>2015</v>
      </c>
      <c r="I27" s="329"/>
      <c r="J27" s="329"/>
      <c r="K27" s="328"/>
      <c r="L27" s="1879"/>
      <c r="M27" s="57"/>
      <c r="N27" s="57"/>
      <c r="O27" s="57"/>
      <c r="P27" s="57"/>
    </row>
    <row r="28" spans="1:16" ht="22.5" customHeight="1">
      <c r="A28" s="1880">
        <v>2016</v>
      </c>
      <c r="B28" s="329"/>
      <c r="C28" s="329"/>
      <c r="D28" s="328"/>
      <c r="E28" s="327"/>
      <c r="F28" s="1879"/>
      <c r="G28" s="57"/>
      <c r="H28" s="1880">
        <v>2016</v>
      </c>
      <c r="I28" s="329"/>
      <c r="J28" s="329"/>
      <c r="K28" s="328"/>
      <c r="L28" s="1879"/>
      <c r="M28" s="57"/>
      <c r="N28" s="57"/>
      <c r="O28" s="57"/>
      <c r="P28" s="57"/>
    </row>
    <row r="29" spans="1:16" ht="21" customHeight="1">
      <c r="A29" s="1880">
        <v>2017</v>
      </c>
      <c r="B29" s="329"/>
      <c r="C29" s="329"/>
      <c r="D29" s="328"/>
      <c r="E29" s="327"/>
      <c r="F29" s="1879"/>
      <c r="G29" s="57"/>
      <c r="H29" s="1880">
        <v>2017</v>
      </c>
      <c r="I29" s="329"/>
      <c r="J29" s="329"/>
      <c r="K29" s="328"/>
      <c r="L29" s="1879"/>
      <c r="M29" s="57"/>
      <c r="N29" s="57"/>
      <c r="O29" s="57"/>
      <c r="P29" s="57"/>
    </row>
    <row r="30" spans="1:16" ht="22.5" customHeight="1">
      <c r="A30" s="1880">
        <v>2018</v>
      </c>
      <c r="B30" s="329"/>
      <c r="C30" s="329"/>
      <c r="D30" s="328"/>
      <c r="E30" s="327"/>
      <c r="F30" s="1879"/>
      <c r="G30" s="57"/>
      <c r="H30" s="1880">
        <v>2018</v>
      </c>
      <c r="I30" s="329"/>
      <c r="J30" s="329"/>
      <c r="K30" s="328"/>
      <c r="L30" s="1879"/>
      <c r="M30" s="57"/>
      <c r="N30" s="57"/>
      <c r="O30" s="57"/>
      <c r="P30" s="57"/>
    </row>
    <row r="31" spans="1:16" ht="21" customHeight="1">
      <c r="A31" s="1880">
        <v>2019</v>
      </c>
      <c r="B31" s="329"/>
      <c r="C31" s="329"/>
      <c r="D31" s="328"/>
      <c r="E31" s="327"/>
      <c r="F31" s="1879"/>
      <c r="G31" s="57"/>
      <c r="H31" s="1880">
        <v>2019</v>
      </c>
      <c r="I31" s="329"/>
      <c r="J31" s="329"/>
      <c r="K31" s="328"/>
      <c r="L31" s="1879"/>
      <c r="M31" s="57"/>
      <c r="N31" s="57"/>
      <c r="O31" s="57"/>
      <c r="P31" s="57"/>
    </row>
    <row r="32" spans="1:16" ht="22.5" customHeight="1">
      <c r="A32" s="1880">
        <v>2020</v>
      </c>
      <c r="B32" s="329"/>
      <c r="C32" s="329"/>
      <c r="D32" s="328"/>
      <c r="E32" s="327"/>
      <c r="F32" s="1879"/>
      <c r="G32" s="57"/>
      <c r="H32" s="1880">
        <v>2020</v>
      </c>
      <c r="I32" s="329"/>
      <c r="J32" s="329"/>
      <c r="K32" s="328"/>
      <c r="L32" s="1879"/>
      <c r="M32" s="57"/>
      <c r="N32" s="57"/>
      <c r="O32" s="57"/>
      <c r="P32" s="57"/>
    </row>
    <row r="33" spans="1:16" ht="22.15" customHeight="1">
      <c r="A33" s="1880">
        <v>2021</v>
      </c>
      <c r="B33" s="329"/>
      <c r="C33" s="329"/>
      <c r="D33" s="328"/>
      <c r="E33" s="327"/>
      <c r="F33" s="1879"/>
      <c r="G33" s="57"/>
      <c r="H33" s="1880">
        <v>2021</v>
      </c>
      <c r="I33" s="329"/>
      <c r="J33" s="329"/>
      <c r="K33" s="328"/>
      <c r="L33" s="1879"/>
      <c r="M33" s="57"/>
      <c r="N33" s="57"/>
      <c r="O33" s="57"/>
      <c r="P33" s="57"/>
    </row>
    <row r="34" spans="1:16" ht="22.15" customHeight="1">
      <c r="A34" s="1880">
        <v>2022</v>
      </c>
      <c r="B34" s="329"/>
      <c r="C34" s="329"/>
      <c r="D34" s="328"/>
      <c r="E34" s="327"/>
      <c r="F34" s="1879"/>
      <c r="G34" s="57"/>
      <c r="H34" s="1881">
        <v>2022</v>
      </c>
      <c r="I34" s="326"/>
      <c r="J34" s="326"/>
      <c r="K34" s="325"/>
      <c r="L34" s="1882"/>
      <c r="M34" s="57"/>
      <c r="N34" s="57"/>
      <c r="O34" s="57"/>
      <c r="P34" s="57"/>
    </row>
    <row r="35" spans="1:16" ht="24" customHeight="1">
      <c r="A35" s="1880">
        <v>2023</v>
      </c>
      <c r="B35" s="329"/>
      <c r="C35" s="329"/>
      <c r="D35" s="328"/>
      <c r="E35" s="327"/>
      <c r="F35" s="1879"/>
      <c r="G35" s="57"/>
      <c r="H35" s="1881">
        <v>2023</v>
      </c>
      <c r="I35" s="324"/>
      <c r="J35" s="324"/>
      <c r="K35" s="323"/>
      <c r="L35" s="1883"/>
      <c r="M35" s="57"/>
      <c r="N35" s="57"/>
      <c r="O35" s="57"/>
      <c r="P35" s="57"/>
    </row>
    <row r="36" spans="1:16" s="9" customFormat="1" ht="16.5" thickBot="1">
      <c r="A36" s="1884">
        <v>2024</v>
      </c>
      <c r="B36" s="1885">
        <f>'ESA Table 2A MFWB'!Q149</f>
        <v>3326684.8808650002</v>
      </c>
      <c r="C36" s="1885">
        <f>SUM('ESA Table 2A MFWB'!Y9:Y125)</f>
        <v>1696847.2389201403</v>
      </c>
      <c r="D36" s="1886">
        <f>C36/B36</f>
        <v>0.51007152756798779</v>
      </c>
      <c r="E36" s="1888">
        <f>SUM('ESA Table 2A MFWB'!Y9+'ESA Table 2A MFWB'!Y11+'ESA Table 2A MFWB'!Y21+'ESA Table 2A MFWB'!Y22+'ESA Table 2A MFWB'!Y25+'ESA Table 2A MFWB'!Y32+'ESA Table 2A MFWB'!Y33+'ESA Table 2A MFWB'!Y54+'ESA Table 2A MFWB'!Y64+'ESA Table 2A MFWB'!Y67+'ESA Table 2A MFWB'!Y68+'ESA Table 2A MFWB'!Y90+'ESA Table 2A MFWB'!Y102+'ESA Table 2A MFWB'!Y104)/'ESA Table 2A MFWB'!O137</f>
        <v>479.79604700789338</v>
      </c>
      <c r="F36" s="1889">
        <f>SUM('ESA Table 2A MFWB'!Y10+'ESA Table 2A MFWB'!Y17+'ESA Table 2A MFWB'!Y84)/SUM('ESA Table 2A MFWB'!Q117:Q118)</f>
        <v>58873.019336638936</v>
      </c>
      <c r="G36" s="57"/>
      <c r="H36" s="1884">
        <v>2024</v>
      </c>
      <c r="I36" s="1885"/>
      <c r="J36" s="1885"/>
      <c r="K36" s="1886"/>
      <c r="L36" s="1887"/>
      <c r="M36" s="57"/>
      <c r="N36" s="57"/>
      <c r="O36" s="57"/>
      <c r="P36" s="57"/>
    </row>
    <row r="37" spans="1:16" ht="39.75" customHeight="1">
      <c r="A37" s="2552" t="s">
        <v>691</v>
      </c>
      <c r="B37" s="2552"/>
      <c r="C37" s="2552"/>
      <c r="D37" s="2552"/>
      <c r="E37" s="2552"/>
      <c r="F37" s="2552"/>
      <c r="G37" s="57"/>
      <c r="H37" s="89"/>
      <c r="I37" s="57"/>
      <c r="J37" s="57"/>
      <c r="K37" s="57"/>
      <c r="L37" s="57"/>
      <c r="M37" s="57"/>
      <c r="N37" s="57"/>
      <c r="O37" s="57"/>
      <c r="P37" s="57"/>
    </row>
    <row r="38" spans="1:16" ht="43.5" customHeight="1">
      <c r="A38" s="2552" t="s">
        <v>692</v>
      </c>
      <c r="B38" s="2552"/>
      <c r="C38" s="2552"/>
      <c r="D38" s="2552"/>
      <c r="E38" s="2552"/>
      <c r="F38" s="174"/>
      <c r="G38" s="57"/>
      <c r="H38" s="2552" t="s">
        <v>693</v>
      </c>
      <c r="I38" s="2552"/>
      <c r="J38" s="2552"/>
      <c r="K38" s="2552"/>
      <c r="L38" s="2552"/>
      <c r="M38" s="57"/>
      <c r="N38" s="57"/>
      <c r="O38" s="57"/>
      <c r="P38" s="57"/>
    </row>
    <row r="39" spans="1:16" ht="22.5" customHeight="1">
      <c r="A39" s="174" t="s">
        <v>694</v>
      </c>
      <c r="B39" s="174"/>
      <c r="C39" s="174"/>
      <c r="D39" s="174"/>
      <c r="E39" s="174"/>
      <c r="F39" s="174"/>
      <c r="G39" s="57"/>
      <c r="H39" s="2501"/>
      <c r="I39" s="2501"/>
      <c r="J39" s="2501"/>
      <c r="K39" s="2501"/>
      <c r="L39" s="2501"/>
      <c r="M39" s="57"/>
      <c r="N39" s="57"/>
      <c r="O39" s="57"/>
      <c r="P39" s="57"/>
    </row>
    <row r="40" spans="1:16" ht="48.6" customHeight="1">
      <c r="A40" s="57"/>
      <c r="B40" s="57"/>
      <c r="C40" s="57"/>
      <c r="D40" s="57"/>
      <c r="E40" s="57"/>
      <c r="F40" s="57"/>
      <c r="G40" s="57"/>
      <c r="H40" s="57"/>
      <c r="I40" s="57"/>
      <c r="J40" s="57"/>
      <c r="K40" s="57"/>
      <c r="L40" s="57"/>
      <c r="M40" s="57"/>
      <c r="N40" s="57"/>
      <c r="O40" s="57"/>
      <c r="P40" s="57"/>
    </row>
  </sheetData>
  <mergeCells count="18">
    <mergeCell ref="A1:L1"/>
    <mergeCell ref="A2:L2"/>
    <mergeCell ref="A3:L3"/>
    <mergeCell ref="M8:P13"/>
    <mergeCell ref="H6:L6"/>
    <mergeCell ref="H39:L39"/>
    <mergeCell ref="A5:E5"/>
    <mergeCell ref="A6:E6"/>
    <mergeCell ref="H5:L5"/>
    <mergeCell ref="H19:L19"/>
    <mergeCell ref="A37:F37"/>
    <mergeCell ref="H38:L38"/>
    <mergeCell ref="H21:L21"/>
    <mergeCell ref="H22:L22"/>
    <mergeCell ref="A38:E38"/>
    <mergeCell ref="A19:D19"/>
    <mergeCell ref="A22:F22"/>
    <mergeCell ref="A21:F21"/>
  </mergeCells>
  <printOptions horizontalCentered="1" verticalCentered="1"/>
  <pageMargins left="0.25" right="0.25" top="0.5" bottom="0.5" header="0.3" footer="0.3"/>
  <pageSetup scale="40" orientation="portrait" r:id="rId1"/>
  <headerFooter scaleWithDoc="0"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213E-8DF3-4E61-8537-BF26CF232E2B}">
  <sheetPr>
    <tabColor rgb="FF00B050"/>
    <pageSetUpPr fitToPage="1"/>
  </sheetPr>
  <dimension ref="A1:Y66"/>
  <sheetViews>
    <sheetView workbookViewId="0">
      <pane xSplit="1" ySplit="7" topLeftCell="B8" activePane="bottomRight" state="frozen"/>
      <selection pane="bottomRight" activeCell="J10" sqref="J10"/>
      <selection pane="bottomLeft" activeCell="J10" sqref="J10"/>
      <selection pane="topRight" activeCell="J10" sqref="J10"/>
    </sheetView>
  </sheetViews>
  <sheetFormatPr defaultColWidth="31.5703125" defaultRowHeight="45" customHeight="1"/>
  <cols>
    <col min="1" max="1" width="31.7109375" style="332" customWidth="1"/>
    <col min="2" max="4" width="15.140625" style="332" bestFit="1" customWidth="1"/>
    <col min="5" max="7" width="13.5703125" style="332" customWidth="1"/>
    <col min="8" max="10" width="15.5703125" style="332" customWidth="1"/>
    <col min="11" max="19" width="13.5703125" style="332" customWidth="1"/>
    <col min="20" max="20" width="14.5703125" style="332" bestFit="1" customWidth="1"/>
    <col min="21" max="21" width="15" style="332" customWidth="1"/>
    <col min="22" max="22" width="23.5703125" style="332" customWidth="1"/>
    <col min="23" max="23" width="18.42578125" style="332" bestFit="1" customWidth="1"/>
    <col min="24" max="24" width="25.5703125" style="332" customWidth="1"/>
    <col min="25" max="25" width="19.140625" style="332" bestFit="1" customWidth="1"/>
    <col min="26" max="16384" width="31.5703125" style="332"/>
  </cols>
  <sheetData>
    <row r="1" spans="1:25" customFormat="1" ht="15.75" customHeight="1">
      <c r="A1" s="2509" t="s">
        <v>695</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row>
    <row r="2" spans="1:25" customFormat="1" ht="15.75">
      <c r="A2" s="2402" t="s">
        <v>696</v>
      </c>
      <c r="B2" s="2402"/>
      <c r="C2" s="2402"/>
      <c r="D2" s="2402"/>
      <c r="E2" s="2402"/>
      <c r="F2" s="2402"/>
      <c r="G2" s="2402"/>
      <c r="H2" s="2402"/>
      <c r="I2" s="2402"/>
      <c r="J2" s="2402"/>
      <c r="K2" s="2402"/>
      <c r="L2" s="2402"/>
      <c r="M2" s="2402"/>
      <c r="N2" s="2402"/>
      <c r="O2" s="2402"/>
      <c r="P2" s="2402"/>
      <c r="Q2" s="2402"/>
      <c r="R2" s="2402"/>
      <c r="S2" s="2402"/>
      <c r="T2" s="2402"/>
      <c r="U2" s="2402"/>
      <c r="V2" s="2402"/>
      <c r="W2" s="2402"/>
      <c r="X2" s="2402"/>
      <c r="Y2" s="2402"/>
    </row>
    <row r="3" spans="1:25" customFormat="1" ht="15.75">
      <c r="A3" s="2510" t="s">
        <v>40</v>
      </c>
      <c r="B3" s="2510"/>
      <c r="C3" s="2510"/>
      <c r="D3" s="2510"/>
      <c r="E3" s="2510"/>
      <c r="F3" s="2510"/>
      <c r="G3" s="2510"/>
      <c r="H3" s="2510"/>
      <c r="I3" s="2510"/>
      <c r="J3" s="2510"/>
      <c r="K3" s="2510"/>
      <c r="L3" s="2510"/>
      <c r="M3" s="2510"/>
      <c r="N3" s="2510"/>
      <c r="O3" s="2510"/>
      <c r="P3" s="2510"/>
      <c r="Q3" s="2510"/>
      <c r="R3" s="2510"/>
      <c r="S3" s="2510"/>
      <c r="T3" s="2510"/>
      <c r="U3" s="2510"/>
      <c r="V3" s="2510"/>
      <c r="W3" s="2510"/>
      <c r="X3" s="2510"/>
      <c r="Y3" s="2510"/>
    </row>
    <row r="4" spans="1:25" ht="21" customHeight="1" thickBot="1">
      <c r="A4" s="186"/>
      <c r="B4" s="186"/>
      <c r="C4" s="337"/>
      <c r="D4" s="335"/>
      <c r="E4" s="335"/>
    </row>
    <row r="5" spans="1:25" s="335" customFormat="1" ht="33" customHeight="1" thickBot="1">
      <c r="A5" s="186"/>
      <c r="B5" s="186"/>
      <c r="C5" s="336"/>
      <c r="D5" s="336"/>
      <c r="E5" s="336"/>
      <c r="F5" s="336"/>
      <c r="G5" s="336"/>
      <c r="H5" s="336"/>
      <c r="I5" s="336"/>
      <c r="J5" s="336"/>
      <c r="K5" s="2625" t="s">
        <v>697</v>
      </c>
      <c r="L5" s="2625"/>
      <c r="M5" s="2625"/>
      <c r="N5" s="2625"/>
      <c r="O5" s="2625"/>
      <c r="P5" s="2625"/>
      <c r="Q5" s="2625"/>
      <c r="R5" s="2625"/>
      <c r="S5" s="2626"/>
      <c r="T5" s="336"/>
      <c r="U5" s="336"/>
      <c r="V5" s="336"/>
      <c r="W5" s="336"/>
      <c r="X5" s="336"/>
      <c r="Y5" s="336"/>
    </row>
    <row r="6" spans="1:25" s="335" customFormat="1" ht="45" customHeight="1">
      <c r="A6" s="242"/>
      <c r="B6" s="2624" t="s">
        <v>698</v>
      </c>
      <c r="C6" s="2624"/>
      <c r="D6" s="2624"/>
      <c r="E6" s="2624" t="s">
        <v>699</v>
      </c>
      <c r="F6" s="2624"/>
      <c r="G6" s="2624"/>
      <c r="H6" s="2624" t="s">
        <v>700</v>
      </c>
      <c r="I6" s="2624"/>
      <c r="J6" s="2624"/>
      <c r="K6" s="2627" t="s">
        <v>701</v>
      </c>
      <c r="L6" s="2627"/>
      <c r="M6" s="2627"/>
      <c r="N6" s="2628" t="s">
        <v>702</v>
      </c>
      <c r="O6" s="2628"/>
      <c r="P6" s="2628"/>
      <c r="Q6" s="2629" t="s">
        <v>703</v>
      </c>
      <c r="R6" s="2629"/>
      <c r="S6" s="2630"/>
      <c r="T6" s="242"/>
      <c r="U6" s="242"/>
      <c r="V6" s="242"/>
      <c r="W6" s="242"/>
      <c r="X6" s="242"/>
      <c r="Y6" s="1891"/>
    </row>
    <row r="7" spans="1:25" s="335" customFormat="1" ht="104.25" customHeight="1">
      <c r="A7" s="2282" t="s">
        <v>704</v>
      </c>
      <c r="B7" s="2283" t="s">
        <v>46</v>
      </c>
      <c r="C7" s="2284" t="s">
        <v>47</v>
      </c>
      <c r="D7" s="2285" t="s">
        <v>705</v>
      </c>
      <c r="E7" s="2286" t="s">
        <v>46</v>
      </c>
      <c r="F7" s="2284" t="s">
        <v>47</v>
      </c>
      <c r="G7" s="2287" t="s">
        <v>706</v>
      </c>
      <c r="H7" s="2623" t="s">
        <v>707</v>
      </c>
      <c r="I7" s="2624"/>
      <c r="J7" s="2624"/>
      <c r="K7" s="2624" t="s">
        <v>708</v>
      </c>
      <c r="L7" s="2624"/>
      <c r="M7" s="2624"/>
      <c r="N7" s="2624" t="s">
        <v>709</v>
      </c>
      <c r="O7" s="2624"/>
      <c r="P7" s="2624"/>
      <c r="Q7" s="2624" t="s">
        <v>710</v>
      </c>
      <c r="R7" s="2624"/>
      <c r="S7" s="2624"/>
      <c r="T7" s="2286" t="s">
        <v>711</v>
      </c>
      <c r="U7" s="2284" t="s">
        <v>712</v>
      </c>
      <c r="V7" s="2288" t="s">
        <v>713</v>
      </c>
      <c r="W7" s="2284" t="s">
        <v>714</v>
      </c>
      <c r="X7" s="2284" t="s">
        <v>715</v>
      </c>
      <c r="Y7" s="2289" t="s">
        <v>716</v>
      </c>
    </row>
    <row r="8" spans="1:25" s="335" customFormat="1" ht="45" customHeight="1">
      <c r="A8" s="2258"/>
      <c r="B8" s="2259"/>
      <c r="C8" s="2260"/>
      <c r="D8" s="2261"/>
      <c r="E8" s="2262"/>
      <c r="F8" s="2261"/>
      <c r="G8" s="2263"/>
      <c r="H8" s="2264" t="s">
        <v>46</v>
      </c>
      <c r="I8" s="2265" t="s">
        <v>47</v>
      </c>
      <c r="J8" s="2263" t="s">
        <v>631</v>
      </c>
      <c r="K8" s="2259" t="s">
        <v>46</v>
      </c>
      <c r="L8" s="2260" t="s">
        <v>47</v>
      </c>
      <c r="M8" s="2263" t="s">
        <v>48</v>
      </c>
      <c r="N8" s="2259" t="s">
        <v>46</v>
      </c>
      <c r="O8" s="2260" t="s">
        <v>47</v>
      </c>
      <c r="P8" s="2263" t="s">
        <v>48</v>
      </c>
      <c r="Q8" s="2259" t="s">
        <v>46</v>
      </c>
      <c r="R8" s="2260" t="s">
        <v>47</v>
      </c>
      <c r="S8" s="2263" t="s">
        <v>48</v>
      </c>
      <c r="T8" s="2266"/>
      <c r="U8" s="2267"/>
      <c r="V8" s="2267"/>
      <c r="W8" s="2267"/>
      <c r="X8" s="2268"/>
      <c r="Y8" s="2269"/>
    </row>
    <row r="9" spans="1:25" s="335" customFormat="1" ht="45" customHeight="1">
      <c r="A9" s="2270"/>
      <c r="B9" s="2271"/>
      <c r="C9" s="2272"/>
      <c r="D9" s="2273"/>
      <c r="E9" s="2274"/>
      <c r="F9" s="2275"/>
      <c r="G9" s="2276"/>
      <c r="H9" s="2271"/>
      <c r="I9" s="2272"/>
      <c r="J9" s="2276"/>
      <c r="K9" s="2277"/>
      <c r="L9" s="2277"/>
      <c r="M9" s="2277"/>
      <c r="N9" s="2277"/>
      <c r="O9" s="2277"/>
      <c r="P9" s="2277"/>
      <c r="Q9" s="2277"/>
      <c r="R9" s="2277"/>
      <c r="S9" s="2277"/>
      <c r="T9" s="2278"/>
      <c r="U9" s="2279"/>
      <c r="V9" s="2279"/>
      <c r="W9" s="2279"/>
      <c r="X9" s="2280"/>
      <c r="Y9" s="2281"/>
    </row>
    <row r="10" spans="1:25" ht="45" customHeight="1">
      <c r="A10" s="2246" t="s">
        <v>65</v>
      </c>
      <c r="B10" s="2290" t="s">
        <v>717</v>
      </c>
      <c r="C10" s="2291" t="s">
        <v>717</v>
      </c>
      <c r="D10" s="2292" t="s">
        <v>718</v>
      </c>
      <c r="E10" s="2293" t="s">
        <v>717</v>
      </c>
      <c r="F10" s="2291" t="s">
        <v>717</v>
      </c>
      <c r="G10" s="2294" t="s">
        <v>718</v>
      </c>
      <c r="H10" s="2290" t="s">
        <v>717</v>
      </c>
      <c r="I10" s="2291" t="s">
        <v>717</v>
      </c>
      <c r="J10" s="2294" t="s">
        <v>718</v>
      </c>
      <c r="K10" s="2290" t="s">
        <v>717</v>
      </c>
      <c r="L10" s="2291" t="s">
        <v>717</v>
      </c>
      <c r="M10" s="2294" t="s">
        <v>718</v>
      </c>
      <c r="N10" s="2290" t="s">
        <v>717</v>
      </c>
      <c r="O10" s="2291" t="s">
        <v>717</v>
      </c>
      <c r="P10" s="2294" t="s">
        <v>718</v>
      </c>
      <c r="Q10" s="2290" t="s">
        <v>717</v>
      </c>
      <c r="R10" s="2291" t="s">
        <v>717</v>
      </c>
      <c r="S10" s="2294" t="s">
        <v>718</v>
      </c>
      <c r="T10" s="638" t="s">
        <v>719</v>
      </c>
      <c r="U10" s="639" t="s">
        <v>720</v>
      </c>
      <c r="V10" s="639"/>
      <c r="W10" s="639"/>
      <c r="X10" s="640"/>
      <c r="Y10" s="334" t="s">
        <v>721</v>
      </c>
    </row>
    <row r="11" spans="1:25" ht="15.75">
      <c r="A11" s="2247" t="s">
        <v>632</v>
      </c>
      <c r="B11" s="2256"/>
      <c r="C11" s="641"/>
      <c r="D11" s="1347"/>
      <c r="E11" s="642"/>
      <c r="F11" s="643"/>
      <c r="G11" s="637"/>
      <c r="H11" s="636"/>
      <c r="I11" s="445"/>
      <c r="J11" s="637"/>
      <c r="K11" s="643"/>
      <c r="L11" s="643"/>
      <c r="M11" s="643"/>
      <c r="N11" s="643"/>
      <c r="O11" s="643"/>
      <c r="P11" s="643"/>
      <c r="Q11" s="643"/>
      <c r="R11" s="643"/>
      <c r="S11" s="643"/>
      <c r="T11" s="1142"/>
      <c r="U11" s="294"/>
      <c r="V11" s="294"/>
      <c r="W11" s="294"/>
      <c r="X11" s="294"/>
      <c r="Y11" s="333"/>
    </row>
    <row r="12" spans="1:25" ht="39">
      <c r="A12" s="2248" t="s">
        <v>722</v>
      </c>
      <c r="B12" s="636">
        <f>829193.704364239</f>
        <v>829193.70436423901</v>
      </c>
      <c r="C12" s="445">
        <f>455690.120212458</f>
        <v>455690.12021245802</v>
      </c>
      <c r="D12" s="1347">
        <f t="shared" ref="D12:D27" si="0">SUM(B12:C12)</f>
        <v>1284883.8245766971</v>
      </c>
      <c r="E12" s="1186">
        <v>1280100</v>
      </c>
      <c r="F12" s="445">
        <v>98817.67</v>
      </c>
      <c r="G12" s="909">
        <f t="shared" ref="G12:G29" si="1">SUM(E12:F12)</f>
        <v>1378917.67</v>
      </c>
      <c r="H12" s="908">
        <f t="shared" ref="H12:H31" si="2">B12-E12</f>
        <v>-450906.29563576099</v>
      </c>
      <c r="I12" s="436">
        <f t="shared" ref="I12:I31" si="3">C12-F12</f>
        <v>356872.45021245803</v>
      </c>
      <c r="J12" s="909">
        <f t="shared" ref="J12:J31" si="4">SUM(H12:I12)</f>
        <v>-94033.845423302962</v>
      </c>
      <c r="K12" s="1187">
        <f>-H12</f>
        <v>450906.29563576099</v>
      </c>
      <c r="L12" s="436">
        <f>-I12</f>
        <v>-356872.45021245803</v>
      </c>
      <c r="M12" s="645">
        <f t="shared" ref="M12:M27" si="5">SUM(K12:L12)</f>
        <v>94033.845423302962</v>
      </c>
      <c r="N12" s="1187">
        <v>0</v>
      </c>
      <c r="O12" s="436">
        <v>0</v>
      </c>
      <c r="P12" s="645">
        <f t="shared" ref="P12:P27" si="6">SUM(N12:O12)</f>
        <v>0</v>
      </c>
      <c r="Q12" s="1187">
        <v>0</v>
      </c>
      <c r="R12" s="436">
        <v>0</v>
      </c>
      <c r="S12" s="645">
        <f t="shared" ref="S12:S23" si="7">SUM(Q12:R12)</f>
        <v>0</v>
      </c>
      <c r="T12" s="1187">
        <f t="shared" ref="T12:T23" si="8">M12+P12+S12</f>
        <v>94033.845423302962</v>
      </c>
      <c r="U12" s="646">
        <f>T12/$D$44</f>
        <v>3.1126509613141075E-3</v>
      </c>
      <c r="V12" s="1308" t="s">
        <v>723</v>
      </c>
      <c r="W12" s="1308" t="s">
        <v>724</v>
      </c>
      <c r="X12" s="1308" t="s">
        <v>725</v>
      </c>
      <c r="Y12" s="1310" t="s">
        <v>726</v>
      </c>
    </row>
    <row r="13" spans="1:25" ht="39">
      <c r="A13" s="2249" t="s">
        <v>727</v>
      </c>
      <c r="B13" s="636">
        <v>49805.328166901956</v>
      </c>
      <c r="C13" s="445">
        <v>1610372.2773964966</v>
      </c>
      <c r="D13" s="1347">
        <f t="shared" si="0"/>
        <v>1660177.6055633987</v>
      </c>
      <c r="E13" s="1186">
        <v>42144.643799999962</v>
      </c>
      <c r="F13" s="445">
        <v>1362676.8161999988</v>
      </c>
      <c r="G13" s="909">
        <f t="shared" si="1"/>
        <v>1404821.4599999988</v>
      </c>
      <c r="H13" s="908">
        <f t="shared" si="2"/>
        <v>7660.6843669019945</v>
      </c>
      <c r="I13" s="436">
        <f t="shared" si="3"/>
        <v>247695.46119649778</v>
      </c>
      <c r="J13" s="909">
        <f t="shared" si="4"/>
        <v>255356.14556339977</v>
      </c>
      <c r="K13" s="1187"/>
      <c r="L13" s="436"/>
      <c r="M13" s="645">
        <f t="shared" si="5"/>
        <v>0</v>
      </c>
      <c r="N13" s="1186">
        <v>0</v>
      </c>
      <c r="O13" s="445">
        <v>0</v>
      </c>
      <c r="P13" s="644">
        <f t="shared" si="6"/>
        <v>0</v>
      </c>
      <c r="Q13" s="1186">
        <v>0</v>
      </c>
      <c r="R13" s="445">
        <v>0</v>
      </c>
      <c r="S13" s="644">
        <f t="shared" si="7"/>
        <v>0</v>
      </c>
      <c r="T13" s="1187">
        <f t="shared" si="8"/>
        <v>0</v>
      </c>
      <c r="U13" s="646">
        <f t="shared" ref="U13:U24" si="9">-T13/$D$44</f>
        <v>0</v>
      </c>
      <c r="V13" s="1311" t="s">
        <v>728</v>
      </c>
      <c r="W13" s="1311" t="s">
        <v>728</v>
      </c>
      <c r="X13" s="1311" t="s">
        <v>729</v>
      </c>
      <c r="Y13" s="1310" t="s">
        <v>729</v>
      </c>
    </row>
    <row r="14" spans="1:25" ht="39">
      <c r="A14" s="2249" t="s">
        <v>730</v>
      </c>
      <c r="B14" s="636">
        <f>1734899.25654274</f>
        <v>1734899.2565427399</v>
      </c>
      <c r="C14" s="445">
        <f>2299750.17727759</f>
        <v>2299750.1772775901</v>
      </c>
      <c r="D14" s="1347">
        <f t="shared" si="0"/>
        <v>4034649.4338203301</v>
      </c>
      <c r="E14" s="1186">
        <v>686414.57279999997</v>
      </c>
      <c r="F14" s="445">
        <v>909898.38719999988</v>
      </c>
      <c r="G14" s="909">
        <f t="shared" si="1"/>
        <v>1596312.96</v>
      </c>
      <c r="H14" s="908">
        <f t="shared" si="2"/>
        <v>1048484.68374274</v>
      </c>
      <c r="I14" s="436">
        <f t="shared" si="3"/>
        <v>1389851.7900775904</v>
      </c>
      <c r="J14" s="909">
        <f t="shared" si="4"/>
        <v>2438336.4738203306</v>
      </c>
      <c r="K14" s="1187">
        <f>+H19+J18+J12</f>
        <v>-1001068.8102450428</v>
      </c>
      <c r="L14" s="436">
        <f>+I19+J15</f>
        <v>-1005840.1921042702</v>
      </c>
      <c r="M14" s="645">
        <f t="shared" si="5"/>
        <v>-2006909.0023493129</v>
      </c>
      <c r="N14" s="1187">
        <v>0</v>
      </c>
      <c r="O14" s="436">
        <v>0</v>
      </c>
      <c r="P14" s="645">
        <f t="shared" si="6"/>
        <v>0</v>
      </c>
      <c r="Q14" s="1187">
        <v>0</v>
      </c>
      <c r="R14" s="436">
        <v>0</v>
      </c>
      <c r="S14" s="645">
        <f t="shared" si="7"/>
        <v>0</v>
      </c>
      <c r="T14" s="1187">
        <f t="shared" si="8"/>
        <v>-2006909.0023493129</v>
      </c>
      <c r="U14" s="646">
        <f>-T14/$D$44</f>
        <v>6.6431476957173066E-2</v>
      </c>
      <c r="V14" s="1308" t="s">
        <v>723</v>
      </c>
      <c r="W14" s="1308" t="s">
        <v>724</v>
      </c>
      <c r="X14" s="1311" t="s">
        <v>731</v>
      </c>
      <c r="Y14" s="1310" t="s">
        <v>726</v>
      </c>
    </row>
    <row r="15" spans="1:25" ht="39">
      <c r="A15" s="2248" t="s">
        <v>732</v>
      </c>
      <c r="B15" s="636">
        <f>1412706.83751091</f>
        <v>1412706.8375109099</v>
      </c>
      <c r="C15" s="445">
        <f>1061482.0597658</f>
        <v>1061482.0597657999</v>
      </c>
      <c r="D15" s="1347">
        <f t="shared" si="0"/>
        <v>2474188.8972767098</v>
      </c>
      <c r="E15" s="1186">
        <v>122809.05000000002</v>
      </c>
      <c r="F15" s="445">
        <v>2761687.0900000003</v>
      </c>
      <c r="G15" s="909">
        <f t="shared" si="1"/>
        <v>2884496.14</v>
      </c>
      <c r="H15" s="908">
        <f t="shared" si="2"/>
        <v>1289897.7875109098</v>
      </c>
      <c r="I15" s="436">
        <f t="shared" si="3"/>
        <v>-1700205.0302342004</v>
      </c>
      <c r="J15" s="909">
        <f t="shared" si="4"/>
        <v>-410307.24272329058</v>
      </c>
      <c r="K15" s="1187">
        <f>-H15</f>
        <v>-1289897.7875109098</v>
      </c>
      <c r="L15" s="436">
        <f>-I15</f>
        <v>1700205.0302342004</v>
      </c>
      <c r="M15" s="645">
        <f t="shared" si="5"/>
        <v>410307.24272329058</v>
      </c>
      <c r="N15" s="1187">
        <v>0</v>
      </c>
      <c r="O15" s="436">
        <v>0</v>
      </c>
      <c r="P15" s="645">
        <f t="shared" si="6"/>
        <v>0</v>
      </c>
      <c r="Q15" s="1187">
        <v>0</v>
      </c>
      <c r="R15" s="436">
        <v>0</v>
      </c>
      <c r="S15" s="645">
        <f t="shared" si="7"/>
        <v>0</v>
      </c>
      <c r="T15" s="1187">
        <f t="shared" si="8"/>
        <v>410307.24272329058</v>
      </c>
      <c r="U15" s="646">
        <f>T15/$D$44</f>
        <v>1.3581739933612206E-2</v>
      </c>
      <c r="V15" s="1308" t="s">
        <v>723</v>
      </c>
      <c r="W15" s="1308" t="s">
        <v>724</v>
      </c>
      <c r="X15" s="1326" t="s">
        <v>733</v>
      </c>
      <c r="Y15" s="1310" t="s">
        <v>726</v>
      </c>
    </row>
    <row r="16" spans="1:25" ht="39">
      <c r="A16" s="2249" t="s">
        <v>734</v>
      </c>
      <c r="B16" s="636">
        <v>0</v>
      </c>
      <c r="C16" s="445">
        <v>0</v>
      </c>
      <c r="D16" s="1347">
        <f t="shared" si="0"/>
        <v>0</v>
      </c>
      <c r="E16" s="1186">
        <v>0</v>
      </c>
      <c r="F16" s="445">
        <v>0</v>
      </c>
      <c r="G16" s="909">
        <f t="shared" si="1"/>
        <v>0</v>
      </c>
      <c r="H16" s="908">
        <f t="shared" si="2"/>
        <v>0</v>
      </c>
      <c r="I16" s="436">
        <f t="shared" si="3"/>
        <v>0</v>
      </c>
      <c r="J16" s="909">
        <f t="shared" si="4"/>
        <v>0</v>
      </c>
      <c r="K16" s="1187"/>
      <c r="L16" s="436"/>
      <c r="M16" s="645">
        <f t="shared" si="5"/>
        <v>0</v>
      </c>
      <c r="N16" s="1186">
        <v>0</v>
      </c>
      <c r="O16" s="445">
        <v>0</v>
      </c>
      <c r="P16" s="644">
        <f t="shared" si="6"/>
        <v>0</v>
      </c>
      <c r="Q16" s="1186">
        <v>0</v>
      </c>
      <c r="R16" s="445">
        <v>0</v>
      </c>
      <c r="S16" s="644">
        <f t="shared" si="7"/>
        <v>0</v>
      </c>
      <c r="T16" s="1187">
        <f t="shared" si="8"/>
        <v>0</v>
      </c>
      <c r="U16" s="646">
        <f t="shared" si="9"/>
        <v>0</v>
      </c>
      <c r="V16" s="1311" t="s">
        <v>728</v>
      </c>
      <c r="W16" s="1311" t="s">
        <v>728</v>
      </c>
      <c r="X16" s="1311" t="s">
        <v>729</v>
      </c>
      <c r="Y16" s="1310" t="s">
        <v>729</v>
      </c>
    </row>
    <row r="17" spans="1:25" ht="39">
      <c r="A17" s="2248" t="s">
        <v>735</v>
      </c>
      <c r="B17" s="636">
        <v>1243298.7551756117</v>
      </c>
      <c r="C17" s="445">
        <v>0</v>
      </c>
      <c r="D17" s="1347">
        <f t="shared" si="0"/>
        <v>1243298.7551756117</v>
      </c>
      <c r="E17" s="1186">
        <v>391418.04999999993</v>
      </c>
      <c r="F17" s="445">
        <v>0</v>
      </c>
      <c r="G17" s="909">
        <f t="shared" si="1"/>
        <v>391418.04999999993</v>
      </c>
      <c r="H17" s="908">
        <f t="shared" si="2"/>
        <v>851880.70517561177</v>
      </c>
      <c r="I17" s="436">
        <f t="shared" si="3"/>
        <v>0</v>
      </c>
      <c r="J17" s="909">
        <f t="shared" si="4"/>
        <v>851880.70517561177</v>
      </c>
      <c r="K17" s="1187"/>
      <c r="L17" s="436"/>
      <c r="M17" s="645">
        <f t="shared" si="5"/>
        <v>0</v>
      </c>
      <c r="N17" s="1186">
        <v>0</v>
      </c>
      <c r="O17" s="445">
        <v>0</v>
      </c>
      <c r="P17" s="644">
        <f t="shared" si="6"/>
        <v>0</v>
      </c>
      <c r="Q17" s="1186">
        <v>0</v>
      </c>
      <c r="R17" s="445">
        <v>0</v>
      </c>
      <c r="S17" s="644">
        <f t="shared" si="7"/>
        <v>0</v>
      </c>
      <c r="T17" s="1187">
        <f t="shared" si="8"/>
        <v>0</v>
      </c>
      <c r="U17" s="646">
        <f t="shared" si="9"/>
        <v>0</v>
      </c>
      <c r="V17" s="1308" t="s">
        <v>729</v>
      </c>
      <c r="W17" s="1308" t="s">
        <v>729</v>
      </c>
      <c r="X17" s="1308" t="s">
        <v>729</v>
      </c>
      <c r="Y17" s="1309" t="s">
        <v>728</v>
      </c>
    </row>
    <row r="18" spans="1:25" ht="39">
      <c r="A18" s="2250" t="s">
        <v>233</v>
      </c>
      <c r="B18" s="636">
        <f>455945.86455924</f>
        <v>455945.86455924</v>
      </c>
      <c r="C18" s="445">
        <v>0</v>
      </c>
      <c r="D18" s="1347">
        <f t="shared" si="0"/>
        <v>455945.86455924</v>
      </c>
      <c r="E18" s="1186">
        <v>767447.88000000012</v>
      </c>
      <c r="F18" s="445">
        <v>0</v>
      </c>
      <c r="G18" s="909">
        <f t="shared" si="1"/>
        <v>767447.88000000012</v>
      </c>
      <c r="H18" s="908">
        <f t="shared" si="2"/>
        <v>-311502.01544076012</v>
      </c>
      <c r="I18" s="436">
        <f t="shared" si="3"/>
        <v>0</v>
      </c>
      <c r="J18" s="909">
        <f t="shared" si="4"/>
        <v>-311502.01544076012</v>
      </c>
      <c r="K18" s="1187">
        <f>-H18</f>
        <v>311502.01544076012</v>
      </c>
      <c r="L18" s="436"/>
      <c r="M18" s="645">
        <f t="shared" si="5"/>
        <v>311502.01544076012</v>
      </c>
      <c r="N18" s="1187">
        <v>0</v>
      </c>
      <c r="O18" s="436">
        <v>0</v>
      </c>
      <c r="P18" s="645">
        <f t="shared" si="6"/>
        <v>0</v>
      </c>
      <c r="Q18" s="1187">
        <v>0</v>
      </c>
      <c r="R18" s="436">
        <v>0</v>
      </c>
      <c r="S18" s="645">
        <f t="shared" si="7"/>
        <v>0</v>
      </c>
      <c r="T18" s="1187">
        <f t="shared" si="8"/>
        <v>311502.01544076012</v>
      </c>
      <c r="U18" s="646">
        <f>T18/$D$44</f>
        <v>1.0311149602020675E-2</v>
      </c>
      <c r="V18" s="1308" t="s">
        <v>723</v>
      </c>
      <c r="W18" s="1308" t="s">
        <v>724</v>
      </c>
      <c r="X18" s="1308" t="s">
        <v>736</v>
      </c>
      <c r="Y18" s="1310" t="s">
        <v>726</v>
      </c>
    </row>
    <row r="19" spans="1:25" ht="39">
      <c r="A19" s="2251" t="s">
        <v>94</v>
      </c>
      <c r="B19" s="636">
        <f>791717.010619116</f>
        <v>791717.01061911602</v>
      </c>
      <c r="C19" s="445">
        <f>791717.010619116</f>
        <v>791717.01061911602</v>
      </c>
      <c r="D19" s="1347">
        <f t="shared" si="0"/>
        <v>1583434.021238232</v>
      </c>
      <c r="E19" s="1186">
        <v>1387249.9600000957</v>
      </c>
      <c r="F19" s="445">
        <v>1387249.9600000957</v>
      </c>
      <c r="G19" s="909">
        <f t="shared" si="1"/>
        <v>2774499.9200001913</v>
      </c>
      <c r="H19" s="908">
        <f t="shared" si="2"/>
        <v>-595532.94938097964</v>
      </c>
      <c r="I19" s="436">
        <f t="shared" si="3"/>
        <v>-595532.94938097964</v>
      </c>
      <c r="J19" s="909">
        <f t="shared" si="4"/>
        <v>-1191065.8987619593</v>
      </c>
      <c r="K19" s="1187">
        <f>-H19</f>
        <v>595532.94938097964</v>
      </c>
      <c r="L19" s="436">
        <f>-I19</f>
        <v>595532.94938097964</v>
      </c>
      <c r="M19" s="645">
        <f t="shared" si="5"/>
        <v>1191065.8987619593</v>
      </c>
      <c r="N19" s="1187">
        <v>0</v>
      </c>
      <c r="O19" s="436">
        <v>0</v>
      </c>
      <c r="P19" s="645">
        <f t="shared" si="6"/>
        <v>0</v>
      </c>
      <c r="Q19" s="1187">
        <v>0</v>
      </c>
      <c r="R19" s="436">
        <v>0</v>
      </c>
      <c r="S19" s="645">
        <f t="shared" si="7"/>
        <v>0</v>
      </c>
      <c r="T19" s="1186">
        <f t="shared" si="8"/>
        <v>1191065.8987619593</v>
      </c>
      <c r="U19" s="646">
        <f>T19/$D$44</f>
        <v>3.9425936460226081E-2</v>
      </c>
      <c r="V19" s="1308" t="s">
        <v>723</v>
      </c>
      <c r="W19" s="1308" t="s">
        <v>724</v>
      </c>
      <c r="X19" s="1311" t="s">
        <v>737</v>
      </c>
      <c r="Y19" s="1310" t="s">
        <v>726</v>
      </c>
    </row>
    <row r="20" spans="1:25" ht="51.75">
      <c r="A20" s="2250" t="s">
        <v>95</v>
      </c>
      <c r="B20" s="636">
        <v>434464.81012956501</v>
      </c>
      <c r="C20" s="445">
        <v>434464.81012956501</v>
      </c>
      <c r="D20" s="1347">
        <f t="shared" si="0"/>
        <v>868929.62025913002</v>
      </c>
      <c r="E20" s="1186">
        <v>110628.64000000733</v>
      </c>
      <c r="F20" s="445">
        <v>110628.64000000733</v>
      </c>
      <c r="G20" s="909">
        <f t="shared" si="1"/>
        <v>221257.28000001467</v>
      </c>
      <c r="H20" s="908">
        <f t="shared" si="2"/>
        <v>323836.17012955766</v>
      </c>
      <c r="I20" s="436">
        <f t="shared" si="3"/>
        <v>323836.17012955766</v>
      </c>
      <c r="J20" s="909">
        <f t="shared" si="4"/>
        <v>647672.34025911533</v>
      </c>
      <c r="K20" s="1187">
        <f>-K23</f>
        <v>-195185.54623467609</v>
      </c>
      <c r="L20" s="436">
        <f>-L23</f>
        <v>-195185.54623467609</v>
      </c>
      <c r="M20" s="645">
        <f t="shared" si="5"/>
        <v>-390371.09246935218</v>
      </c>
      <c r="N20" s="1186">
        <v>0</v>
      </c>
      <c r="O20" s="445">
        <v>0</v>
      </c>
      <c r="P20" s="644">
        <f t="shared" si="6"/>
        <v>0</v>
      </c>
      <c r="Q20" s="1186">
        <v>0</v>
      </c>
      <c r="R20" s="445">
        <v>0</v>
      </c>
      <c r="S20" s="644">
        <f t="shared" si="7"/>
        <v>0</v>
      </c>
      <c r="T20" s="1186">
        <f t="shared" si="8"/>
        <v>-390371.09246935218</v>
      </c>
      <c r="U20" s="646">
        <f>-T20/$D$44</f>
        <v>1.2921825655157676E-2</v>
      </c>
      <c r="V20" s="1308" t="s">
        <v>723</v>
      </c>
      <c r="W20" s="1308" t="s">
        <v>724</v>
      </c>
      <c r="X20" s="1308" t="s">
        <v>738</v>
      </c>
      <c r="Y20" s="1310" t="s">
        <v>726</v>
      </c>
    </row>
    <row r="21" spans="1:25" ht="39">
      <c r="A21" s="2250" t="s">
        <v>739</v>
      </c>
      <c r="B21" s="636">
        <v>0</v>
      </c>
      <c r="C21" s="445">
        <v>0</v>
      </c>
      <c r="D21" s="1347">
        <f t="shared" si="0"/>
        <v>0</v>
      </c>
      <c r="E21" s="1186">
        <v>0</v>
      </c>
      <c r="F21" s="445">
        <v>0</v>
      </c>
      <c r="G21" s="637">
        <f t="shared" si="1"/>
        <v>0</v>
      </c>
      <c r="H21" s="908">
        <f t="shared" si="2"/>
        <v>0</v>
      </c>
      <c r="I21" s="436">
        <f t="shared" si="3"/>
        <v>0</v>
      </c>
      <c r="J21" s="909">
        <f t="shared" si="4"/>
        <v>0</v>
      </c>
      <c r="K21" s="1187"/>
      <c r="L21" s="436"/>
      <c r="M21" s="645">
        <f t="shared" si="5"/>
        <v>0</v>
      </c>
      <c r="N21" s="1186">
        <v>0</v>
      </c>
      <c r="O21" s="445">
        <v>0</v>
      </c>
      <c r="P21" s="644">
        <f t="shared" si="6"/>
        <v>0</v>
      </c>
      <c r="Q21" s="1186">
        <v>0</v>
      </c>
      <c r="R21" s="445">
        <v>0</v>
      </c>
      <c r="S21" s="644">
        <f t="shared" si="7"/>
        <v>0</v>
      </c>
      <c r="T21" s="1186">
        <f t="shared" si="8"/>
        <v>0</v>
      </c>
      <c r="U21" s="646">
        <f t="shared" si="9"/>
        <v>0</v>
      </c>
      <c r="V21" s="1308" t="s">
        <v>740</v>
      </c>
      <c r="W21" s="1308" t="s">
        <v>741</v>
      </c>
      <c r="X21" s="1308" t="s">
        <v>728</v>
      </c>
      <c r="Y21" s="1309" t="s">
        <v>728</v>
      </c>
    </row>
    <row r="22" spans="1:25" ht="39">
      <c r="A22" s="2250" t="s">
        <v>96</v>
      </c>
      <c r="B22" s="636">
        <v>0</v>
      </c>
      <c r="C22" s="445">
        <v>0</v>
      </c>
      <c r="D22" s="1347">
        <f t="shared" si="0"/>
        <v>0</v>
      </c>
      <c r="E22" s="1186">
        <v>0</v>
      </c>
      <c r="F22" s="445">
        <v>0</v>
      </c>
      <c r="G22" s="637">
        <f t="shared" si="1"/>
        <v>0</v>
      </c>
      <c r="H22" s="908">
        <f t="shared" si="2"/>
        <v>0</v>
      </c>
      <c r="I22" s="436">
        <f t="shared" si="3"/>
        <v>0</v>
      </c>
      <c r="J22" s="909">
        <f t="shared" si="4"/>
        <v>0</v>
      </c>
      <c r="K22" s="1187"/>
      <c r="L22" s="436"/>
      <c r="M22" s="645">
        <f t="shared" si="5"/>
        <v>0</v>
      </c>
      <c r="N22" s="1186">
        <v>0</v>
      </c>
      <c r="O22" s="445">
        <v>0</v>
      </c>
      <c r="P22" s="644">
        <f t="shared" si="6"/>
        <v>0</v>
      </c>
      <c r="Q22" s="1186">
        <v>0</v>
      </c>
      <c r="R22" s="445">
        <v>0</v>
      </c>
      <c r="S22" s="644">
        <f t="shared" si="7"/>
        <v>0</v>
      </c>
      <c r="T22" s="1186">
        <f t="shared" si="8"/>
        <v>0</v>
      </c>
      <c r="U22" s="646">
        <f t="shared" si="9"/>
        <v>0</v>
      </c>
      <c r="V22" s="1311" t="s">
        <v>729</v>
      </c>
      <c r="W22" s="1311" t="s">
        <v>729</v>
      </c>
      <c r="X22" s="1311" t="s">
        <v>729</v>
      </c>
      <c r="Y22" s="1310" t="s">
        <v>729</v>
      </c>
    </row>
    <row r="23" spans="1:25" ht="51.95" customHeight="1">
      <c r="A23" s="2250" t="s">
        <v>97</v>
      </c>
      <c r="B23" s="636">
        <f>285478.488765324</f>
        <v>285478.488765324</v>
      </c>
      <c r="C23" s="445">
        <f>285478.488765324</f>
        <v>285478.488765324</v>
      </c>
      <c r="D23" s="1347">
        <f t="shared" si="0"/>
        <v>570956.977530648</v>
      </c>
      <c r="E23" s="1351">
        <v>480664.03500000009</v>
      </c>
      <c r="F23" s="637">
        <v>480664.03500000009</v>
      </c>
      <c r="G23" s="637">
        <f t="shared" si="1"/>
        <v>961328.07000000018</v>
      </c>
      <c r="H23" s="908">
        <f t="shared" si="2"/>
        <v>-195185.54623467609</v>
      </c>
      <c r="I23" s="436">
        <f t="shared" si="3"/>
        <v>-195185.54623467609</v>
      </c>
      <c r="J23" s="909">
        <f t="shared" si="4"/>
        <v>-390371.09246935218</v>
      </c>
      <c r="K23" s="1187">
        <f>-H23</f>
        <v>195185.54623467609</v>
      </c>
      <c r="L23" s="436">
        <f>-I23</f>
        <v>195185.54623467609</v>
      </c>
      <c r="M23" s="645">
        <f t="shared" si="5"/>
        <v>390371.09246935218</v>
      </c>
      <c r="N23" s="1187">
        <v>0</v>
      </c>
      <c r="O23" s="436">
        <v>0</v>
      </c>
      <c r="P23" s="645">
        <f t="shared" si="6"/>
        <v>0</v>
      </c>
      <c r="Q23" s="1187">
        <v>0</v>
      </c>
      <c r="R23" s="436">
        <v>0</v>
      </c>
      <c r="S23" s="645">
        <f t="shared" si="7"/>
        <v>0</v>
      </c>
      <c r="T23" s="1186">
        <f t="shared" si="8"/>
        <v>390371.09246935218</v>
      </c>
      <c r="U23" s="646">
        <f>T23/$D$44</f>
        <v>1.2921825655157676E-2</v>
      </c>
      <c r="V23" s="1308" t="s">
        <v>723</v>
      </c>
      <c r="W23" s="1308" t="s">
        <v>724</v>
      </c>
      <c r="X23" s="1311" t="s">
        <v>742</v>
      </c>
      <c r="Y23" s="1310" t="s">
        <v>726</v>
      </c>
    </row>
    <row r="24" spans="1:25" ht="45" hidden="1" customHeight="1">
      <c r="A24" s="2250" t="s">
        <v>743</v>
      </c>
      <c r="B24" s="636">
        <v>0</v>
      </c>
      <c r="C24" s="445">
        <v>0</v>
      </c>
      <c r="D24" s="1347">
        <f>SUM(B24:C24)</f>
        <v>0</v>
      </c>
      <c r="E24" s="642">
        <v>0</v>
      </c>
      <c r="F24" s="1347">
        <v>0</v>
      </c>
      <c r="G24" s="637">
        <f>SUM(E24:F24)</f>
        <v>0</v>
      </c>
      <c r="H24" s="636">
        <f t="shared" si="2"/>
        <v>0</v>
      </c>
      <c r="I24" s="445">
        <f t="shared" si="3"/>
        <v>0</v>
      </c>
      <c r="J24" s="637">
        <f t="shared" si="4"/>
        <v>0</v>
      </c>
      <c r="K24" s="1186"/>
      <c r="L24" s="445"/>
      <c r="M24" s="644">
        <f>SUM(K24:L24)</f>
        <v>0</v>
      </c>
      <c r="N24" s="1186"/>
      <c r="O24" s="445"/>
      <c r="P24" s="644">
        <f>SUM(N24:O24)</f>
        <v>0</v>
      </c>
      <c r="Q24" s="1186"/>
      <c r="R24" s="445"/>
      <c r="S24" s="644"/>
      <c r="T24" s="1186"/>
      <c r="U24" s="646">
        <f t="shared" si="9"/>
        <v>0</v>
      </c>
      <c r="V24" s="1311"/>
      <c r="W24" s="1311"/>
      <c r="X24" s="1311"/>
      <c r="Y24" s="1310"/>
    </row>
    <row r="25" spans="1:25" ht="45" hidden="1" customHeight="1">
      <c r="A25" s="2250" t="s">
        <v>744</v>
      </c>
      <c r="B25" s="636">
        <v>0</v>
      </c>
      <c r="C25" s="445">
        <v>0</v>
      </c>
      <c r="D25" s="1347">
        <f>SUM(B25:C25)</f>
        <v>0</v>
      </c>
      <c r="E25" s="642">
        <v>0</v>
      </c>
      <c r="F25" s="1347">
        <v>0</v>
      </c>
      <c r="G25" s="637">
        <f>SUM(E25:F25)</f>
        <v>0</v>
      </c>
      <c r="H25" s="636">
        <f t="shared" si="2"/>
        <v>0</v>
      </c>
      <c r="I25" s="445">
        <f t="shared" si="3"/>
        <v>0</v>
      </c>
      <c r="J25" s="637">
        <f t="shared" si="4"/>
        <v>0</v>
      </c>
      <c r="K25" s="1186"/>
      <c r="L25" s="445"/>
      <c r="M25" s="644">
        <f>SUM(K25:L25)</f>
        <v>0</v>
      </c>
      <c r="N25" s="1186"/>
      <c r="O25" s="445"/>
      <c r="P25" s="644">
        <f>SUM(N25:O25)</f>
        <v>0</v>
      </c>
      <c r="Q25" s="1186"/>
      <c r="R25" s="445"/>
      <c r="S25" s="644"/>
      <c r="T25" s="1186"/>
      <c r="U25" s="647"/>
      <c r="V25" s="1311"/>
      <c r="W25" s="1311"/>
      <c r="X25" s="1311"/>
      <c r="Y25" s="1310"/>
    </row>
    <row r="26" spans="1:25" ht="45" customHeight="1">
      <c r="A26" s="2250" t="s">
        <v>745</v>
      </c>
      <c r="B26" s="908">
        <v>6039367</v>
      </c>
      <c r="C26" s="436">
        <v>2974721</v>
      </c>
      <c r="D26" s="1348">
        <f t="shared" si="0"/>
        <v>9014088</v>
      </c>
      <c r="E26" s="628">
        <v>2014390.6794659998</v>
      </c>
      <c r="F26" s="1348">
        <v>1028264.821399</v>
      </c>
      <c r="G26" s="637">
        <f t="shared" si="1"/>
        <v>3042655.5008649998</v>
      </c>
      <c r="H26" s="636">
        <f t="shared" si="2"/>
        <v>4024976.3205340002</v>
      </c>
      <c r="I26" s="445">
        <f t="shared" si="3"/>
        <v>1946456.178601</v>
      </c>
      <c r="J26" s="637">
        <f t="shared" si="4"/>
        <v>5971432.4991350006</v>
      </c>
      <c r="K26" s="1186"/>
      <c r="L26" s="445"/>
      <c r="M26" s="644">
        <f t="shared" si="5"/>
        <v>0</v>
      </c>
      <c r="N26" s="1186"/>
      <c r="O26" s="445"/>
      <c r="P26" s="644">
        <f t="shared" si="6"/>
        <v>0</v>
      </c>
      <c r="Q26" s="1186"/>
      <c r="R26" s="445"/>
      <c r="S26" s="644"/>
      <c r="T26" s="1186"/>
      <c r="U26" s="647"/>
      <c r="V26" s="1311"/>
      <c r="W26" s="1311"/>
      <c r="X26" s="1311"/>
      <c r="Y26" s="1310"/>
    </row>
    <row r="27" spans="1:25" ht="45" customHeight="1">
      <c r="A27" s="2250" t="s">
        <v>746</v>
      </c>
      <c r="B27" s="908">
        <v>763341.5</v>
      </c>
      <c r="C27" s="436">
        <v>763341.5</v>
      </c>
      <c r="D27" s="1348">
        <f t="shared" si="0"/>
        <v>1526683</v>
      </c>
      <c r="E27" s="642">
        <v>403205.28500000009</v>
      </c>
      <c r="F27" s="1348">
        <v>403205.28500000009</v>
      </c>
      <c r="G27" s="637">
        <f t="shared" si="1"/>
        <v>806410.57000000018</v>
      </c>
      <c r="H27" s="636">
        <f t="shared" si="2"/>
        <v>360136.21499999991</v>
      </c>
      <c r="I27" s="445">
        <f t="shared" si="3"/>
        <v>360136.21499999991</v>
      </c>
      <c r="J27" s="637">
        <f t="shared" si="4"/>
        <v>720272.42999999982</v>
      </c>
      <c r="K27" s="1186"/>
      <c r="L27" s="445"/>
      <c r="M27" s="644">
        <f t="shared" si="5"/>
        <v>0</v>
      </c>
      <c r="N27" s="1186"/>
      <c r="O27" s="445"/>
      <c r="P27" s="644">
        <f t="shared" si="6"/>
        <v>0</v>
      </c>
      <c r="Q27" s="1186"/>
      <c r="R27" s="445"/>
      <c r="S27" s="644"/>
      <c r="T27" s="1186"/>
      <c r="U27" s="647"/>
      <c r="V27" s="1311"/>
      <c r="W27" s="1311"/>
      <c r="X27" s="1311"/>
      <c r="Y27" s="1310"/>
    </row>
    <row r="28" spans="1:25" ht="45" hidden="1" customHeight="1">
      <c r="A28" s="2252" t="s">
        <v>527</v>
      </c>
      <c r="B28" s="636">
        <v>0</v>
      </c>
      <c r="C28" s="445">
        <v>0</v>
      </c>
      <c r="D28" s="1347"/>
      <c r="E28" s="628">
        <v>0</v>
      </c>
      <c r="F28" s="1348">
        <v>0</v>
      </c>
      <c r="G28" s="637">
        <f t="shared" si="1"/>
        <v>0</v>
      </c>
      <c r="H28" s="636">
        <f t="shared" si="2"/>
        <v>0</v>
      </c>
      <c r="I28" s="445">
        <f t="shared" si="3"/>
        <v>0</v>
      </c>
      <c r="J28" s="637">
        <f t="shared" si="4"/>
        <v>0</v>
      </c>
      <c r="K28" s="1186"/>
      <c r="L28" s="445"/>
      <c r="M28" s="644"/>
      <c r="N28" s="1186"/>
      <c r="O28" s="445"/>
      <c r="P28" s="644"/>
      <c r="Q28" s="1186"/>
      <c r="R28" s="445"/>
      <c r="S28" s="644"/>
      <c r="T28" s="1186"/>
      <c r="U28" s="647"/>
      <c r="V28" s="1311"/>
      <c r="W28" s="1311"/>
      <c r="X28" s="1311"/>
      <c r="Y28" s="1310"/>
    </row>
    <row r="29" spans="1:25" ht="45" hidden="1" customHeight="1">
      <c r="A29" s="2252" t="s">
        <v>747</v>
      </c>
      <c r="B29" s="636">
        <v>0</v>
      </c>
      <c r="C29" s="445">
        <v>0</v>
      </c>
      <c r="D29" s="1347"/>
      <c r="E29" s="628">
        <v>0</v>
      </c>
      <c r="F29" s="1348">
        <v>0</v>
      </c>
      <c r="G29" s="637">
        <f t="shared" si="1"/>
        <v>0</v>
      </c>
      <c r="H29" s="636">
        <f t="shared" si="2"/>
        <v>0</v>
      </c>
      <c r="I29" s="445">
        <f t="shared" si="3"/>
        <v>0</v>
      </c>
      <c r="J29" s="637">
        <f t="shared" si="4"/>
        <v>0</v>
      </c>
      <c r="K29" s="1186"/>
      <c r="L29" s="445"/>
      <c r="M29" s="644"/>
      <c r="N29" s="1186"/>
      <c r="O29" s="445"/>
      <c r="P29" s="644"/>
      <c r="Q29" s="1186"/>
      <c r="R29" s="445"/>
      <c r="S29" s="644"/>
      <c r="T29" s="1186"/>
      <c r="U29" s="647"/>
      <c r="V29" s="1311"/>
      <c r="W29" s="1311"/>
      <c r="X29" s="1311"/>
      <c r="Y29" s="1310"/>
    </row>
    <row r="30" spans="1:25" ht="45" customHeight="1">
      <c r="A30" s="2250" t="s">
        <v>748</v>
      </c>
      <c r="B30" s="908">
        <v>315260</v>
      </c>
      <c r="C30" s="436">
        <v>0</v>
      </c>
      <c r="D30" s="1347">
        <f>SUM(B30:C30)</f>
        <v>315260</v>
      </c>
      <c r="E30" s="628">
        <v>0</v>
      </c>
      <c r="F30" s="1348">
        <v>0</v>
      </c>
      <c r="G30" s="637">
        <f>SUM(E30:F30)</f>
        <v>0</v>
      </c>
      <c r="H30" s="636">
        <f t="shared" si="2"/>
        <v>315260</v>
      </c>
      <c r="I30" s="445">
        <f t="shared" si="3"/>
        <v>0</v>
      </c>
      <c r="J30" s="637">
        <f t="shared" si="4"/>
        <v>315260</v>
      </c>
      <c r="K30" s="1186"/>
      <c r="L30" s="445"/>
      <c r="M30" s="644">
        <f>SUM(K30:L30)</f>
        <v>0</v>
      </c>
      <c r="N30" s="1186"/>
      <c r="O30" s="445"/>
      <c r="P30" s="644">
        <f>SUM(N30:O30)</f>
        <v>0</v>
      </c>
      <c r="Q30" s="1186"/>
      <c r="R30" s="445"/>
      <c r="S30" s="644"/>
      <c r="T30" s="1186"/>
      <c r="U30" s="647"/>
      <c r="V30" s="1311"/>
      <c r="W30" s="1311"/>
      <c r="X30" s="1311"/>
      <c r="Y30" s="1310"/>
    </row>
    <row r="31" spans="1:25" ht="45" hidden="1" customHeight="1">
      <c r="A31" s="2249" t="s">
        <v>749</v>
      </c>
      <c r="B31" s="636">
        <v>0</v>
      </c>
      <c r="C31" s="445">
        <v>0</v>
      </c>
      <c r="D31" s="1347">
        <f>SUM(B31:C31)</f>
        <v>0</v>
      </c>
      <c r="E31" s="642">
        <v>0</v>
      </c>
      <c r="F31" s="1347">
        <v>0</v>
      </c>
      <c r="G31" s="637">
        <f>SUM(E31:F31)</f>
        <v>0</v>
      </c>
      <c r="H31" s="636">
        <f t="shared" si="2"/>
        <v>0</v>
      </c>
      <c r="I31" s="445">
        <f t="shared" si="3"/>
        <v>0</v>
      </c>
      <c r="J31" s="637">
        <f t="shared" si="4"/>
        <v>0</v>
      </c>
      <c r="K31" s="1186">
        <v>0</v>
      </c>
      <c r="L31" s="445"/>
      <c r="M31" s="644">
        <f>SUM(K31:L31)</f>
        <v>0</v>
      </c>
      <c r="N31" s="1186">
        <v>0</v>
      </c>
      <c r="O31" s="445">
        <v>0</v>
      </c>
      <c r="P31" s="644">
        <f>SUM(N31:O31)</f>
        <v>0</v>
      </c>
      <c r="Q31" s="1186">
        <v>0</v>
      </c>
      <c r="R31" s="445">
        <v>0</v>
      </c>
      <c r="S31" s="644">
        <f>SUM(Q31:R31)</f>
        <v>0</v>
      </c>
      <c r="T31" s="1186">
        <f>M31+P31+S31</f>
        <v>0</v>
      </c>
      <c r="U31" s="647">
        <v>0</v>
      </c>
      <c r="V31" s="1311" t="s">
        <v>729</v>
      </c>
      <c r="W31" s="1311" t="s">
        <v>729</v>
      </c>
      <c r="X31" s="1311" t="s">
        <v>729</v>
      </c>
      <c r="Y31" s="1310" t="s">
        <v>729</v>
      </c>
    </row>
    <row r="32" spans="1:25" ht="45" customHeight="1">
      <c r="A32" s="2253" t="s">
        <v>98</v>
      </c>
      <c r="B32" s="649">
        <f t="shared" ref="B32:T32" si="10">SUM(B12:B31)</f>
        <v>14355478.555833647</v>
      </c>
      <c r="C32" s="650">
        <f t="shared" si="10"/>
        <v>10677017.444166349</v>
      </c>
      <c r="D32" s="1349">
        <f t="shared" si="10"/>
        <v>25032496</v>
      </c>
      <c r="E32" s="1188">
        <f t="shared" si="10"/>
        <v>7686472.7960661026</v>
      </c>
      <c r="F32" s="650">
        <f t="shared" si="10"/>
        <v>8543092.7047991026</v>
      </c>
      <c r="G32" s="644">
        <f t="shared" si="10"/>
        <v>16229565.500865204</v>
      </c>
      <c r="H32" s="649">
        <f t="shared" si="10"/>
        <v>6669005.7597675445</v>
      </c>
      <c r="I32" s="650">
        <f t="shared" si="10"/>
        <v>2133924.7393672476</v>
      </c>
      <c r="J32" s="644">
        <f t="shared" si="10"/>
        <v>8802930.499134792</v>
      </c>
      <c r="K32" s="1188">
        <f t="shared" si="10"/>
        <v>-933025.33729845169</v>
      </c>
      <c r="L32" s="650">
        <f t="shared" si="10"/>
        <v>933025.33729845169</v>
      </c>
      <c r="M32" s="644">
        <f t="shared" si="10"/>
        <v>2.3283064365386963E-10</v>
      </c>
      <c r="N32" s="1188">
        <f t="shared" si="10"/>
        <v>0</v>
      </c>
      <c r="O32" s="650">
        <f t="shared" si="10"/>
        <v>0</v>
      </c>
      <c r="P32" s="644">
        <f t="shared" si="10"/>
        <v>0</v>
      </c>
      <c r="Q32" s="1188">
        <f t="shared" si="10"/>
        <v>0</v>
      </c>
      <c r="R32" s="650">
        <f t="shared" si="10"/>
        <v>0</v>
      </c>
      <c r="S32" s="644">
        <f t="shared" si="10"/>
        <v>0</v>
      </c>
      <c r="T32" s="1188">
        <f t="shared" si="10"/>
        <v>2.3283064365386963E-10</v>
      </c>
      <c r="U32" s="646">
        <f>-T32/$D$44</f>
        <v>-7.7070178671327983E-18</v>
      </c>
      <c r="V32" s="1311" t="s">
        <v>729</v>
      </c>
      <c r="W32" s="1311" t="s">
        <v>729</v>
      </c>
      <c r="X32" s="1311" t="s">
        <v>729</v>
      </c>
      <c r="Y32" s="1310" t="s">
        <v>729</v>
      </c>
    </row>
    <row r="33" spans="1:25" ht="29.25" customHeight="1">
      <c r="A33" s="2254"/>
      <c r="B33" s="2257"/>
      <c r="C33" s="651"/>
      <c r="D33" s="1350"/>
      <c r="E33" s="652"/>
      <c r="F33" s="653"/>
      <c r="G33" s="801"/>
      <c r="H33" s="653"/>
      <c r="I33" s="653"/>
      <c r="J33" s="801"/>
      <c r="K33" s="652"/>
      <c r="L33" s="653"/>
      <c r="M33" s="801"/>
      <c r="N33" s="652"/>
      <c r="O33" s="653"/>
      <c r="P33" s="801"/>
      <c r="Q33" s="652"/>
      <c r="R33" s="653"/>
      <c r="S33" s="801"/>
      <c r="T33" s="1189"/>
      <c r="U33" s="651"/>
      <c r="V33" s="1312"/>
      <c r="W33" s="1312"/>
      <c r="X33" s="1312"/>
      <c r="Y33" s="1313"/>
    </row>
    <row r="34" spans="1:25" ht="39">
      <c r="A34" s="2251" t="s">
        <v>99</v>
      </c>
      <c r="B34" s="636">
        <v>124152</v>
      </c>
      <c r="C34" s="445">
        <v>124152</v>
      </c>
      <c r="D34" s="1347">
        <f t="shared" ref="D34:D41" si="11">SUM(B34:C34)</f>
        <v>248304</v>
      </c>
      <c r="E34" s="1351">
        <v>0</v>
      </c>
      <c r="F34" s="637">
        <v>0</v>
      </c>
      <c r="G34" s="637">
        <f t="shared" ref="G34:G42" si="12">SUM(E34:F34)</f>
        <v>0</v>
      </c>
      <c r="H34" s="636">
        <f t="shared" ref="H34" si="13">B34-E34</f>
        <v>124152</v>
      </c>
      <c r="I34" s="445">
        <f t="shared" ref="I34" si="14">C34-F34</f>
        <v>124152</v>
      </c>
      <c r="J34" s="637">
        <f t="shared" ref="J34" si="15">SUM(H34:I34)</f>
        <v>248304</v>
      </c>
      <c r="K34" s="1186">
        <v>0</v>
      </c>
      <c r="L34" s="445">
        <v>0</v>
      </c>
      <c r="M34" s="644">
        <f t="shared" ref="M34:M42" si="16">SUM(K34:L34)</f>
        <v>0</v>
      </c>
      <c r="N34" s="1186">
        <v>0</v>
      </c>
      <c r="O34" s="445">
        <v>0</v>
      </c>
      <c r="P34" s="644">
        <f t="shared" ref="P34:P42" si="17">SUM(N34:O34)</f>
        <v>0</v>
      </c>
      <c r="Q34" s="1186">
        <v>0</v>
      </c>
      <c r="R34" s="445">
        <v>0</v>
      </c>
      <c r="S34" s="644">
        <f t="shared" ref="S34:S42" si="18">SUM(Q34:R34)</f>
        <v>0</v>
      </c>
      <c r="T34" s="1186">
        <f t="shared" ref="T34:T42" si="19">M34+P34+S34</f>
        <v>0</v>
      </c>
      <c r="U34" s="646">
        <f>-T34/$D$44</f>
        <v>0</v>
      </c>
      <c r="V34" s="1311" t="s">
        <v>729</v>
      </c>
      <c r="W34" s="1311" t="s">
        <v>729</v>
      </c>
      <c r="X34" s="1311" t="s">
        <v>729</v>
      </c>
      <c r="Y34" s="1310" t="s">
        <v>729</v>
      </c>
    </row>
    <row r="35" spans="1:25" ht="39">
      <c r="A35" s="2251" t="s">
        <v>100</v>
      </c>
      <c r="B35" s="636">
        <f>51872</f>
        <v>51872</v>
      </c>
      <c r="C35" s="445">
        <f>51872</f>
        <v>51872</v>
      </c>
      <c r="D35" s="1347">
        <f t="shared" si="11"/>
        <v>103744</v>
      </c>
      <c r="E35" s="1351">
        <v>81219.480000000069</v>
      </c>
      <c r="F35" s="637">
        <v>81219.480000000069</v>
      </c>
      <c r="G35" s="637">
        <f t="shared" si="12"/>
        <v>162438.96000000014</v>
      </c>
      <c r="H35" s="636">
        <f t="shared" ref="H35:I42" si="20">B35-E35</f>
        <v>-29347.480000000069</v>
      </c>
      <c r="I35" s="445">
        <f t="shared" si="20"/>
        <v>-29347.480000000069</v>
      </c>
      <c r="J35" s="637">
        <f t="shared" ref="J35:J42" si="21">SUM(H35:I35)</f>
        <v>-58694.960000000137</v>
      </c>
      <c r="K35" s="1187">
        <v>29347.480000000101</v>
      </c>
      <c r="L35" s="436">
        <v>29347.480000000101</v>
      </c>
      <c r="M35" s="645">
        <f t="shared" si="16"/>
        <v>58694.960000000203</v>
      </c>
      <c r="N35" s="1187">
        <v>0</v>
      </c>
      <c r="O35" s="436">
        <v>0</v>
      </c>
      <c r="P35" s="645">
        <f t="shared" si="17"/>
        <v>0</v>
      </c>
      <c r="Q35" s="1187">
        <v>0</v>
      </c>
      <c r="R35" s="436">
        <v>0</v>
      </c>
      <c r="S35" s="645">
        <f t="shared" si="18"/>
        <v>0</v>
      </c>
      <c r="T35" s="1186">
        <f t="shared" si="19"/>
        <v>58694.960000000203</v>
      </c>
      <c r="U35" s="646">
        <f>T35/$D$44</f>
        <v>1.9428847437416269E-3</v>
      </c>
      <c r="V35" s="1308" t="s">
        <v>723</v>
      </c>
      <c r="W35" s="1308" t="s">
        <v>724</v>
      </c>
      <c r="X35" s="1311" t="s">
        <v>750</v>
      </c>
      <c r="Y35" s="1310" t="s">
        <v>726</v>
      </c>
    </row>
    <row r="36" spans="1:25" ht="39">
      <c r="A36" s="2251" t="s">
        <v>101</v>
      </c>
      <c r="B36" s="636">
        <v>793681</v>
      </c>
      <c r="C36" s="445">
        <v>793681</v>
      </c>
      <c r="D36" s="1347">
        <f t="shared" si="11"/>
        <v>1587362</v>
      </c>
      <c r="E36" s="1351">
        <v>693180.7</v>
      </c>
      <c r="F36" s="637">
        <v>693180.7</v>
      </c>
      <c r="G36" s="637">
        <f t="shared" si="12"/>
        <v>1386361.4</v>
      </c>
      <c r="H36" s="636">
        <f t="shared" si="20"/>
        <v>100500.30000000005</v>
      </c>
      <c r="I36" s="445">
        <f t="shared" si="20"/>
        <v>100500.30000000005</v>
      </c>
      <c r="J36" s="637">
        <f t="shared" si="21"/>
        <v>201000.60000000009</v>
      </c>
      <c r="K36" s="1186">
        <v>0</v>
      </c>
      <c r="L36" s="445">
        <v>0</v>
      </c>
      <c r="M36" s="644">
        <f t="shared" si="16"/>
        <v>0</v>
      </c>
      <c r="N36" s="1186">
        <v>0</v>
      </c>
      <c r="O36" s="445">
        <v>0</v>
      </c>
      <c r="P36" s="644">
        <f t="shared" si="17"/>
        <v>0</v>
      </c>
      <c r="Q36" s="1186">
        <v>0</v>
      </c>
      <c r="R36" s="445">
        <v>0</v>
      </c>
      <c r="S36" s="644">
        <f t="shared" si="18"/>
        <v>0</v>
      </c>
      <c r="T36" s="1186">
        <f t="shared" si="19"/>
        <v>0</v>
      </c>
      <c r="U36" s="646">
        <f t="shared" ref="U36:U42" si="22">-T36/$D$44</f>
        <v>0</v>
      </c>
      <c r="V36" s="1311" t="s">
        <v>729</v>
      </c>
      <c r="W36" s="1311" t="s">
        <v>729</v>
      </c>
      <c r="X36" s="1311" t="s">
        <v>729</v>
      </c>
      <c r="Y36" s="1310" t="s">
        <v>729</v>
      </c>
    </row>
    <row r="37" spans="1:25" ht="39">
      <c r="A37" s="2250" t="s">
        <v>751</v>
      </c>
      <c r="B37" s="636">
        <v>0</v>
      </c>
      <c r="C37" s="445">
        <v>0</v>
      </c>
      <c r="D37" s="1347">
        <f t="shared" si="11"/>
        <v>0</v>
      </c>
      <c r="E37" s="1352">
        <v>0</v>
      </c>
      <c r="F37" s="648">
        <v>0</v>
      </c>
      <c r="G37" s="637">
        <f t="shared" si="12"/>
        <v>0</v>
      </c>
      <c r="H37" s="908">
        <f t="shared" si="20"/>
        <v>0</v>
      </c>
      <c r="I37" s="1187">
        <f t="shared" si="20"/>
        <v>0</v>
      </c>
      <c r="J37" s="1187">
        <f t="shared" si="21"/>
        <v>0</v>
      </c>
      <c r="K37" s="1186">
        <v>0</v>
      </c>
      <c r="L37" s="445">
        <v>0</v>
      </c>
      <c r="M37" s="644">
        <f t="shared" si="16"/>
        <v>0</v>
      </c>
      <c r="N37" s="1186">
        <v>0</v>
      </c>
      <c r="O37" s="445">
        <v>0</v>
      </c>
      <c r="P37" s="644">
        <f t="shared" si="17"/>
        <v>0</v>
      </c>
      <c r="Q37" s="1186">
        <v>0</v>
      </c>
      <c r="R37" s="445">
        <v>0</v>
      </c>
      <c r="S37" s="644">
        <f t="shared" si="18"/>
        <v>0</v>
      </c>
      <c r="T37" s="1186">
        <f t="shared" si="19"/>
        <v>0</v>
      </c>
      <c r="U37" s="646">
        <f t="shared" si="22"/>
        <v>0</v>
      </c>
      <c r="V37" s="1311" t="s">
        <v>729</v>
      </c>
      <c r="W37" s="1311" t="s">
        <v>729</v>
      </c>
      <c r="X37" s="1311" t="s">
        <v>729</v>
      </c>
      <c r="Y37" s="1310" t="s">
        <v>729</v>
      </c>
    </row>
    <row r="38" spans="1:25" ht="39">
      <c r="A38" s="2250" t="s">
        <v>752</v>
      </c>
      <c r="B38" s="636">
        <v>25000</v>
      </c>
      <c r="C38" s="445">
        <v>25000</v>
      </c>
      <c r="D38" s="1347">
        <f t="shared" si="11"/>
        <v>50000</v>
      </c>
      <c r="E38" s="1351">
        <v>14274.695</v>
      </c>
      <c r="F38" s="637">
        <v>14274.695</v>
      </c>
      <c r="G38" s="637">
        <f t="shared" si="12"/>
        <v>28549.39</v>
      </c>
      <c r="H38" s="908">
        <f t="shared" si="20"/>
        <v>10725.305</v>
      </c>
      <c r="I38" s="1187">
        <f t="shared" si="20"/>
        <v>10725.305</v>
      </c>
      <c r="J38" s="1187">
        <f t="shared" si="21"/>
        <v>21450.61</v>
      </c>
      <c r="K38" s="1186">
        <v>0</v>
      </c>
      <c r="L38" s="445">
        <v>0</v>
      </c>
      <c r="M38" s="644">
        <f t="shared" si="16"/>
        <v>0</v>
      </c>
      <c r="N38" s="1186">
        <v>0</v>
      </c>
      <c r="O38" s="445">
        <v>0</v>
      </c>
      <c r="P38" s="644">
        <f t="shared" si="17"/>
        <v>0</v>
      </c>
      <c r="Q38" s="1186">
        <v>0</v>
      </c>
      <c r="R38" s="445">
        <v>0</v>
      </c>
      <c r="S38" s="644">
        <f t="shared" si="18"/>
        <v>0</v>
      </c>
      <c r="T38" s="1187">
        <f t="shared" si="19"/>
        <v>0</v>
      </c>
      <c r="U38" s="646">
        <f t="shared" si="22"/>
        <v>0</v>
      </c>
      <c r="V38" s="1311" t="s">
        <v>728</v>
      </c>
      <c r="W38" s="1308" t="s">
        <v>728</v>
      </c>
      <c r="X38" s="1308" t="s">
        <v>728</v>
      </c>
      <c r="Y38" s="1309" t="s">
        <v>729</v>
      </c>
    </row>
    <row r="39" spans="1:25" ht="39">
      <c r="A39" s="2250" t="s">
        <v>104</v>
      </c>
      <c r="B39" s="636">
        <v>147815</v>
      </c>
      <c r="C39" s="445">
        <v>147815</v>
      </c>
      <c r="D39" s="1347">
        <f t="shared" si="11"/>
        <v>295630</v>
      </c>
      <c r="E39" s="1351">
        <v>105236.14500000002</v>
      </c>
      <c r="F39" s="637">
        <v>105236.14500000002</v>
      </c>
      <c r="G39" s="637">
        <f t="shared" si="12"/>
        <v>210472.29000000004</v>
      </c>
      <c r="H39" s="908">
        <f t="shared" si="20"/>
        <v>42578.854999999981</v>
      </c>
      <c r="I39" s="1187">
        <f t="shared" si="20"/>
        <v>42578.854999999981</v>
      </c>
      <c r="J39" s="1187">
        <f t="shared" si="21"/>
        <v>85157.709999999963</v>
      </c>
      <c r="K39" s="1186">
        <v>0</v>
      </c>
      <c r="L39" s="445">
        <v>0</v>
      </c>
      <c r="M39" s="644">
        <f t="shared" si="16"/>
        <v>0</v>
      </c>
      <c r="N39" s="1186">
        <v>0</v>
      </c>
      <c r="O39" s="445">
        <v>0</v>
      </c>
      <c r="P39" s="644">
        <f t="shared" si="17"/>
        <v>0</v>
      </c>
      <c r="Q39" s="1186">
        <v>0</v>
      </c>
      <c r="R39" s="445">
        <v>0</v>
      </c>
      <c r="S39" s="644">
        <f t="shared" si="18"/>
        <v>0</v>
      </c>
      <c r="T39" s="1186">
        <f t="shared" si="19"/>
        <v>0</v>
      </c>
      <c r="U39" s="646">
        <f t="shared" si="22"/>
        <v>0</v>
      </c>
      <c r="V39" s="1311" t="s">
        <v>729</v>
      </c>
      <c r="W39" s="1311" t="s">
        <v>729</v>
      </c>
      <c r="X39" s="1311" t="s">
        <v>729</v>
      </c>
      <c r="Y39" s="1310" t="s">
        <v>729</v>
      </c>
    </row>
    <row r="40" spans="1:25" ht="39">
      <c r="A40" s="2250" t="s">
        <v>105</v>
      </c>
      <c r="B40" s="636">
        <v>1179476</v>
      </c>
      <c r="C40" s="445">
        <v>1179476</v>
      </c>
      <c r="D40" s="1347">
        <f t="shared" si="11"/>
        <v>2358952</v>
      </c>
      <c r="E40" s="1351">
        <v>764346.89500000002</v>
      </c>
      <c r="F40" s="637">
        <v>764346.89500000002</v>
      </c>
      <c r="G40" s="637">
        <f t="shared" si="12"/>
        <v>1528693.79</v>
      </c>
      <c r="H40" s="908">
        <f t="shared" si="20"/>
        <v>415129.10499999998</v>
      </c>
      <c r="I40" s="1187">
        <f t="shared" si="20"/>
        <v>415129.10499999998</v>
      </c>
      <c r="J40" s="1187">
        <f t="shared" si="21"/>
        <v>830258.21</v>
      </c>
      <c r="K40" s="1187">
        <f>-K35</f>
        <v>-29347.480000000101</v>
      </c>
      <c r="L40" s="436">
        <f>-L35</f>
        <v>-29347.480000000101</v>
      </c>
      <c r="M40" s="645">
        <f t="shared" si="16"/>
        <v>-58694.960000000203</v>
      </c>
      <c r="N40" s="1187">
        <v>0</v>
      </c>
      <c r="O40" s="436">
        <v>0</v>
      </c>
      <c r="P40" s="645">
        <f t="shared" si="17"/>
        <v>0</v>
      </c>
      <c r="Q40" s="1187">
        <v>0</v>
      </c>
      <c r="R40" s="436">
        <v>0</v>
      </c>
      <c r="S40" s="645">
        <f t="shared" si="18"/>
        <v>0</v>
      </c>
      <c r="T40" s="1186">
        <f t="shared" si="19"/>
        <v>-58694.960000000203</v>
      </c>
      <c r="U40" s="646">
        <f t="shared" si="22"/>
        <v>1.9428847437416269E-3</v>
      </c>
      <c r="V40" s="1308" t="s">
        <v>723</v>
      </c>
      <c r="W40" s="1308" t="s">
        <v>724</v>
      </c>
      <c r="X40" s="1311" t="s">
        <v>753</v>
      </c>
      <c r="Y40" s="1310" t="s">
        <v>726</v>
      </c>
    </row>
    <row r="41" spans="1:25" ht="39">
      <c r="A41" s="2250" t="s">
        <v>106</v>
      </c>
      <c r="B41" s="636">
        <v>28174</v>
      </c>
      <c r="C41" s="445">
        <v>28174</v>
      </c>
      <c r="D41" s="1347">
        <f t="shared" si="11"/>
        <v>56348</v>
      </c>
      <c r="E41" s="1351">
        <v>1445.9449999999999</v>
      </c>
      <c r="F41" s="637">
        <v>1445.9449999999999</v>
      </c>
      <c r="G41" s="637">
        <f t="shared" si="12"/>
        <v>2891.89</v>
      </c>
      <c r="H41" s="908">
        <f t="shared" si="20"/>
        <v>26728.055</v>
      </c>
      <c r="I41" s="1187">
        <f t="shared" si="20"/>
        <v>26728.055</v>
      </c>
      <c r="J41" s="1187">
        <f t="shared" si="21"/>
        <v>53456.11</v>
      </c>
      <c r="K41" s="1186">
        <v>0</v>
      </c>
      <c r="L41" s="445">
        <v>0</v>
      </c>
      <c r="M41" s="644">
        <f t="shared" si="16"/>
        <v>0</v>
      </c>
      <c r="N41" s="1186">
        <v>0</v>
      </c>
      <c r="O41" s="445">
        <v>0</v>
      </c>
      <c r="P41" s="644">
        <f t="shared" si="17"/>
        <v>0</v>
      </c>
      <c r="Q41" s="1186">
        <v>0</v>
      </c>
      <c r="R41" s="445">
        <v>0</v>
      </c>
      <c r="S41" s="644">
        <f t="shared" si="18"/>
        <v>0</v>
      </c>
      <c r="T41" s="1186">
        <f t="shared" si="19"/>
        <v>0</v>
      </c>
      <c r="U41" s="646">
        <f t="shared" si="22"/>
        <v>0</v>
      </c>
      <c r="V41" s="1311" t="s">
        <v>729</v>
      </c>
      <c r="W41" s="1311" t="s">
        <v>729</v>
      </c>
      <c r="X41" s="1311" t="s">
        <v>729</v>
      </c>
      <c r="Y41" s="1310" t="s">
        <v>729</v>
      </c>
    </row>
    <row r="42" spans="1:25" ht="39">
      <c r="A42" s="2251" t="s">
        <v>398</v>
      </c>
      <c r="B42" s="908">
        <f>+D42/2</f>
        <v>238688</v>
      </c>
      <c r="C42" s="436">
        <f>+D42-B42</f>
        <v>238688</v>
      </c>
      <c r="D42" s="1347">
        <v>477376</v>
      </c>
      <c r="E42" s="1187">
        <v>142014.68999999994</v>
      </c>
      <c r="F42" s="436">
        <v>142014.68999999994</v>
      </c>
      <c r="G42" s="637">
        <f t="shared" si="12"/>
        <v>284029.37999999989</v>
      </c>
      <c r="H42" s="636">
        <f t="shared" si="20"/>
        <v>96673.310000000056</v>
      </c>
      <c r="I42" s="445">
        <f t="shared" si="20"/>
        <v>96673.310000000056</v>
      </c>
      <c r="J42" s="637">
        <f t="shared" si="21"/>
        <v>193346.62000000011</v>
      </c>
      <c r="K42" s="1186">
        <v>0</v>
      </c>
      <c r="L42" s="445">
        <v>0</v>
      </c>
      <c r="M42" s="644">
        <f t="shared" si="16"/>
        <v>0</v>
      </c>
      <c r="N42" s="1186">
        <v>0</v>
      </c>
      <c r="O42" s="445">
        <v>0</v>
      </c>
      <c r="P42" s="644">
        <f t="shared" si="17"/>
        <v>0</v>
      </c>
      <c r="Q42" s="1186">
        <v>0</v>
      </c>
      <c r="R42" s="445">
        <v>0</v>
      </c>
      <c r="S42" s="644">
        <f t="shared" si="18"/>
        <v>0</v>
      </c>
      <c r="T42" s="1186">
        <f t="shared" si="19"/>
        <v>0</v>
      </c>
      <c r="U42" s="646">
        <f t="shared" si="22"/>
        <v>0</v>
      </c>
      <c r="V42" s="1311" t="s">
        <v>729</v>
      </c>
      <c r="W42" s="1311" t="s">
        <v>729</v>
      </c>
      <c r="X42" s="1311" t="s">
        <v>729</v>
      </c>
      <c r="Y42" s="1310" t="s">
        <v>729</v>
      </c>
    </row>
    <row r="43" spans="1:25" ht="33" customHeight="1">
      <c r="A43" s="2254"/>
      <c r="B43" s="2257"/>
      <c r="C43" s="651"/>
      <c r="D43" s="1350"/>
      <c r="E43" s="652"/>
      <c r="F43" s="653"/>
      <c r="G43" s="801"/>
      <c r="H43" s="653"/>
      <c r="I43" s="653"/>
      <c r="J43" s="801"/>
      <c r="K43" s="653"/>
      <c r="L43" s="653"/>
      <c r="M43" s="653"/>
      <c r="N43" s="653"/>
      <c r="O43" s="653"/>
      <c r="P43" s="653"/>
      <c r="Q43" s="653"/>
      <c r="R43" s="653"/>
      <c r="S43" s="653"/>
      <c r="T43" s="1189"/>
      <c r="U43" s="651"/>
      <c r="V43" s="1312"/>
      <c r="W43" s="1312"/>
      <c r="X43" s="1312"/>
      <c r="Y43" s="1313"/>
    </row>
    <row r="44" spans="1:25" ht="30" customHeight="1" thickBot="1">
      <c r="A44" s="2255" t="s">
        <v>108</v>
      </c>
      <c r="B44" s="1344">
        <f>B32+SUM(B34:B42)</f>
        <v>16944336.555833645</v>
      </c>
      <c r="C44" s="1344">
        <f>C32+SUM(C34:C42)</f>
        <v>13265875.444166349</v>
      </c>
      <c r="D44" s="1502">
        <f>SUM(B44:C44)</f>
        <v>30210211.999999993</v>
      </c>
      <c r="E44" s="1353">
        <f>E32+SUM(E34:E42)</f>
        <v>9488191.3460661024</v>
      </c>
      <c r="F44" s="1354">
        <f>F32+SUM(F34:F42)</f>
        <v>10344811.254799103</v>
      </c>
      <c r="G44" s="1345">
        <f>SUM(E44:F44)</f>
        <v>19833002.600865208</v>
      </c>
      <c r="H44" s="1344">
        <f>H32+SUM(H34:H42)</f>
        <v>7456145.2097675446</v>
      </c>
      <c r="I44" s="1354">
        <f>I32+SUM(I34:I42)</f>
        <v>2921064.1893672477</v>
      </c>
      <c r="J44" s="1345">
        <f>SUM(H44:I44)</f>
        <v>10377209.399134792</v>
      </c>
      <c r="K44" s="1353">
        <f>K32+SUM(K34:K42)</f>
        <v>-933025.33729845169</v>
      </c>
      <c r="L44" s="1354">
        <f>L32+SUM(L34:L42)</f>
        <v>933025.33729845169</v>
      </c>
      <c r="M44" s="1345">
        <f>SUM(K44:L44)</f>
        <v>0</v>
      </c>
      <c r="N44" s="1353">
        <f>N32+SUM(N34:N42)</f>
        <v>0</v>
      </c>
      <c r="O44" s="1354">
        <f>O32+SUM(O34:O42)</f>
        <v>0</v>
      </c>
      <c r="P44" s="1345">
        <f>SUM(N44:O44)</f>
        <v>0</v>
      </c>
      <c r="Q44" s="1353">
        <f>Q32+SUM(Q34:Q42)</f>
        <v>0</v>
      </c>
      <c r="R44" s="1354">
        <f>R32+SUM(R34:R42)</f>
        <v>0</v>
      </c>
      <c r="S44" s="1345">
        <f>SUM(Q44:R44)</f>
        <v>0</v>
      </c>
      <c r="T44" s="1353">
        <f>T32+SUM(T34:T42)</f>
        <v>2.3283064365386963E-10</v>
      </c>
      <c r="U44" s="1503">
        <f>-T44/$D$44</f>
        <v>-7.7070178671327983E-18</v>
      </c>
      <c r="V44" s="1504"/>
      <c r="W44" s="1504"/>
      <c r="X44" s="1505"/>
      <c r="Y44" s="1506"/>
    </row>
    <row r="45" spans="1:25" ht="15.75">
      <c r="A45" s="57"/>
      <c r="B45" s="258"/>
      <c r="C45" s="258"/>
      <c r="D45" s="258"/>
      <c r="E45" s="258"/>
      <c r="F45" s="258"/>
      <c r="G45" s="258"/>
      <c r="H45" s="57"/>
      <c r="I45" s="57"/>
      <c r="J45" s="57"/>
      <c r="K45" s="57"/>
      <c r="L45" s="57"/>
      <c r="M45" s="57"/>
      <c r="N45" s="57"/>
      <c r="O45" s="57"/>
      <c r="P45" s="57"/>
      <c r="Q45" s="57"/>
      <c r="R45" s="57"/>
      <c r="S45" s="57"/>
      <c r="T45" s="57"/>
      <c r="U45" s="57"/>
      <c r="V45" s="57"/>
      <c r="W45" s="57"/>
      <c r="X45" s="57"/>
    </row>
    <row r="46" spans="1:25" ht="18" customHeight="1">
      <c r="A46" s="1316" t="s">
        <v>754</v>
      </c>
      <c r="B46" s="11"/>
      <c r="C46" s="11"/>
      <c r="D46" s="11"/>
      <c r="E46" s="11"/>
      <c r="F46" s="11"/>
      <c r="G46" s="11"/>
      <c r="H46" s="1315"/>
      <c r="I46" s="11"/>
      <c r="J46" s="11"/>
      <c r="K46" s="11"/>
      <c r="L46" s="11"/>
      <c r="M46" s="11"/>
      <c r="N46" s="11"/>
      <c r="O46" s="11"/>
      <c r="P46" s="11"/>
      <c r="Q46" s="4"/>
      <c r="R46" s="4"/>
      <c r="S46" s="4"/>
      <c r="T46" s="4"/>
      <c r="U46" s="4"/>
      <c r="V46" s="4"/>
      <c r="W46" s="4"/>
      <c r="X46" s="4"/>
      <c r="Y46" s="4"/>
    </row>
    <row r="47" spans="1:25" ht="18" customHeight="1">
      <c r="A47" s="1316" t="s">
        <v>755</v>
      </c>
      <c r="B47" s="11"/>
      <c r="C47" s="11"/>
      <c r="D47" s="11"/>
      <c r="E47" s="11"/>
      <c r="F47" s="11"/>
      <c r="G47" s="11"/>
      <c r="H47" s="1315"/>
      <c r="I47" s="11"/>
      <c r="J47" s="11"/>
      <c r="K47" s="11"/>
      <c r="L47" s="11"/>
      <c r="M47" s="11"/>
      <c r="N47" s="11"/>
      <c r="O47" s="11"/>
      <c r="P47" s="11"/>
      <c r="Q47" s="4"/>
      <c r="R47" s="4"/>
      <c r="S47" s="4"/>
      <c r="T47" s="4"/>
      <c r="U47" s="4"/>
      <c r="V47" s="4"/>
      <c r="W47" s="4"/>
      <c r="X47" s="4"/>
      <c r="Y47" s="4"/>
    </row>
    <row r="48" spans="1:25" ht="18" customHeight="1">
      <c r="A48" s="1316" t="s">
        <v>756</v>
      </c>
      <c r="B48" s="11"/>
      <c r="C48" s="11"/>
      <c r="D48" s="11"/>
      <c r="E48" s="11"/>
      <c r="F48" s="11"/>
      <c r="G48" s="11"/>
      <c r="H48" s="1315"/>
      <c r="I48" s="11"/>
      <c r="J48" s="11"/>
      <c r="K48" s="11"/>
      <c r="L48" s="11"/>
      <c r="M48" s="11"/>
      <c r="N48" s="11"/>
      <c r="O48" s="11"/>
      <c r="P48" s="11"/>
      <c r="Q48" s="4"/>
      <c r="R48" s="4"/>
      <c r="S48" s="4"/>
      <c r="T48" s="4"/>
      <c r="U48" s="4"/>
      <c r="V48" s="4"/>
      <c r="W48" s="4"/>
      <c r="X48" s="4"/>
      <c r="Y48" s="4"/>
    </row>
    <row r="49" spans="1:25" ht="33" customHeight="1">
      <c r="A49" s="2615" t="s">
        <v>757</v>
      </c>
      <c r="B49" s="2615"/>
      <c r="C49" s="2615"/>
      <c r="D49" s="2615"/>
      <c r="E49" s="2615"/>
      <c r="F49" s="2615"/>
      <c r="G49" s="2615"/>
      <c r="H49" s="2615"/>
      <c r="I49" s="2615"/>
      <c r="J49" s="2615"/>
      <c r="K49" s="2615"/>
      <c r="L49" s="2615"/>
      <c r="M49" s="2615"/>
      <c r="N49" s="2615"/>
      <c r="O49" s="2615"/>
      <c r="P49" s="2615"/>
      <c r="Q49" s="2615"/>
      <c r="R49" s="2615"/>
      <c r="S49" s="2615"/>
      <c r="T49" s="11"/>
      <c r="U49" s="600"/>
      <c r="V49" s="11"/>
      <c r="W49" s="11"/>
      <c r="X49" s="11"/>
      <c r="Y49" s="11"/>
    </row>
    <row r="50" spans="1:25" ht="18" customHeight="1">
      <c r="A50" s="1314" t="s">
        <v>758</v>
      </c>
      <c r="B50" s="11"/>
      <c r="C50" s="11"/>
      <c r="D50" s="11"/>
      <c r="E50" s="11"/>
      <c r="F50" s="11"/>
      <c r="G50" s="11"/>
      <c r="H50" s="11"/>
      <c r="I50" s="11"/>
      <c r="J50" s="11"/>
      <c r="K50" s="11"/>
      <c r="L50" s="11"/>
      <c r="M50" s="11"/>
      <c r="N50" s="11"/>
      <c r="O50" s="11"/>
      <c r="P50" s="11"/>
      <c r="Q50" s="11"/>
      <c r="R50" s="11"/>
      <c r="S50" s="11"/>
      <c r="T50" s="1323"/>
      <c r="U50" s="600"/>
      <c r="V50" s="11"/>
      <c r="W50" s="11"/>
      <c r="X50" s="11"/>
      <c r="Y50" s="11"/>
    </row>
    <row r="51" spans="1:25" ht="33.6" customHeight="1">
      <c r="A51" s="2615" t="s">
        <v>759</v>
      </c>
      <c r="B51" s="2615"/>
      <c r="C51" s="2615"/>
      <c r="D51" s="2615"/>
      <c r="E51" s="2615"/>
      <c r="F51" s="2615"/>
      <c r="G51" s="2615"/>
      <c r="H51" s="2615"/>
      <c r="I51" s="2615"/>
      <c r="J51" s="2615"/>
      <c r="K51" s="2615"/>
      <c r="L51" s="2615"/>
      <c r="M51" s="2615"/>
      <c r="N51" s="2615"/>
      <c r="O51" s="2615"/>
      <c r="P51" s="2615"/>
      <c r="Q51" s="2615"/>
      <c r="R51" s="2615"/>
      <c r="S51" s="2615"/>
      <c r="T51" s="1324"/>
      <c r="U51" s="1341"/>
      <c r="V51" s="1322"/>
      <c r="W51" s="1322"/>
      <c r="X51" s="1322"/>
      <c r="Y51" s="1322"/>
    </row>
    <row r="52" spans="1:25" ht="15.75">
      <c r="A52" s="57"/>
      <c r="B52" s="57"/>
      <c r="C52" s="57"/>
      <c r="D52" s="258"/>
      <c r="E52" s="57"/>
      <c r="F52" s="57"/>
      <c r="G52" s="57"/>
      <c r="H52" s="57"/>
      <c r="I52" s="57"/>
      <c r="J52" s="57"/>
      <c r="K52" s="57"/>
      <c r="L52" s="57"/>
      <c r="M52" s="57"/>
      <c r="N52" s="57"/>
      <c r="O52" s="57"/>
      <c r="P52" s="57"/>
      <c r="Q52" s="57"/>
      <c r="R52" s="57"/>
      <c r="S52" s="57"/>
      <c r="T52" s="57"/>
      <c r="U52" s="1342"/>
      <c r="V52" s="57"/>
      <c r="W52" s="57"/>
      <c r="X52" s="57"/>
    </row>
    <row r="53" spans="1:25" ht="15.75">
      <c r="A53" s="57"/>
      <c r="B53" s="57"/>
      <c r="C53" s="57"/>
      <c r="D53" s="57"/>
      <c r="E53" s="57"/>
      <c r="F53" s="57"/>
      <c r="G53" s="57"/>
      <c r="H53" s="57"/>
      <c r="I53" s="57"/>
      <c r="J53" s="57"/>
      <c r="K53" s="57"/>
      <c r="L53" s="57"/>
      <c r="M53" s="57"/>
      <c r="N53" s="57"/>
      <c r="O53" s="57"/>
      <c r="P53" s="57"/>
      <c r="Q53" s="57"/>
      <c r="R53" s="57"/>
      <c r="S53" s="57"/>
      <c r="T53" s="57"/>
      <c r="U53" s="1342"/>
      <c r="V53" s="57"/>
      <c r="W53" s="57"/>
      <c r="X53" s="57"/>
    </row>
    <row r="54" spans="1:25" ht="16.5" thickBot="1">
      <c r="A54" s="1317" t="s">
        <v>760</v>
      </c>
      <c r="B54" s="1318"/>
      <c r="C54" s="1318"/>
      <c r="D54" s="1318"/>
      <c r="E54" s="1318"/>
      <c r="F54" s="1318"/>
      <c r="G54" s="1318"/>
      <c r="H54" s="57"/>
      <c r="I54" s="57"/>
      <c r="J54" s="57"/>
      <c r="K54" s="57"/>
      <c r="L54" s="57"/>
      <c r="M54" s="57"/>
      <c r="N54" s="57"/>
      <c r="O54" s="57"/>
      <c r="P54" s="57"/>
      <c r="Q54" s="57"/>
      <c r="R54" s="57"/>
      <c r="S54" s="57"/>
      <c r="T54" s="57"/>
      <c r="U54" s="1342"/>
      <c r="V54" s="57"/>
      <c r="W54" s="57"/>
      <c r="X54" s="57"/>
    </row>
    <row r="55" spans="1:25" ht="32.25" thickBot="1">
      <c r="A55" s="2620"/>
      <c r="B55" s="2621"/>
      <c r="C55" s="2621"/>
      <c r="D55" s="2621"/>
      <c r="E55" s="2621"/>
      <c r="F55" s="2621"/>
      <c r="G55" s="2622"/>
      <c r="H55" s="620" t="s">
        <v>761</v>
      </c>
      <c r="I55" s="621" t="s">
        <v>762</v>
      </c>
      <c r="J55" s="622" t="s">
        <v>48</v>
      </c>
      <c r="K55" s="57"/>
      <c r="L55" s="57"/>
      <c r="M55" s="57"/>
      <c r="N55" s="57"/>
      <c r="O55" s="57"/>
      <c r="P55" s="57"/>
      <c r="Q55" s="57"/>
      <c r="R55" s="57"/>
      <c r="S55" s="57"/>
      <c r="T55" s="57"/>
      <c r="U55" s="57"/>
      <c r="V55" s="57"/>
      <c r="W55" s="57"/>
      <c r="X55" s="57"/>
    </row>
    <row r="56" spans="1:25" ht="20.100000000000001" customHeight="1">
      <c r="A56" s="2617" t="s">
        <v>763</v>
      </c>
      <c r="B56" s="2618"/>
      <c r="C56" s="2618"/>
      <c r="D56" s="2618"/>
      <c r="E56" s="2618"/>
      <c r="F56" s="2618"/>
      <c r="G56" s="2619"/>
      <c r="H56" s="802">
        <v>32320199.537898343</v>
      </c>
      <c r="I56" s="624">
        <v>22029904.140000008</v>
      </c>
      <c r="J56" s="624">
        <f t="shared" ref="J56:J62" si="23">H56+I56</f>
        <v>54350103.677898347</v>
      </c>
      <c r="K56" s="57"/>
      <c r="L56" s="57"/>
      <c r="M56" s="57"/>
      <c r="N56" s="57"/>
      <c r="O56" s="57"/>
      <c r="P56" s="57"/>
      <c r="Q56" s="57"/>
      <c r="R56" s="57"/>
      <c r="S56" s="57"/>
      <c r="T56" s="57"/>
      <c r="U56" s="57"/>
      <c r="V56" s="57"/>
      <c r="W56" s="57"/>
      <c r="X56" s="57"/>
    </row>
    <row r="57" spans="1:25" ht="20.100000000000001" customHeight="1">
      <c r="A57" s="2609" t="s">
        <v>764</v>
      </c>
      <c r="B57" s="2610"/>
      <c r="C57" s="2610"/>
      <c r="D57" s="2610"/>
      <c r="E57" s="2610"/>
      <c r="F57" s="2610"/>
      <c r="G57" s="2611"/>
      <c r="H57" s="625">
        <v>-15238034.35</v>
      </c>
      <c r="I57" s="626">
        <v>-11740814.599999998</v>
      </c>
      <c r="J57" s="627">
        <f t="shared" si="23"/>
        <v>-26978848.949999996</v>
      </c>
      <c r="K57" s="57"/>
      <c r="L57" s="57"/>
      <c r="M57" s="57"/>
      <c r="N57" s="57"/>
      <c r="O57" s="57"/>
      <c r="P57" s="57"/>
      <c r="Q57" s="57"/>
      <c r="R57" s="57"/>
      <c r="S57" s="57"/>
      <c r="T57" s="57"/>
      <c r="U57" s="57"/>
      <c r="V57" s="57"/>
      <c r="W57" s="57"/>
      <c r="X57" s="57"/>
    </row>
    <row r="58" spans="1:25" ht="20.100000000000001" customHeight="1">
      <c r="A58" s="2607" t="s">
        <v>765</v>
      </c>
      <c r="B58" s="2501"/>
      <c r="C58" s="2501"/>
      <c r="D58" s="2501"/>
      <c r="E58" s="2501"/>
      <c r="F58" s="2501"/>
      <c r="G58" s="2608"/>
      <c r="H58" s="628">
        <v>-1000000</v>
      </c>
      <c r="I58" s="1190"/>
      <c r="J58" s="1190">
        <f t="shared" si="23"/>
        <v>-1000000</v>
      </c>
      <c r="K58" s="57"/>
      <c r="L58" s="57"/>
      <c r="M58" s="57"/>
      <c r="N58" s="57"/>
      <c r="O58" s="57"/>
      <c r="P58" s="57"/>
      <c r="Q58" s="57"/>
      <c r="R58" s="57"/>
      <c r="S58" s="57"/>
      <c r="T58" s="57"/>
      <c r="U58" s="57"/>
      <c r="V58" s="57"/>
      <c r="W58" s="57"/>
      <c r="X58" s="57"/>
    </row>
    <row r="59" spans="1:25" ht="20.100000000000001" customHeight="1">
      <c r="A59" s="2609" t="s">
        <v>766</v>
      </c>
      <c r="B59" s="2610"/>
      <c r="C59" s="2610"/>
      <c r="D59" s="2610"/>
      <c r="E59" s="2610"/>
      <c r="F59" s="2610"/>
      <c r="G59" s="2611"/>
      <c r="H59" s="629">
        <v>-3158141.656</v>
      </c>
      <c r="I59" s="1191">
        <v>-789535.41399999999</v>
      </c>
      <c r="J59" s="803">
        <f t="shared" si="23"/>
        <v>-3947677.07</v>
      </c>
      <c r="K59" s="57"/>
      <c r="L59" s="57"/>
      <c r="M59" s="57"/>
      <c r="N59" s="57"/>
      <c r="O59" s="57"/>
      <c r="P59" s="57"/>
      <c r="Q59" s="57"/>
      <c r="R59" s="57"/>
      <c r="S59" s="57"/>
      <c r="T59" s="57"/>
      <c r="U59" s="57"/>
      <c r="V59" s="57"/>
      <c r="W59" s="57"/>
      <c r="X59" s="57"/>
    </row>
    <row r="60" spans="1:25" ht="20.100000000000001" customHeight="1">
      <c r="A60" s="2607" t="s">
        <v>767</v>
      </c>
      <c r="B60" s="2501"/>
      <c r="C60" s="2501"/>
      <c r="D60" s="2501"/>
      <c r="E60" s="2501"/>
      <c r="F60" s="2501"/>
      <c r="G60" s="2608"/>
      <c r="H60" s="628">
        <v>-5798754.7975059878</v>
      </c>
      <c r="I60" s="1190">
        <v>-5798754.7975059878</v>
      </c>
      <c r="J60" s="1190">
        <f t="shared" si="23"/>
        <v>-11597509.595011976</v>
      </c>
      <c r="K60" s="57"/>
      <c r="L60" s="57"/>
      <c r="M60" s="57"/>
      <c r="N60" s="57"/>
      <c r="O60" s="57"/>
      <c r="P60" s="57"/>
      <c r="Q60" s="57"/>
      <c r="R60" s="57"/>
      <c r="S60" s="57"/>
      <c r="T60" s="57"/>
      <c r="U60" s="57"/>
      <c r="V60" s="57"/>
      <c r="W60" s="57"/>
      <c r="X60" s="57"/>
    </row>
    <row r="61" spans="1:25" ht="20.100000000000001" customHeight="1">
      <c r="A61" s="2609" t="s">
        <v>768</v>
      </c>
      <c r="B61" s="2610"/>
      <c r="C61" s="2610"/>
      <c r="D61" s="2610"/>
      <c r="E61" s="2610"/>
      <c r="F61" s="2610"/>
      <c r="G61" s="2611"/>
      <c r="H61" s="629">
        <v>-1772568.73</v>
      </c>
      <c r="I61" s="1191">
        <v>-1772568.73</v>
      </c>
      <c r="J61" s="1191">
        <f t="shared" si="23"/>
        <v>-3545137.46</v>
      </c>
      <c r="K61" s="57"/>
      <c r="L61" s="57"/>
      <c r="M61" s="57"/>
      <c r="N61" s="57"/>
      <c r="O61" s="57"/>
      <c r="P61" s="57"/>
      <c r="Q61" s="57"/>
      <c r="R61" s="57"/>
      <c r="S61" s="57"/>
      <c r="T61" s="57"/>
      <c r="U61" s="57"/>
      <c r="V61" s="57"/>
      <c r="W61" s="57"/>
      <c r="X61" s="57"/>
    </row>
    <row r="62" spans="1:25" ht="20.100000000000001" customHeight="1">
      <c r="A62" s="2607" t="s">
        <v>769</v>
      </c>
      <c r="B62" s="2501"/>
      <c r="C62" s="2501"/>
      <c r="D62" s="2501"/>
      <c r="E62" s="2501"/>
      <c r="F62" s="2501"/>
      <c r="G62" s="2608"/>
      <c r="H62" s="628">
        <v>-315260</v>
      </c>
      <c r="I62" s="1190"/>
      <c r="J62" s="1190">
        <f t="shared" si="23"/>
        <v>-315260</v>
      </c>
      <c r="K62" s="57"/>
      <c r="L62" s="57"/>
      <c r="M62" s="57"/>
      <c r="N62" s="57"/>
      <c r="O62" s="57"/>
      <c r="P62" s="57"/>
      <c r="Q62" s="57"/>
      <c r="R62" s="57"/>
      <c r="S62" s="57"/>
      <c r="T62" s="57"/>
      <c r="U62" s="57"/>
      <c r="V62" s="57"/>
      <c r="W62" s="57"/>
      <c r="X62" s="57"/>
    </row>
    <row r="63" spans="1:25" ht="36" customHeight="1" thickBot="1">
      <c r="A63" s="2612" t="s">
        <v>770</v>
      </c>
      <c r="B63" s="2613"/>
      <c r="C63" s="2613"/>
      <c r="D63" s="2613"/>
      <c r="E63" s="2613"/>
      <c r="F63" s="2613"/>
      <c r="G63" s="2614"/>
      <c r="H63" s="630">
        <f>SUM(H56:H62)</f>
        <v>5037440.0043923575</v>
      </c>
      <c r="I63" s="631">
        <f>SUM(I56:I62)</f>
        <v>1928230.5984940217</v>
      </c>
      <c r="J63" s="632">
        <f>SUM(J56:J62)</f>
        <v>6965670.602886376</v>
      </c>
      <c r="K63" s="258"/>
      <c r="L63" s="57"/>
      <c r="M63" s="57"/>
      <c r="N63" s="57"/>
      <c r="O63" s="57"/>
      <c r="P63" s="57"/>
      <c r="Q63" s="57"/>
      <c r="R63" s="57"/>
      <c r="S63" s="57"/>
      <c r="T63" s="57"/>
      <c r="U63" s="57"/>
      <c r="V63" s="57"/>
      <c r="W63" s="57"/>
      <c r="X63" s="57"/>
    </row>
    <row r="64" spans="1:25" ht="15.75">
      <c r="A64" s="623"/>
      <c r="B64" s="623"/>
      <c r="C64" s="623"/>
      <c r="D64" s="623"/>
      <c r="E64" s="633"/>
      <c r="F64" s="633"/>
      <c r="G64" s="633"/>
      <c r="H64" s="57"/>
      <c r="I64" s="57"/>
      <c r="J64" s="57"/>
      <c r="K64" s="57"/>
      <c r="L64" s="57"/>
      <c r="M64" s="57"/>
      <c r="N64" s="57"/>
      <c r="O64" s="57"/>
      <c r="P64" s="57"/>
      <c r="Q64" s="57"/>
      <c r="R64" s="57"/>
      <c r="S64" s="57"/>
      <c r="T64" s="57"/>
      <c r="U64" s="57"/>
      <c r="V64" s="57"/>
      <c r="W64" s="57"/>
      <c r="X64" s="57"/>
    </row>
    <row r="65" spans="1:24" ht="45.95" customHeight="1">
      <c r="A65" s="2616" t="s">
        <v>771</v>
      </c>
      <c r="B65" s="2616"/>
      <c r="C65" s="2616"/>
      <c r="D65" s="2616"/>
      <c r="E65" s="2616"/>
      <c r="F65" s="2616"/>
      <c r="G65" s="2616"/>
      <c r="H65" s="2616"/>
      <c r="I65" s="2616"/>
      <c r="J65" s="2616"/>
      <c r="K65" s="1325"/>
      <c r="L65" s="1325"/>
      <c r="M65" s="1325"/>
      <c r="N65" s="1325"/>
      <c r="O65" s="1325"/>
      <c r="P65" s="1325"/>
      <c r="Q65" s="1325"/>
      <c r="R65" s="1325"/>
      <c r="S65" s="1325"/>
      <c r="T65" s="57"/>
      <c r="U65" s="57"/>
      <c r="V65" s="57"/>
      <c r="W65" s="57"/>
      <c r="X65" s="57"/>
    </row>
    <row r="66" spans="1:24" ht="60.95" customHeight="1">
      <c r="A66" s="2615" t="s">
        <v>772</v>
      </c>
      <c r="B66" s="2615"/>
      <c r="C66" s="2615"/>
      <c r="D66" s="2615"/>
      <c r="E66" s="2615"/>
      <c r="F66" s="2615"/>
      <c r="G66" s="2615"/>
      <c r="H66" s="2615"/>
      <c r="I66" s="2615"/>
      <c r="J66" s="2615"/>
      <c r="K66" s="57"/>
      <c r="L66" s="57"/>
      <c r="M66" s="57"/>
      <c r="N66" s="57"/>
      <c r="O66" s="57"/>
      <c r="P66" s="57"/>
      <c r="Q66" s="57"/>
      <c r="R66" s="57"/>
      <c r="S66" s="57"/>
      <c r="T66" s="57"/>
      <c r="U66" s="57"/>
      <c r="V66" s="57"/>
      <c r="W66" s="57"/>
      <c r="X66" s="57"/>
    </row>
  </sheetData>
  <mergeCells count="27">
    <mergeCell ref="B6:D6"/>
    <mergeCell ref="E6:G6"/>
    <mergeCell ref="A1:Y1"/>
    <mergeCell ref="A2:Y2"/>
    <mergeCell ref="A3:Y3"/>
    <mergeCell ref="K5:S5"/>
    <mergeCell ref="H6:J6"/>
    <mergeCell ref="K6:M6"/>
    <mergeCell ref="N6:P6"/>
    <mergeCell ref="Q6:S6"/>
    <mergeCell ref="A51:S51"/>
    <mergeCell ref="H7:J7"/>
    <mergeCell ref="K7:M7"/>
    <mergeCell ref="N7:P7"/>
    <mergeCell ref="Q7:S7"/>
    <mergeCell ref="A49:S49"/>
    <mergeCell ref="A56:G56"/>
    <mergeCell ref="A57:G57"/>
    <mergeCell ref="A58:G58"/>
    <mergeCell ref="A59:G59"/>
    <mergeCell ref="A55:G55"/>
    <mergeCell ref="A60:G60"/>
    <mergeCell ref="A61:G61"/>
    <mergeCell ref="A62:G62"/>
    <mergeCell ref="A63:G63"/>
    <mergeCell ref="A66:J66"/>
    <mergeCell ref="A65:J65"/>
  </mergeCells>
  <printOptions horizontalCentered="1" verticalCentered="1"/>
  <pageMargins left="0.25" right="0.25" top="0.5" bottom="0.5" header="0.3" footer="0.3"/>
  <pageSetup scale="24" orientation="portrait" r:id="rId1"/>
  <headerFooter scaleWithDoc="0" alignWithMargins="0"/>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CF48-EBC9-4932-AA2B-BEB8603D3AB3}">
  <sheetPr>
    <tabColor rgb="FF00B050"/>
    <pageSetUpPr fitToPage="1"/>
  </sheetPr>
  <dimension ref="A1:Z51"/>
  <sheetViews>
    <sheetView workbookViewId="0">
      <selection activeCell="J10" sqref="J10"/>
    </sheetView>
  </sheetViews>
  <sheetFormatPr defaultColWidth="39" defaultRowHeight="14.25"/>
  <cols>
    <col min="1" max="1" width="65.42578125" style="4" customWidth="1"/>
    <col min="2" max="2" width="20" style="4" customWidth="1"/>
    <col min="3" max="3" width="6" style="4" customWidth="1"/>
    <col min="4" max="4" width="62.7109375" style="4" customWidth="1"/>
    <col min="5" max="5" width="21" style="4" customWidth="1"/>
    <col min="6" max="16384" width="39" style="4"/>
  </cols>
  <sheetData>
    <row r="1" spans="1:26" customFormat="1" ht="15.75" customHeight="1">
      <c r="A1" s="2509" t="s">
        <v>773</v>
      </c>
      <c r="B1" s="2509"/>
      <c r="C1" s="2509"/>
      <c r="D1" s="2509"/>
      <c r="E1" s="2509"/>
      <c r="F1" s="129"/>
      <c r="G1" s="129"/>
      <c r="H1" s="129"/>
      <c r="I1" s="129"/>
      <c r="J1" s="129"/>
      <c r="K1" s="129"/>
      <c r="L1" s="129"/>
      <c r="M1" s="129"/>
      <c r="N1" s="129"/>
      <c r="O1" s="129"/>
      <c r="P1" s="129"/>
      <c r="Q1" s="129"/>
      <c r="R1" s="129"/>
      <c r="S1" s="129"/>
      <c r="T1" s="129"/>
      <c r="U1" s="129"/>
      <c r="V1" s="129"/>
      <c r="W1" s="129"/>
      <c r="X1" s="129"/>
      <c r="Y1" s="129"/>
      <c r="Z1" s="129"/>
    </row>
    <row r="2" spans="1:26" customFormat="1" ht="15.75">
      <c r="A2" s="2402" t="s">
        <v>0</v>
      </c>
      <c r="B2" s="2402"/>
      <c r="C2" s="2402"/>
      <c r="D2" s="2402"/>
      <c r="E2" s="2402"/>
      <c r="F2" s="55"/>
      <c r="G2" s="55"/>
      <c r="H2" s="55"/>
      <c r="I2" s="55"/>
      <c r="J2" s="55"/>
      <c r="K2" s="55"/>
      <c r="L2" s="55"/>
      <c r="M2" s="55"/>
      <c r="N2" s="55"/>
      <c r="O2" s="55"/>
      <c r="P2" s="55"/>
      <c r="Q2" s="55"/>
      <c r="R2" s="55"/>
      <c r="S2" s="55"/>
      <c r="T2" s="55"/>
      <c r="U2" s="55"/>
      <c r="V2" s="55"/>
      <c r="W2" s="55"/>
      <c r="X2" s="55"/>
      <c r="Y2" s="55"/>
      <c r="Z2" s="55"/>
    </row>
    <row r="3" spans="1:26" customFormat="1" ht="15.75">
      <c r="A3" s="2510" t="s">
        <v>40</v>
      </c>
      <c r="B3" s="2510"/>
      <c r="C3" s="2510"/>
      <c r="D3" s="2510"/>
      <c r="E3" s="2510"/>
      <c r="F3" s="130"/>
      <c r="G3" s="130"/>
      <c r="H3" s="130"/>
      <c r="I3" s="130"/>
      <c r="J3" s="130"/>
      <c r="K3" s="130"/>
      <c r="L3" s="130"/>
      <c r="M3" s="130"/>
      <c r="N3" s="130"/>
      <c r="O3" s="130"/>
      <c r="P3" s="130"/>
      <c r="Q3" s="130"/>
      <c r="R3" s="130"/>
      <c r="S3" s="130"/>
      <c r="T3" s="130"/>
      <c r="U3" s="130"/>
      <c r="V3" s="130"/>
      <c r="W3" s="130"/>
      <c r="X3" s="130"/>
      <c r="Y3" s="130"/>
      <c r="Z3" s="130"/>
    </row>
    <row r="4" spans="1:26" s="1" customFormat="1" ht="16.5" thickBot="1">
      <c r="A4" s="164"/>
      <c r="B4" s="346"/>
    </row>
    <row r="5" spans="1:26" ht="32.25" customHeight="1" thickBot="1">
      <c r="A5" s="2633" t="s">
        <v>774</v>
      </c>
      <c r="B5" s="2634"/>
      <c r="D5" s="2631" t="s">
        <v>775</v>
      </c>
      <c r="E5" s="2632"/>
    </row>
    <row r="6" spans="1:26" ht="39.75" customHeight="1" thickBot="1">
      <c r="A6" s="345" t="s">
        <v>776</v>
      </c>
      <c r="B6" s="344" t="s">
        <v>777</v>
      </c>
      <c r="D6" s="345" t="s">
        <v>776</v>
      </c>
      <c r="E6" s="344" t="s">
        <v>777</v>
      </c>
    </row>
    <row r="7" spans="1:26" ht="15.75">
      <c r="A7" s="343" t="s">
        <v>778</v>
      </c>
      <c r="B7" s="342">
        <v>13</v>
      </c>
      <c r="D7" s="343" t="s">
        <v>778</v>
      </c>
      <c r="E7" s="342">
        <v>0</v>
      </c>
    </row>
    <row r="8" spans="1:26" ht="22.5">
      <c r="A8" s="1142" t="s">
        <v>779</v>
      </c>
      <c r="B8" s="341">
        <v>13</v>
      </c>
      <c r="D8" s="1142" t="s">
        <v>779</v>
      </c>
      <c r="E8" s="341">
        <v>0</v>
      </c>
      <c r="F8" s="188" t="s">
        <v>780</v>
      </c>
      <c r="G8" s="186"/>
      <c r="H8" s="186"/>
    </row>
    <row r="9" spans="1:26" ht="22.5">
      <c r="A9" s="1142" t="s">
        <v>781</v>
      </c>
      <c r="B9" s="341">
        <v>23</v>
      </c>
      <c r="C9"/>
      <c r="D9" s="1142" t="s">
        <v>781</v>
      </c>
      <c r="E9" s="341">
        <v>1</v>
      </c>
      <c r="F9" s="187" t="s">
        <v>782</v>
      </c>
      <c r="G9" s="186"/>
      <c r="H9" s="186"/>
    </row>
    <row r="10" spans="1:26" ht="15.75">
      <c r="A10" s="1142" t="s">
        <v>783</v>
      </c>
      <c r="B10" s="341">
        <v>1</v>
      </c>
      <c r="C10"/>
      <c r="D10" s="1142" t="s">
        <v>783</v>
      </c>
      <c r="E10" s="341">
        <v>0</v>
      </c>
      <c r="F10" s="349"/>
    </row>
    <row r="11" spans="1:26" ht="15.75">
      <c r="A11" s="1142" t="s">
        <v>784</v>
      </c>
      <c r="B11" s="341">
        <v>0</v>
      </c>
      <c r="D11" s="1142" t="s">
        <v>784</v>
      </c>
      <c r="E11" s="341">
        <v>0</v>
      </c>
    </row>
    <row r="12" spans="1:26" ht="15.75">
      <c r="A12" s="1142" t="s">
        <v>785</v>
      </c>
      <c r="B12" s="341">
        <v>36</v>
      </c>
      <c r="D12" s="1142" t="s">
        <v>785</v>
      </c>
      <c r="E12" s="341">
        <v>0</v>
      </c>
    </row>
    <row r="13" spans="1:26" ht="15.75">
      <c r="A13" s="1142" t="s">
        <v>786</v>
      </c>
      <c r="B13" s="341">
        <v>0</v>
      </c>
      <c r="D13" s="1142" t="s">
        <v>786</v>
      </c>
      <c r="E13" s="341">
        <v>0</v>
      </c>
    </row>
    <row r="14" spans="1:26" ht="15.75">
      <c r="A14" s="1142" t="s">
        <v>787</v>
      </c>
      <c r="B14" s="341">
        <v>0</v>
      </c>
      <c r="D14" s="1142" t="s">
        <v>787</v>
      </c>
      <c r="E14" s="341">
        <v>0</v>
      </c>
    </row>
    <row r="15" spans="1:26" ht="15.75">
      <c r="A15" s="1142" t="s">
        <v>788</v>
      </c>
      <c r="B15" s="341">
        <v>1</v>
      </c>
      <c r="D15" s="1142" t="s">
        <v>788</v>
      </c>
      <c r="E15" s="341">
        <v>0</v>
      </c>
    </row>
    <row r="16" spans="1:26" ht="15.75">
      <c r="A16" s="1142" t="s">
        <v>789</v>
      </c>
      <c r="B16" s="341">
        <v>0</v>
      </c>
      <c r="D16" s="1142" t="s">
        <v>789</v>
      </c>
      <c r="E16" s="341">
        <v>0</v>
      </c>
    </row>
    <row r="17" spans="1:5" ht="15.75">
      <c r="A17" s="1142" t="s">
        <v>790</v>
      </c>
      <c r="B17" s="341">
        <v>0</v>
      </c>
      <c r="D17" s="1142" t="s">
        <v>790</v>
      </c>
      <c r="E17" s="341">
        <v>0</v>
      </c>
    </row>
    <row r="18" spans="1:5" ht="15.75">
      <c r="A18" s="1142" t="s">
        <v>791</v>
      </c>
      <c r="B18" s="341">
        <v>3</v>
      </c>
      <c r="D18" s="1142" t="s">
        <v>791</v>
      </c>
      <c r="E18" s="341">
        <v>0</v>
      </c>
    </row>
    <row r="19" spans="1:5" s="348" customFormat="1" ht="18.75">
      <c r="A19" s="1142" t="s">
        <v>792</v>
      </c>
      <c r="B19" s="341">
        <v>0</v>
      </c>
      <c r="D19" s="1142" t="s">
        <v>793</v>
      </c>
      <c r="E19" s="341">
        <v>0</v>
      </c>
    </row>
    <row r="20" spans="1:5" ht="15.75">
      <c r="A20" s="1142" t="s">
        <v>794</v>
      </c>
      <c r="B20" s="341">
        <v>47</v>
      </c>
      <c r="D20" s="1142" t="s">
        <v>794</v>
      </c>
      <c r="E20" s="341">
        <v>0</v>
      </c>
    </row>
    <row r="21" spans="1:5" ht="16.5" thickBot="1">
      <c r="A21" s="804" t="s">
        <v>795</v>
      </c>
      <c r="B21" s="340">
        <v>10</v>
      </c>
      <c r="D21" s="804" t="s">
        <v>795</v>
      </c>
      <c r="E21" s="340">
        <v>1</v>
      </c>
    </row>
    <row r="22" spans="1:5" ht="16.5" thickBot="1">
      <c r="A22" s="102" t="s">
        <v>48</v>
      </c>
      <c r="B22" s="338">
        <f>SUM(B7:B21)</f>
        <v>147</v>
      </c>
      <c r="D22" s="102" t="s">
        <v>48</v>
      </c>
      <c r="E22" s="338">
        <f>SUM(E7:E21)</f>
        <v>2</v>
      </c>
    </row>
    <row r="23" spans="1:5" ht="15.75">
      <c r="A23" s="55"/>
      <c r="B23" s="305"/>
    </row>
    <row r="24" spans="1:5" ht="16.5" thickBot="1">
      <c r="A24" s="55"/>
      <c r="B24" s="305"/>
    </row>
    <row r="25" spans="1:5" ht="32.25" customHeight="1" thickBot="1">
      <c r="A25" s="2635" t="s">
        <v>796</v>
      </c>
      <c r="B25" s="2636"/>
      <c r="D25" s="347"/>
      <c r="E25" s="346"/>
    </row>
    <row r="26" spans="1:5" ht="32.25" thickBot="1">
      <c r="A26" s="654" t="s">
        <v>776</v>
      </c>
      <c r="B26" s="655" t="s">
        <v>777</v>
      </c>
      <c r="D26" s="185"/>
      <c r="E26" s="199"/>
    </row>
    <row r="27" spans="1:5" ht="15.75">
      <c r="A27" s="656" t="s">
        <v>778</v>
      </c>
      <c r="B27" s="657"/>
      <c r="D27" s="57"/>
      <c r="E27" s="339"/>
    </row>
    <row r="28" spans="1:5" ht="15.75">
      <c r="A28" s="1192" t="s">
        <v>779</v>
      </c>
      <c r="B28" s="658"/>
      <c r="D28" s="57"/>
      <c r="E28" s="339"/>
    </row>
    <row r="29" spans="1:5" ht="15.75">
      <c r="A29" s="1192" t="s">
        <v>781</v>
      </c>
      <c r="B29" s="658"/>
      <c r="D29" s="57"/>
      <c r="E29" s="339"/>
    </row>
    <row r="30" spans="1:5" ht="15.75">
      <c r="A30" s="1192" t="s">
        <v>783</v>
      </c>
      <c r="B30" s="658"/>
      <c r="D30" s="57"/>
      <c r="E30" s="339"/>
    </row>
    <row r="31" spans="1:5" ht="15.75">
      <c r="A31" s="1192" t="s">
        <v>784</v>
      </c>
      <c r="B31" s="658"/>
      <c r="D31" s="57"/>
      <c r="E31" s="339"/>
    </row>
    <row r="32" spans="1:5" ht="15.75">
      <c r="A32" s="1192" t="s">
        <v>785</v>
      </c>
      <c r="B32" s="658"/>
      <c r="D32" s="57"/>
      <c r="E32" s="339"/>
    </row>
    <row r="33" spans="1:10" ht="15.75">
      <c r="A33" s="1192" t="s">
        <v>786</v>
      </c>
      <c r="B33" s="658"/>
      <c r="D33" s="57"/>
      <c r="E33" s="339"/>
    </row>
    <row r="34" spans="1:10" ht="15.75">
      <c r="A34" s="1192" t="s">
        <v>787</v>
      </c>
      <c r="B34" s="658"/>
      <c r="D34" s="57"/>
      <c r="E34" s="339"/>
    </row>
    <row r="35" spans="1:10" ht="15.75">
      <c r="A35" s="1192" t="s">
        <v>788</v>
      </c>
      <c r="B35" s="658"/>
      <c r="D35" s="57"/>
      <c r="E35" s="339"/>
    </row>
    <row r="36" spans="1:10" ht="15.75">
      <c r="A36" s="1192" t="s">
        <v>789</v>
      </c>
      <c r="B36" s="658"/>
      <c r="D36" s="57"/>
      <c r="E36" s="339"/>
    </row>
    <row r="37" spans="1:10" ht="15.75">
      <c r="A37" s="1192" t="s">
        <v>790</v>
      </c>
      <c r="B37" s="658"/>
      <c r="D37" s="57"/>
      <c r="E37" s="339"/>
    </row>
    <row r="38" spans="1:10" ht="15.75">
      <c r="A38" s="1192" t="s">
        <v>791</v>
      </c>
      <c r="B38" s="658"/>
      <c r="D38" s="57"/>
      <c r="E38" s="339"/>
    </row>
    <row r="39" spans="1:10" ht="15.75">
      <c r="A39" s="1192" t="s">
        <v>797</v>
      </c>
      <c r="B39" s="658"/>
      <c r="D39" s="57"/>
      <c r="E39" s="339"/>
    </row>
    <row r="40" spans="1:10" ht="15.75">
      <c r="A40" s="1192" t="s">
        <v>794</v>
      </c>
      <c r="B40" s="658"/>
      <c r="D40" s="57"/>
      <c r="E40" s="339"/>
    </row>
    <row r="41" spans="1:10" ht="16.5" thickBot="1">
      <c r="A41" s="805" t="s">
        <v>795</v>
      </c>
      <c r="B41" s="659"/>
      <c r="D41" s="57"/>
      <c r="E41" s="339"/>
    </row>
    <row r="42" spans="1:10" ht="16.5" thickBot="1">
      <c r="A42" s="660" t="s">
        <v>48</v>
      </c>
      <c r="B42" s="661">
        <f>SUM(B27:B41)</f>
        <v>0</v>
      </c>
      <c r="D42" s="55"/>
      <c r="E42" s="305"/>
    </row>
    <row r="43" spans="1:10" ht="15.75">
      <c r="A43" s="55"/>
      <c r="B43" s="305"/>
    </row>
    <row r="44" spans="1:10" ht="15.75">
      <c r="A44" s="55"/>
      <c r="B44" s="305"/>
    </row>
    <row r="45" spans="1:10" ht="15.75">
      <c r="A45" s="55"/>
      <c r="B45" s="305"/>
    </row>
    <row r="46" spans="1:10" ht="22.5" customHeight="1">
      <c r="A46" s="2552" t="s">
        <v>798</v>
      </c>
      <c r="B46" s="2552"/>
      <c r="C46" s="2552"/>
      <c r="D46" s="2552"/>
      <c r="E46" s="303"/>
      <c r="F46" s="303"/>
      <c r="G46" s="303"/>
      <c r="H46" s="303"/>
      <c r="I46" s="303"/>
      <c r="J46" s="303"/>
    </row>
    <row r="47" spans="1:10" ht="39.75" customHeight="1">
      <c r="A47" s="2552" t="s">
        <v>799</v>
      </c>
      <c r="B47" s="2552"/>
      <c r="C47" s="2552"/>
      <c r="D47" s="2552"/>
    </row>
    <row r="48" spans="1:10" ht="25.5" customHeight="1">
      <c r="A48" s="2552" t="s">
        <v>800</v>
      </c>
      <c r="B48" s="2552"/>
      <c r="C48" s="2552"/>
      <c r="D48" s="2552"/>
    </row>
    <row r="49" spans="1:4" ht="30" customHeight="1">
      <c r="A49" s="174" t="s">
        <v>801</v>
      </c>
      <c r="B49" s="2372"/>
      <c r="C49" s="352"/>
      <c r="D49" s="352"/>
    </row>
    <row r="50" spans="1:4" ht="15.75">
      <c r="A50" s="55"/>
      <c r="B50" s="305"/>
    </row>
    <row r="51" spans="1:4" ht="15.75">
      <c r="A51" s="55"/>
      <c r="B51" s="305"/>
    </row>
  </sheetData>
  <mergeCells count="9">
    <mergeCell ref="A48:D48"/>
    <mergeCell ref="A47:D47"/>
    <mergeCell ref="A1:E1"/>
    <mergeCell ref="A2:E2"/>
    <mergeCell ref="A3:E3"/>
    <mergeCell ref="D5:E5"/>
    <mergeCell ref="A5:B5"/>
    <mergeCell ref="A25:B25"/>
    <mergeCell ref="A46:D46"/>
  </mergeCells>
  <printOptions horizontalCentered="1" verticalCentered="1"/>
  <pageMargins left="0.25" right="0.25" top="0.5" bottom="0.5" header="0.3" footer="0.3"/>
  <pageSetup scale="59" orientation="portrait" r:id="rId1"/>
  <headerFooter scaleWithDoc="0" alignWithMargins="0"/>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37A6-9FCD-4F31-BE72-F43E602BC366}">
  <sheetPr>
    <tabColor rgb="FF00B050"/>
    <pageSetUpPr fitToPage="1"/>
  </sheetPr>
  <dimension ref="A1:Z60"/>
  <sheetViews>
    <sheetView topLeftCell="A7" zoomScaleNormal="100" workbookViewId="0">
      <selection activeCell="J10" sqref="J10"/>
    </sheetView>
  </sheetViews>
  <sheetFormatPr defaultColWidth="17.5703125" defaultRowHeight="63" customHeight="1"/>
  <cols>
    <col min="1" max="1" width="17.5703125" style="256"/>
    <col min="2" max="2" width="35.42578125" style="256" customWidth="1"/>
    <col min="3" max="4" width="14.42578125" style="256" customWidth="1"/>
    <col min="5" max="5" width="17.5703125" style="256"/>
    <col min="6" max="6" width="18.5703125" style="256" customWidth="1"/>
    <col min="7" max="7" width="15.42578125" style="256" customWidth="1"/>
    <col min="8" max="8" width="17.5703125" style="256"/>
    <col min="9" max="9" width="22.5703125" style="256" customWidth="1"/>
    <col min="10" max="14" width="17.5703125" style="256"/>
    <col min="15" max="15" width="48.7109375" style="256" customWidth="1"/>
    <col min="16" max="16384" width="17.5703125" style="256"/>
  </cols>
  <sheetData>
    <row r="1" spans="1:26" ht="15.75">
      <c r="A1" s="2403" t="s">
        <v>0</v>
      </c>
      <c r="B1" s="2403"/>
      <c r="C1" s="2403"/>
      <c r="D1" s="2403"/>
      <c r="E1" s="2403"/>
      <c r="F1" s="2403"/>
      <c r="G1" s="2403"/>
      <c r="H1" s="2403"/>
      <c r="I1" s="2403"/>
      <c r="J1" s="2403"/>
      <c r="K1" s="2403"/>
    </row>
    <row r="2" spans="1:26" customFormat="1" ht="15.75" customHeight="1">
      <c r="A2" s="2509" t="s">
        <v>802</v>
      </c>
      <c r="B2" s="2509"/>
      <c r="C2" s="2509"/>
      <c r="D2" s="2509"/>
      <c r="E2" s="2509"/>
      <c r="F2" s="2509"/>
      <c r="G2" s="2509"/>
      <c r="H2" s="2509"/>
      <c r="I2" s="2509"/>
      <c r="J2" s="2509"/>
      <c r="K2" s="2509"/>
      <c r="L2" s="129"/>
      <c r="M2" s="129"/>
      <c r="N2" s="129"/>
      <c r="O2" s="129"/>
      <c r="P2" s="129"/>
      <c r="Q2" s="129"/>
      <c r="R2" s="129"/>
      <c r="S2" s="129"/>
      <c r="T2" s="129"/>
      <c r="U2" s="129"/>
      <c r="V2" s="129"/>
      <c r="W2" s="129"/>
      <c r="X2" s="129"/>
      <c r="Y2" s="129"/>
      <c r="Z2" s="129"/>
    </row>
    <row r="3" spans="1:26" customFormat="1" ht="15.75">
      <c r="A3" s="2510" t="s">
        <v>40</v>
      </c>
      <c r="B3" s="2510"/>
      <c r="C3" s="2510"/>
      <c r="D3" s="2510"/>
      <c r="E3" s="2510"/>
      <c r="F3" s="2510"/>
      <c r="G3" s="2510"/>
      <c r="H3" s="2510"/>
      <c r="I3" s="2510"/>
      <c r="J3" s="2510"/>
      <c r="K3" s="2510"/>
      <c r="L3" s="130"/>
      <c r="M3" s="130"/>
      <c r="N3" s="130"/>
      <c r="O3" s="130"/>
      <c r="P3" s="130"/>
      <c r="Q3" s="130"/>
      <c r="R3" s="130"/>
      <c r="S3" s="130"/>
      <c r="T3" s="130"/>
      <c r="U3" s="130"/>
      <c r="V3" s="130"/>
      <c r="W3" s="130"/>
      <c r="X3" s="130"/>
      <c r="Y3" s="130"/>
      <c r="Z3" s="130"/>
    </row>
    <row r="4" spans="1:26" customFormat="1" ht="15.75">
      <c r="A4" s="128"/>
      <c r="B4" s="128"/>
      <c r="C4" s="128"/>
      <c r="D4" s="128"/>
      <c r="E4" s="128"/>
      <c r="F4" s="128"/>
      <c r="G4" s="128"/>
      <c r="H4" s="128"/>
      <c r="I4" s="128"/>
      <c r="J4" s="128"/>
      <c r="K4" s="128"/>
      <c r="L4" s="130"/>
      <c r="M4" s="130"/>
      <c r="N4" s="130"/>
      <c r="O4" s="130"/>
      <c r="P4" s="130"/>
      <c r="Q4" s="130"/>
      <c r="R4" s="130"/>
      <c r="S4" s="130"/>
      <c r="T4" s="130"/>
      <c r="U4" s="130"/>
      <c r="V4" s="130"/>
      <c r="W4" s="130"/>
      <c r="X4" s="130"/>
      <c r="Y4" s="130"/>
      <c r="Z4" s="130"/>
    </row>
    <row r="5" spans="1:26" ht="32.25" customHeight="1" thickBot="1">
      <c r="A5" s="2638" t="s">
        <v>803</v>
      </c>
      <c r="B5" s="2600"/>
      <c r="C5" s="239"/>
      <c r="D5" s="239"/>
      <c r="E5" s="239"/>
      <c r="F5" s="239"/>
      <c r="G5" s="239"/>
      <c r="H5" s="239"/>
      <c r="I5" s="239"/>
      <c r="J5" s="239"/>
      <c r="K5" s="239"/>
      <c r="L5" s="365"/>
      <c r="M5" s="364"/>
    </row>
    <row r="6" spans="1:26" ht="85.5" customHeight="1">
      <c r="A6" s="1892" t="s">
        <v>804</v>
      </c>
      <c r="B6" s="1893" t="s">
        <v>805</v>
      </c>
      <c r="C6" s="1893" t="s">
        <v>806</v>
      </c>
      <c r="D6" s="1893" t="s">
        <v>807</v>
      </c>
      <c r="E6" s="1893" t="s">
        <v>808</v>
      </c>
      <c r="F6" s="1893" t="s">
        <v>809</v>
      </c>
      <c r="G6" s="1893" t="s">
        <v>810</v>
      </c>
      <c r="H6" s="1893" t="s">
        <v>811</v>
      </c>
      <c r="I6" s="1893" t="s">
        <v>812</v>
      </c>
      <c r="J6" s="1893" t="s">
        <v>813</v>
      </c>
      <c r="K6" s="1894" t="s">
        <v>814</v>
      </c>
    </row>
    <row r="7" spans="1:26" ht="89.25" customHeight="1">
      <c r="A7" s="1228" t="s">
        <v>574</v>
      </c>
      <c r="B7" s="1129" t="s">
        <v>815</v>
      </c>
      <c r="C7" s="1129" t="s">
        <v>816</v>
      </c>
      <c r="D7" s="1129" t="s">
        <v>817</v>
      </c>
      <c r="E7" s="359" t="s">
        <v>72</v>
      </c>
      <c r="F7" s="359" t="s">
        <v>72</v>
      </c>
      <c r="G7" s="1231" t="s">
        <v>818</v>
      </c>
      <c r="H7" s="1231" t="s">
        <v>72</v>
      </c>
      <c r="I7" s="1232" t="s">
        <v>819</v>
      </c>
      <c r="J7" s="1507" t="s">
        <v>817</v>
      </c>
      <c r="K7" s="1233" t="s">
        <v>820</v>
      </c>
      <c r="M7" s="188"/>
      <c r="N7" s="186"/>
      <c r="O7" s="186"/>
      <c r="P7" s="363"/>
      <c r="Q7" s="362"/>
      <c r="R7" s="362"/>
      <c r="S7" s="362"/>
      <c r="T7" s="362"/>
    </row>
    <row r="8" spans="1:26" ht="87" customHeight="1">
      <c r="A8" s="1228" t="s">
        <v>821</v>
      </c>
      <c r="B8" s="1129" t="s">
        <v>822</v>
      </c>
      <c r="C8" s="1129" t="s">
        <v>816</v>
      </c>
      <c r="D8" s="1129" t="s">
        <v>816</v>
      </c>
      <c r="E8" s="359" t="s">
        <v>72</v>
      </c>
      <c r="F8" s="359" t="s">
        <v>72</v>
      </c>
      <c r="G8" s="1231" t="s">
        <v>818</v>
      </c>
      <c r="H8" s="1231" t="s">
        <v>72</v>
      </c>
      <c r="I8" s="1232" t="s">
        <v>823</v>
      </c>
      <c r="J8" s="1507" t="s">
        <v>817</v>
      </c>
      <c r="K8" s="1230" t="s">
        <v>820</v>
      </c>
      <c r="M8" s="187"/>
      <c r="N8" s="186"/>
      <c r="O8" s="186"/>
      <c r="P8" s="363"/>
      <c r="Q8" s="362"/>
      <c r="R8" s="362"/>
      <c r="S8" s="362"/>
      <c r="T8" s="362"/>
    </row>
    <row r="9" spans="1:26" ht="55.5" customHeight="1">
      <c r="A9" s="1228" t="s">
        <v>824</v>
      </c>
      <c r="B9" s="1129" t="s">
        <v>825</v>
      </c>
      <c r="C9" s="1129" t="s">
        <v>816</v>
      </c>
      <c r="D9" s="1129" t="s">
        <v>816</v>
      </c>
      <c r="E9" s="359" t="s">
        <v>72</v>
      </c>
      <c r="F9" s="359" t="s">
        <v>72</v>
      </c>
      <c r="G9" s="1231" t="s">
        <v>818</v>
      </c>
      <c r="H9" s="1231" t="s">
        <v>72</v>
      </c>
      <c r="I9" s="1232" t="s">
        <v>826</v>
      </c>
      <c r="J9" s="1507" t="s">
        <v>817</v>
      </c>
      <c r="K9" s="1230" t="s">
        <v>827</v>
      </c>
      <c r="M9" s="362"/>
      <c r="N9" s="361"/>
      <c r="O9" s="361"/>
      <c r="P9" s="361"/>
      <c r="Q9" s="361"/>
      <c r="R9" s="361"/>
      <c r="S9" s="361"/>
      <c r="T9" s="361"/>
    </row>
    <row r="10" spans="1:26" ht="78" customHeight="1">
      <c r="A10" s="1228" t="s">
        <v>828</v>
      </c>
      <c r="B10" s="1129" t="s">
        <v>829</v>
      </c>
      <c r="C10" s="1129" t="s">
        <v>817</v>
      </c>
      <c r="D10" s="1129" t="s">
        <v>817</v>
      </c>
      <c r="E10" s="359" t="s">
        <v>72</v>
      </c>
      <c r="F10" s="1231" t="s">
        <v>830</v>
      </c>
      <c r="G10" s="1231" t="s">
        <v>72</v>
      </c>
      <c r="H10" s="358">
        <v>138</v>
      </c>
      <c r="I10" s="1232" t="s">
        <v>831</v>
      </c>
      <c r="J10" s="1507" t="s">
        <v>817</v>
      </c>
      <c r="K10" s="1230" t="s">
        <v>820</v>
      </c>
      <c r="M10" s="362"/>
      <c r="N10" s="363"/>
      <c r="O10" s="363"/>
      <c r="P10" s="363"/>
      <c r="Q10" s="362"/>
      <c r="R10" s="362"/>
      <c r="S10" s="362"/>
      <c r="T10" s="362"/>
    </row>
    <row r="11" spans="1:26" ht="71.25" customHeight="1" thickBot="1">
      <c r="A11" s="1895" t="s">
        <v>832</v>
      </c>
      <c r="B11" s="1896" t="s">
        <v>833</v>
      </c>
      <c r="C11" s="1896" t="s">
        <v>817</v>
      </c>
      <c r="D11" s="1896" t="s">
        <v>817</v>
      </c>
      <c r="E11" s="1897" t="s">
        <v>72</v>
      </c>
      <c r="F11" s="1898" t="s">
        <v>834</v>
      </c>
      <c r="G11" s="1898" t="s">
        <v>72</v>
      </c>
      <c r="H11" s="1899">
        <v>357</v>
      </c>
      <c r="I11" s="1900" t="s">
        <v>835</v>
      </c>
      <c r="J11" s="1901" t="s">
        <v>817</v>
      </c>
      <c r="K11" s="1902" t="s">
        <v>820</v>
      </c>
      <c r="M11" s="362"/>
      <c r="N11" s="361"/>
      <c r="O11" s="361"/>
      <c r="P11" s="361"/>
      <c r="Q11" s="361"/>
      <c r="R11" s="361"/>
      <c r="S11" s="361"/>
      <c r="T11" s="361"/>
    </row>
    <row r="12" spans="1:26" ht="32.25" customHeight="1" thickBot="1">
      <c r="A12" s="198"/>
      <c r="B12" s="198"/>
      <c r="C12" s="198"/>
      <c r="D12" s="198"/>
      <c r="E12" s="356"/>
      <c r="F12" s="356"/>
      <c r="G12" s="354"/>
      <c r="H12" s="354"/>
      <c r="I12" s="356"/>
      <c r="J12" s="354"/>
      <c r="K12" s="354"/>
    </row>
    <row r="13" spans="1:26" ht="40.5" customHeight="1" thickBot="1">
      <c r="A13" s="2638" t="s">
        <v>836</v>
      </c>
      <c r="B13" s="2600"/>
      <c r="C13" s="239"/>
      <c r="D13" s="239"/>
      <c r="E13" s="239"/>
      <c r="F13" s="239"/>
      <c r="G13" s="239"/>
      <c r="H13" s="239"/>
      <c r="I13" s="239"/>
      <c r="J13" s="239"/>
      <c r="K13" s="239"/>
    </row>
    <row r="14" spans="1:26" ht="72" customHeight="1">
      <c r="A14" s="1892" t="s">
        <v>804</v>
      </c>
      <c r="B14" s="1893" t="s">
        <v>805</v>
      </c>
      <c r="C14" s="1893" t="s">
        <v>806</v>
      </c>
      <c r="D14" s="1893" t="s">
        <v>807</v>
      </c>
      <c r="E14" s="1893" t="s">
        <v>808</v>
      </c>
      <c r="F14" s="1893" t="s">
        <v>809</v>
      </c>
      <c r="G14" s="1893" t="s">
        <v>810</v>
      </c>
      <c r="H14" s="1893" t="s">
        <v>811</v>
      </c>
      <c r="I14" s="1893" t="s">
        <v>812</v>
      </c>
      <c r="J14" s="1893" t="s">
        <v>813</v>
      </c>
      <c r="K14" s="1894" t="s">
        <v>814</v>
      </c>
    </row>
    <row r="15" spans="1:26" ht="48.6" customHeight="1">
      <c r="A15" s="1228" t="s">
        <v>837</v>
      </c>
      <c r="B15" s="1129" t="s">
        <v>838</v>
      </c>
      <c r="C15" s="1129" t="s">
        <v>816</v>
      </c>
      <c r="D15" s="1129" t="s">
        <v>817</v>
      </c>
      <c r="E15" s="359" t="s">
        <v>72</v>
      </c>
      <c r="F15" s="359" t="s">
        <v>839</v>
      </c>
      <c r="G15" s="358" t="s">
        <v>72</v>
      </c>
      <c r="H15" s="358">
        <v>3</v>
      </c>
      <c r="I15" s="1229" t="s">
        <v>72</v>
      </c>
      <c r="J15" s="358" t="s">
        <v>72</v>
      </c>
      <c r="K15" s="1230" t="s">
        <v>72</v>
      </c>
    </row>
    <row r="16" spans="1:26" ht="48.6" customHeight="1">
      <c r="A16" s="1228" t="s">
        <v>840</v>
      </c>
      <c r="B16" s="1129" t="s">
        <v>841</v>
      </c>
      <c r="C16" s="1129" t="s">
        <v>816</v>
      </c>
      <c r="D16" s="1129" t="s">
        <v>817</v>
      </c>
      <c r="E16" s="359" t="s">
        <v>72</v>
      </c>
      <c r="F16" s="359" t="s">
        <v>72</v>
      </c>
      <c r="G16" s="358" t="s">
        <v>72</v>
      </c>
      <c r="H16" s="358">
        <v>0</v>
      </c>
      <c r="I16" s="1229" t="s">
        <v>72</v>
      </c>
      <c r="J16" s="358" t="s">
        <v>72</v>
      </c>
      <c r="K16" s="1230" t="s">
        <v>72</v>
      </c>
    </row>
    <row r="17" spans="1:11" ht="48.6" customHeight="1">
      <c r="A17" s="1228" t="s">
        <v>824</v>
      </c>
      <c r="B17" s="1129" t="s">
        <v>825</v>
      </c>
      <c r="C17" s="1129" t="s">
        <v>816</v>
      </c>
      <c r="D17" s="1129" t="s">
        <v>817</v>
      </c>
      <c r="E17" s="359" t="s">
        <v>72</v>
      </c>
      <c r="F17" s="359" t="s">
        <v>72</v>
      </c>
      <c r="G17" s="1231" t="s">
        <v>72</v>
      </c>
      <c r="H17" s="1231">
        <v>0</v>
      </c>
      <c r="I17" s="1229" t="s">
        <v>72</v>
      </c>
      <c r="J17" s="358" t="s">
        <v>72</v>
      </c>
      <c r="K17" s="1230" t="s">
        <v>72</v>
      </c>
    </row>
    <row r="18" spans="1:11" ht="48.6" customHeight="1">
      <c r="A18" s="1903" t="s">
        <v>842</v>
      </c>
      <c r="B18" s="360" t="s">
        <v>843</v>
      </c>
      <c r="C18" s="360" t="s">
        <v>817</v>
      </c>
      <c r="D18" s="360" t="s">
        <v>817</v>
      </c>
      <c r="E18" s="359" t="s">
        <v>72</v>
      </c>
      <c r="F18" s="359" t="s">
        <v>72</v>
      </c>
      <c r="G18" s="358" t="s">
        <v>72</v>
      </c>
      <c r="H18" s="358">
        <v>0</v>
      </c>
      <c r="I18" s="359" t="s">
        <v>72</v>
      </c>
      <c r="J18" s="358" t="s">
        <v>72</v>
      </c>
      <c r="K18" s="1904" t="s">
        <v>72</v>
      </c>
    </row>
    <row r="19" spans="1:11" ht="48.6" customHeight="1">
      <c r="A19" s="1903" t="s">
        <v>844</v>
      </c>
      <c r="B19" s="360" t="s">
        <v>845</v>
      </c>
      <c r="C19" s="360" t="s">
        <v>817</v>
      </c>
      <c r="D19" s="360" t="s">
        <v>817</v>
      </c>
      <c r="E19" s="359" t="s">
        <v>72</v>
      </c>
      <c r="F19" s="359" t="s">
        <v>72</v>
      </c>
      <c r="G19" s="358" t="s">
        <v>72</v>
      </c>
      <c r="H19" s="358">
        <v>0</v>
      </c>
      <c r="I19" s="359" t="s">
        <v>72</v>
      </c>
      <c r="J19" s="358" t="s">
        <v>72</v>
      </c>
      <c r="K19" s="1904" t="s">
        <v>72</v>
      </c>
    </row>
    <row r="20" spans="1:11" ht="48.6" customHeight="1" thickBot="1">
      <c r="A20" s="1905" t="s">
        <v>846</v>
      </c>
      <c r="B20" s="822" t="s">
        <v>847</v>
      </c>
      <c r="C20" s="360" t="s">
        <v>816</v>
      </c>
      <c r="D20" s="360" t="s">
        <v>817</v>
      </c>
      <c r="E20" s="359" t="s">
        <v>72</v>
      </c>
      <c r="F20" s="359" t="s">
        <v>72</v>
      </c>
      <c r="G20" s="358" t="s">
        <v>72</v>
      </c>
      <c r="H20" s="358">
        <v>0</v>
      </c>
      <c r="I20" s="359" t="s">
        <v>72</v>
      </c>
      <c r="J20" s="358" t="s">
        <v>72</v>
      </c>
      <c r="K20" s="1904" t="s">
        <v>72</v>
      </c>
    </row>
    <row r="21" spans="1:11" ht="48.6" customHeight="1" thickBot="1">
      <c r="A21" s="1906" t="s">
        <v>848</v>
      </c>
      <c r="B21" s="1907" t="s">
        <v>849</v>
      </c>
      <c r="C21" s="1907" t="s">
        <v>816</v>
      </c>
      <c r="D21" s="1907" t="s">
        <v>817</v>
      </c>
      <c r="E21" s="1908" t="s">
        <v>72</v>
      </c>
      <c r="F21" s="1908" t="s">
        <v>72</v>
      </c>
      <c r="G21" s="1898" t="s">
        <v>72</v>
      </c>
      <c r="H21" s="1898">
        <v>0</v>
      </c>
      <c r="I21" s="1908" t="s">
        <v>72</v>
      </c>
      <c r="J21" s="1898" t="s">
        <v>72</v>
      </c>
      <c r="K21" s="1902" t="s">
        <v>72</v>
      </c>
    </row>
    <row r="22" spans="1:11" ht="48.6" customHeight="1" thickBot="1">
      <c r="A22" s="198"/>
      <c r="B22" s="198"/>
      <c r="C22" s="198"/>
      <c r="D22" s="198"/>
      <c r="E22" s="356"/>
      <c r="F22" s="356"/>
      <c r="G22" s="354"/>
      <c r="H22" s="354"/>
      <c r="I22" s="356"/>
      <c r="J22" s="354"/>
      <c r="K22" s="354"/>
    </row>
    <row r="23" spans="1:11" ht="42" customHeight="1" thickBot="1">
      <c r="A23" s="2639" t="s">
        <v>850</v>
      </c>
      <c r="B23" s="2640"/>
      <c r="C23" s="239"/>
      <c r="D23" s="239"/>
      <c r="E23" s="239"/>
      <c r="F23" s="239"/>
      <c r="G23" s="239"/>
      <c r="H23" s="239"/>
      <c r="I23" s="239"/>
      <c r="J23" s="239"/>
      <c r="K23" s="239"/>
    </row>
    <row r="24" spans="1:11" ht="66" customHeight="1" thickBot="1">
      <c r="A24" s="1909" t="s">
        <v>804</v>
      </c>
      <c r="B24" s="1912" t="s">
        <v>805</v>
      </c>
      <c r="C24" s="1912" t="s">
        <v>806</v>
      </c>
      <c r="D24" s="1912" t="s">
        <v>807</v>
      </c>
      <c r="E24" s="1912" t="s">
        <v>851</v>
      </c>
      <c r="F24" s="1912" t="s">
        <v>852</v>
      </c>
      <c r="G24" s="1912" t="s">
        <v>853</v>
      </c>
      <c r="H24" s="1912" t="s">
        <v>854</v>
      </c>
      <c r="I24" s="1912" t="s">
        <v>855</v>
      </c>
      <c r="J24" s="1912" t="s">
        <v>813</v>
      </c>
      <c r="K24" s="1913" t="s">
        <v>814</v>
      </c>
    </row>
    <row r="25" spans="1:11" ht="48.6" customHeight="1" thickBot="1">
      <c r="A25" s="1909" t="s">
        <v>72</v>
      </c>
      <c r="B25" s="1910" t="s">
        <v>72</v>
      </c>
      <c r="C25" s="1910" t="s">
        <v>72</v>
      </c>
      <c r="D25" s="1910" t="s">
        <v>72</v>
      </c>
      <c r="E25" s="1910" t="s">
        <v>72</v>
      </c>
      <c r="F25" s="1910" t="s">
        <v>72</v>
      </c>
      <c r="G25" s="1910" t="s">
        <v>72</v>
      </c>
      <c r="H25" s="1910" t="s">
        <v>72</v>
      </c>
      <c r="I25" s="1910" t="s">
        <v>72</v>
      </c>
      <c r="J25" s="1910" t="s">
        <v>72</v>
      </c>
      <c r="K25" s="1911" t="s">
        <v>72</v>
      </c>
    </row>
    <row r="26" spans="1:11" ht="48.6" customHeight="1" thickBot="1">
      <c r="A26" s="198"/>
      <c r="B26" s="198"/>
      <c r="C26" s="198"/>
      <c r="D26" s="198"/>
      <c r="E26" s="356"/>
      <c r="F26" s="356"/>
      <c r="G26" s="354"/>
      <c r="H26" s="354"/>
      <c r="I26" s="356"/>
      <c r="J26" s="354"/>
      <c r="K26" s="354"/>
    </row>
    <row r="27" spans="1:11" ht="38.1" customHeight="1">
      <c r="A27" s="2598" t="s">
        <v>856</v>
      </c>
      <c r="B27" s="2600"/>
      <c r="C27" s="239"/>
      <c r="D27" s="239"/>
      <c r="E27" s="239"/>
      <c r="F27" s="239"/>
      <c r="G27" s="239"/>
      <c r="H27" s="239"/>
      <c r="I27" s="239"/>
      <c r="J27" s="239"/>
      <c r="K27" s="239"/>
    </row>
    <row r="28" spans="1:11" ht="66" customHeight="1">
      <c r="A28" s="823" t="s">
        <v>804</v>
      </c>
      <c r="B28" s="824" t="s">
        <v>805</v>
      </c>
      <c r="C28" s="824" t="s">
        <v>806</v>
      </c>
      <c r="D28" s="824" t="s">
        <v>807</v>
      </c>
      <c r="E28" s="824" t="s">
        <v>857</v>
      </c>
      <c r="F28" s="824" t="s">
        <v>858</v>
      </c>
      <c r="G28" s="824" t="s">
        <v>859</v>
      </c>
      <c r="H28" s="824" t="s">
        <v>860</v>
      </c>
      <c r="I28" s="824" t="s">
        <v>861</v>
      </c>
      <c r="J28" s="824" t="s">
        <v>813</v>
      </c>
      <c r="K28" s="825" t="s">
        <v>814</v>
      </c>
    </row>
    <row r="29" spans="1:11" ht="48.6" customHeight="1">
      <c r="A29" s="826"/>
      <c r="B29" s="827"/>
      <c r="C29" s="827"/>
      <c r="D29" s="827"/>
      <c r="E29" s="828"/>
      <c r="F29" s="828"/>
      <c r="G29" s="829"/>
      <c r="H29" s="829"/>
      <c r="I29" s="828"/>
      <c r="J29" s="829"/>
      <c r="K29" s="830"/>
    </row>
    <row r="30" spans="1:11" ht="46.5" customHeight="1">
      <c r="A30" s="826"/>
      <c r="B30" s="827"/>
      <c r="C30" s="827"/>
      <c r="D30" s="827"/>
      <c r="E30" s="828"/>
      <c r="F30" s="828"/>
      <c r="G30" s="829"/>
      <c r="H30" s="829"/>
      <c r="I30" s="828"/>
      <c r="J30" s="829"/>
      <c r="K30" s="830"/>
    </row>
    <row r="31" spans="1:11" ht="49.15" customHeight="1">
      <c r="A31" s="826"/>
      <c r="B31" s="827"/>
      <c r="C31" s="827"/>
      <c r="D31" s="827"/>
      <c r="E31" s="828"/>
      <c r="F31" s="828"/>
      <c r="G31" s="829"/>
      <c r="H31" s="829"/>
      <c r="I31" s="828"/>
      <c r="J31" s="829"/>
      <c r="K31" s="830"/>
    </row>
    <row r="32" spans="1:11" ht="45" customHeight="1">
      <c r="A32" s="831"/>
      <c r="B32" s="832"/>
      <c r="C32" s="832"/>
      <c r="D32" s="832"/>
      <c r="E32" s="833"/>
      <c r="F32" s="833"/>
      <c r="G32" s="834"/>
      <c r="H32" s="834"/>
      <c r="I32" s="833"/>
      <c r="J32" s="834"/>
      <c r="K32" s="835"/>
    </row>
    <row r="33" spans="1:12" ht="45" customHeight="1">
      <c r="A33" s="198"/>
      <c r="B33" s="198"/>
      <c r="C33" s="198"/>
      <c r="D33" s="198"/>
      <c r="E33" s="356"/>
      <c r="F33" s="356"/>
      <c r="G33" s="354"/>
      <c r="H33" s="354"/>
      <c r="I33" s="356"/>
      <c r="J33" s="354"/>
      <c r="K33" s="354"/>
    </row>
    <row r="34" spans="1:12" ht="45" customHeight="1">
      <c r="A34" s="2598" t="s">
        <v>862</v>
      </c>
      <c r="B34" s="2600"/>
      <c r="C34" s="239"/>
      <c r="D34" s="239"/>
      <c r="E34" s="239"/>
      <c r="F34" s="239"/>
      <c r="G34" s="239"/>
      <c r="H34" s="239"/>
      <c r="I34" s="239"/>
      <c r="J34" s="239"/>
      <c r="K34" s="239"/>
    </row>
    <row r="35" spans="1:12">
      <c r="A35" s="823" t="s">
        <v>804</v>
      </c>
      <c r="B35" s="824" t="s">
        <v>805</v>
      </c>
      <c r="C35" s="824" t="s">
        <v>806</v>
      </c>
      <c r="D35" s="824" t="s">
        <v>807</v>
      </c>
      <c r="E35" s="824" t="s">
        <v>857</v>
      </c>
      <c r="F35" s="824" t="s">
        <v>858</v>
      </c>
      <c r="G35" s="824" t="s">
        <v>859</v>
      </c>
      <c r="H35" s="824" t="s">
        <v>860</v>
      </c>
      <c r="I35" s="824" t="s">
        <v>861</v>
      </c>
      <c r="J35" s="824" t="s">
        <v>813</v>
      </c>
      <c r="K35" s="825" t="s">
        <v>814</v>
      </c>
    </row>
    <row r="36" spans="1:12" ht="45" customHeight="1">
      <c r="A36" s="826"/>
      <c r="B36" s="827"/>
      <c r="C36" s="827"/>
      <c r="D36" s="827"/>
      <c r="E36" s="828"/>
      <c r="F36" s="828"/>
      <c r="G36" s="829"/>
      <c r="H36" s="829"/>
      <c r="I36" s="828"/>
      <c r="J36" s="829"/>
      <c r="K36" s="830"/>
    </row>
    <row r="37" spans="1:12" ht="45" customHeight="1">
      <c r="A37" s="826"/>
      <c r="B37" s="827"/>
      <c r="C37" s="827"/>
      <c r="D37" s="827"/>
      <c r="E37" s="828"/>
      <c r="F37" s="828"/>
      <c r="G37" s="829"/>
      <c r="H37" s="829"/>
      <c r="I37" s="828"/>
      <c r="J37" s="829"/>
      <c r="K37" s="830"/>
    </row>
    <row r="38" spans="1:12" ht="45" customHeight="1">
      <c r="A38" s="826"/>
      <c r="B38" s="827"/>
      <c r="C38" s="827"/>
      <c r="D38" s="827"/>
      <c r="E38" s="828"/>
      <c r="F38" s="828"/>
      <c r="G38" s="829"/>
      <c r="H38" s="829"/>
      <c r="I38" s="828"/>
      <c r="J38" s="829"/>
      <c r="K38" s="830"/>
    </row>
    <row r="39" spans="1:12" ht="45" customHeight="1">
      <c r="A39" s="831"/>
      <c r="B39" s="832"/>
      <c r="C39" s="832"/>
      <c r="D39" s="832"/>
      <c r="E39" s="833"/>
      <c r="F39" s="833"/>
      <c r="G39" s="834"/>
      <c r="H39" s="834"/>
      <c r="I39" s="833"/>
      <c r="J39" s="834"/>
      <c r="K39" s="835"/>
    </row>
    <row r="40" spans="1:12" ht="54" customHeight="1">
      <c r="A40" s="357"/>
      <c r="B40" s="357"/>
      <c r="C40" s="357"/>
      <c r="D40" s="357"/>
      <c r="E40" s="356"/>
      <c r="F40" s="356"/>
      <c r="G40" s="354"/>
      <c r="H40" s="354"/>
      <c r="I40" s="355"/>
      <c r="J40" s="354"/>
      <c r="K40" s="354"/>
    </row>
    <row r="41" spans="1:12" ht="20.25" customHeight="1">
      <c r="A41" s="2501" t="s">
        <v>863</v>
      </c>
      <c r="B41" s="2501"/>
      <c r="C41" s="2501"/>
      <c r="D41" s="2501"/>
      <c r="E41" s="2501"/>
      <c r="F41" s="2501"/>
      <c r="G41" s="2501"/>
      <c r="H41" s="2501"/>
      <c r="I41" s="2501"/>
      <c r="J41" s="2501"/>
      <c r="K41" s="354"/>
    </row>
    <row r="42" spans="1:12" ht="20.100000000000001" customHeight="1">
      <c r="A42" s="174"/>
      <c r="B42" s="174"/>
      <c r="C42" s="174"/>
      <c r="D42" s="174"/>
      <c r="E42" s="174"/>
      <c r="F42" s="174"/>
      <c r="G42" s="174"/>
      <c r="H42" s="174"/>
      <c r="I42" s="174"/>
      <c r="J42" s="174"/>
      <c r="K42" s="257"/>
    </row>
    <row r="43" spans="1:12" ht="20.25" customHeight="1">
      <c r="A43" s="2918" t="s">
        <v>864</v>
      </c>
      <c r="B43" s="2918"/>
      <c r="C43" s="2918"/>
      <c r="D43" s="2918"/>
      <c r="E43" s="2918"/>
      <c r="F43" s="2918"/>
      <c r="G43" s="2918"/>
      <c r="H43" s="2918"/>
      <c r="I43" s="2918"/>
      <c r="J43" s="2918"/>
      <c r="K43" s="174"/>
      <c r="L43" s="352"/>
    </row>
    <row r="44" spans="1:12" ht="34.5" customHeight="1">
      <c r="A44" s="2501" t="s">
        <v>865</v>
      </c>
      <c r="B44" s="2501"/>
      <c r="C44" s="2501"/>
      <c r="D44" s="2501"/>
      <c r="E44" s="2501"/>
      <c r="F44" s="2501"/>
      <c r="G44" s="2501"/>
      <c r="H44" s="2501"/>
      <c r="I44" s="2501"/>
      <c r="J44" s="2501"/>
      <c r="K44" s="286"/>
      <c r="L44" s="353"/>
    </row>
    <row r="45" spans="1:12" ht="21" customHeight="1">
      <c r="A45" s="2501" t="s">
        <v>866</v>
      </c>
      <c r="B45" s="2501"/>
      <c r="C45" s="2501"/>
      <c r="D45" s="2501"/>
      <c r="E45" s="2501"/>
      <c r="F45" s="2501"/>
      <c r="G45" s="2501"/>
      <c r="H45" s="2501"/>
      <c r="I45" s="2501"/>
      <c r="J45" s="2501"/>
      <c r="K45" s="174"/>
      <c r="L45" s="352"/>
    </row>
    <row r="46" spans="1:12" ht="18.75" customHeight="1">
      <c r="A46" s="2918" t="s">
        <v>867</v>
      </c>
      <c r="B46" s="2918"/>
      <c r="C46" s="2918"/>
      <c r="D46" s="2918"/>
      <c r="E46" s="2918"/>
      <c r="F46" s="2918"/>
      <c r="G46" s="2918"/>
      <c r="H46" s="2918"/>
      <c r="I46" s="2918"/>
      <c r="J46" s="2918"/>
      <c r="K46" s="174"/>
      <c r="L46" s="352"/>
    </row>
    <row r="47" spans="1:12" ht="16.5" customHeight="1">
      <c r="A47" s="2918" t="s">
        <v>868</v>
      </c>
      <c r="B47" s="2918"/>
      <c r="C47" s="2918"/>
      <c r="D47" s="2918"/>
      <c r="E47" s="2918"/>
      <c r="F47" s="2918"/>
      <c r="G47" s="2918"/>
      <c r="H47" s="2918"/>
      <c r="I47" s="2918"/>
      <c r="J47" s="2918"/>
      <c r="K47" s="174"/>
      <c r="L47" s="352"/>
    </row>
    <row r="48" spans="1:12" ht="18" customHeight="1">
      <c r="A48" s="2637"/>
      <c r="B48" s="2637"/>
      <c r="C48" s="2637"/>
      <c r="D48" s="2637"/>
      <c r="E48" s="2637"/>
      <c r="F48" s="2637"/>
      <c r="G48" s="2637"/>
      <c r="H48" s="2637"/>
      <c r="I48" s="2637"/>
      <c r="J48" s="2637"/>
      <c r="K48" s="174"/>
      <c r="L48" s="352"/>
    </row>
    <row r="49" spans="1:12" ht="20.25" customHeight="1">
      <c r="A49" s="2918" t="s">
        <v>869</v>
      </c>
      <c r="B49" s="2918"/>
      <c r="C49" s="2918"/>
      <c r="D49" s="2918"/>
      <c r="E49" s="2918"/>
      <c r="F49" s="2918"/>
      <c r="G49" s="2918"/>
      <c r="H49" s="2918"/>
      <c r="I49" s="2918"/>
      <c r="J49" s="2918"/>
      <c r="K49" s="174"/>
      <c r="L49" s="352"/>
    </row>
    <row r="50" spans="1:12" ht="63" customHeight="1">
      <c r="A50" s="351"/>
      <c r="B50" s="351"/>
      <c r="C50" s="351"/>
      <c r="D50" s="351"/>
      <c r="E50" s="351"/>
      <c r="F50" s="351"/>
      <c r="G50" s="351"/>
      <c r="H50" s="351"/>
      <c r="I50" s="351"/>
      <c r="J50" s="351"/>
      <c r="K50" s="351"/>
      <c r="L50" s="350"/>
    </row>
    <row r="60" spans="1:12" ht="63" customHeight="1">
      <c r="H60" s="5"/>
    </row>
  </sheetData>
  <mergeCells count="16">
    <mergeCell ref="A1:K1"/>
    <mergeCell ref="A2:K2"/>
    <mergeCell ref="A3:K3"/>
    <mergeCell ref="A49:J49"/>
    <mergeCell ref="A44:J44"/>
    <mergeCell ref="A45:J45"/>
    <mergeCell ref="A43:J43"/>
    <mergeCell ref="A46:J46"/>
    <mergeCell ref="A47:J47"/>
    <mergeCell ref="A48:J48"/>
    <mergeCell ref="A41:J41"/>
    <mergeCell ref="A13:B13"/>
    <mergeCell ref="A5:B5"/>
    <mergeCell ref="A23:B23"/>
    <mergeCell ref="A27:B27"/>
    <mergeCell ref="A34:B34"/>
  </mergeCells>
  <printOptions horizontalCentered="1" verticalCentered="1"/>
  <pageMargins left="0.25" right="0.25" top="0.5" bottom="0.5" header="0.3" footer="0.3"/>
  <pageSetup scale="34" orientation="portrait" r:id="rId1"/>
  <headerFooter scaleWithDoc="0" alignWithMargins="0"/>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2574-3D86-4F33-9FA1-AB78C8402FBC}">
  <sheetPr>
    <tabColor rgb="FF00B050"/>
    <pageSetUpPr fitToPage="1"/>
  </sheetPr>
  <dimension ref="A1:Z25"/>
  <sheetViews>
    <sheetView workbookViewId="0">
      <selection activeCell="J10" sqref="J10"/>
    </sheetView>
  </sheetViews>
  <sheetFormatPr defaultColWidth="17.5703125" defaultRowHeight="14.25"/>
  <cols>
    <col min="1" max="1" width="20.28515625" style="256" customWidth="1"/>
    <col min="2" max="2" width="70.5703125" style="256" customWidth="1"/>
    <col min="3" max="3" width="14.7109375" style="256" customWidth="1"/>
    <col min="4" max="4" width="13.85546875" style="256" customWidth="1"/>
    <col min="5" max="5" width="14.28515625" style="256" customWidth="1"/>
    <col min="6" max="6" width="12.5703125" style="256" customWidth="1"/>
    <col min="7" max="7" width="18.7109375" style="256" customWidth="1"/>
    <col min="8" max="10" width="17.5703125" style="256"/>
    <col min="11" max="11" width="34.28515625" style="256" customWidth="1"/>
    <col min="12" max="16384" width="17.5703125" style="256"/>
  </cols>
  <sheetData>
    <row r="1" spans="1:26" ht="15.75">
      <c r="A1" s="2403" t="s">
        <v>0</v>
      </c>
      <c r="B1" s="2403"/>
      <c r="C1" s="2403"/>
      <c r="D1" s="2403"/>
      <c r="E1" s="2403"/>
      <c r="F1" s="2403"/>
      <c r="G1" s="2403"/>
    </row>
    <row r="2" spans="1:26" customFormat="1" ht="15.75" customHeight="1">
      <c r="A2" s="2509" t="s">
        <v>870</v>
      </c>
      <c r="B2" s="2509"/>
      <c r="C2" s="2509"/>
      <c r="D2" s="2509"/>
      <c r="E2" s="2509"/>
      <c r="F2" s="2509"/>
      <c r="G2" s="2509"/>
      <c r="H2" s="129"/>
      <c r="I2" s="129"/>
      <c r="J2" s="129"/>
      <c r="K2" s="129"/>
      <c r="L2" s="129"/>
      <c r="M2" s="129"/>
      <c r="N2" s="129"/>
      <c r="O2" s="129"/>
      <c r="P2" s="129"/>
      <c r="Q2" s="129"/>
      <c r="R2" s="129"/>
      <c r="S2" s="129"/>
      <c r="T2" s="129"/>
      <c r="U2" s="129"/>
      <c r="V2" s="129"/>
      <c r="W2" s="129"/>
      <c r="X2" s="129"/>
      <c r="Y2" s="129"/>
      <c r="Z2" s="129"/>
    </row>
    <row r="3" spans="1:26" customFormat="1" ht="15.75">
      <c r="A3" s="2510" t="s">
        <v>40</v>
      </c>
      <c r="B3" s="2510"/>
      <c r="C3" s="2510"/>
      <c r="D3" s="2510"/>
      <c r="E3" s="2510"/>
      <c r="F3" s="2510"/>
      <c r="G3" s="2510"/>
      <c r="H3" s="130"/>
      <c r="I3" s="130"/>
      <c r="J3" s="130"/>
      <c r="K3" s="130"/>
      <c r="L3" s="130"/>
      <c r="M3" s="130"/>
      <c r="N3" s="130"/>
      <c r="O3" s="130"/>
      <c r="P3" s="130"/>
      <c r="Q3" s="130"/>
      <c r="R3" s="130"/>
      <c r="S3" s="130"/>
      <c r="T3" s="130"/>
      <c r="U3" s="130"/>
      <c r="V3" s="130"/>
      <c r="W3" s="130"/>
      <c r="X3" s="130"/>
      <c r="Y3" s="130"/>
      <c r="Z3" s="130"/>
    </row>
    <row r="4" spans="1:26" ht="20.25">
      <c r="A4" s="662"/>
      <c r="B4" s="12"/>
      <c r="C4" s="663"/>
      <c r="D4" s="664"/>
      <c r="E4" s="257"/>
      <c r="F4" s="257"/>
      <c r="G4" s="257"/>
    </row>
    <row r="5" spans="1:26" ht="50.25">
      <c r="A5" s="2295" t="s">
        <v>804</v>
      </c>
      <c r="B5" s="2296" t="s">
        <v>805</v>
      </c>
      <c r="C5" s="2296" t="s">
        <v>871</v>
      </c>
      <c r="D5" s="2296" t="s">
        <v>872</v>
      </c>
      <c r="E5" s="2296" t="s">
        <v>873</v>
      </c>
      <c r="F5" s="2296" t="s">
        <v>874</v>
      </c>
      <c r="G5" s="2297" t="s">
        <v>875</v>
      </c>
      <c r="H5"/>
      <c r="I5" s="188"/>
      <c r="J5" s="186"/>
      <c r="K5" s="186"/>
    </row>
    <row r="6" spans="1:26" ht="31.5">
      <c r="A6" s="1914" t="s">
        <v>574</v>
      </c>
      <c r="B6" s="1915" t="s">
        <v>876</v>
      </c>
      <c r="C6" s="1916">
        <v>1</v>
      </c>
      <c r="D6" s="1916">
        <v>0</v>
      </c>
      <c r="E6" s="1916">
        <v>0</v>
      </c>
      <c r="F6" s="1916">
        <v>0</v>
      </c>
      <c r="G6" s="2003">
        <v>0</v>
      </c>
      <c r="H6" s="362"/>
      <c r="I6" s="187"/>
      <c r="J6" s="186"/>
      <c r="K6" s="186"/>
    </row>
    <row r="7" spans="1:26" ht="47.25">
      <c r="A7" s="1914" t="s">
        <v>821</v>
      </c>
      <c r="B7" s="1915" t="s">
        <v>877</v>
      </c>
      <c r="C7" s="1916" t="s">
        <v>72</v>
      </c>
      <c r="D7" s="1916" t="s">
        <v>72</v>
      </c>
      <c r="E7" s="1916" t="s">
        <v>72</v>
      </c>
      <c r="F7" s="1916">
        <v>32</v>
      </c>
      <c r="G7" s="2003">
        <v>0</v>
      </c>
      <c r="H7" s="362"/>
      <c r="I7" s="362"/>
      <c r="J7" s="362"/>
      <c r="K7" s="362"/>
    </row>
    <row r="8" spans="1:26" ht="20.25">
      <c r="A8" s="1914" t="s">
        <v>824</v>
      </c>
      <c r="B8" s="1915" t="s">
        <v>878</v>
      </c>
      <c r="C8" s="1916" t="s">
        <v>72</v>
      </c>
      <c r="D8" s="1916">
        <v>1</v>
      </c>
      <c r="E8" s="1916">
        <v>1</v>
      </c>
      <c r="F8" s="1916" t="s">
        <v>72</v>
      </c>
      <c r="G8" s="2003" t="s">
        <v>72</v>
      </c>
      <c r="H8" s="362"/>
      <c r="I8" s="367"/>
      <c r="J8" s="362"/>
      <c r="K8" s="362"/>
    </row>
    <row r="9" spans="1:26" ht="31.5">
      <c r="A9" s="1914" t="s">
        <v>828</v>
      </c>
      <c r="B9" s="1915" t="s">
        <v>879</v>
      </c>
      <c r="C9" s="1916" t="s">
        <v>72</v>
      </c>
      <c r="D9" s="1916" t="s">
        <v>72</v>
      </c>
      <c r="E9" s="1916" t="s">
        <v>72</v>
      </c>
      <c r="F9" s="1916" t="s">
        <v>72</v>
      </c>
      <c r="G9" s="2003" t="s">
        <v>72</v>
      </c>
      <c r="H9" s="361"/>
      <c r="I9" s="361"/>
      <c r="J9" s="361"/>
      <c r="K9" s="361"/>
    </row>
    <row r="10" spans="1:26" ht="15.75">
      <c r="A10" s="1914" t="s">
        <v>832</v>
      </c>
      <c r="B10" s="1915" t="s">
        <v>880</v>
      </c>
      <c r="C10" s="1916" t="s">
        <v>72</v>
      </c>
      <c r="D10" s="1916" t="s">
        <v>72</v>
      </c>
      <c r="E10" s="1916" t="s">
        <v>72</v>
      </c>
      <c r="F10" s="1916">
        <v>726</v>
      </c>
      <c r="G10" s="2003">
        <v>313</v>
      </c>
    </row>
    <row r="11" spans="1:26" ht="47.25">
      <c r="A11" s="1914" t="s">
        <v>881</v>
      </c>
      <c r="B11" s="1917" t="s">
        <v>882</v>
      </c>
      <c r="C11" s="1916" t="s">
        <v>72</v>
      </c>
      <c r="D11" s="1916">
        <v>17</v>
      </c>
      <c r="E11" s="1916">
        <v>211</v>
      </c>
      <c r="F11" s="1916" t="s">
        <v>72</v>
      </c>
      <c r="G11" s="2003" t="s">
        <v>72</v>
      </c>
    </row>
    <row r="12" spans="1:26" ht="31.5">
      <c r="A12" s="1914" t="s">
        <v>883</v>
      </c>
      <c r="B12" s="1917" t="s">
        <v>884</v>
      </c>
      <c r="C12" s="1916" t="s">
        <v>72</v>
      </c>
      <c r="D12" s="1916">
        <v>3</v>
      </c>
      <c r="E12" s="1916">
        <v>41</v>
      </c>
      <c r="F12" s="1916">
        <v>2589</v>
      </c>
      <c r="G12" s="2003">
        <v>67</v>
      </c>
    </row>
    <row r="13" spans="1:26" ht="78.75">
      <c r="A13" s="1918" t="s">
        <v>885</v>
      </c>
      <c r="B13" s="1917" t="s">
        <v>886</v>
      </c>
      <c r="C13" s="1916" t="s">
        <v>72</v>
      </c>
      <c r="D13" s="1916" t="s">
        <v>72</v>
      </c>
      <c r="E13" s="1916" t="s">
        <v>72</v>
      </c>
      <c r="F13" s="1916" t="s">
        <v>72</v>
      </c>
      <c r="G13" s="2003" t="s">
        <v>72</v>
      </c>
    </row>
    <row r="14" spans="1:26" ht="31.5">
      <c r="A14" s="1919" t="s">
        <v>887</v>
      </c>
      <c r="B14" s="1920" t="s">
        <v>888</v>
      </c>
      <c r="C14" s="1921">
        <v>72</v>
      </c>
      <c r="D14" s="1921">
        <v>4</v>
      </c>
      <c r="E14" s="1921">
        <v>19</v>
      </c>
      <c r="F14" s="1921">
        <v>36</v>
      </c>
      <c r="G14" s="2004">
        <v>3</v>
      </c>
      <c r="H14" s="366"/>
    </row>
    <row r="15" spans="1:26" ht="15.75">
      <c r="A15" s="57"/>
      <c r="B15" s="57"/>
      <c r="C15" s="57"/>
      <c r="D15" s="57"/>
      <c r="E15" s="57"/>
      <c r="F15" s="57"/>
      <c r="G15" s="189"/>
      <c r="H15" s="189"/>
      <c r="I15" s="189"/>
      <c r="J15" s="189"/>
      <c r="K15" s="189"/>
      <c r="L15" s="189"/>
    </row>
    <row r="16" spans="1:26" ht="15.75">
      <c r="A16" s="2431" t="s">
        <v>889</v>
      </c>
      <c r="B16" s="2431"/>
      <c r="C16" s="2431"/>
      <c r="D16" s="2431"/>
      <c r="E16" s="2431"/>
      <c r="F16" s="1922"/>
      <c r="G16" s="88"/>
      <c r="H16" s="88"/>
      <c r="I16" s="88"/>
      <c r="J16" s="88"/>
    </row>
    <row r="17" spans="1:7" ht="15.75">
      <c r="A17" s="2431" t="s">
        <v>890</v>
      </c>
      <c r="B17" s="2431"/>
      <c r="C17" s="2431"/>
      <c r="D17" s="2431"/>
      <c r="E17" s="2431"/>
      <c r="F17" s="2431"/>
      <c r="G17" s="366"/>
    </row>
    <row r="18" spans="1:7" ht="15.75">
      <c r="A18" s="2431" t="s">
        <v>891</v>
      </c>
      <c r="B18" s="2431"/>
      <c r="C18" s="2431"/>
      <c r="D18" s="2431"/>
      <c r="E18" s="2431"/>
      <c r="F18" s="2431"/>
    </row>
    <row r="19" spans="1:7" ht="16.5" customHeight="1">
      <c r="A19" s="2431" t="s">
        <v>892</v>
      </c>
      <c r="B19" s="2431"/>
      <c r="C19" s="2431"/>
      <c r="D19" s="2431"/>
      <c r="E19" s="2431"/>
      <c r="F19" s="2431"/>
    </row>
    <row r="20" spans="1:7" ht="15.75">
      <c r="A20" s="2431" t="s">
        <v>893</v>
      </c>
      <c r="B20" s="2431"/>
      <c r="C20" s="2431"/>
      <c r="D20" s="2431"/>
      <c r="E20" s="2431"/>
      <c r="F20" s="2431"/>
    </row>
    <row r="21" spans="1:7" ht="15.75">
      <c r="A21" s="2431" t="s">
        <v>894</v>
      </c>
      <c r="B21" s="2431"/>
      <c r="C21" s="2431"/>
      <c r="D21" s="2431"/>
      <c r="E21" s="2431"/>
      <c r="F21" s="2431"/>
    </row>
    <row r="22" spans="1:7" ht="15.75">
      <c r="A22" s="2431" t="s">
        <v>895</v>
      </c>
      <c r="B22" s="2431"/>
      <c r="C22" s="2431"/>
      <c r="D22" s="2431"/>
      <c r="E22" s="2431"/>
      <c r="F22" s="2431"/>
    </row>
    <row r="23" spans="1:7" ht="15.75">
      <c r="A23" s="2431" t="s">
        <v>896</v>
      </c>
      <c r="B23" s="2431"/>
      <c r="C23" s="2431"/>
      <c r="D23" s="2431"/>
      <c r="E23" s="2431"/>
      <c r="F23" s="2431"/>
    </row>
    <row r="25" spans="1:7" ht="15">
      <c r="A25" s="2641"/>
      <c r="B25" s="2641"/>
      <c r="C25" s="2641"/>
      <c r="D25" s="2641"/>
      <c r="E25" s="2641"/>
      <c r="F25" s="2641"/>
      <c r="G25" s="2641"/>
    </row>
  </sheetData>
  <mergeCells count="12">
    <mergeCell ref="A23:F23"/>
    <mergeCell ref="A25:G25"/>
    <mergeCell ref="A17:F17"/>
    <mergeCell ref="A18:F18"/>
    <mergeCell ref="A19:F19"/>
    <mergeCell ref="A20:F20"/>
    <mergeCell ref="A21:F21"/>
    <mergeCell ref="A2:G2"/>
    <mergeCell ref="A3:G3"/>
    <mergeCell ref="A1:G1"/>
    <mergeCell ref="A16:E16"/>
    <mergeCell ref="A22:F22"/>
  </mergeCells>
  <printOptions horizontalCentered="1" verticalCentered="1"/>
  <pageMargins left="0.25" right="0.25" top="0.5" bottom="0.5" header="0.3" footer="0.3"/>
  <pageSetup scale="63" orientation="portrait" r:id="rId1"/>
  <headerFooter scaleWithDoc="0" alignWithMargins="0"/>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56335-8777-4242-BE49-DAC31D0FDD23}">
  <sheetPr>
    <tabColor rgb="FF00B050"/>
    <pageSetUpPr fitToPage="1"/>
  </sheetPr>
  <dimension ref="A1:N22"/>
  <sheetViews>
    <sheetView workbookViewId="0">
      <selection activeCell="J10" sqref="J10"/>
    </sheetView>
  </sheetViews>
  <sheetFormatPr defaultColWidth="9.42578125" defaultRowHeight="12.75" customHeight="1"/>
  <cols>
    <col min="1" max="1" width="57.5703125" customWidth="1"/>
    <col min="2" max="4" width="11" bestFit="1" customWidth="1"/>
    <col min="5" max="7" width="10.5703125" customWidth="1"/>
    <col min="8" max="8" width="10.42578125" customWidth="1"/>
    <col min="9" max="9" width="9.85546875" bestFit="1" customWidth="1"/>
    <col min="10" max="10" width="11" bestFit="1" customWidth="1"/>
    <col min="11" max="13" width="9.5703125" customWidth="1"/>
  </cols>
  <sheetData>
    <row r="1" spans="1:14" ht="12.75" customHeight="1">
      <c r="A1" s="2403" t="s">
        <v>0</v>
      </c>
      <c r="B1" s="2403"/>
      <c r="C1" s="2403"/>
      <c r="D1" s="2403"/>
      <c r="E1" s="2403"/>
      <c r="F1" s="2403"/>
      <c r="G1" s="2403"/>
      <c r="H1" s="2403"/>
      <c r="I1" s="2403"/>
      <c r="J1" s="2403"/>
      <c r="K1" s="2403"/>
      <c r="L1" s="2403"/>
      <c r="M1" s="2403"/>
    </row>
    <row r="2" spans="1:14" ht="15.75" customHeight="1">
      <c r="A2" s="2509" t="s">
        <v>897</v>
      </c>
      <c r="B2" s="2509"/>
      <c r="C2" s="2509"/>
      <c r="D2" s="2509"/>
      <c r="E2" s="2509"/>
      <c r="F2" s="2509"/>
      <c r="G2" s="2509"/>
      <c r="H2" s="2509"/>
      <c r="I2" s="2509"/>
      <c r="J2" s="2509"/>
      <c r="K2" s="2509"/>
      <c r="L2" s="2509"/>
      <c r="M2" s="129"/>
      <c r="N2" s="129"/>
    </row>
    <row r="3" spans="1:14" ht="15.75">
      <c r="A3" s="2510" t="s">
        <v>40</v>
      </c>
      <c r="B3" s="2510"/>
      <c r="C3" s="2510"/>
      <c r="D3" s="2510"/>
      <c r="E3" s="2510"/>
      <c r="F3" s="2510"/>
      <c r="G3" s="2510"/>
      <c r="H3" s="2510"/>
      <c r="I3" s="2510"/>
      <c r="J3" s="2510"/>
      <c r="K3" s="2510"/>
      <c r="L3" s="2510"/>
      <c r="M3" s="130"/>
      <c r="N3" s="130"/>
    </row>
    <row r="4" spans="1:14" ht="15.75">
      <c r="A4" s="374"/>
      <c r="B4" s="373"/>
      <c r="C4" s="373"/>
      <c r="D4" s="373"/>
      <c r="E4" s="373"/>
      <c r="F4" s="373"/>
      <c r="G4" s="373"/>
      <c r="H4" s="373"/>
      <c r="I4" s="373"/>
      <c r="J4" s="373"/>
      <c r="K4" s="373"/>
      <c r="L4" s="373"/>
      <c r="M4" s="373"/>
    </row>
    <row r="5" spans="1:14" ht="25.5" customHeight="1">
      <c r="A5" s="2298"/>
      <c r="B5" s="2643" t="s">
        <v>898</v>
      </c>
      <c r="C5" s="2644"/>
      <c r="D5" s="2644"/>
      <c r="E5" s="2644" t="s">
        <v>899</v>
      </c>
      <c r="F5" s="2644"/>
      <c r="G5" s="2644"/>
      <c r="H5" s="2644" t="s">
        <v>900</v>
      </c>
      <c r="I5" s="2644"/>
      <c r="J5" s="2644"/>
      <c r="K5" s="2299" t="s">
        <v>901</v>
      </c>
      <c r="L5" s="2300"/>
      <c r="M5" s="2301"/>
    </row>
    <row r="6" spans="1:14" ht="15.75">
      <c r="A6" s="2302"/>
      <c r="B6" s="2317" t="s">
        <v>46</v>
      </c>
      <c r="C6" s="166" t="s">
        <v>47</v>
      </c>
      <c r="D6" s="165" t="s">
        <v>48</v>
      </c>
      <c r="E6" s="1173" t="s">
        <v>46</v>
      </c>
      <c r="F6" s="166" t="s">
        <v>47</v>
      </c>
      <c r="G6" s="165" t="s">
        <v>48</v>
      </c>
      <c r="H6" s="1173" t="s">
        <v>46</v>
      </c>
      <c r="I6" s="166" t="s">
        <v>47</v>
      </c>
      <c r="J6" s="165" t="s">
        <v>48</v>
      </c>
      <c r="K6" s="1173" t="s">
        <v>46</v>
      </c>
      <c r="L6" s="166" t="s">
        <v>47</v>
      </c>
      <c r="M6" s="2303" t="s">
        <v>48</v>
      </c>
    </row>
    <row r="7" spans="1:14" ht="15.75">
      <c r="A7" s="2304" t="s">
        <v>241</v>
      </c>
      <c r="B7" s="2318"/>
      <c r="C7" s="2319"/>
      <c r="D7" s="2320"/>
      <c r="E7" s="2321"/>
      <c r="F7" s="2319"/>
      <c r="G7" s="2320"/>
      <c r="H7" s="2321"/>
      <c r="I7" s="2319"/>
      <c r="J7" s="2320"/>
      <c r="K7" s="2321"/>
      <c r="L7" s="2319"/>
      <c r="M7" s="2322"/>
    </row>
    <row r="8" spans="1:14" ht="15.6" customHeight="1">
      <c r="A8" s="2316" t="s">
        <v>902</v>
      </c>
      <c r="B8" s="2323"/>
      <c r="C8" s="2324"/>
      <c r="D8" s="2324"/>
      <c r="E8" s="2324"/>
      <c r="F8" s="2324"/>
      <c r="G8" s="2324"/>
      <c r="H8" s="2324"/>
      <c r="I8" s="2324"/>
      <c r="J8" s="2324"/>
      <c r="K8" s="2325"/>
      <c r="L8" s="2325"/>
      <c r="M8" s="2326"/>
    </row>
    <row r="9" spans="1:14" ht="15.75">
      <c r="A9" s="2334" t="s">
        <v>903</v>
      </c>
      <c r="B9" s="2335">
        <f>SUM(B8:B8)</f>
        <v>0</v>
      </c>
      <c r="C9" s="2336">
        <f>SUM(C8:C8)</f>
        <v>0</v>
      </c>
      <c r="D9" s="2336">
        <f>SUM(D8:D8)</f>
        <v>0</v>
      </c>
      <c r="E9" s="2336"/>
      <c r="F9" s="2336"/>
      <c r="G9" s="2336"/>
      <c r="H9" s="2336">
        <f t="shared" ref="H9:M9" si="0">SUM(H8:H8)</f>
        <v>0</v>
      </c>
      <c r="I9" s="2336">
        <f t="shared" si="0"/>
        <v>0</v>
      </c>
      <c r="J9" s="2336">
        <f t="shared" si="0"/>
        <v>0</v>
      </c>
      <c r="K9" s="2337">
        <f t="shared" si="0"/>
        <v>0</v>
      </c>
      <c r="L9" s="2337">
        <f t="shared" si="0"/>
        <v>0</v>
      </c>
      <c r="M9" s="2338">
        <f t="shared" si="0"/>
        <v>0</v>
      </c>
    </row>
    <row r="10" spans="1:14" ht="18.75">
      <c r="A10" s="2327" t="s">
        <v>904</v>
      </c>
      <c r="B10" s="2328"/>
      <c r="C10" s="2329"/>
      <c r="D10" s="2330"/>
      <c r="E10" s="2328"/>
      <c r="F10" s="2329"/>
      <c r="G10" s="2330"/>
      <c r="H10" s="2328"/>
      <c r="I10" s="2329"/>
      <c r="J10" s="2330"/>
      <c r="K10" s="2331"/>
      <c r="L10" s="2332"/>
      <c r="M10" s="2333"/>
    </row>
    <row r="11" spans="1:14" ht="15.75">
      <c r="A11" s="2306" t="s">
        <v>905</v>
      </c>
      <c r="B11" s="2339">
        <f>37500/2</f>
        <v>18750</v>
      </c>
      <c r="C11" s="2340">
        <f>37500/2</f>
        <v>18750</v>
      </c>
      <c r="D11" s="2341">
        <f>+B11+C11</f>
        <v>37500</v>
      </c>
      <c r="E11" s="2339">
        <v>0</v>
      </c>
      <c r="F11" s="2340">
        <v>0</v>
      </c>
      <c r="G11" s="2341">
        <f>E11+F11</f>
        <v>0</v>
      </c>
      <c r="H11" s="2339">
        <v>18725</v>
      </c>
      <c r="I11" s="2340">
        <v>18725</v>
      </c>
      <c r="J11" s="2341">
        <f>SUM(H11:I11)</f>
        <v>37450</v>
      </c>
      <c r="K11" s="2342">
        <f t="shared" ref="K11:M19" si="1">H11/B11</f>
        <v>0.9986666666666667</v>
      </c>
      <c r="L11" s="2325">
        <f t="shared" si="1"/>
        <v>0.9986666666666667</v>
      </c>
      <c r="M11" s="2326">
        <f t="shared" si="1"/>
        <v>0.9986666666666667</v>
      </c>
    </row>
    <row r="12" spans="1:14" ht="15.75">
      <c r="A12" s="2306" t="s">
        <v>906</v>
      </c>
      <c r="B12" s="1194">
        <f t="shared" ref="B12:C13" si="2">37500/2</f>
        <v>18750</v>
      </c>
      <c r="C12" s="924">
        <f t="shared" si="2"/>
        <v>18750</v>
      </c>
      <c r="D12" s="925">
        <f t="shared" ref="D12:D13" si="3">+B12+C12</f>
        <v>37500</v>
      </c>
      <c r="E12" s="1194">
        <v>7007.74</v>
      </c>
      <c r="F12" s="924">
        <v>7007.74</v>
      </c>
      <c r="G12" s="925">
        <f t="shared" ref="G12:G13" si="4">E12+F12</f>
        <v>14015.48</v>
      </c>
      <c r="H12" s="1194">
        <v>7007.74</v>
      </c>
      <c r="I12" s="924">
        <v>7007.74</v>
      </c>
      <c r="J12" s="925">
        <f t="shared" ref="J12:J13" si="5">SUM(H12:I12)</f>
        <v>14015.48</v>
      </c>
      <c r="K12" s="1193">
        <f t="shared" ref="K12:K18" si="6">H12/B12</f>
        <v>0.37374613333333334</v>
      </c>
      <c r="L12" s="368">
        <f t="shared" ref="L12:L18" si="7">I12/C12</f>
        <v>0.37374613333333334</v>
      </c>
      <c r="M12" s="2305">
        <f t="shared" ref="M12:M18" si="8">J12/D12</f>
        <v>0.37374613333333334</v>
      </c>
    </row>
    <row r="13" spans="1:14" ht="15.75">
      <c r="A13" s="2306" t="s">
        <v>907</v>
      </c>
      <c r="B13" s="1194">
        <f t="shared" si="2"/>
        <v>18750</v>
      </c>
      <c r="C13" s="924">
        <f t="shared" si="2"/>
        <v>18750</v>
      </c>
      <c r="D13" s="925">
        <f t="shared" si="3"/>
        <v>37500</v>
      </c>
      <c r="E13" s="1194">
        <v>0</v>
      </c>
      <c r="F13" s="924">
        <v>0</v>
      </c>
      <c r="G13" s="925">
        <f t="shared" si="4"/>
        <v>0</v>
      </c>
      <c r="H13" s="1194">
        <v>0</v>
      </c>
      <c r="I13" s="924">
        <v>0</v>
      </c>
      <c r="J13" s="925">
        <f t="shared" si="5"/>
        <v>0</v>
      </c>
      <c r="K13" s="1193">
        <f t="shared" si="6"/>
        <v>0</v>
      </c>
      <c r="L13" s="368">
        <f t="shared" si="7"/>
        <v>0</v>
      </c>
      <c r="M13" s="2305">
        <f t="shared" si="8"/>
        <v>0</v>
      </c>
    </row>
    <row r="14" spans="1:14" ht="15.75">
      <c r="A14" s="2306" t="s">
        <v>908</v>
      </c>
      <c r="B14" s="1194">
        <v>5625</v>
      </c>
      <c r="C14" s="924">
        <v>5625</v>
      </c>
      <c r="D14" s="925">
        <f>+B14+C14</f>
        <v>11250</v>
      </c>
      <c r="E14" s="1194">
        <v>0</v>
      </c>
      <c r="F14" s="924">
        <v>0</v>
      </c>
      <c r="G14" s="925">
        <f t="shared" ref="G14:G15" si="9">E14+F14</f>
        <v>0</v>
      </c>
      <c r="H14" s="1194">
        <v>5584</v>
      </c>
      <c r="I14" s="924">
        <v>5584</v>
      </c>
      <c r="J14" s="925">
        <f>H14+I14</f>
        <v>11168</v>
      </c>
      <c r="K14" s="1193">
        <f t="shared" si="6"/>
        <v>0.9927111111111111</v>
      </c>
      <c r="L14" s="368">
        <f t="shared" si="7"/>
        <v>0.9927111111111111</v>
      </c>
      <c r="M14" s="2305">
        <f t="shared" si="8"/>
        <v>0.9927111111111111</v>
      </c>
    </row>
    <row r="15" spans="1:14" ht="15.75">
      <c r="A15" s="2307" t="s">
        <v>909</v>
      </c>
      <c r="B15" s="1194">
        <v>112500</v>
      </c>
      <c r="C15" s="924">
        <v>112500</v>
      </c>
      <c r="D15" s="925">
        <f>+B15+C15</f>
        <v>225000</v>
      </c>
      <c r="E15" s="1194">
        <v>0</v>
      </c>
      <c r="F15" s="924">
        <v>0</v>
      </c>
      <c r="G15" s="925">
        <f t="shared" si="9"/>
        <v>0</v>
      </c>
      <c r="H15" s="1194">
        <v>0</v>
      </c>
      <c r="I15" s="924">
        <v>0</v>
      </c>
      <c r="J15" s="925">
        <f>H15+I15</f>
        <v>0</v>
      </c>
      <c r="K15" s="1193">
        <f t="shared" si="6"/>
        <v>0</v>
      </c>
      <c r="L15" s="368">
        <f t="shared" si="7"/>
        <v>0</v>
      </c>
      <c r="M15" s="2305">
        <f t="shared" si="8"/>
        <v>0</v>
      </c>
    </row>
    <row r="16" spans="1:14" ht="15.75">
      <c r="A16" s="2306" t="s">
        <v>910</v>
      </c>
      <c r="B16" s="1194">
        <v>37500</v>
      </c>
      <c r="C16" s="924">
        <v>37500</v>
      </c>
      <c r="D16" s="925">
        <f>+B16+C16</f>
        <v>75000</v>
      </c>
      <c r="E16" s="1194">
        <f>14534.19/2</f>
        <v>7267.0950000000003</v>
      </c>
      <c r="F16" s="924">
        <f>14534.19/2</f>
        <v>7267.0950000000003</v>
      </c>
      <c r="G16" s="925">
        <f>E16+F16</f>
        <v>14534.19</v>
      </c>
      <c r="H16" s="1194">
        <v>7267.0950000000003</v>
      </c>
      <c r="I16" s="924">
        <v>7267.0950000000003</v>
      </c>
      <c r="J16" s="925">
        <f>SUM(H16:I16)</f>
        <v>14534.19</v>
      </c>
      <c r="K16" s="1195">
        <f t="shared" si="6"/>
        <v>0.19378919999999999</v>
      </c>
      <c r="L16" s="369">
        <f t="shared" si="7"/>
        <v>0.19378919999999999</v>
      </c>
      <c r="M16" s="2308">
        <f t="shared" si="8"/>
        <v>0.19378919999999999</v>
      </c>
    </row>
    <row r="17" spans="1:13" ht="15.75">
      <c r="A17" s="2306" t="s">
        <v>911</v>
      </c>
      <c r="B17" s="1194">
        <v>37500</v>
      </c>
      <c r="C17" s="924">
        <v>37500</v>
      </c>
      <c r="D17" s="925">
        <f>+B17+C17</f>
        <v>75000</v>
      </c>
      <c r="E17" s="1194">
        <v>0</v>
      </c>
      <c r="F17" s="924">
        <v>0</v>
      </c>
      <c r="G17" s="925">
        <f t="shared" ref="G17:G18" si="10">E17+F17</f>
        <v>0</v>
      </c>
      <c r="H17" s="1194">
        <v>0</v>
      </c>
      <c r="I17" s="924">
        <v>0</v>
      </c>
      <c r="J17" s="925">
        <f>SUM(H17:I17)</f>
        <v>0</v>
      </c>
      <c r="K17" s="1193">
        <f t="shared" si="6"/>
        <v>0</v>
      </c>
      <c r="L17" s="368">
        <f t="shared" si="7"/>
        <v>0</v>
      </c>
      <c r="M17" s="2305">
        <f t="shared" si="8"/>
        <v>0</v>
      </c>
    </row>
    <row r="18" spans="1:13" ht="15.75">
      <c r="A18" s="2306" t="s">
        <v>912</v>
      </c>
      <c r="B18" s="1194">
        <v>150000</v>
      </c>
      <c r="C18" s="924">
        <v>150000</v>
      </c>
      <c r="D18" s="925">
        <f>+B18+C18</f>
        <v>300000</v>
      </c>
      <c r="E18" s="1194">
        <v>0</v>
      </c>
      <c r="F18" s="924">
        <v>0</v>
      </c>
      <c r="G18" s="925">
        <f t="shared" si="10"/>
        <v>0</v>
      </c>
      <c r="H18" s="1194">
        <v>37813</v>
      </c>
      <c r="I18" s="924">
        <v>37813</v>
      </c>
      <c r="J18" s="925">
        <f>H18+I18</f>
        <v>75626</v>
      </c>
      <c r="K18" s="1193">
        <f t="shared" si="6"/>
        <v>0.25208666666666668</v>
      </c>
      <c r="L18" s="368">
        <f t="shared" si="7"/>
        <v>0.25208666666666668</v>
      </c>
      <c r="M18" s="2305">
        <f t="shared" si="8"/>
        <v>0.25208666666666668</v>
      </c>
    </row>
    <row r="19" spans="1:13" ht="20.100000000000001" customHeight="1" thickBot="1">
      <c r="A19" s="2309" t="s">
        <v>913</v>
      </c>
      <c r="B19" s="2310">
        <f t="shared" ref="B19:J19" si="11">SUM(B11:B18)</f>
        <v>399375</v>
      </c>
      <c r="C19" s="2311">
        <f t="shared" si="11"/>
        <v>399375</v>
      </c>
      <c r="D19" s="2312">
        <f t="shared" si="11"/>
        <v>798750</v>
      </c>
      <c r="E19" s="2310">
        <f t="shared" si="11"/>
        <v>14274.834999999999</v>
      </c>
      <c r="F19" s="2311">
        <f t="shared" si="11"/>
        <v>14274.834999999999</v>
      </c>
      <c r="G19" s="2312">
        <f t="shared" si="11"/>
        <v>28549.67</v>
      </c>
      <c r="H19" s="2310">
        <f t="shared" si="11"/>
        <v>76396.834999999992</v>
      </c>
      <c r="I19" s="2311">
        <f t="shared" si="11"/>
        <v>76396.834999999992</v>
      </c>
      <c r="J19" s="2312">
        <f t="shared" si="11"/>
        <v>152793.66999999998</v>
      </c>
      <c r="K19" s="2313">
        <f t="shared" si="1"/>
        <v>0.19129097965571204</v>
      </c>
      <c r="L19" s="2314">
        <f t="shared" si="1"/>
        <v>0.19129097965571204</v>
      </c>
      <c r="M19" s="2315">
        <f t="shared" si="1"/>
        <v>0.19129097965571204</v>
      </c>
    </row>
    <row r="20" spans="1:13" ht="12.75" customHeight="1">
      <c r="E20" s="912"/>
      <c r="F20" s="912"/>
      <c r="G20" s="912"/>
    </row>
    <row r="21" spans="1:13" ht="37.15" customHeight="1">
      <c r="A21" s="2642" t="s">
        <v>914</v>
      </c>
      <c r="B21" s="2642"/>
      <c r="C21" s="2642"/>
      <c r="D21" s="2642"/>
      <c r="E21" s="2642"/>
      <c r="F21" s="2642"/>
      <c r="G21" s="2642"/>
      <c r="H21" s="2642"/>
      <c r="I21" s="2642"/>
      <c r="J21" s="2642"/>
      <c r="K21" s="2642"/>
      <c r="L21" s="2642"/>
      <c r="M21" s="2642"/>
    </row>
    <row r="22" spans="1:13" ht="18.75">
      <c r="A22" s="57" t="s">
        <v>915</v>
      </c>
    </row>
  </sheetData>
  <mergeCells count="7">
    <mergeCell ref="A21:M21"/>
    <mergeCell ref="A1:M1"/>
    <mergeCell ref="A2:L2"/>
    <mergeCell ref="A3:L3"/>
    <mergeCell ref="B5:D5"/>
    <mergeCell ref="E5:G5"/>
    <mergeCell ref="H5:J5"/>
  </mergeCells>
  <printOptions horizontalCentered="1" verticalCentered="1"/>
  <pageMargins left="0.25" right="0.25" top="0.5" bottom="0.5" header="0.3" footer="0.3"/>
  <pageSetup scale="56" orientation="portrait" r:id="rId1"/>
  <headerFooter scaleWithDoc="0" alignWithMargins="0"/>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1408-592C-4C81-9AF4-94224B57C63F}">
  <sheetPr>
    <tabColor rgb="FF00B050"/>
    <pageSetUpPr fitToPage="1"/>
  </sheetPr>
  <dimension ref="A1:R20"/>
  <sheetViews>
    <sheetView tabSelected="1" topLeftCell="A7" workbookViewId="0">
      <selection activeCell="G13" sqref="G13"/>
    </sheetView>
  </sheetViews>
  <sheetFormatPr defaultColWidth="9.28515625" defaultRowHeight="12.75"/>
  <cols>
    <col min="1" max="1" width="67.7109375" customWidth="1"/>
    <col min="2" max="2" width="18.85546875" customWidth="1"/>
    <col min="3" max="3" width="66.7109375" customWidth="1"/>
  </cols>
  <sheetData>
    <row r="1" spans="1:18" ht="15.75">
      <c r="A1" s="2403" t="s">
        <v>0</v>
      </c>
      <c r="B1" s="2403"/>
      <c r="C1" s="2403"/>
    </row>
    <row r="2" spans="1:18" ht="15.75" customHeight="1">
      <c r="A2" s="2509" t="s">
        <v>916</v>
      </c>
      <c r="B2" s="2509"/>
      <c r="C2" s="2509"/>
      <c r="D2" s="131"/>
      <c r="E2" s="129"/>
      <c r="F2" s="129"/>
      <c r="G2" s="129"/>
      <c r="H2" s="129"/>
      <c r="I2" s="129"/>
      <c r="J2" s="129"/>
      <c r="K2" s="129"/>
      <c r="L2" s="129"/>
      <c r="M2" s="129"/>
      <c r="N2" s="129"/>
      <c r="O2" s="129"/>
      <c r="P2" s="129"/>
      <c r="Q2" s="129"/>
      <c r="R2" s="129"/>
    </row>
    <row r="3" spans="1:18" ht="15.75">
      <c r="A3" s="2510" t="s">
        <v>40</v>
      </c>
      <c r="B3" s="2510"/>
      <c r="C3" s="2510"/>
      <c r="D3" s="133"/>
      <c r="E3" s="130"/>
      <c r="F3" s="130"/>
      <c r="G3" s="130"/>
      <c r="H3" s="130"/>
      <c r="I3" s="130"/>
      <c r="J3" s="130"/>
      <c r="K3" s="130"/>
      <c r="L3" s="130"/>
      <c r="M3" s="130"/>
      <c r="N3" s="130"/>
      <c r="O3" s="130"/>
      <c r="P3" s="130"/>
      <c r="Q3" s="130"/>
      <c r="R3" s="130"/>
    </row>
    <row r="4" spans="1:18" ht="15.75">
      <c r="A4" s="2647"/>
      <c r="B4" s="2647"/>
      <c r="C4" s="2647"/>
    </row>
    <row r="5" spans="1:18" ht="15.75" thickBot="1">
      <c r="A5" s="239"/>
      <c r="B5" s="239"/>
      <c r="C5" s="239"/>
    </row>
    <row r="6" spans="1:18" ht="51" thickBot="1">
      <c r="A6" s="377" t="s">
        <v>917</v>
      </c>
      <c r="B6" s="376" t="s">
        <v>918</v>
      </c>
      <c r="C6" s="375" t="s">
        <v>919</v>
      </c>
    </row>
    <row r="7" spans="1:18" ht="78.75">
      <c r="A7" s="1196" t="s">
        <v>920</v>
      </c>
      <c r="B7" s="1923">
        <v>9</v>
      </c>
      <c r="C7" s="1924" t="s">
        <v>921</v>
      </c>
    </row>
    <row r="8" spans="1:18" ht="81" customHeight="1">
      <c r="A8" s="1196" t="s">
        <v>922</v>
      </c>
      <c r="B8" s="1923">
        <v>8</v>
      </c>
      <c r="C8" s="1924" t="s">
        <v>923</v>
      </c>
    </row>
    <row r="9" spans="1:18" ht="34.5">
      <c r="A9" s="1196" t="s">
        <v>924</v>
      </c>
      <c r="B9" s="1923">
        <v>3</v>
      </c>
      <c r="C9" s="1925" t="s">
        <v>925</v>
      </c>
    </row>
    <row r="10" spans="1:18" ht="15.75">
      <c r="A10" s="1196" t="s">
        <v>926</v>
      </c>
      <c r="B10" s="1923">
        <v>0</v>
      </c>
      <c r="C10" s="1924"/>
    </row>
    <row r="11" spans="1:18" ht="15.75">
      <c r="A11" s="1196" t="s">
        <v>927</v>
      </c>
      <c r="B11" s="1923" t="s">
        <v>72</v>
      </c>
      <c r="C11" s="1924" t="s">
        <v>72</v>
      </c>
    </row>
    <row r="12" spans="1:18" ht="47.25">
      <c r="A12" s="1196" t="s">
        <v>928</v>
      </c>
      <c r="B12" s="1923">
        <v>6</v>
      </c>
      <c r="C12" s="1924" t="s">
        <v>929</v>
      </c>
    </row>
    <row r="13" spans="1:18" ht="73.5" customHeight="1">
      <c r="A13" s="1196" t="s">
        <v>930</v>
      </c>
      <c r="B13" s="1923">
        <v>2</v>
      </c>
      <c r="C13" s="1924" t="s">
        <v>931</v>
      </c>
    </row>
    <row r="14" spans="1:18" ht="57.75" customHeight="1" thickBot="1">
      <c r="A14" s="1508" t="s">
        <v>932</v>
      </c>
      <c r="B14" s="1926" t="s">
        <v>72</v>
      </c>
      <c r="C14" s="1927" t="s">
        <v>72</v>
      </c>
    </row>
    <row r="15" spans="1:18" ht="15">
      <c r="A15" s="239"/>
      <c r="B15" s="239"/>
      <c r="C15" s="239"/>
    </row>
    <row r="16" spans="1:18" ht="15">
      <c r="A16" s="239"/>
      <c r="B16" s="239"/>
      <c r="C16" s="239"/>
    </row>
    <row r="17" spans="1:3" ht="47.25" customHeight="1">
      <c r="A17" s="2552" t="s">
        <v>933</v>
      </c>
      <c r="B17" s="2552"/>
      <c r="C17" s="2552"/>
    </row>
    <row r="18" spans="1:3" ht="18.75">
      <c r="A18" s="2645" t="s">
        <v>934</v>
      </c>
      <c r="B18" s="2645"/>
      <c r="C18" s="2645"/>
    </row>
    <row r="19" spans="1:3" ht="18.75">
      <c r="A19" s="2646" t="s">
        <v>935</v>
      </c>
      <c r="B19" s="2646"/>
      <c r="C19" s="2646"/>
    </row>
    <row r="20" spans="1:3" ht="18.75">
      <c r="A20" s="174" t="s">
        <v>936</v>
      </c>
      <c r="B20" s="174"/>
      <c r="C20" s="174"/>
    </row>
  </sheetData>
  <mergeCells count="7">
    <mergeCell ref="A17:C17"/>
    <mergeCell ref="A18:C18"/>
    <mergeCell ref="A19:C19"/>
    <mergeCell ref="A1:C1"/>
    <mergeCell ref="A2:C2"/>
    <mergeCell ref="A3:C3"/>
    <mergeCell ref="A4:C4"/>
  </mergeCells>
  <printOptions horizontalCentered="1" verticalCentered="1"/>
  <pageMargins left="0.25" right="0.25" top="0.5" bottom="0.5" header="0.3" footer="0.3"/>
  <pageSetup scale="67" orientation="portrait" r:id="rId1"/>
  <headerFooter scaleWithDoc="0" alignWithMargins="0"/>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D7B6-3B57-4929-B7B3-101D3A27A69C}">
  <sheetPr>
    <tabColor rgb="FF00B050"/>
    <pageSetUpPr fitToPage="1"/>
  </sheetPr>
  <dimension ref="A1:Z257"/>
  <sheetViews>
    <sheetView zoomScale="80" zoomScaleNormal="80" workbookViewId="0">
      <selection activeCell="E4" sqref="E4"/>
    </sheetView>
  </sheetViews>
  <sheetFormatPr defaultColWidth="8.7109375" defaultRowHeight="12.75"/>
  <cols>
    <col min="1" max="1" width="30.5703125" customWidth="1"/>
    <col min="2" max="2" width="15.28515625" customWidth="1"/>
    <col min="3" max="5" width="14.7109375" customWidth="1"/>
    <col min="6" max="6" width="12.5703125" customWidth="1"/>
    <col min="7" max="9" width="18.28515625" customWidth="1"/>
    <col min="10" max="11" width="20.42578125" customWidth="1"/>
    <col min="12" max="12" width="17.7109375" customWidth="1"/>
    <col min="13" max="13" width="16.7109375" customWidth="1"/>
    <col min="14" max="14" width="17.7109375" customWidth="1"/>
    <col min="15" max="15" width="15.7109375" customWidth="1"/>
    <col min="16" max="16" width="12.5703125" customWidth="1"/>
    <col min="17" max="17" width="14.42578125" customWidth="1"/>
    <col min="18" max="18" width="10.5703125" customWidth="1"/>
    <col min="19" max="19" width="14.7109375" customWidth="1"/>
    <col min="20" max="20" width="14.5703125" customWidth="1"/>
    <col min="21" max="21" width="15.28515625" customWidth="1"/>
    <col min="22" max="22" width="14.5703125" customWidth="1"/>
    <col min="23" max="23" width="16.28515625" customWidth="1"/>
    <col min="24" max="24" width="14.28515625" customWidth="1"/>
    <col min="25" max="25" width="14.42578125" customWidth="1"/>
    <col min="27" max="27" width="13.5703125" customWidth="1"/>
    <col min="28" max="28" width="14.42578125" customWidth="1"/>
    <col min="29" max="29" width="12.42578125" customWidth="1"/>
    <col min="30" max="30" width="11.7109375" customWidth="1"/>
    <col min="31" max="31" width="13.7109375" customWidth="1"/>
    <col min="32" max="32" width="12.7109375" customWidth="1"/>
    <col min="33" max="33" width="11.5703125" customWidth="1"/>
    <col min="35" max="35" width="12.28515625" customWidth="1"/>
    <col min="36" max="36" width="13" customWidth="1"/>
    <col min="37" max="37" width="12.28515625" customWidth="1"/>
    <col min="38" max="38" width="16.42578125" customWidth="1"/>
    <col min="39" max="40" width="12.42578125" customWidth="1"/>
    <col min="41" max="41" width="13" customWidth="1"/>
    <col min="42" max="42" width="11.5703125" customWidth="1"/>
    <col min="43" max="43" width="13.5703125" customWidth="1"/>
    <col min="44" max="44" width="12.42578125" customWidth="1"/>
    <col min="45" max="45" width="12.28515625" customWidth="1"/>
    <col min="46" max="46" width="14.5703125" customWidth="1"/>
    <col min="47" max="47" width="12.42578125" customWidth="1"/>
    <col min="48" max="48" width="15.28515625" customWidth="1"/>
    <col min="49" max="49" width="12.710937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26" ht="15.75">
      <c r="A1" s="2403" t="s">
        <v>0</v>
      </c>
      <c r="B1" s="2403"/>
      <c r="C1" s="2403"/>
      <c r="D1" s="2403"/>
      <c r="E1" s="2403"/>
      <c r="F1" s="2403"/>
      <c r="G1" s="2403"/>
      <c r="H1" s="2403"/>
      <c r="I1" s="2403"/>
      <c r="J1" s="2403"/>
      <c r="K1" s="2403"/>
      <c r="L1" s="2403"/>
      <c r="M1" s="2403"/>
      <c r="N1" s="2403"/>
    </row>
    <row r="2" spans="1:26" ht="15.75" customHeight="1">
      <c r="A2" s="2444" t="s">
        <v>937</v>
      </c>
      <c r="B2" s="2444"/>
      <c r="C2" s="2444"/>
      <c r="D2" s="2444"/>
      <c r="E2" s="2444"/>
      <c r="F2" s="2444"/>
      <c r="G2" s="2444"/>
      <c r="H2" s="2444"/>
      <c r="I2" s="2444"/>
      <c r="J2" s="2444"/>
      <c r="K2" s="2444"/>
      <c r="L2" s="2444"/>
      <c r="M2" s="2444"/>
      <c r="N2" s="2444"/>
      <c r="O2" s="129"/>
      <c r="P2" s="129"/>
      <c r="Q2" s="129"/>
      <c r="R2" s="129"/>
      <c r="S2" s="129"/>
      <c r="T2" s="129"/>
      <c r="U2" s="129"/>
      <c r="V2" s="129"/>
      <c r="W2" s="129"/>
      <c r="X2" s="129"/>
      <c r="Y2" s="129"/>
      <c r="Z2" s="129"/>
    </row>
    <row r="3" spans="1:26" ht="15.75">
      <c r="A3" s="2493" t="s">
        <v>40</v>
      </c>
      <c r="B3" s="2493"/>
      <c r="C3" s="2493"/>
      <c r="D3" s="2493"/>
      <c r="E3" s="2493"/>
      <c r="F3" s="2493"/>
      <c r="G3" s="2493"/>
      <c r="H3" s="2493"/>
      <c r="I3" s="2493"/>
      <c r="J3" s="2493"/>
      <c r="K3" s="2493"/>
      <c r="L3" s="2493"/>
      <c r="M3" s="2493"/>
      <c r="N3" s="2493"/>
      <c r="O3" s="130"/>
      <c r="P3" s="130"/>
      <c r="Q3" s="130"/>
      <c r="R3" s="130"/>
      <c r="S3" s="130"/>
      <c r="T3" s="130"/>
      <c r="U3" s="130"/>
      <c r="V3" s="130"/>
      <c r="W3" s="130"/>
      <c r="X3" s="130"/>
      <c r="Y3" s="130"/>
      <c r="Z3" s="130"/>
    </row>
    <row r="4" spans="1:26" ht="16.5" thickBot="1">
      <c r="A4" s="161"/>
      <c r="B4" s="161"/>
      <c r="C4" s="161"/>
      <c r="D4" s="161"/>
      <c r="E4" s="161"/>
      <c r="F4" s="161"/>
      <c r="G4" s="161"/>
      <c r="H4" s="161"/>
      <c r="I4" s="161"/>
      <c r="J4" s="161"/>
      <c r="K4" s="161"/>
      <c r="L4" s="161"/>
      <c r="M4" s="57"/>
      <c r="N4" s="57"/>
    </row>
    <row r="5" spans="1:26" ht="39.6" customHeight="1" thickBot="1">
      <c r="A5" s="2633" t="s">
        <v>938</v>
      </c>
      <c r="B5" s="2655"/>
      <c r="C5" s="2655"/>
      <c r="D5" s="2655"/>
      <c r="E5" s="2655"/>
      <c r="F5" s="2655"/>
      <c r="G5" s="2655"/>
      <c r="H5" s="2655"/>
      <c r="I5" s="2655"/>
      <c r="J5" s="2655"/>
      <c r="K5" s="2655"/>
      <c r="L5" s="2655"/>
      <c r="M5" s="2655"/>
      <c r="N5" s="2656"/>
    </row>
    <row r="6" spans="1:26" ht="114" thickBot="1">
      <c r="A6" s="683" t="s">
        <v>939</v>
      </c>
      <c r="B6" s="676" t="s">
        <v>940</v>
      </c>
      <c r="C6" s="676" t="s">
        <v>941</v>
      </c>
      <c r="D6" s="676" t="s">
        <v>942</v>
      </c>
      <c r="E6" s="676" t="s">
        <v>943</v>
      </c>
      <c r="F6" s="676" t="s">
        <v>944</v>
      </c>
      <c r="G6" s="676" t="s">
        <v>945</v>
      </c>
      <c r="H6" s="676" t="s">
        <v>946</v>
      </c>
      <c r="I6" s="676" t="s">
        <v>947</v>
      </c>
      <c r="J6" s="676" t="s">
        <v>948</v>
      </c>
      <c r="K6" s="676" t="s">
        <v>949</v>
      </c>
      <c r="L6" s="676" t="s">
        <v>950</v>
      </c>
      <c r="M6" s="676" t="s">
        <v>951</v>
      </c>
      <c r="N6" s="676" t="s">
        <v>952</v>
      </c>
    </row>
    <row r="7" spans="1:26" ht="15.75">
      <c r="A7" s="684" t="s">
        <v>953</v>
      </c>
      <c r="B7" s="677"/>
      <c r="C7" s="677"/>
      <c r="D7" s="677"/>
      <c r="E7" s="677"/>
      <c r="F7" s="677"/>
      <c r="G7" s="677"/>
      <c r="H7" s="677"/>
      <c r="I7" s="677"/>
      <c r="J7" s="677"/>
      <c r="K7" s="677"/>
      <c r="L7" s="677"/>
      <c r="M7" s="677"/>
      <c r="N7" s="677"/>
    </row>
    <row r="8" spans="1:26" ht="15.75">
      <c r="A8" s="685" t="s">
        <v>536</v>
      </c>
      <c r="B8" s="1138"/>
      <c r="C8" s="1138"/>
      <c r="D8" s="1197"/>
      <c r="E8" s="1138"/>
      <c r="F8" s="1197"/>
      <c r="G8" s="679"/>
      <c r="H8" s="679"/>
      <c r="I8" s="679"/>
      <c r="J8" s="679"/>
      <c r="K8" s="679"/>
      <c r="L8" s="679"/>
      <c r="M8" s="679"/>
      <c r="N8" s="679"/>
    </row>
    <row r="9" spans="1:26" ht="15.75">
      <c r="A9" s="685" t="s">
        <v>954</v>
      </c>
      <c r="B9" s="1138">
        <v>170522</v>
      </c>
      <c r="C9" s="1138">
        <v>5611</v>
      </c>
      <c r="D9" s="1197">
        <v>3.2904845122623476E-2</v>
      </c>
      <c r="E9" s="1138">
        <v>6564</v>
      </c>
      <c r="F9" s="1197">
        <v>0.85481413772090187</v>
      </c>
      <c r="G9" s="953">
        <v>145.94378945711</v>
      </c>
      <c r="H9" s="953">
        <v>-21.735066760365399</v>
      </c>
      <c r="I9" s="953">
        <v>2.2594684469076701E-2</v>
      </c>
      <c r="J9" s="953">
        <v>6.0649958055170696</v>
      </c>
      <c r="K9" s="953">
        <v>-3.7834803232607199</v>
      </c>
      <c r="L9" s="953">
        <v>1180.83121929714</v>
      </c>
      <c r="M9" s="953">
        <v>-7.6882585704420199E-4</v>
      </c>
      <c r="N9" s="953">
        <v>-6.0215220519538601E-3</v>
      </c>
    </row>
    <row r="10" spans="1:26" ht="15.75">
      <c r="A10" s="685" t="s">
        <v>955</v>
      </c>
      <c r="B10" s="428">
        <v>22468</v>
      </c>
      <c r="C10" s="428">
        <v>795</v>
      </c>
      <c r="D10" s="1197">
        <v>3.538365675627559E-2</v>
      </c>
      <c r="E10" s="428">
        <v>1183</v>
      </c>
      <c r="F10" s="678">
        <v>0.67202028740490283</v>
      </c>
      <c r="G10" s="953">
        <v>29.019348181818199</v>
      </c>
      <c r="H10" s="953">
        <v>0</v>
      </c>
      <c r="I10" s="953">
        <v>8.0435664335664295E-3</v>
      </c>
      <c r="J10" s="953">
        <v>-0.16562265734265799</v>
      </c>
      <c r="K10" s="953">
        <v>0</v>
      </c>
      <c r="L10" s="953">
        <v>1307.98484615385</v>
      </c>
      <c r="M10" s="953">
        <v>0</v>
      </c>
      <c r="N10" s="953">
        <v>0</v>
      </c>
    </row>
    <row r="11" spans="1:26" ht="15.75">
      <c r="A11" s="685" t="s">
        <v>956</v>
      </c>
      <c r="B11" s="428">
        <v>179480</v>
      </c>
      <c r="C11" s="428">
        <v>0</v>
      </c>
      <c r="D11" s="1197">
        <v>0</v>
      </c>
      <c r="E11" s="428">
        <v>114</v>
      </c>
      <c r="F11" s="678">
        <v>0</v>
      </c>
      <c r="G11" s="953">
        <v>0</v>
      </c>
      <c r="H11" s="953">
        <v>0</v>
      </c>
      <c r="I11" s="953">
        <v>0</v>
      </c>
      <c r="J11" s="953">
        <v>0</v>
      </c>
      <c r="K11" s="953">
        <v>0</v>
      </c>
      <c r="L11" s="953">
        <v>0</v>
      </c>
      <c r="M11" s="953">
        <v>0</v>
      </c>
      <c r="N11" s="953">
        <v>0</v>
      </c>
    </row>
    <row r="12" spans="1:26" ht="15.75">
      <c r="A12" s="685" t="s">
        <v>957</v>
      </c>
      <c r="B12" s="953"/>
      <c r="C12" s="953"/>
      <c r="D12" s="1197"/>
      <c r="E12" s="953"/>
      <c r="F12" s="678"/>
      <c r="G12" s="953"/>
      <c r="H12" s="953"/>
      <c r="I12" s="953"/>
      <c r="J12" s="953"/>
      <c r="K12" s="953"/>
      <c r="L12" s="953"/>
      <c r="M12" s="953"/>
      <c r="N12" s="953"/>
    </row>
    <row r="13" spans="1:26" ht="15.75">
      <c r="A13" s="685" t="s">
        <v>958</v>
      </c>
      <c r="B13" s="953">
        <v>136885</v>
      </c>
      <c r="C13" s="953">
        <v>2585</v>
      </c>
      <c r="D13" s="1197">
        <v>1.8884465061913287E-2</v>
      </c>
      <c r="E13" s="953">
        <v>84599</v>
      </c>
      <c r="F13" s="678">
        <v>3.055591673660445E-2</v>
      </c>
      <c r="G13" s="953">
        <v>158.06343876156001</v>
      </c>
      <c r="H13" s="953">
        <v>124.03767388225801</v>
      </c>
      <c r="I13" s="953">
        <v>2.72552070767994E-2</v>
      </c>
      <c r="J13" s="953">
        <v>7.5434931644551702</v>
      </c>
      <c r="K13" s="953">
        <v>4.6067686425247798</v>
      </c>
      <c r="L13" s="953">
        <v>1714.4585243265001</v>
      </c>
      <c r="M13" s="953">
        <v>0.19924315379365601</v>
      </c>
      <c r="N13" s="953">
        <v>4.7403688840721402E-2</v>
      </c>
    </row>
    <row r="14" spans="1:26" ht="15.75">
      <c r="A14" s="685" t="s">
        <v>959</v>
      </c>
      <c r="B14" s="953">
        <v>236613</v>
      </c>
      <c r="C14" s="953">
        <v>3821</v>
      </c>
      <c r="D14" s="1197">
        <v>1.6148732318173559E-2</v>
      </c>
      <c r="E14" s="953">
        <v>22998</v>
      </c>
      <c r="F14" s="678">
        <v>0.16614488216366641</v>
      </c>
      <c r="G14" s="953">
        <v>129.682754056649</v>
      </c>
      <c r="H14" s="953">
        <v>94.334282800815799</v>
      </c>
      <c r="I14" s="953">
        <v>1.28340343735866E-2</v>
      </c>
      <c r="J14" s="953">
        <v>2.7863189280868399</v>
      </c>
      <c r="K14" s="953">
        <v>2.7920014276002698</v>
      </c>
      <c r="L14" s="953">
        <v>653.87938941655398</v>
      </c>
      <c r="M14" s="953">
        <v>3.3777255945376901E-2</v>
      </c>
      <c r="N14" s="953">
        <v>1.9849145296723301E-2</v>
      </c>
    </row>
    <row r="15" spans="1:26" ht="15.75">
      <c r="A15" s="685" t="s">
        <v>960</v>
      </c>
      <c r="B15" s="953"/>
      <c r="C15" s="953"/>
      <c r="D15" s="1197">
        <f t="shared" ref="D15" si="0">IFERROR(C15/B15,0)</f>
        <v>0</v>
      </c>
      <c r="E15" s="953"/>
      <c r="F15" s="678">
        <f t="shared" ref="F15" si="1">IFERROR(C15/E15,0)</f>
        <v>0</v>
      </c>
      <c r="G15" s="953"/>
      <c r="H15" s="953"/>
      <c r="I15" s="953"/>
      <c r="J15" s="953"/>
      <c r="K15" s="953"/>
      <c r="L15" s="953"/>
      <c r="M15" s="953"/>
      <c r="N15" s="953"/>
    </row>
    <row r="16" spans="1:26" ht="18.75">
      <c r="A16" s="685" t="s">
        <v>961</v>
      </c>
      <c r="B16" s="953" t="s">
        <v>72</v>
      </c>
      <c r="C16" s="953">
        <v>4030</v>
      </c>
      <c r="D16" s="1197" t="s">
        <v>72</v>
      </c>
      <c r="E16" s="953">
        <v>70554</v>
      </c>
      <c r="F16" s="678">
        <v>5.7119369560903702E-2</v>
      </c>
      <c r="G16" s="953">
        <v>129.682754056649</v>
      </c>
      <c r="H16" s="953">
        <v>111.717486229667</v>
      </c>
      <c r="I16" s="953">
        <v>2.1088430148823799E-2</v>
      </c>
      <c r="J16" s="953">
        <v>5.65630184029445</v>
      </c>
      <c r="K16" s="953">
        <v>3.9783617812852299</v>
      </c>
      <c r="L16" s="953">
        <v>1262.0834517522801</v>
      </c>
      <c r="M16" s="953">
        <v>8.7800519899697907E-2</v>
      </c>
      <c r="N16" s="953">
        <v>3.6632157187680099E-2</v>
      </c>
    </row>
    <row r="17" spans="1:14" ht="15.75">
      <c r="A17" s="685" t="s">
        <v>962</v>
      </c>
      <c r="B17" s="953">
        <v>13760</v>
      </c>
      <c r="C17" s="953">
        <v>2376</v>
      </c>
      <c r="D17" s="1197">
        <v>0.17267441860465116</v>
      </c>
      <c r="E17" s="953">
        <v>80220</v>
      </c>
      <c r="F17" s="678">
        <v>2.9618548990276741E-2</v>
      </c>
      <c r="G17" s="953">
        <v>125.81242570882399</v>
      </c>
      <c r="H17" s="953">
        <v>106.96449187639401</v>
      </c>
      <c r="I17" s="953">
        <v>1.9285727938833999E-2</v>
      </c>
      <c r="J17" s="953">
        <v>4.6180971965594102</v>
      </c>
      <c r="K17" s="953">
        <v>3.3101979611341199</v>
      </c>
      <c r="L17" s="953">
        <v>1125.33031857279</v>
      </c>
      <c r="M17" s="953">
        <v>0.17794012130252099</v>
      </c>
      <c r="N17" s="953">
        <v>2.7211344605773999E-2</v>
      </c>
    </row>
    <row r="18" spans="1:14" ht="18.75">
      <c r="A18" s="685" t="s">
        <v>963</v>
      </c>
      <c r="B18" s="953">
        <v>166246.30864800001</v>
      </c>
      <c r="C18" s="953">
        <v>1777</v>
      </c>
      <c r="D18" s="1197">
        <v>1.0688959138109428E-2</v>
      </c>
      <c r="E18" s="953" t="s">
        <v>72</v>
      </c>
      <c r="F18" s="678" t="s">
        <v>72</v>
      </c>
      <c r="G18" s="953">
        <v>137.352502794272</v>
      </c>
      <c r="H18" s="953">
        <v>109.986047001052</v>
      </c>
      <c r="I18" s="953">
        <v>2.2614146000698599E-2</v>
      </c>
      <c r="J18" s="953">
        <v>5.7889223541739403</v>
      </c>
      <c r="K18" s="953">
        <v>3.4466363381269698</v>
      </c>
      <c r="L18" s="953">
        <v>1471.1236849458601</v>
      </c>
      <c r="M18" s="953">
        <v>0.181318543931591</v>
      </c>
      <c r="N18" s="953">
        <v>2.9390095483586301E-2</v>
      </c>
    </row>
    <row r="19" spans="1:14" ht="15.75">
      <c r="A19" s="685" t="s">
        <v>964</v>
      </c>
      <c r="B19" s="953">
        <v>44771.077799999999</v>
      </c>
      <c r="C19" s="953" t="s">
        <v>72</v>
      </c>
      <c r="D19" s="1197" t="s">
        <v>72</v>
      </c>
      <c r="E19" s="953" t="s">
        <v>72</v>
      </c>
      <c r="F19" s="678" t="s">
        <v>72</v>
      </c>
      <c r="G19" s="953" t="s">
        <v>72</v>
      </c>
      <c r="H19" s="953" t="s">
        <v>72</v>
      </c>
      <c r="I19" s="953" t="s">
        <v>72</v>
      </c>
      <c r="J19" s="953" t="s">
        <v>72</v>
      </c>
      <c r="K19" s="953" t="s">
        <v>72</v>
      </c>
      <c r="L19" s="953" t="s">
        <v>72</v>
      </c>
      <c r="M19" s="953" t="s">
        <v>72</v>
      </c>
      <c r="N19" s="953" t="s">
        <v>72</v>
      </c>
    </row>
    <row r="20" spans="1:14" ht="18.75">
      <c r="A20" s="685" t="s">
        <v>965</v>
      </c>
      <c r="B20" s="953" t="s">
        <v>72</v>
      </c>
      <c r="C20" s="953">
        <v>6348</v>
      </c>
      <c r="D20" s="1197" t="s">
        <v>72</v>
      </c>
      <c r="E20" s="953" t="s">
        <v>72</v>
      </c>
      <c r="F20" s="678" t="s">
        <v>72</v>
      </c>
      <c r="G20" s="953">
        <v>127.018469552078</v>
      </c>
      <c r="H20" s="953">
        <v>108.816330370692</v>
      </c>
      <c r="I20" s="953">
        <v>2.03486346465192E-2</v>
      </c>
      <c r="J20" s="953">
        <v>5.2407571397733399</v>
      </c>
      <c r="K20" s="953">
        <v>3.70295158248428</v>
      </c>
      <c r="L20" s="953">
        <v>1206.0452563410699</v>
      </c>
      <c r="M20" s="953">
        <v>0.110667235004999</v>
      </c>
      <c r="N20" s="953">
        <v>3.24803478447463E-2</v>
      </c>
    </row>
    <row r="21" spans="1:14" ht="18.75">
      <c r="A21" s="685" t="s">
        <v>966</v>
      </c>
      <c r="B21" s="953">
        <v>160975</v>
      </c>
      <c r="C21" s="953">
        <v>1918</v>
      </c>
      <c r="D21" s="1197">
        <v>1.1914893617021277E-2</v>
      </c>
      <c r="E21" s="953">
        <v>31353</v>
      </c>
      <c r="F21" s="678">
        <v>6.1174369278856888E-2</v>
      </c>
      <c r="G21" s="953">
        <v>96.848549814951895</v>
      </c>
      <c r="H21" s="953">
        <v>83.834428200371093</v>
      </c>
      <c r="I21" s="953">
        <v>1.4627646188008899E-2</v>
      </c>
      <c r="J21" s="953">
        <v>4.1131122871946699</v>
      </c>
      <c r="K21" s="953">
        <v>2.9243884972170702</v>
      </c>
      <c r="L21" s="953">
        <v>1057.65712065137</v>
      </c>
      <c r="M21" s="953">
        <v>6.1849025745954897E-2</v>
      </c>
      <c r="N21" s="953">
        <v>2.6656885445769399E-2</v>
      </c>
    </row>
    <row r="22" spans="1:14" ht="15.75">
      <c r="A22" s="686" t="s">
        <v>967</v>
      </c>
      <c r="B22" s="687"/>
      <c r="C22" s="687"/>
      <c r="D22" s="687"/>
      <c r="E22" s="687"/>
      <c r="F22" s="687"/>
      <c r="G22" s="687"/>
      <c r="H22" s="687"/>
      <c r="I22" s="687"/>
      <c r="J22" s="687"/>
      <c r="K22" s="687"/>
      <c r="L22" s="687"/>
      <c r="M22" s="687"/>
      <c r="N22" s="687"/>
    </row>
    <row r="23" spans="1:14" ht="15.75">
      <c r="A23" s="680" t="s">
        <v>968</v>
      </c>
      <c r="B23" s="428">
        <v>90092</v>
      </c>
      <c r="C23" s="428">
        <v>1269</v>
      </c>
      <c r="D23" s="1197">
        <v>1.4085601385250633E-2</v>
      </c>
      <c r="E23" s="428">
        <v>18463</v>
      </c>
      <c r="F23" s="678">
        <v>6.8732058712018637E-2</v>
      </c>
      <c r="G23" s="428">
        <v>100.600287309645</v>
      </c>
      <c r="H23" s="428">
        <v>89.304507344632796</v>
      </c>
      <c r="I23" s="428">
        <v>1.4485504794134201E-2</v>
      </c>
      <c r="J23" s="428">
        <v>4.2120580936266201</v>
      </c>
      <c r="K23" s="428">
        <v>3.1497572881355902</v>
      </c>
      <c r="L23" s="428">
        <v>1071.7830174844901</v>
      </c>
      <c r="M23" s="428">
        <v>6.8769806896708696E-2</v>
      </c>
      <c r="N23" s="428">
        <v>2.31819557077447E-2</v>
      </c>
    </row>
    <row r="24" spans="1:14" ht="15.75">
      <c r="A24" s="1198" t="s">
        <v>969</v>
      </c>
      <c r="B24" s="1138">
        <v>8611</v>
      </c>
      <c r="C24" s="1138">
        <v>177</v>
      </c>
      <c r="D24" s="1197">
        <v>2.0555103936824991E-2</v>
      </c>
      <c r="E24" s="1138">
        <v>3520</v>
      </c>
      <c r="F24" s="1197">
        <v>5.028409090909091E-2</v>
      </c>
      <c r="G24" s="1138">
        <v>144.821518402778</v>
      </c>
      <c r="H24" s="1138">
        <v>113.446540350877</v>
      </c>
      <c r="I24" s="1138">
        <v>2.7796874999999999E-2</v>
      </c>
      <c r="J24" s="1138">
        <v>3.6270673611111102</v>
      </c>
      <c r="K24" s="1138">
        <v>2.1047322807017501</v>
      </c>
      <c r="L24" s="1138">
        <v>1188.5687499999999</v>
      </c>
      <c r="M24" s="1138">
        <v>0.114569084198362</v>
      </c>
      <c r="N24" s="1138">
        <v>1.2027498798352699E-2</v>
      </c>
    </row>
    <row r="25" spans="1:14" ht="18.75">
      <c r="A25" s="1198" t="s">
        <v>970</v>
      </c>
      <c r="B25" s="1138">
        <v>21716</v>
      </c>
      <c r="C25" s="1138">
        <v>3</v>
      </c>
      <c r="D25" s="1197">
        <v>1.3814698839565296E-4</v>
      </c>
      <c r="E25" s="1138">
        <v>241</v>
      </c>
      <c r="F25" s="1197">
        <v>1.2448132780082987E-2</v>
      </c>
      <c r="G25" s="1138">
        <v>168.37444444444401</v>
      </c>
      <c r="H25" s="1138">
        <v>168.37444444444401</v>
      </c>
      <c r="I25" s="1138">
        <v>2.22444444444444E-2</v>
      </c>
      <c r="J25" s="1138">
        <v>0</v>
      </c>
      <c r="K25" s="1138">
        <v>0</v>
      </c>
      <c r="L25" s="1138">
        <v>753.06111111111102</v>
      </c>
      <c r="M25" s="1138">
        <v>3.55366017484171E-2</v>
      </c>
      <c r="N25" s="1138" t="s">
        <v>971</v>
      </c>
    </row>
    <row r="26" spans="1:14" ht="15.75">
      <c r="A26" s="1198" t="s">
        <v>972</v>
      </c>
      <c r="B26" s="1138">
        <v>131968</v>
      </c>
      <c r="C26" s="1138">
        <v>43</v>
      </c>
      <c r="D26" s="1197">
        <v>3.2583656644034919E-4</v>
      </c>
      <c r="E26" s="1138">
        <v>2195</v>
      </c>
      <c r="F26" s="1197">
        <v>1.958997722095672E-2</v>
      </c>
      <c r="G26" s="1138">
        <v>150.518470588235</v>
      </c>
      <c r="H26" s="1138">
        <v>135.555060240964</v>
      </c>
      <c r="I26" s="1138">
        <v>2.4729411764705899E-2</v>
      </c>
      <c r="J26" s="1138">
        <v>1.70586588235294</v>
      </c>
      <c r="K26" s="1138">
        <v>0.63853734939758999</v>
      </c>
      <c r="L26" s="1138">
        <v>1012.05176470588</v>
      </c>
      <c r="M26" s="1138">
        <v>5.8534996050881798E-2</v>
      </c>
      <c r="N26" s="1138">
        <v>2.0744177891726501E-2</v>
      </c>
    </row>
    <row r="27" spans="1:14" ht="15.75">
      <c r="A27" s="1198" t="s">
        <v>973</v>
      </c>
      <c r="B27" s="1138">
        <v>63552</v>
      </c>
      <c r="C27" s="1138">
        <v>405</v>
      </c>
      <c r="D27" s="1197">
        <v>6.3727341389728095E-3</v>
      </c>
      <c r="E27" s="1138">
        <v>14901</v>
      </c>
      <c r="F27" s="1197">
        <v>2.7179383933964164E-2</v>
      </c>
      <c r="G27" s="1138">
        <v>174.302278090767</v>
      </c>
      <c r="H27" s="1138">
        <v>155.328321766562</v>
      </c>
      <c r="I27" s="1138">
        <v>2.92655712050078E-2</v>
      </c>
      <c r="J27" s="1138">
        <v>4.0096660406885798</v>
      </c>
      <c r="K27" s="1138">
        <v>2.7770604100946401</v>
      </c>
      <c r="L27" s="1138">
        <v>1160.7612519561801</v>
      </c>
      <c r="M27" s="1138">
        <v>8.4457824297176298E-2</v>
      </c>
      <c r="N27" s="1138">
        <v>2.2807725830172099E-2</v>
      </c>
    </row>
    <row r="28" spans="1:14" ht="15.75">
      <c r="A28" s="1198" t="s">
        <v>974</v>
      </c>
      <c r="B28" s="1138">
        <v>16775</v>
      </c>
      <c r="C28" s="1138">
        <v>1</v>
      </c>
      <c r="D28" s="1197">
        <v>5.9612518628912071E-5</v>
      </c>
      <c r="E28" s="1138">
        <v>4637</v>
      </c>
      <c r="F28" s="1197">
        <v>2.1565667457407807E-4</v>
      </c>
      <c r="G28" s="1138">
        <v>531.23333333333301</v>
      </c>
      <c r="H28" s="1138">
        <v>531.23333333333301</v>
      </c>
      <c r="I28" s="1138">
        <v>6.68333333333333E-2</v>
      </c>
      <c r="J28" s="1138">
        <v>0</v>
      </c>
      <c r="K28" s="1138">
        <v>0</v>
      </c>
      <c r="L28" s="1138">
        <v>1591.7933333333301</v>
      </c>
      <c r="M28" s="1138">
        <v>0.16840809257511899</v>
      </c>
      <c r="N28" s="1138" t="s">
        <v>72</v>
      </c>
    </row>
    <row r="29" spans="1:14" ht="15.75">
      <c r="A29" s="1198" t="s">
        <v>975</v>
      </c>
      <c r="B29" s="1138">
        <v>244028</v>
      </c>
      <c r="C29" s="1138">
        <v>4172</v>
      </c>
      <c r="D29" s="1197">
        <v>1.7096398773911191E-2</v>
      </c>
      <c r="E29" s="1138">
        <v>104227</v>
      </c>
      <c r="F29" s="1197">
        <v>4.0028015773264126E-2</v>
      </c>
      <c r="G29" s="1138">
        <v>123.304309287469</v>
      </c>
      <c r="H29" s="1138">
        <v>108.43249860404001</v>
      </c>
      <c r="I29" s="1138">
        <v>1.8340868140868102E-2</v>
      </c>
      <c r="J29" s="1138">
        <v>5.7904539230139198</v>
      </c>
      <c r="K29" s="1138">
        <v>4.1680284775825296</v>
      </c>
      <c r="L29" s="1138">
        <v>1227.54596396396</v>
      </c>
      <c r="M29" s="1138">
        <v>0.13630287008706701</v>
      </c>
      <c r="N29" s="1138">
        <v>3.8221744633786497E-2</v>
      </c>
    </row>
    <row r="30" spans="1:14" ht="15.75">
      <c r="A30" s="1198" t="s">
        <v>976</v>
      </c>
      <c r="B30" s="1138">
        <v>4649</v>
      </c>
      <c r="C30" s="1138">
        <v>1</v>
      </c>
      <c r="D30" s="1197">
        <v>2.1510002151000216E-4</v>
      </c>
      <c r="E30" s="1138">
        <v>1481</v>
      </c>
      <c r="F30" s="1197">
        <v>6.7521944632005406E-4</v>
      </c>
      <c r="G30" s="1138">
        <v>982</v>
      </c>
      <c r="H30" s="1138">
        <v>982</v>
      </c>
      <c r="I30" s="1138">
        <v>0.1178</v>
      </c>
      <c r="J30" s="1138">
        <v>0</v>
      </c>
      <c r="K30" s="1138">
        <v>0</v>
      </c>
      <c r="L30" s="1138">
        <v>2954.54</v>
      </c>
      <c r="M30" s="1138">
        <v>0.120609186931958</v>
      </c>
      <c r="N30" s="1138" t="s">
        <v>72</v>
      </c>
    </row>
    <row r="31" spans="1:14" ht="15.75">
      <c r="A31" s="1198" t="s">
        <v>977</v>
      </c>
      <c r="B31" s="1138">
        <v>99636</v>
      </c>
      <c r="C31" s="1138">
        <v>2214</v>
      </c>
      <c r="D31" s="1197">
        <v>2.2220884017824884E-2</v>
      </c>
      <c r="E31" s="1138">
        <v>44945</v>
      </c>
      <c r="F31" s="1197">
        <v>4.926020691956836E-2</v>
      </c>
      <c r="G31" s="1138">
        <v>136.20064269870599</v>
      </c>
      <c r="H31" s="1138">
        <v>111.339940409683</v>
      </c>
      <c r="I31" s="1138">
        <v>2.43121996303142E-2</v>
      </c>
      <c r="J31" s="1138">
        <v>4.45731980899569</v>
      </c>
      <c r="K31" s="1138">
        <v>3.0074420546244598</v>
      </c>
      <c r="L31" s="1138">
        <v>1198.36059457794</v>
      </c>
      <c r="M31" s="1138">
        <v>8.18386259073626E-2</v>
      </c>
      <c r="N31" s="1138">
        <v>2.34943430067364E-2</v>
      </c>
    </row>
    <row r="32" spans="1:14" ht="15.75">
      <c r="A32" s="1198" t="s">
        <v>978</v>
      </c>
      <c r="B32" s="1138">
        <v>3490</v>
      </c>
      <c r="C32" s="1138">
        <v>13</v>
      </c>
      <c r="D32" s="1197">
        <v>3.7249283667621777E-3</v>
      </c>
      <c r="E32" s="1138">
        <v>840</v>
      </c>
      <c r="F32" s="1197">
        <v>1.5476190476190477E-2</v>
      </c>
      <c r="G32" s="1138">
        <v>203.73</v>
      </c>
      <c r="H32" s="1138">
        <v>203.73</v>
      </c>
      <c r="I32" s="1138">
        <v>3.0109090909090901E-2</v>
      </c>
      <c r="J32" s="1138">
        <v>-2.6545454545454501E-2</v>
      </c>
      <c r="K32" s="1138">
        <v>-2.6545454545454501E-2</v>
      </c>
      <c r="L32" s="1138">
        <v>801.51090909090897</v>
      </c>
      <c r="M32" s="1138">
        <v>1.527050003319E-2</v>
      </c>
      <c r="N32" s="1138" t="s">
        <v>72</v>
      </c>
    </row>
    <row r="33" spans="1:14" ht="15.75">
      <c r="A33" s="1198" t="s">
        <v>979</v>
      </c>
      <c r="B33" s="1138">
        <v>1084</v>
      </c>
      <c r="C33" s="1138">
        <v>5</v>
      </c>
      <c r="D33" s="1197">
        <v>4.6125461254612546E-3</v>
      </c>
      <c r="E33" s="1138">
        <v>201</v>
      </c>
      <c r="F33" s="1197">
        <v>2.4875621890547265E-2</v>
      </c>
      <c r="G33" s="1138">
        <v>306.80727272727302</v>
      </c>
      <c r="H33" s="1138">
        <v>306.80727272727302</v>
      </c>
      <c r="I33" s="1138">
        <v>4.09454545454545E-2</v>
      </c>
      <c r="J33" s="1138">
        <v>2.1672727272727301</v>
      </c>
      <c r="K33" s="1138">
        <v>2.1672727272727301</v>
      </c>
      <c r="L33" s="1138">
        <v>887.41818181818201</v>
      </c>
      <c r="M33" s="1138">
        <v>6.1125745987214597E-2</v>
      </c>
      <c r="N33" s="1138">
        <v>0.20551724137930999</v>
      </c>
    </row>
    <row r="34" spans="1:14" ht="18.75">
      <c r="A34" s="1199" t="s">
        <v>980</v>
      </c>
      <c r="B34" s="1138">
        <v>293478</v>
      </c>
      <c r="C34" s="1138">
        <v>820</v>
      </c>
      <c r="D34" s="1197">
        <v>2.7940765576976809E-3</v>
      </c>
      <c r="E34" s="1138">
        <v>13053</v>
      </c>
      <c r="F34" s="1197">
        <v>6.2820807477208307E-2</v>
      </c>
      <c r="G34" s="1138">
        <v>90.280043698175803</v>
      </c>
      <c r="H34" s="1138">
        <v>84.372702657807295</v>
      </c>
      <c r="I34" s="1138">
        <v>1.1495024875621899E-2</v>
      </c>
      <c r="J34" s="1138">
        <v>3.6202084577114402</v>
      </c>
      <c r="K34" s="1138">
        <v>2.7507392857142898</v>
      </c>
      <c r="L34" s="1138">
        <v>984.22132669983398</v>
      </c>
      <c r="M34" s="1138">
        <v>7.7920492629939095E-2</v>
      </c>
      <c r="N34" s="1138">
        <v>2.0441437885913499E-2</v>
      </c>
    </row>
    <row r="35" spans="1:14" ht="15.75">
      <c r="A35" s="684" t="s">
        <v>981</v>
      </c>
      <c r="B35" s="1200"/>
      <c r="C35" s="634"/>
      <c r="D35" s="634"/>
      <c r="E35" s="634"/>
      <c r="F35" s="634"/>
      <c r="G35" s="634"/>
      <c r="H35" s="634"/>
      <c r="I35" s="634"/>
      <c r="J35" s="634"/>
      <c r="K35" s="1346"/>
      <c r="L35" s="635"/>
      <c r="M35" s="635"/>
      <c r="N35" s="635"/>
    </row>
    <row r="36" spans="1:14" ht="15.75">
      <c r="A36" s="1198" t="s">
        <v>982</v>
      </c>
      <c r="B36" s="1138">
        <v>289930</v>
      </c>
      <c r="C36" s="1138">
        <v>5858</v>
      </c>
      <c r="D36" s="1197">
        <v>0.02</v>
      </c>
      <c r="E36" s="1138">
        <v>145220</v>
      </c>
      <c r="F36" s="1197">
        <v>4.0352568516733231E-2</v>
      </c>
      <c r="G36" s="1138">
        <v>131.57595334348301</v>
      </c>
      <c r="H36" s="1138">
        <v>114.672007056333</v>
      </c>
      <c r="I36" s="1138">
        <v>2.0984752312917201E-2</v>
      </c>
      <c r="J36" s="1138">
        <v>5.4529607096849704</v>
      </c>
      <c r="K36" s="1138">
        <v>4.0193180171704102</v>
      </c>
      <c r="L36" s="1138">
        <v>1201.42298981145</v>
      </c>
      <c r="M36" s="1138">
        <v>0.11193382941555</v>
      </c>
      <c r="N36" s="1138">
        <v>3.3488672636650001E-2</v>
      </c>
    </row>
    <row r="37" spans="1:14" ht="15.75">
      <c r="A37" s="1198" t="s">
        <v>983</v>
      </c>
      <c r="B37" s="1138">
        <v>41374</v>
      </c>
      <c r="C37" s="1138">
        <v>101</v>
      </c>
      <c r="D37" s="1197">
        <v>0</v>
      </c>
      <c r="E37" s="1138">
        <v>8629</v>
      </c>
      <c r="F37" s="1197">
        <v>1.2052381504229923E-2</v>
      </c>
      <c r="G37" s="1138">
        <v>109.477769480519</v>
      </c>
      <c r="H37" s="1138">
        <v>99.278636363636394</v>
      </c>
      <c r="I37" s="1138">
        <v>1.3846753246753199E-2</v>
      </c>
      <c r="J37" s="1138">
        <v>5.8637980519480504</v>
      </c>
      <c r="K37" s="1138">
        <v>4.1115025974026</v>
      </c>
      <c r="L37" s="1138">
        <v>1150.70292207792</v>
      </c>
      <c r="M37" s="1138">
        <v>3.8311802760172299E-2</v>
      </c>
      <c r="N37" s="1138">
        <v>2.3194359370392999E-2</v>
      </c>
    </row>
    <row r="38" spans="1:14" ht="15.75">
      <c r="A38" s="1198" t="s">
        <v>984</v>
      </c>
      <c r="B38" s="1138" t="s">
        <v>72</v>
      </c>
      <c r="C38" s="1138">
        <v>0</v>
      </c>
      <c r="D38" s="1434" t="s">
        <v>72</v>
      </c>
      <c r="E38" s="1138">
        <v>0</v>
      </c>
      <c r="F38" s="1434">
        <v>0</v>
      </c>
      <c r="G38" s="1138">
        <v>0</v>
      </c>
      <c r="H38" s="1138">
        <v>0</v>
      </c>
      <c r="I38" s="1138">
        <v>0</v>
      </c>
      <c r="J38" s="1138">
        <v>0</v>
      </c>
      <c r="K38" s="1138">
        <v>0</v>
      </c>
      <c r="L38" s="1138">
        <v>0</v>
      </c>
      <c r="M38" s="1138">
        <v>0</v>
      </c>
      <c r="N38" s="1138">
        <v>0</v>
      </c>
    </row>
    <row r="39" spans="1:14" ht="18.75">
      <c r="A39" s="1198" t="s">
        <v>985</v>
      </c>
      <c r="B39" s="1138">
        <v>746647</v>
      </c>
      <c r="C39" s="1138">
        <v>2386</v>
      </c>
      <c r="D39" s="1197">
        <v>0</v>
      </c>
      <c r="E39" s="1138">
        <v>51335</v>
      </c>
      <c r="F39" s="1434">
        <f>C39/E39</f>
        <v>4.6479010421739554E-2</v>
      </c>
      <c r="G39" s="1138">
        <v>120.877082860223</v>
      </c>
      <c r="H39" s="1138">
        <v>109.12166367229599</v>
      </c>
      <c r="I39" s="1138">
        <v>1.81436579231046E-2</v>
      </c>
      <c r="J39" s="1138">
        <v>4.64728483650737</v>
      </c>
      <c r="K39" s="1138">
        <v>3.6796569529284899</v>
      </c>
      <c r="L39" s="1138">
        <v>1011.63687387711</v>
      </c>
      <c r="M39" s="1138">
        <v>7.6647163104535898E-2</v>
      </c>
      <c r="N39" s="1138">
        <v>2.3922549383467901E-2</v>
      </c>
    </row>
    <row r="40" spans="1:14" ht="18.75">
      <c r="A40" s="1198" t="s">
        <v>986</v>
      </c>
      <c r="B40" s="1138">
        <v>167633</v>
      </c>
      <c r="C40" s="1138">
        <v>600</v>
      </c>
      <c r="D40" s="1197">
        <v>0</v>
      </c>
      <c r="E40" s="1138">
        <v>9913</v>
      </c>
      <c r="F40" s="1197">
        <v>6.0526581256935337E-2</v>
      </c>
      <c r="G40" s="1138">
        <v>162.64605550122201</v>
      </c>
      <c r="H40" s="1138">
        <v>150.49996809816</v>
      </c>
      <c r="I40" s="1138">
        <v>2.5075672371638099E-2</v>
      </c>
      <c r="J40" s="1138">
        <v>5.0451265281173603</v>
      </c>
      <c r="K40" s="1138">
        <v>4.2254636809816004</v>
      </c>
      <c r="L40" s="1138">
        <v>1090.6913447432801</v>
      </c>
      <c r="M40" s="1138">
        <v>1.61095386354996E-2</v>
      </c>
      <c r="N40" s="1138">
        <v>2.07806325296193E-2</v>
      </c>
    </row>
    <row r="41" spans="1:14" ht="18.75">
      <c r="A41" s="1198" t="s">
        <v>987</v>
      </c>
      <c r="B41" s="1138">
        <v>132033</v>
      </c>
      <c r="C41" s="1138">
        <v>1190</v>
      </c>
      <c r="D41" s="1197">
        <v>0.01</v>
      </c>
      <c r="E41" s="1138">
        <v>18162</v>
      </c>
      <c r="F41" s="1197">
        <v>6.7393458870168482E-2</v>
      </c>
      <c r="G41" s="1138">
        <v>112.055519923581</v>
      </c>
      <c r="H41" s="1138">
        <v>101.349971522453</v>
      </c>
      <c r="I41" s="1138">
        <v>1.6369486899563301E-2</v>
      </c>
      <c r="J41" s="1138">
        <v>4.4301763646288199</v>
      </c>
      <c r="K41" s="1138">
        <v>3.4650315443592601</v>
      </c>
      <c r="L41" s="1138">
        <v>1024.83565502183</v>
      </c>
      <c r="M41" s="1138">
        <v>7.5369732142984702E-2</v>
      </c>
      <c r="N41" s="1138">
        <v>4.5931139688824098E-2</v>
      </c>
    </row>
    <row r="42" spans="1:14" ht="18.75">
      <c r="A42" s="1198" t="s">
        <v>988</v>
      </c>
      <c r="B42" s="1138"/>
      <c r="C42" s="1138"/>
      <c r="D42" s="1197"/>
      <c r="E42" s="1138"/>
      <c r="F42" s="1197"/>
      <c r="G42" s="1138"/>
      <c r="H42" s="1138"/>
      <c r="I42" s="1138"/>
      <c r="J42" s="1138"/>
      <c r="K42" s="1138"/>
      <c r="L42" s="1138"/>
      <c r="M42" s="1138"/>
      <c r="N42" s="1138"/>
    </row>
    <row r="43" spans="1:14" ht="15.75">
      <c r="A43" s="1198" t="s">
        <v>989</v>
      </c>
      <c r="B43" s="1138">
        <v>275414</v>
      </c>
      <c r="C43" s="1138">
        <v>880</v>
      </c>
      <c r="D43" s="1197">
        <v>0</v>
      </c>
      <c r="E43" s="1138">
        <v>36497</v>
      </c>
      <c r="F43" s="1197">
        <v>2.4056771789462146E-2</v>
      </c>
      <c r="G43" s="1138">
        <v>183.56199961919299</v>
      </c>
      <c r="H43" s="1138">
        <v>163.087473200613</v>
      </c>
      <c r="I43" s="1138">
        <v>3.0076085300837802E-2</v>
      </c>
      <c r="J43" s="1138">
        <v>6.1007490479817204</v>
      </c>
      <c r="K43" s="1138">
        <v>4.54072664624809</v>
      </c>
      <c r="L43" s="1138">
        <v>1350.4564280274201</v>
      </c>
      <c r="M43" s="1138">
        <v>0.32859659006736402</v>
      </c>
      <c r="N43" s="1138">
        <v>3.6187605576306001E-2</v>
      </c>
    </row>
    <row r="44" spans="1:14" ht="15.75">
      <c r="A44" s="1198" t="s">
        <v>990</v>
      </c>
      <c r="B44" s="1138">
        <v>318131</v>
      </c>
      <c r="C44" s="1138">
        <v>2000</v>
      </c>
      <c r="D44" s="1197">
        <v>0.01</v>
      </c>
      <c r="E44" s="1138">
        <v>58215</v>
      </c>
      <c r="F44" s="1197">
        <v>3.4802026968994246E-2</v>
      </c>
      <c r="G44" s="1138">
        <v>136.258186279683</v>
      </c>
      <c r="H44" s="1138">
        <v>113.288277943615</v>
      </c>
      <c r="I44" s="1138">
        <v>2.2562631926121401E-2</v>
      </c>
      <c r="J44" s="1138">
        <v>5.9049515171504003</v>
      </c>
      <c r="K44" s="1138">
        <v>4.0583601326699803</v>
      </c>
      <c r="L44" s="1138">
        <v>1316.0303001319301</v>
      </c>
      <c r="M44" s="1138">
        <v>7.6789839047584005E-2</v>
      </c>
      <c r="N44" s="1138">
        <v>3.2510198935475701E-2</v>
      </c>
    </row>
    <row r="45" spans="1:14" ht="15.75">
      <c r="A45" s="1198" t="s">
        <v>991</v>
      </c>
      <c r="B45" s="1138">
        <v>243149</v>
      </c>
      <c r="C45" s="1138">
        <v>3406</v>
      </c>
      <c r="D45" s="1197">
        <v>0.01</v>
      </c>
      <c r="E45" s="1138">
        <v>60701</v>
      </c>
      <c r="F45" s="1197">
        <v>5.7083079356188532E-2</v>
      </c>
      <c r="G45" s="1138">
        <v>110.548002835311</v>
      </c>
      <c r="H45" s="1138">
        <v>95.664761751059103</v>
      </c>
      <c r="I45" s="1138">
        <v>1.6948562236074799E-2</v>
      </c>
      <c r="J45" s="1138">
        <v>4.8079484616931403</v>
      </c>
      <c r="K45" s="1138">
        <v>3.4188020576961899</v>
      </c>
      <c r="L45" s="1138">
        <v>1127.81511361351</v>
      </c>
      <c r="M45" s="1138">
        <v>8.7718156732343497E-2</v>
      </c>
      <c r="N45" s="1138">
        <v>3.4184145559861899E-2</v>
      </c>
    </row>
    <row r="46" spans="1:14" ht="18.75">
      <c r="A46" s="957" t="s">
        <v>992</v>
      </c>
      <c r="B46" s="1138">
        <v>35421</v>
      </c>
      <c r="C46" s="1138">
        <v>588</v>
      </c>
      <c r="D46" s="1197">
        <v>0.02</v>
      </c>
      <c r="E46" s="1138">
        <v>12406</v>
      </c>
      <c r="F46" s="1197">
        <v>4.7396421086571015E-2</v>
      </c>
      <c r="G46" s="1138">
        <v>108.239847865459</v>
      </c>
      <c r="H46" s="1138">
        <v>101.76174870466301</v>
      </c>
      <c r="I46" s="1138">
        <v>1.5259767141009101E-2</v>
      </c>
      <c r="J46" s="1138">
        <v>5.2984304010349303</v>
      </c>
      <c r="K46" s="1138">
        <v>4.3682112694300503</v>
      </c>
      <c r="L46" s="1138">
        <v>989.77166882276799</v>
      </c>
      <c r="M46" s="1138">
        <v>5.1936656515775698E-2</v>
      </c>
      <c r="N46" s="1138">
        <v>4.81493515187617E-2</v>
      </c>
    </row>
    <row r="47" spans="1:14" ht="15.75">
      <c r="A47" s="684" t="s">
        <v>993</v>
      </c>
      <c r="B47" s="1200"/>
      <c r="C47" s="634"/>
      <c r="D47" s="634"/>
      <c r="E47" s="634"/>
      <c r="F47" s="688"/>
      <c r="G47" s="634"/>
      <c r="H47" s="634"/>
      <c r="I47" s="634"/>
      <c r="J47" s="634"/>
      <c r="K47" s="1346"/>
      <c r="L47" s="635"/>
      <c r="M47" s="635"/>
      <c r="N47" s="635"/>
    </row>
    <row r="48" spans="1:14" ht="15.75">
      <c r="A48" s="1198" t="s">
        <v>994</v>
      </c>
      <c r="B48" s="1138">
        <v>20925</v>
      </c>
      <c r="C48" s="1138">
        <v>528</v>
      </c>
      <c r="D48" s="1197">
        <v>2.5232974910394265E-2</v>
      </c>
      <c r="E48" s="1138">
        <v>7978</v>
      </c>
      <c r="F48" s="1197">
        <v>6.618200050137879E-2</v>
      </c>
      <c r="G48" s="1138">
        <v>156.68800851851901</v>
      </c>
      <c r="H48" s="1138">
        <v>137.792435643564</v>
      </c>
      <c r="I48" s="1138">
        <v>2.5661975308642001E-2</v>
      </c>
      <c r="J48" s="1138">
        <v>6.3664053086419798</v>
      </c>
      <c r="K48" s="1138">
        <v>4.3501821782178203</v>
      </c>
      <c r="L48" s="1138">
        <v>1511.5201111111101</v>
      </c>
      <c r="M48" s="1138">
        <v>6.6369154312603804E-2</v>
      </c>
      <c r="N48" s="1138">
        <v>3.1332533761606003E-2</v>
      </c>
    </row>
    <row r="49" spans="1:14" ht="18.75">
      <c r="A49" s="1198" t="s">
        <v>995</v>
      </c>
      <c r="B49" s="1138"/>
      <c r="C49" s="1138"/>
      <c r="D49" s="689"/>
      <c r="E49" s="1138"/>
      <c r="F49" s="1197"/>
      <c r="G49" s="1138"/>
      <c r="H49" s="1138"/>
      <c r="I49" s="1138"/>
      <c r="J49" s="1138"/>
      <c r="K49" s="1138"/>
      <c r="L49" s="1138"/>
      <c r="M49" s="1138"/>
      <c r="N49" s="1138"/>
    </row>
    <row r="50" spans="1:14" ht="15.75">
      <c r="A50" s="954" t="s">
        <v>989</v>
      </c>
      <c r="B50" s="955">
        <v>283333</v>
      </c>
      <c r="C50" s="616">
        <v>2007</v>
      </c>
      <c r="D50" s="689">
        <v>7.0835377453385235E-3</v>
      </c>
      <c r="E50" s="956">
        <v>70501</v>
      </c>
      <c r="F50" s="689">
        <v>2.8467681309484971E-2</v>
      </c>
      <c r="G50" s="955">
        <v>158.70107998696199</v>
      </c>
      <c r="H50" s="955">
        <v>135.607475065617</v>
      </c>
      <c r="I50" s="955">
        <v>2.58496088657106E-2</v>
      </c>
      <c r="J50" s="955">
        <v>5.9586392112125202</v>
      </c>
      <c r="K50" s="955">
        <v>4.1925834973753302</v>
      </c>
      <c r="L50" s="955">
        <v>1318.7569067796601</v>
      </c>
      <c r="M50" s="955">
        <v>0.19549450775943</v>
      </c>
      <c r="N50" s="955">
        <v>3.3024560179613499E-2</v>
      </c>
    </row>
    <row r="51" spans="1:14" ht="15.75">
      <c r="A51" s="954" t="s">
        <v>990</v>
      </c>
      <c r="B51" s="955">
        <v>195497</v>
      </c>
      <c r="C51" s="616">
        <v>2266</v>
      </c>
      <c r="D51" s="689">
        <v>1.1590970705432821E-2</v>
      </c>
      <c r="E51" s="956">
        <v>49459</v>
      </c>
      <c r="F51" s="689">
        <v>4.5815726157018948E-2</v>
      </c>
      <c r="G51" s="955">
        <v>120.63636713264999</v>
      </c>
      <c r="H51" s="955">
        <v>101.134643592142</v>
      </c>
      <c r="I51" s="955">
        <v>1.9725877601739699E-2</v>
      </c>
      <c r="J51" s="955">
        <v>4.8698375582478999</v>
      </c>
      <c r="K51" s="955">
        <v>3.2784630183972601</v>
      </c>
      <c r="L51" s="955">
        <v>1190.4624666045399</v>
      </c>
      <c r="M51" s="955">
        <v>8.59560298613114E-2</v>
      </c>
      <c r="N51" s="955">
        <v>3.0705902724528399E-2</v>
      </c>
    </row>
    <row r="52" spans="1:14" ht="15.75">
      <c r="A52" s="954" t="s">
        <v>996</v>
      </c>
      <c r="B52" s="955">
        <v>113025</v>
      </c>
      <c r="C52" s="616">
        <v>2096</v>
      </c>
      <c r="D52" s="689">
        <v>1.8544569785445698E-2</v>
      </c>
      <c r="E52" s="956">
        <v>35453</v>
      </c>
      <c r="F52" s="689">
        <v>5.9120525766507774E-2</v>
      </c>
      <c r="G52" s="955">
        <v>108.440635169911</v>
      </c>
      <c r="H52" s="955">
        <v>96.293826000661596</v>
      </c>
      <c r="I52" s="955">
        <v>1.6291916859122402E-2</v>
      </c>
      <c r="J52" s="955">
        <v>5.2348769383041898</v>
      </c>
      <c r="K52" s="955">
        <v>3.9100632484287101</v>
      </c>
      <c r="L52" s="955">
        <v>1152.7327119762499</v>
      </c>
      <c r="M52" s="955">
        <v>7.4025786679827302E-2</v>
      </c>
      <c r="N52" s="955">
        <v>3.8235975442858998E-2</v>
      </c>
    </row>
    <row r="53" spans="1:14" ht="16.5" thickBot="1">
      <c r="A53" s="681" t="s">
        <v>997</v>
      </c>
      <c r="B53" s="557">
        <v>115906.848048</v>
      </c>
      <c r="C53" s="690">
        <v>357</v>
      </c>
      <c r="D53" s="682">
        <v>3.0800595996895467E-3</v>
      </c>
      <c r="E53" s="691" t="s">
        <v>72</v>
      </c>
      <c r="F53" s="682" t="s">
        <v>72</v>
      </c>
      <c r="G53" s="557">
        <v>179.216406044905</v>
      </c>
      <c r="H53" s="557">
        <v>152.55588235294101</v>
      </c>
      <c r="I53" s="557">
        <v>3.0294127806563001E-2</v>
      </c>
      <c r="J53" s="557">
        <v>6.8052886010362696</v>
      </c>
      <c r="K53" s="557">
        <v>3.9877875432526002</v>
      </c>
      <c r="L53" s="557">
        <v>1698.9833160621799</v>
      </c>
      <c r="M53" s="557">
        <v>0.102379833265124</v>
      </c>
      <c r="N53" s="557">
        <v>4.8945975581994601E-2</v>
      </c>
    </row>
    <row r="54" spans="1:14" ht="16.5" thickBot="1">
      <c r="A54" s="1933"/>
      <c r="B54" s="57"/>
      <c r="C54" s="57"/>
      <c r="D54" s="692"/>
      <c r="E54" s="57"/>
      <c r="F54" s="692"/>
      <c r="G54" s="57"/>
      <c r="H54" s="57"/>
      <c r="I54" s="57"/>
      <c r="J54" s="57"/>
      <c r="K54" s="57"/>
      <c r="L54" s="57"/>
      <c r="M54" s="57"/>
      <c r="N54" s="1817"/>
    </row>
    <row r="55" spans="1:14" ht="37.5" customHeight="1" thickBot="1">
      <c r="A55" s="2631" t="s">
        <v>998</v>
      </c>
      <c r="B55" s="2648"/>
      <c r="C55" s="2648"/>
      <c r="D55" s="2648"/>
      <c r="E55" s="2648"/>
      <c r="F55" s="2648"/>
      <c r="G55" s="2648"/>
      <c r="H55" s="2648"/>
      <c r="I55" s="2648"/>
      <c r="J55" s="2648"/>
      <c r="K55" s="2648"/>
      <c r="L55" s="2648"/>
      <c r="M55" s="2648"/>
      <c r="N55" s="2632"/>
    </row>
    <row r="56" spans="1:14" ht="114" thickBot="1">
      <c r="A56" s="683" t="s">
        <v>939</v>
      </c>
      <c r="B56" s="1948" t="s">
        <v>999</v>
      </c>
      <c r="C56" s="676" t="s">
        <v>1000</v>
      </c>
      <c r="D56" s="1948" t="s">
        <v>942</v>
      </c>
      <c r="E56" s="1949" t="s">
        <v>943</v>
      </c>
      <c r="F56" s="1949" t="s">
        <v>944</v>
      </c>
      <c r="G56" s="676" t="s">
        <v>945</v>
      </c>
      <c r="H56" s="676" t="s">
        <v>946</v>
      </c>
      <c r="I56" s="676" t="s">
        <v>947</v>
      </c>
      <c r="J56" s="676" t="s">
        <v>948</v>
      </c>
      <c r="K56" s="676" t="s">
        <v>1001</v>
      </c>
      <c r="L56" s="676" t="s">
        <v>950</v>
      </c>
      <c r="M56" s="676" t="s">
        <v>1002</v>
      </c>
      <c r="N56" s="676" t="s">
        <v>1003</v>
      </c>
    </row>
    <row r="57" spans="1:14" ht="15.75">
      <c r="A57" s="684" t="s">
        <v>953</v>
      </c>
      <c r="B57" s="711"/>
      <c r="C57" s="677"/>
      <c r="D57" s="711"/>
      <c r="E57" s="1042"/>
      <c r="F57" s="1042"/>
      <c r="G57" s="677"/>
      <c r="H57" s="677"/>
      <c r="I57" s="677"/>
      <c r="J57" s="677"/>
      <c r="K57" s="677"/>
      <c r="L57" s="677"/>
      <c r="M57" s="677"/>
      <c r="N57" s="677"/>
    </row>
    <row r="58" spans="1:14" ht="15.75">
      <c r="A58" s="693" t="s">
        <v>536</v>
      </c>
      <c r="B58" s="711"/>
      <c r="C58" s="1201"/>
      <c r="D58" s="711"/>
      <c r="E58" s="1202"/>
      <c r="F58" s="1203">
        <f t="shared" ref="F58:F68" si="2">IFERROR(C58/E58,0)</f>
        <v>0</v>
      </c>
      <c r="G58" s="687"/>
      <c r="H58" s="687"/>
      <c r="I58" s="687"/>
      <c r="J58" s="687"/>
      <c r="K58" s="687"/>
      <c r="L58" s="687"/>
      <c r="M58" s="687"/>
      <c r="N58" s="687"/>
    </row>
    <row r="59" spans="1:14" ht="15.75">
      <c r="A59" s="693" t="s">
        <v>954</v>
      </c>
      <c r="B59" s="711"/>
      <c r="C59" s="1201"/>
      <c r="D59" s="711"/>
      <c r="E59" s="1202"/>
      <c r="F59" s="1203">
        <f t="shared" si="2"/>
        <v>0</v>
      </c>
      <c r="G59" s="687"/>
      <c r="H59" s="687"/>
      <c r="I59" s="687"/>
      <c r="J59" s="687"/>
      <c r="K59" s="687"/>
      <c r="L59" s="687"/>
      <c r="M59" s="687"/>
      <c r="N59" s="687"/>
    </row>
    <row r="60" spans="1:14" ht="15.75">
      <c r="A60" s="693" t="s">
        <v>955</v>
      </c>
      <c r="B60" s="711"/>
      <c r="C60" s="694"/>
      <c r="D60" s="711"/>
      <c r="E60" s="1043"/>
      <c r="F60" s="1044">
        <f t="shared" si="2"/>
        <v>0</v>
      </c>
      <c r="G60" s="687"/>
      <c r="H60" s="687"/>
      <c r="I60" s="687"/>
      <c r="J60" s="687"/>
      <c r="K60" s="687"/>
      <c r="L60" s="687"/>
      <c r="M60" s="687"/>
      <c r="N60" s="687"/>
    </row>
    <row r="61" spans="1:14" ht="15.75">
      <c r="A61" s="693" t="s">
        <v>956</v>
      </c>
      <c r="B61" s="711"/>
      <c r="C61" s="694"/>
      <c r="D61" s="711"/>
      <c r="E61" s="1043"/>
      <c r="F61" s="1044">
        <f t="shared" si="2"/>
        <v>0</v>
      </c>
      <c r="G61" s="687"/>
      <c r="H61" s="687"/>
      <c r="I61" s="687"/>
      <c r="J61" s="687"/>
      <c r="K61" s="687"/>
      <c r="L61" s="687"/>
      <c r="M61" s="687"/>
      <c r="N61" s="687"/>
    </row>
    <row r="62" spans="1:14" ht="15.75">
      <c r="A62" s="693" t="s">
        <v>957</v>
      </c>
      <c r="B62" s="711"/>
      <c r="C62" s="687"/>
      <c r="D62" s="711"/>
      <c r="E62" s="1045"/>
      <c r="F62" s="1044">
        <f t="shared" si="2"/>
        <v>0</v>
      </c>
      <c r="G62" s="687"/>
      <c r="H62" s="687"/>
      <c r="I62" s="687"/>
      <c r="J62" s="687"/>
      <c r="K62" s="687"/>
      <c r="L62" s="687"/>
      <c r="M62" s="687"/>
      <c r="N62" s="687"/>
    </row>
    <row r="63" spans="1:14" ht="15.75">
      <c r="A63" s="693" t="s">
        <v>958</v>
      </c>
      <c r="B63" s="711"/>
      <c r="C63" s="687"/>
      <c r="D63" s="711"/>
      <c r="E63" s="1045"/>
      <c r="F63" s="1044">
        <f t="shared" si="2"/>
        <v>0</v>
      </c>
      <c r="G63" s="687"/>
      <c r="H63" s="687"/>
      <c r="I63" s="687"/>
      <c r="J63" s="687"/>
      <c r="K63" s="687"/>
      <c r="L63" s="687"/>
      <c r="M63" s="687"/>
      <c r="N63" s="687"/>
    </row>
    <row r="64" spans="1:14" ht="15.75">
      <c r="A64" s="693" t="s">
        <v>959</v>
      </c>
      <c r="B64" s="711"/>
      <c r="C64" s="687"/>
      <c r="D64" s="711"/>
      <c r="E64" s="1045"/>
      <c r="F64" s="1044">
        <f t="shared" si="2"/>
        <v>0</v>
      </c>
      <c r="G64" s="687"/>
      <c r="H64" s="687"/>
      <c r="I64" s="687"/>
      <c r="J64" s="687"/>
      <c r="K64" s="687"/>
      <c r="L64" s="687"/>
      <c r="M64" s="687"/>
      <c r="N64" s="687"/>
    </row>
    <row r="65" spans="1:14" ht="15.75">
      <c r="A65" s="693" t="s">
        <v>960</v>
      </c>
      <c r="B65" s="711"/>
      <c r="C65" s="687"/>
      <c r="D65" s="711"/>
      <c r="E65" s="1045"/>
      <c r="F65" s="1044">
        <f t="shared" si="2"/>
        <v>0</v>
      </c>
      <c r="G65" s="687"/>
      <c r="H65" s="687"/>
      <c r="I65" s="687"/>
      <c r="J65" s="687"/>
      <c r="K65" s="687"/>
      <c r="L65" s="687"/>
      <c r="M65" s="687"/>
      <c r="N65" s="687"/>
    </row>
    <row r="66" spans="1:14" ht="18.75">
      <c r="A66" s="693" t="s">
        <v>1004</v>
      </c>
      <c r="B66" s="711"/>
      <c r="C66" s="687"/>
      <c r="D66" s="711"/>
      <c r="E66" s="1045"/>
      <c r="F66" s="1044">
        <f t="shared" si="2"/>
        <v>0</v>
      </c>
      <c r="G66" s="687"/>
      <c r="H66" s="687"/>
      <c r="I66" s="687"/>
      <c r="J66" s="687"/>
      <c r="K66" s="687"/>
      <c r="L66" s="687"/>
      <c r="M66" s="687"/>
      <c r="N66" s="687"/>
    </row>
    <row r="67" spans="1:14" ht="15.75">
      <c r="A67" s="693" t="s">
        <v>962</v>
      </c>
      <c r="B67" s="711"/>
      <c r="C67" s="687"/>
      <c r="D67" s="711"/>
      <c r="E67" s="1045"/>
      <c r="F67" s="1044">
        <f t="shared" si="2"/>
        <v>0</v>
      </c>
      <c r="G67" s="687"/>
      <c r="H67" s="687"/>
      <c r="I67" s="687"/>
      <c r="J67" s="687"/>
      <c r="K67" s="687"/>
      <c r="L67" s="687"/>
      <c r="M67" s="687"/>
      <c r="N67" s="687"/>
    </row>
    <row r="68" spans="1:14" ht="18.75">
      <c r="A68" s="693" t="s">
        <v>1005</v>
      </c>
      <c r="B68" s="711"/>
      <c r="C68" s="687"/>
      <c r="D68" s="711"/>
      <c r="E68" s="1045"/>
      <c r="F68" s="1044">
        <f t="shared" si="2"/>
        <v>0</v>
      </c>
      <c r="G68" s="687"/>
      <c r="H68" s="687"/>
      <c r="I68" s="687"/>
      <c r="J68" s="687"/>
      <c r="K68" s="687"/>
      <c r="L68" s="687"/>
      <c r="M68" s="687"/>
      <c r="N68" s="687"/>
    </row>
    <row r="69" spans="1:14" ht="15.75">
      <c r="A69" s="686" t="s">
        <v>964</v>
      </c>
      <c r="B69" s="711"/>
      <c r="C69" s="687"/>
      <c r="D69" s="711"/>
      <c r="E69" s="1045"/>
      <c r="F69" s="1045"/>
      <c r="G69" s="687"/>
      <c r="H69" s="687"/>
      <c r="I69" s="687"/>
      <c r="J69" s="687"/>
      <c r="K69" s="687"/>
      <c r="L69" s="687"/>
      <c r="M69" s="687"/>
      <c r="N69" s="687"/>
    </row>
    <row r="70" spans="1:14" ht="18.75">
      <c r="A70" s="680" t="s">
        <v>1006</v>
      </c>
      <c r="B70" s="711"/>
      <c r="C70" s="428" t="s">
        <v>72</v>
      </c>
      <c r="D70" s="711"/>
      <c r="E70" s="1043"/>
      <c r="F70" s="1044">
        <f t="shared" ref="F70:F81" si="3">IFERROR(C70/E70,0)</f>
        <v>0</v>
      </c>
      <c r="G70" s="428" t="s">
        <v>72</v>
      </c>
      <c r="H70" s="428" t="s">
        <v>72</v>
      </c>
      <c r="I70" s="428" t="s">
        <v>72</v>
      </c>
      <c r="J70" s="428" t="s">
        <v>72</v>
      </c>
      <c r="K70" s="428" t="s">
        <v>72</v>
      </c>
      <c r="L70" s="428" t="s">
        <v>72</v>
      </c>
      <c r="M70" s="1204" t="s">
        <v>72</v>
      </c>
      <c r="N70" s="1204" t="s">
        <v>72</v>
      </c>
    </row>
    <row r="71" spans="1:14" ht="18.75">
      <c r="A71" s="1198" t="s">
        <v>966</v>
      </c>
      <c r="B71" s="711"/>
      <c r="C71" s="1138">
        <v>3</v>
      </c>
      <c r="D71" s="711"/>
      <c r="E71" s="1202"/>
      <c r="F71" s="1203">
        <f t="shared" si="3"/>
        <v>0</v>
      </c>
      <c r="G71" s="1138">
        <v>182.07</v>
      </c>
      <c r="H71" s="1138">
        <v>80.33</v>
      </c>
      <c r="I71" s="1138">
        <v>0.04</v>
      </c>
      <c r="J71" s="1138">
        <v>2296.46</v>
      </c>
      <c r="K71" s="1138">
        <v>2297.12</v>
      </c>
      <c r="L71" s="1204">
        <v>50446.18</v>
      </c>
      <c r="M71" s="1204" t="s">
        <v>72</v>
      </c>
      <c r="N71" s="1204" t="s">
        <v>72</v>
      </c>
    </row>
    <row r="72" spans="1:14" ht="15.75">
      <c r="A72" s="1198" t="s">
        <v>967</v>
      </c>
      <c r="B72" s="711"/>
      <c r="C72" s="1138">
        <v>0</v>
      </c>
      <c r="D72" s="711"/>
      <c r="E72" s="1202"/>
      <c r="F72" s="1203">
        <f t="shared" si="3"/>
        <v>0</v>
      </c>
      <c r="G72" s="1138">
        <v>0</v>
      </c>
      <c r="H72" s="1138">
        <v>0</v>
      </c>
      <c r="I72" s="1138">
        <v>0</v>
      </c>
      <c r="J72" s="1138">
        <v>0</v>
      </c>
      <c r="K72" s="1138">
        <v>0</v>
      </c>
      <c r="L72" s="1204">
        <v>0</v>
      </c>
      <c r="M72" s="1204" t="s">
        <v>72</v>
      </c>
      <c r="N72" s="1204" t="s">
        <v>72</v>
      </c>
    </row>
    <row r="73" spans="1:14" ht="15.75">
      <c r="A73" s="1198" t="s">
        <v>968</v>
      </c>
      <c r="B73" s="711"/>
      <c r="C73" s="1138">
        <v>3</v>
      </c>
      <c r="D73" s="711"/>
      <c r="E73" s="1202"/>
      <c r="F73" s="1203">
        <f t="shared" si="3"/>
        <v>0</v>
      </c>
      <c r="G73" s="1138">
        <v>182.07</v>
      </c>
      <c r="H73" s="1138">
        <v>80.33</v>
      </c>
      <c r="I73" s="1138">
        <v>0.04</v>
      </c>
      <c r="J73" s="1138">
        <v>2296.46</v>
      </c>
      <c r="K73" s="1138">
        <v>2297.12</v>
      </c>
      <c r="L73" s="1204">
        <v>50446.18</v>
      </c>
      <c r="M73" s="1204" t="s">
        <v>72</v>
      </c>
      <c r="N73" s="1204" t="s">
        <v>72</v>
      </c>
    </row>
    <row r="74" spans="1:14" ht="12.6" customHeight="1">
      <c r="A74" s="1198" t="s">
        <v>969</v>
      </c>
      <c r="B74" s="711"/>
      <c r="C74" s="1138">
        <v>0</v>
      </c>
      <c r="D74" s="711"/>
      <c r="E74" s="1202"/>
      <c r="F74" s="1203">
        <f t="shared" si="3"/>
        <v>0</v>
      </c>
      <c r="G74" s="1138">
        <v>0</v>
      </c>
      <c r="H74" s="1138">
        <v>0</v>
      </c>
      <c r="I74" s="1138">
        <v>0</v>
      </c>
      <c r="J74" s="1138">
        <v>0</v>
      </c>
      <c r="K74" s="1138">
        <v>0</v>
      </c>
      <c r="L74" s="1204">
        <v>0</v>
      </c>
      <c r="M74" s="1204" t="s">
        <v>72</v>
      </c>
      <c r="N74" s="1204" t="s">
        <v>72</v>
      </c>
    </row>
    <row r="75" spans="1:14" s="86" customFormat="1" ht="18.75">
      <c r="A75" s="1198" t="s">
        <v>970</v>
      </c>
      <c r="B75" s="711"/>
      <c r="C75" s="1138">
        <v>0</v>
      </c>
      <c r="D75" s="711"/>
      <c r="E75" s="1202"/>
      <c r="F75" s="1203">
        <f t="shared" si="3"/>
        <v>0</v>
      </c>
      <c r="G75" s="1138">
        <v>0</v>
      </c>
      <c r="H75" s="1138">
        <v>0</v>
      </c>
      <c r="I75" s="1138">
        <v>0</v>
      </c>
      <c r="J75" s="1138">
        <v>0</v>
      </c>
      <c r="K75" s="1138">
        <v>0</v>
      </c>
      <c r="L75" s="1204">
        <v>0</v>
      </c>
      <c r="M75" s="1204" t="s">
        <v>72</v>
      </c>
      <c r="N75" s="1204" t="s">
        <v>72</v>
      </c>
    </row>
    <row r="76" spans="1:14" s="86" customFormat="1" ht="15.75">
      <c r="A76" s="1198" t="s">
        <v>972</v>
      </c>
      <c r="B76" s="711"/>
      <c r="C76" s="1138">
        <v>0</v>
      </c>
      <c r="D76" s="711"/>
      <c r="E76" s="1202"/>
      <c r="F76" s="1203">
        <f t="shared" si="3"/>
        <v>0</v>
      </c>
      <c r="G76" s="1138">
        <v>0</v>
      </c>
      <c r="H76" s="1138">
        <v>0</v>
      </c>
      <c r="I76" s="1138">
        <v>0</v>
      </c>
      <c r="J76" s="1138">
        <v>0</v>
      </c>
      <c r="K76" s="1138">
        <v>0</v>
      </c>
      <c r="L76" s="1204">
        <v>0</v>
      </c>
      <c r="M76" s="1204" t="s">
        <v>72</v>
      </c>
      <c r="N76" s="1204" t="s">
        <v>72</v>
      </c>
    </row>
    <row r="77" spans="1:14" s="86" customFormat="1" ht="18.75">
      <c r="A77" s="1198" t="s">
        <v>1007</v>
      </c>
      <c r="B77" s="711"/>
      <c r="C77" s="1138">
        <v>0</v>
      </c>
      <c r="D77" s="711"/>
      <c r="E77" s="1202"/>
      <c r="F77" s="1203">
        <f t="shared" si="3"/>
        <v>0</v>
      </c>
      <c r="G77" s="1138">
        <v>0</v>
      </c>
      <c r="H77" s="1138">
        <v>0</v>
      </c>
      <c r="I77" s="1138">
        <v>0</v>
      </c>
      <c r="J77" s="1138">
        <v>0</v>
      </c>
      <c r="K77" s="1138">
        <v>0</v>
      </c>
      <c r="L77" s="1204">
        <v>0</v>
      </c>
      <c r="M77" s="1204" t="s">
        <v>72</v>
      </c>
      <c r="N77" s="1204" t="s">
        <v>72</v>
      </c>
    </row>
    <row r="78" spans="1:14" s="86" customFormat="1" ht="15.75">
      <c r="A78" s="1198" t="s">
        <v>974</v>
      </c>
      <c r="B78" s="711"/>
      <c r="C78" s="1138">
        <v>0</v>
      </c>
      <c r="D78" s="711"/>
      <c r="E78" s="1202"/>
      <c r="F78" s="1203">
        <f t="shared" si="3"/>
        <v>0</v>
      </c>
      <c r="G78" s="1138">
        <v>0</v>
      </c>
      <c r="H78" s="1138">
        <v>0</v>
      </c>
      <c r="I78" s="1138">
        <v>0</v>
      </c>
      <c r="J78" s="1138">
        <v>0</v>
      </c>
      <c r="K78" s="1138">
        <v>0</v>
      </c>
      <c r="L78" s="1204">
        <v>0</v>
      </c>
      <c r="M78" s="1204" t="s">
        <v>72</v>
      </c>
      <c r="N78" s="1204" t="s">
        <v>72</v>
      </c>
    </row>
    <row r="79" spans="1:14" s="86" customFormat="1" ht="15.75">
      <c r="A79" s="1198" t="s">
        <v>975</v>
      </c>
      <c r="B79" s="711"/>
      <c r="C79" s="1138">
        <v>0</v>
      </c>
      <c r="D79" s="711"/>
      <c r="E79" s="1202"/>
      <c r="F79" s="1203">
        <f t="shared" si="3"/>
        <v>0</v>
      </c>
      <c r="G79" s="1138">
        <v>0</v>
      </c>
      <c r="H79" s="1138">
        <v>0</v>
      </c>
      <c r="I79" s="1138">
        <v>0</v>
      </c>
      <c r="J79" s="1138">
        <v>0</v>
      </c>
      <c r="K79" s="1138">
        <v>0</v>
      </c>
      <c r="L79" s="1204">
        <v>0</v>
      </c>
      <c r="M79" s="1204" t="s">
        <v>72</v>
      </c>
      <c r="N79" s="1204" t="s">
        <v>72</v>
      </c>
    </row>
    <row r="80" spans="1:14" s="86" customFormat="1" ht="15.75">
      <c r="A80" s="1198" t="s">
        <v>976</v>
      </c>
      <c r="B80" s="711"/>
      <c r="C80" s="1138">
        <v>0</v>
      </c>
      <c r="D80" s="711"/>
      <c r="E80" s="1202"/>
      <c r="F80" s="1203">
        <f t="shared" si="3"/>
        <v>0</v>
      </c>
      <c r="G80" s="1138">
        <v>0</v>
      </c>
      <c r="H80" s="1138">
        <v>0</v>
      </c>
      <c r="I80" s="1138">
        <v>0</v>
      </c>
      <c r="J80" s="1138">
        <v>0</v>
      </c>
      <c r="K80" s="1138">
        <v>0</v>
      </c>
      <c r="L80" s="1204">
        <v>0</v>
      </c>
      <c r="M80" s="1204" t="s">
        <v>72</v>
      </c>
      <c r="N80" s="1204" t="s">
        <v>72</v>
      </c>
    </row>
    <row r="81" spans="1:14" ht="15.75">
      <c r="A81" s="1199" t="s">
        <v>977</v>
      </c>
      <c r="B81" s="711"/>
      <c r="C81" s="1138">
        <v>3</v>
      </c>
      <c r="D81" s="711"/>
      <c r="E81" s="1202"/>
      <c r="F81" s="1203">
        <f t="shared" si="3"/>
        <v>0</v>
      </c>
      <c r="G81" s="1138">
        <v>182.07</v>
      </c>
      <c r="H81" s="1138">
        <v>80.33</v>
      </c>
      <c r="I81" s="1138">
        <v>0.04</v>
      </c>
      <c r="J81" s="1138">
        <v>2296.46</v>
      </c>
      <c r="K81" s="1138">
        <v>2297.12</v>
      </c>
      <c r="L81" s="1204">
        <v>50446.18</v>
      </c>
      <c r="M81" s="1204" t="s">
        <v>72</v>
      </c>
      <c r="N81" s="1204" t="s">
        <v>72</v>
      </c>
    </row>
    <row r="82" spans="1:14" ht="15.75">
      <c r="A82" s="684" t="s">
        <v>978</v>
      </c>
      <c r="B82" s="711"/>
      <c r="C82" s="634"/>
      <c r="D82" s="711"/>
      <c r="E82" s="1051"/>
      <c r="F82" s="1051"/>
      <c r="G82" s="634"/>
      <c r="H82" s="634"/>
      <c r="I82" s="634"/>
      <c r="J82" s="634"/>
      <c r="K82" s="1346"/>
      <c r="L82" s="635"/>
      <c r="M82" s="635"/>
      <c r="N82" s="635"/>
    </row>
    <row r="83" spans="1:14" ht="18.75">
      <c r="A83" s="1205" t="s">
        <v>1008</v>
      </c>
      <c r="B83" s="711"/>
      <c r="C83" s="1201"/>
      <c r="D83" s="711"/>
      <c r="E83" s="1202"/>
      <c r="F83" s="1203">
        <f>IFERROR(C83/E83,0)</f>
        <v>0</v>
      </c>
      <c r="G83" s="1201"/>
      <c r="H83" s="1201"/>
      <c r="I83" s="1201"/>
      <c r="J83" s="1201"/>
      <c r="K83" s="1201"/>
      <c r="L83" s="1201"/>
      <c r="M83" s="1201"/>
      <c r="N83" s="1201"/>
    </row>
    <row r="84" spans="1:14" ht="18.75">
      <c r="A84" s="1205" t="s">
        <v>980</v>
      </c>
      <c r="B84" s="711"/>
      <c r="C84" s="1201"/>
      <c r="D84" s="711"/>
      <c r="E84" s="1202"/>
      <c r="F84" s="1203">
        <f>IFERROR(C84/E84,0)</f>
        <v>0</v>
      </c>
      <c r="G84" s="1201"/>
      <c r="H84" s="1201"/>
      <c r="I84" s="1201"/>
      <c r="J84" s="1201"/>
      <c r="K84" s="1201"/>
      <c r="L84" s="1201"/>
      <c r="M84" s="1201"/>
      <c r="N84" s="1201"/>
    </row>
    <row r="85" spans="1:14" ht="15.75">
      <c r="A85" s="1205" t="s">
        <v>981</v>
      </c>
      <c r="B85" s="711"/>
      <c r="C85" s="1201"/>
      <c r="D85" s="711"/>
      <c r="E85" s="1202"/>
      <c r="F85" s="1203">
        <f>IFERROR(C85/E85,0)</f>
        <v>0</v>
      </c>
      <c r="G85" s="1201"/>
      <c r="H85" s="1201"/>
      <c r="I85" s="1201"/>
      <c r="J85" s="1201"/>
      <c r="K85" s="1201"/>
      <c r="L85" s="1201"/>
      <c r="M85" s="1201"/>
      <c r="N85" s="1201"/>
    </row>
    <row r="86" spans="1:14" ht="15.75">
      <c r="A86" s="1205" t="s">
        <v>982</v>
      </c>
      <c r="B86" s="711"/>
      <c r="C86" s="1201"/>
      <c r="D86" s="711"/>
      <c r="E86" s="1202"/>
      <c r="F86" s="1203">
        <f>IFERROR(C86/E86,0)</f>
        <v>0</v>
      </c>
      <c r="G86" s="1201"/>
      <c r="H86" s="1201"/>
      <c r="I86" s="1201"/>
      <c r="J86" s="1201"/>
      <c r="K86" s="1201"/>
      <c r="L86" s="1201"/>
      <c r="M86" s="1201"/>
      <c r="N86" s="1201"/>
    </row>
    <row r="87" spans="1:14" ht="15.75">
      <c r="A87" s="1200" t="s">
        <v>983</v>
      </c>
      <c r="B87" s="711"/>
      <c r="C87" s="1200"/>
      <c r="D87" s="711"/>
      <c r="E87" s="1206"/>
      <c r="F87" s="1206"/>
      <c r="G87" s="1200"/>
      <c r="H87" s="1200"/>
      <c r="I87" s="1200"/>
      <c r="J87" s="1200"/>
      <c r="K87" s="1200"/>
      <c r="L87" s="1200"/>
      <c r="M87" s="1200"/>
      <c r="N87" s="1934"/>
    </row>
    <row r="88" spans="1:14" ht="15.75">
      <c r="A88" s="1205" t="s">
        <v>984</v>
      </c>
      <c r="B88" s="711"/>
      <c r="C88" s="1201"/>
      <c r="D88" s="711"/>
      <c r="E88" s="1202"/>
      <c r="F88" s="1203">
        <f t="shared" ref="F88:F103" si="4">IFERROR(C88/E88,0)</f>
        <v>0</v>
      </c>
      <c r="G88" s="1201"/>
      <c r="H88" s="1201"/>
      <c r="I88" s="1201"/>
      <c r="J88" s="1201"/>
      <c r="K88" s="1201"/>
      <c r="L88" s="1201"/>
      <c r="M88" s="1201"/>
      <c r="N88" s="1201"/>
    </row>
    <row r="89" spans="1:14" ht="19.5" thickBot="1">
      <c r="A89" s="695" t="s">
        <v>985</v>
      </c>
      <c r="B89" s="711"/>
      <c r="C89" s="697"/>
      <c r="D89" s="711"/>
      <c r="E89" s="1052"/>
      <c r="F89" s="1047">
        <f t="shared" si="4"/>
        <v>0</v>
      </c>
      <c r="G89" s="696"/>
      <c r="H89" s="696"/>
      <c r="I89" s="696"/>
      <c r="J89" s="696"/>
      <c r="K89" s="696"/>
      <c r="L89" s="696"/>
      <c r="M89" s="696"/>
      <c r="N89" s="696"/>
    </row>
    <row r="90" spans="1:14" s="86" customFormat="1" ht="19.5" thickBot="1">
      <c r="A90" s="695" t="s">
        <v>986</v>
      </c>
      <c r="B90" s="711"/>
      <c r="C90" s="697"/>
      <c r="D90" s="711"/>
      <c r="E90" s="1052"/>
      <c r="F90" s="1047">
        <f t="shared" si="4"/>
        <v>0</v>
      </c>
      <c r="G90" s="696"/>
      <c r="H90" s="696"/>
      <c r="I90" s="696"/>
      <c r="J90" s="696"/>
      <c r="K90" s="696"/>
      <c r="L90" s="696"/>
      <c r="M90" s="696"/>
      <c r="N90" s="696"/>
    </row>
    <row r="91" spans="1:14" s="86" customFormat="1" ht="18.75">
      <c r="A91" s="428" t="s">
        <v>1009</v>
      </c>
      <c r="B91" s="711"/>
      <c r="C91" s="698">
        <v>2</v>
      </c>
      <c r="D91" s="711"/>
      <c r="E91" s="711"/>
      <c r="F91" s="1203">
        <f t="shared" si="4"/>
        <v>0</v>
      </c>
      <c r="G91" s="698">
        <v>0</v>
      </c>
      <c r="H91" s="698">
        <v>0</v>
      </c>
      <c r="I91" s="698">
        <v>0</v>
      </c>
      <c r="J91" s="698">
        <v>3434.93</v>
      </c>
      <c r="K91" s="698">
        <v>3434.93</v>
      </c>
      <c r="L91" s="1053">
        <v>67383.11</v>
      </c>
      <c r="M91" s="1204" t="s">
        <v>72</v>
      </c>
      <c r="N91" s="1204" t="s">
        <v>72</v>
      </c>
    </row>
    <row r="92" spans="1:14" s="86" customFormat="1" ht="18.75">
      <c r="A92" s="428" t="s">
        <v>988</v>
      </c>
      <c r="B92" s="711"/>
      <c r="C92" s="698">
        <v>0</v>
      </c>
      <c r="D92" s="711"/>
      <c r="E92" s="711"/>
      <c r="F92" s="1203">
        <f t="shared" si="4"/>
        <v>0</v>
      </c>
      <c r="G92" s="698">
        <v>0</v>
      </c>
      <c r="H92" s="698">
        <v>0</v>
      </c>
      <c r="I92" s="698">
        <v>0</v>
      </c>
      <c r="J92" s="698">
        <v>0</v>
      </c>
      <c r="K92" s="698">
        <v>0</v>
      </c>
      <c r="L92" s="1053">
        <v>0</v>
      </c>
      <c r="M92" s="1204" t="s">
        <v>72</v>
      </c>
      <c r="N92" s="1204" t="s">
        <v>72</v>
      </c>
    </row>
    <row r="93" spans="1:14" s="86" customFormat="1" ht="15.75">
      <c r="A93" s="1207" t="s">
        <v>989</v>
      </c>
      <c r="B93" s="711"/>
      <c r="C93" s="698"/>
      <c r="D93" s="711"/>
      <c r="E93" s="711"/>
      <c r="F93" s="1203"/>
      <c r="G93" s="698"/>
      <c r="H93" s="698"/>
      <c r="I93" s="698"/>
      <c r="J93" s="698"/>
      <c r="K93" s="698"/>
      <c r="L93" s="1053"/>
      <c r="M93" s="1204" t="s">
        <v>72</v>
      </c>
      <c r="N93" s="1204" t="s">
        <v>72</v>
      </c>
    </row>
    <row r="94" spans="1:14" s="86" customFormat="1" ht="15.75">
      <c r="A94" s="1207" t="s">
        <v>990</v>
      </c>
      <c r="B94" s="711"/>
      <c r="C94" s="698">
        <v>0</v>
      </c>
      <c r="D94" s="711"/>
      <c r="E94" s="711"/>
      <c r="F94" s="1203">
        <f t="shared" si="4"/>
        <v>0</v>
      </c>
      <c r="G94" s="698">
        <v>0</v>
      </c>
      <c r="H94" s="698">
        <v>0</v>
      </c>
      <c r="I94" s="698">
        <v>0</v>
      </c>
      <c r="J94" s="698">
        <v>0</v>
      </c>
      <c r="K94" s="698">
        <v>0</v>
      </c>
      <c r="L94" s="1053">
        <v>0</v>
      </c>
      <c r="M94" s="1204" t="s">
        <v>72</v>
      </c>
      <c r="N94" s="1204" t="s">
        <v>72</v>
      </c>
    </row>
    <row r="95" spans="1:14" s="86" customFormat="1" ht="15.75">
      <c r="A95" s="1207" t="s">
        <v>991</v>
      </c>
      <c r="B95" s="711"/>
      <c r="C95" s="698">
        <v>3</v>
      </c>
      <c r="D95" s="711"/>
      <c r="E95" s="711"/>
      <c r="F95" s="1203">
        <f t="shared" si="4"/>
        <v>0</v>
      </c>
      <c r="G95" s="698">
        <v>182.07</v>
      </c>
      <c r="H95" s="698">
        <v>80.33</v>
      </c>
      <c r="I95" s="698">
        <v>0.04</v>
      </c>
      <c r="J95" s="698">
        <v>2296.46</v>
      </c>
      <c r="K95" s="698">
        <v>2297.12</v>
      </c>
      <c r="L95" s="1053">
        <v>50446.18</v>
      </c>
      <c r="M95" s="1204" t="s">
        <v>72</v>
      </c>
      <c r="N95" s="1204" t="s">
        <v>72</v>
      </c>
    </row>
    <row r="96" spans="1:14" s="86" customFormat="1" ht="18.75">
      <c r="A96" s="1207" t="s">
        <v>1010</v>
      </c>
      <c r="B96" s="711"/>
      <c r="C96" s="698">
        <v>0</v>
      </c>
      <c r="D96" s="711"/>
      <c r="E96" s="711"/>
      <c r="F96" s="1203">
        <f t="shared" si="4"/>
        <v>0</v>
      </c>
      <c r="G96" s="698">
        <v>0</v>
      </c>
      <c r="H96" s="698">
        <v>0</v>
      </c>
      <c r="I96" s="698">
        <v>0</v>
      </c>
      <c r="J96" s="698">
        <v>0</v>
      </c>
      <c r="K96" s="698">
        <v>0</v>
      </c>
      <c r="L96" s="1053">
        <v>16572.32</v>
      </c>
      <c r="M96" s="1204" t="s">
        <v>72</v>
      </c>
      <c r="N96" s="1204" t="s">
        <v>72</v>
      </c>
    </row>
    <row r="97" spans="1:14" s="86" customFormat="1" ht="15.75">
      <c r="A97" s="428" t="s">
        <v>993</v>
      </c>
      <c r="B97" s="711"/>
      <c r="C97" s="698">
        <v>0</v>
      </c>
      <c r="D97" s="711"/>
      <c r="E97" s="711"/>
      <c r="F97" s="1203">
        <f t="shared" si="4"/>
        <v>0</v>
      </c>
      <c r="G97" s="698">
        <v>0</v>
      </c>
      <c r="H97" s="698">
        <v>0</v>
      </c>
      <c r="I97" s="698">
        <v>0</v>
      </c>
      <c r="J97" s="698">
        <v>0</v>
      </c>
      <c r="K97" s="698">
        <v>0</v>
      </c>
      <c r="L97" s="1053">
        <v>0</v>
      </c>
      <c r="M97" s="1204" t="s">
        <v>72</v>
      </c>
      <c r="N97" s="1204" t="s">
        <v>72</v>
      </c>
    </row>
    <row r="98" spans="1:14" s="86" customFormat="1" ht="15.75">
      <c r="A98" s="428" t="s">
        <v>994</v>
      </c>
      <c r="B98" s="711"/>
      <c r="C98" s="698">
        <v>0</v>
      </c>
      <c r="D98" s="711"/>
      <c r="E98" s="711"/>
      <c r="F98" s="1203"/>
      <c r="G98" s="698">
        <v>0</v>
      </c>
      <c r="H98" s="698">
        <v>0</v>
      </c>
      <c r="I98" s="698">
        <v>0</v>
      </c>
      <c r="J98" s="698">
        <v>0</v>
      </c>
      <c r="K98" s="698">
        <v>0</v>
      </c>
      <c r="L98" s="698">
        <v>0</v>
      </c>
      <c r="M98" s="1204" t="s">
        <v>72</v>
      </c>
      <c r="N98" s="1204" t="s">
        <v>72</v>
      </c>
    </row>
    <row r="99" spans="1:14" s="86" customFormat="1" ht="18.75">
      <c r="A99" s="428" t="s">
        <v>1011</v>
      </c>
      <c r="B99" s="711"/>
      <c r="C99" s="698">
        <v>0</v>
      </c>
      <c r="D99" s="711"/>
      <c r="E99" s="711"/>
      <c r="F99" s="1203">
        <f t="shared" si="4"/>
        <v>0</v>
      </c>
      <c r="G99" s="698">
        <v>0</v>
      </c>
      <c r="H99" s="698">
        <v>0</v>
      </c>
      <c r="I99" s="698">
        <v>0</v>
      </c>
      <c r="J99" s="698">
        <v>0</v>
      </c>
      <c r="K99" s="698">
        <v>0</v>
      </c>
      <c r="L99" s="1053">
        <v>0</v>
      </c>
      <c r="M99" s="1204" t="s">
        <v>72</v>
      </c>
      <c r="N99" s="1204" t="s">
        <v>72</v>
      </c>
    </row>
    <row r="100" spans="1:14" s="86" customFormat="1" ht="15.75">
      <c r="A100" s="1207" t="s">
        <v>989</v>
      </c>
      <c r="B100" s="711"/>
      <c r="C100" s="698">
        <v>0</v>
      </c>
      <c r="D100" s="711"/>
      <c r="E100" s="711"/>
      <c r="F100" s="1203">
        <f t="shared" si="4"/>
        <v>0</v>
      </c>
      <c r="G100" s="698">
        <v>0</v>
      </c>
      <c r="H100" s="698">
        <v>0</v>
      </c>
      <c r="I100" s="698">
        <v>0</v>
      </c>
      <c r="J100" s="698">
        <v>0</v>
      </c>
      <c r="K100" s="698">
        <v>0</v>
      </c>
      <c r="L100" s="1053">
        <v>0</v>
      </c>
      <c r="M100" s="1204" t="s">
        <v>72</v>
      </c>
      <c r="N100" s="1204" t="s">
        <v>72</v>
      </c>
    </row>
    <row r="101" spans="1:14" s="86" customFormat="1" ht="15.75">
      <c r="A101" s="1207" t="s">
        <v>990</v>
      </c>
      <c r="B101" s="711"/>
      <c r="C101" s="698">
        <v>0</v>
      </c>
      <c r="D101" s="711"/>
      <c r="E101" s="711"/>
      <c r="F101" s="1203">
        <f t="shared" ref="F101" si="5">IFERROR(C101/E101,0)</f>
        <v>0</v>
      </c>
      <c r="G101" s="698">
        <v>0</v>
      </c>
      <c r="H101" s="698">
        <v>0</v>
      </c>
      <c r="I101" s="698">
        <v>0</v>
      </c>
      <c r="J101" s="698">
        <v>0</v>
      </c>
      <c r="K101" s="698">
        <v>0</v>
      </c>
      <c r="L101" s="1053">
        <v>0</v>
      </c>
      <c r="M101" s="1204" t="s">
        <v>72</v>
      </c>
      <c r="N101" s="1204" t="s">
        <v>72</v>
      </c>
    </row>
    <row r="102" spans="1:14" s="86" customFormat="1" ht="15.75">
      <c r="A102" s="1207" t="s">
        <v>996</v>
      </c>
      <c r="B102" s="711"/>
      <c r="C102" s="698">
        <v>3</v>
      </c>
      <c r="D102" s="711"/>
      <c r="E102" s="711"/>
      <c r="F102" s="1203">
        <f>IFERROR(C102/E102,0)</f>
        <v>0</v>
      </c>
      <c r="G102" s="698">
        <v>182.07</v>
      </c>
      <c r="H102" s="698">
        <v>80.33</v>
      </c>
      <c r="I102" s="698">
        <v>0.04</v>
      </c>
      <c r="J102" s="698">
        <v>2296.46</v>
      </c>
      <c r="K102" s="698">
        <v>2297.12</v>
      </c>
      <c r="L102" s="1053">
        <v>50446.18</v>
      </c>
      <c r="M102" s="1204" t="s">
        <v>72</v>
      </c>
      <c r="N102" s="1204" t="s">
        <v>72</v>
      </c>
    </row>
    <row r="103" spans="1:14" s="86" customFormat="1" ht="16.5" thickBot="1">
      <c r="A103" s="1935" t="s">
        <v>997</v>
      </c>
      <c r="B103" s="1936"/>
      <c r="C103" s="1937">
        <v>0</v>
      </c>
      <c r="D103" s="1936"/>
      <c r="E103" s="1936"/>
      <c r="F103" s="1047">
        <f t="shared" si="4"/>
        <v>0</v>
      </c>
      <c r="G103" s="1937">
        <v>0</v>
      </c>
      <c r="H103" s="1937">
        <v>0</v>
      </c>
      <c r="I103" s="1937">
        <v>0</v>
      </c>
      <c r="J103" s="1937">
        <v>0</v>
      </c>
      <c r="K103" s="1937">
        <v>0</v>
      </c>
      <c r="L103" s="1937">
        <v>0</v>
      </c>
      <c r="M103" s="1938" t="s">
        <v>72</v>
      </c>
      <c r="N103" s="1938" t="s">
        <v>72</v>
      </c>
    </row>
    <row r="104" spans="1:14" s="379" customFormat="1" ht="16.5" thickBot="1">
      <c r="A104" s="700"/>
      <c r="B104" s="700"/>
      <c r="C104" s="700"/>
      <c r="D104" s="700"/>
      <c r="E104" s="700"/>
      <c r="F104" s="700"/>
      <c r="G104" s="700"/>
      <c r="H104" s="700"/>
      <c r="I104" s="700"/>
      <c r="J104" s="700"/>
      <c r="K104" s="700"/>
      <c r="L104" s="700"/>
      <c r="M104" s="64"/>
      <c r="N104" s="64"/>
    </row>
    <row r="105" spans="1:14" s="206" customFormat="1" ht="41.65" customHeight="1" thickBot="1">
      <c r="A105" s="2631" t="s">
        <v>1012</v>
      </c>
      <c r="B105" s="2648"/>
      <c r="C105" s="2648"/>
      <c r="D105" s="2648"/>
      <c r="E105" s="2648"/>
      <c r="F105" s="2648"/>
      <c r="G105" s="2648"/>
      <c r="H105" s="2648"/>
      <c r="I105" s="2648"/>
      <c r="J105" s="2648"/>
      <c r="K105" s="2648"/>
      <c r="L105" s="2648"/>
      <c r="M105" s="2648"/>
      <c r="N105" s="2632"/>
    </row>
    <row r="106" spans="1:14" s="378" customFormat="1" ht="115.5" customHeight="1" thickBot="1">
      <c r="A106" s="701" t="s">
        <v>939</v>
      </c>
      <c r="B106" s="702" t="s">
        <v>999</v>
      </c>
      <c r="C106" s="703" t="s">
        <v>1000</v>
      </c>
      <c r="D106" s="702" t="s">
        <v>942</v>
      </c>
      <c r="E106" s="702" t="s">
        <v>943</v>
      </c>
      <c r="F106" s="702" t="s">
        <v>944</v>
      </c>
      <c r="G106" s="703" t="s">
        <v>1013</v>
      </c>
      <c r="H106" s="703" t="s">
        <v>1014</v>
      </c>
      <c r="I106" s="703" t="s">
        <v>947</v>
      </c>
      <c r="J106" s="703" t="s">
        <v>948</v>
      </c>
      <c r="K106" s="703" t="s">
        <v>1001</v>
      </c>
      <c r="L106" s="703" t="s">
        <v>950</v>
      </c>
      <c r="M106" s="676" t="s">
        <v>1002</v>
      </c>
      <c r="N106" s="676" t="s">
        <v>1003</v>
      </c>
    </row>
    <row r="107" spans="1:14" s="206" customFormat="1" ht="15.75">
      <c r="A107" s="704" t="s">
        <v>957</v>
      </c>
      <c r="B107" s="705"/>
      <c r="C107" s="706"/>
      <c r="D107" s="705"/>
      <c r="E107" s="707"/>
      <c r="F107" s="708"/>
      <c r="G107" s="709"/>
      <c r="H107" s="709"/>
      <c r="I107" s="709"/>
      <c r="J107" s="709"/>
      <c r="K107" s="709"/>
      <c r="L107" s="709"/>
      <c r="M107" s="709"/>
      <c r="N107" s="709"/>
    </row>
    <row r="108" spans="1:14" s="206" customFormat="1" ht="15.75">
      <c r="A108" s="710" t="s">
        <v>958</v>
      </c>
      <c r="B108" s="711"/>
      <c r="C108" s="712">
        <v>66</v>
      </c>
      <c r="D108" s="713"/>
      <c r="E108" s="714"/>
      <c r="F108" s="715"/>
      <c r="G108" s="716">
        <v>849.35944776119402</v>
      </c>
      <c r="H108" s="716">
        <v>523.71004477611905</v>
      </c>
      <c r="I108" s="716">
        <v>9.1994029850746298E-2</v>
      </c>
      <c r="J108" s="716">
        <v>27.097076119402999</v>
      </c>
      <c r="K108" s="716">
        <v>27.7581552238806</v>
      </c>
      <c r="L108" s="716">
        <v>4064.7989970149301</v>
      </c>
      <c r="M108" s="716" t="s">
        <v>72</v>
      </c>
      <c r="N108" s="716" t="s">
        <v>72</v>
      </c>
    </row>
    <row r="109" spans="1:14" s="206" customFormat="1" ht="15.75">
      <c r="A109" s="710" t="s">
        <v>959</v>
      </c>
      <c r="B109" s="711"/>
      <c r="C109" s="712">
        <v>3102</v>
      </c>
      <c r="D109" s="713"/>
      <c r="E109" s="714"/>
      <c r="F109" s="715"/>
      <c r="G109" s="716">
        <v>902.58997212965801</v>
      </c>
      <c r="H109" s="716">
        <v>461.36296213268702</v>
      </c>
      <c r="I109" s="716">
        <v>8.11427446228416E-2</v>
      </c>
      <c r="J109" s="716">
        <v>34.290437534080603</v>
      </c>
      <c r="K109" s="716">
        <v>35.602394607694599</v>
      </c>
      <c r="L109" s="716">
        <v>2737.09968682218</v>
      </c>
      <c r="M109" s="716" t="s">
        <v>72</v>
      </c>
      <c r="N109" s="716" t="s">
        <v>72</v>
      </c>
    </row>
    <row r="110" spans="1:14" s="206" customFormat="1" ht="15.75">
      <c r="A110" s="704" t="s">
        <v>960</v>
      </c>
      <c r="B110" s="705"/>
      <c r="C110" s="717"/>
      <c r="D110" s="705"/>
      <c r="E110" s="707"/>
      <c r="F110" s="708"/>
      <c r="G110" s="718"/>
      <c r="H110" s="718"/>
      <c r="I110" s="718"/>
      <c r="J110" s="718"/>
      <c r="K110" s="718"/>
      <c r="L110" s="718"/>
      <c r="M110" s="718"/>
      <c r="N110" s="718"/>
    </row>
    <row r="111" spans="1:14" s="206" customFormat="1" ht="18.75">
      <c r="A111" s="710" t="s">
        <v>961</v>
      </c>
      <c r="B111" s="719"/>
      <c r="C111" s="712">
        <v>3168</v>
      </c>
      <c r="D111" s="713"/>
      <c r="E111" s="714"/>
      <c r="F111" s="715"/>
      <c r="G111" s="716">
        <v>901.53105136579597</v>
      </c>
      <c r="H111" s="716">
        <v>462.60323960807602</v>
      </c>
      <c r="I111" s="716">
        <v>8.1358610451306407E-2</v>
      </c>
      <c r="J111" s="716">
        <v>34.147339192399102</v>
      </c>
      <c r="K111" s="716">
        <v>35.446348277909699</v>
      </c>
      <c r="L111" s="716">
        <v>2763.5117574228002</v>
      </c>
      <c r="M111" s="716" t="s">
        <v>72</v>
      </c>
      <c r="N111" s="716" t="s">
        <v>72</v>
      </c>
    </row>
    <row r="112" spans="1:14" s="206" customFormat="1" ht="15.75">
      <c r="A112" s="710" t="s">
        <v>962</v>
      </c>
      <c r="B112" s="719"/>
      <c r="C112" s="712">
        <v>0</v>
      </c>
      <c r="D112" s="713"/>
      <c r="E112" s="714"/>
      <c r="F112" s="715"/>
      <c r="G112" s="716">
        <v>0</v>
      </c>
      <c r="H112" s="716">
        <v>0</v>
      </c>
      <c r="I112" s="716">
        <v>0</v>
      </c>
      <c r="J112" s="716">
        <v>0</v>
      </c>
      <c r="K112" s="716">
        <v>0</v>
      </c>
      <c r="L112" s="716">
        <v>0</v>
      </c>
      <c r="M112" s="716" t="s">
        <v>72</v>
      </c>
      <c r="N112" s="716" t="s">
        <v>72</v>
      </c>
    </row>
    <row r="113" spans="1:14" s="206" customFormat="1" ht="18.75">
      <c r="A113" s="710" t="s">
        <v>963</v>
      </c>
      <c r="B113" s="711"/>
      <c r="C113" s="712">
        <v>1526</v>
      </c>
      <c r="D113" s="713"/>
      <c r="E113" s="714"/>
      <c r="F113" s="715"/>
      <c r="G113" s="716">
        <v>691.991391599753</v>
      </c>
      <c r="H113" s="716">
        <v>455.83729030265602</v>
      </c>
      <c r="I113" s="716">
        <v>8.1141445336627496E-2</v>
      </c>
      <c r="J113" s="716">
        <v>15.669879802347101</v>
      </c>
      <c r="K113" s="716">
        <v>16.353388758492901</v>
      </c>
      <c r="L113" s="716">
        <v>1947.32668678196</v>
      </c>
      <c r="M113" s="716" t="s">
        <v>72</v>
      </c>
      <c r="N113" s="716" t="s">
        <v>72</v>
      </c>
    </row>
    <row r="114" spans="1:14" s="206" customFormat="1" ht="15.75">
      <c r="A114" s="710" t="s">
        <v>964</v>
      </c>
      <c r="B114" s="711"/>
      <c r="C114" s="712">
        <v>150</v>
      </c>
      <c r="D114" s="713"/>
      <c r="E114" s="714"/>
      <c r="F114" s="715"/>
      <c r="G114" s="716">
        <v>758.43262820512803</v>
      </c>
      <c r="H114" s="716">
        <v>456.02692307692303</v>
      </c>
      <c r="I114" s="716">
        <v>7.9819871794871794E-2</v>
      </c>
      <c r="J114" s="716">
        <v>30.337003205128202</v>
      </c>
      <c r="K114" s="716">
        <v>32.005897435897403</v>
      </c>
      <c r="L114" s="716">
        <v>2222.8184615384598</v>
      </c>
      <c r="M114" s="716" t="s">
        <v>72</v>
      </c>
      <c r="N114" s="716" t="s">
        <v>72</v>
      </c>
    </row>
    <row r="115" spans="1:14" s="206" customFormat="1" ht="18.75">
      <c r="A115" s="710" t="s">
        <v>965</v>
      </c>
      <c r="B115" s="719"/>
      <c r="C115" s="712" t="s">
        <v>72</v>
      </c>
      <c r="D115" s="713"/>
      <c r="E115" s="714"/>
      <c r="F115" s="715"/>
      <c r="G115" s="716" t="s">
        <v>72</v>
      </c>
      <c r="H115" s="716" t="s">
        <v>72</v>
      </c>
      <c r="I115" s="716" t="s">
        <v>72</v>
      </c>
      <c r="J115" s="716" t="s">
        <v>72</v>
      </c>
      <c r="K115" s="716" t="s">
        <v>72</v>
      </c>
      <c r="L115" s="716" t="s">
        <v>72</v>
      </c>
      <c r="M115" s="716" t="s">
        <v>72</v>
      </c>
      <c r="N115" s="716" t="s">
        <v>72</v>
      </c>
    </row>
    <row r="116" spans="1:14" s="206" customFormat="1" ht="18.75">
      <c r="A116" s="710" t="s">
        <v>966</v>
      </c>
      <c r="B116" s="711"/>
      <c r="C116" s="712">
        <v>1360</v>
      </c>
      <c r="D116" s="713"/>
      <c r="E116" s="714"/>
      <c r="F116" s="715"/>
      <c r="G116" s="716">
        <v>879.76204081632704</v>
      </c>
      <c r="H116" s="716">
        <v>442.75469387755101</v>
      </c>
      <c r="I116" s="716">
        <v>7.7158231292517004E-2</v>
      </c>
      <c r="J116" s="716">
        <v>34.7603303401361</v>
      </c>
      <c r="K116" s="716">
        <v>35.970442176870698</v>
      </c>
      <c r="L116" s="716">
        <v>2752.17314965986</v>
      </c>
      <c r="M116" s="716" t="s">
        <v>72</v>
      </c>
      <c r="N116" s="716" t="s">
        <v>72</v>
      </c>
    </row>
    <row r="117" spans="1:14" s="206" customFormat="1" ht="15.75">
      <c r="A117" s="704" t="s">
        <v>967</v>
      </c>
      <c r="B117" s="705"/>
      <c r="C117" s="717"/>
      <c r="D117" s="705"/>
      <c r="E117" s="707"/>
      <c r="F117" s="708"/>
      <c r="G117" s="718"/>
      <c r="H117" s="718"/>
      <c r="I117" s="718"/>
      <c r="J117" s="718"/>
      <c r="K117" s="718"/>
      <c r="L117" s="718"/>
      <c r="M117" s="718"/>
      <c r="N117" s="718"/>
    </row>
    <row r="118" spans="1:14" s="206" customFormat="1" ht="15.75">
      <c r="A118" s="720" t="s">
        <v>968</v>
      </c>
      <c r="B118" s="711"/>
      <c r="C118" s="712">
        <v>916</v>
      </c>
      <c r="D118" s="713"/>
      <c r="E118" s="714"/>
      <c r="F118" s="715"/>
      <c r="G118" s="716">
        <v>850.87630081300802</v>
      </c>
      <c r="H118" s="716">
        <v>449.49481707317102</v>
      </c>
      <c r="I118" s="716">
        <v>8.9822967479674803E-2</v>
      </c>
      <c r="J118" s="716">
        <v>27.140721239837401</v>
      </c>
      <c r="K118" s="716">
        <v>27.890508130081301</v>
      </c>
      <c r="L118" s="716">
        <v>2449.3134552845499</v>
      </c>
      <c r="M118" s="716" t="s">
        <v>72</v>
      </c>
      <c r="N118" s="716" t="s">
        <v>72</v>
      </c>
    </row>
    <row r="119" spans="1:14" s="206" customFormat="1" ht="15.75">
      <c r="A119" s="720" t="s">
        <v>969</v>
      </c>
      <c r="B119" s="711"/>
      <c r="C119" s="712">
        <v>0</v>
      </c>
      <c r="D119" s="713"/>
      <c r="E119" s="714"/>
      <c r="F119" s="715"/>
      <c r="G119" s="716">
        <v>0</v>
      </c>
      <c r="H119" s="716">
        <v>0</v>
      </c>
      <c r="I119" s="716">
        <v>0</v>
      </c>
      <c r="J119" s="716">
        <v>0</v>
      </c>
      <c r="K119" s="716">
        <v>0</v>
      </c>
      <c r="L119" s="716">
        <v>0</v>
      </c>
      <c r="M119" s="716" t="s">
        <v>72</v>
      </c>
      <c r="N119" s="716" t="s">
        <v>72</v>
      </c>
    </row>
    <row r="120" spans="1:14" s="206" customFormat="1" ht="18.75">
      <c r="A120" s="720" t="s">
        <v>970</v>
      </c>
      <c r="B120" s="711"/>
      <c r="C120" s="712">
        <v>0</v>
      </c>
      <c r="D120" s="713"/>
      <c r="E120" s="714"/>
      <c r="F120" s="715"/>
      <c r="G120" s="716">
        <v>0</v>
      </c>
      <c r="H120" s="716">
        <v>0</v>
      </c>
      <c r="I120" s="716">
        <v>0</v>
      </c>
      <c r="J120" s="716">
        <v>0</v>
      </c>
      <c r="K120" s="716">
        <v>0</v>
      </c>
      <c r="L120" s="716">
        <v>0</v>
      </c>
      <c r="M120" s="716" t="s">
        <v>72</v>
      </c>
      <c r="N120" s="716" t="s">
        <v>72</v>
      </c>
    </row>
    <row r="121" spans="1:14" s="206" customFormat="1" ht="15.75">
      <c r="A121" s="720" t="s">
        <v>972</v>
      </c>
      <c r="B121" s="721"/>
      <c r="C121" s="712">
        <v>1</v>
      </c>
      <c r="D121" s="713"/>
      <c r="E121" s="714"/>
      <c r="F121" s="715"/>
      <c r="G121" s="716">
        <v>139.68</v>
      </c>
      <c r="H121" s="716">
        <v>0</v>
      </c>
      <c r="I121" s="716">
        <v>1.6799999999999999E-2</v>
      </c>
      <c r="J121" s="716">
        <v>-2.6640000000000001</v>
      </c>
      <c r="K121" s="716">
        <v>0</v>
      </c>
      <c r="L121" s="716">
        <v>3780.72</v>
      </c>
      <c r="M121" s="716" t="s">
        <v>72</v>
      </c>
      <c r="N121" s="716" t="s">
        <v>72</v>
      </c>
    </row>
    <row r="122" spans="1:14" s="206" customFormat="1" ht="16.5" customHeight="1">
      <c r="A122" s="720" t="s">
        <v>1007</v>
      </c>
      <c r="B122" s="721"/>
      <c r="C122" s="712">
        <v>308</v>
      </c>
      <c r="D122" s="713"/>
      <c r="E122" s="714"/>
      <c r="F122" s="715"/>
      <c r="G122" s="716">
        <v>595.56871473354204</v>
      </c>
      <c r="H122" s="716">
        <v>429.845141065831</v>
      </c>
      <c r="I122" s="716">
        <v>8.52018808777429E-2</v>
      </c>
      <c r="J122" s="716">
        <v>3.1666125391849498</v>
      </c>
      <c r="K122" s="716">
        <v>3.9168965517241401</v>
      </c>
      <c r="L122" s="716">
        <v>2011.92824451411</v>
      </c>
      <c r="M122" s="716" t="s">
        <v>72</v>
      </c>
      <c r="N122" s="716" t="s">
        <v>72</v>
      </c>
    </row>
    <row r="123" spans="1:14" s="206" customFormat="1" ht="14.65" customHeight="1">
      <c r="A123" s="720" t="s">
        <v>974</v>
      </c>
      <c r="B123" s="721"/>
      <c r="C123" s="712">
        <v>0</v>
      </c>
      <c r="D123" s="713"/>
      <c r="E123" s="714"/>
      <c r="F123" s="715"/>
      <c r="G123" s="716">
        <v>0</v>
      </c>
      <c r="H123" s="716">
        <v>0</v>
      </c>
      <c r="I123" s="716">
        <v>0</v>
      </c>
      <c r="J123" s="716">
        <v>0</v>
      </c>
      <c r="K123" s="716">
        <v>0</v>
      </c>
      <c r="L123" s="716">
        <v>0</v>
      </c>
      <c r="M123" s="716" t="s">
        <v>72</v>
      </c>
      <c r="N123" s="716" t="s">
        <v>72</v>
      </c>
    </row>
    <row r="124" spans="1:14" s="206" customFormat="1" ht="15.75">
      <c r="A124" s="1208" t="s">
        <v>975</v>
      </c>
      <c r="B124" s="721"/>
      <c r="C124" s="712">
        <v>0</v>
      </c>
      <c r="D124" s="713"/>
      <c r="E124" s="714"/>
      <c r="F124" s="715"/>
      <c r="G124" s="716">
        <v>0</v>
      </c>
      <c r="H124" s="716">
        <v>0</v>
      </c>
      <c r="I124" s="716">
        <v>0</v>
      </c>
      <c r="J124" s="716">
        <v>0</v>
      </c>
      <c r="K124" s="716">
        <v>0</v>
      </c>
      <c r="L124" s="716">
        <v>0</v>
      </c>
      <c r="M124" s="716" t="s">
        <v>72</v>
      </c>
      <c r="N124" s="716" t="s">
        <v>72</v>
      </c>
    </row>
    <row r="125" spans="1:14" s="206" customFormat="1" ht="15.75">
      <c r="A125" s="722" t="s">
        <v>976</v>
      </c>
      <c r="B125" s="721"/>
      <c r="C125" s="712">
        <v>0</v>
      </c>
      <c r="D125" s="713"/>
      <c r="E125" s="714"/>
      <c r="F125" s="715"/>
      <c r="G125" s="716">
        <v>0</v>
      </c>
      <c r="H125" s="716">
        <v>0</v>
      </c>
      <c r="I125" s="716">
        <v>0</v>
      </c>
      <c r="J125" s="716">
        <v>0</v>
      </c>
      <c r="K125" s="716">
        <v>0</v>
      </c>
      <c r="L125" s="716">
        <v>0</v>
      </c>
      <c r="M125" s="716" t="s">
        <v>72</v>
      </c>
      <c r="N125" s="716" t="s">
        <v>72</v>
      </c>
    </row>
    <row r="126" spans="1:14" s="206" customFormat="1" ht="15.75">
      <c r="A126" s="722" t="s">
        <v>977</v>
      </c>
      <c r="B126" s="721"/>
      <c r="C126" s="712">
        <v>939</v>
      </c>
      <c r="D126" s="713"/>
      <c r="E126" s="714"/>
      <c r="F126" s="715"/>
      <c r="G126" s="716">
        <v>1252.19076717949</v>
      </c>
      <c r="H126" s="716">
        <v>632.14034666666703</v>
      </c>
      <c r="I126" s="716">
        <v>9.2708410256410301E-2</v>
      </c>
      <c r="J126" s="716">
        <v>62.976056</v>
      </c>
      <c r="K126" s="716">
        <v>65.530271384615403</v>
      </c>
      <c r="L126" s="716">
        <v>3937.84126153846</v>
      </c>
      <c r="M126" s="716" t="s">
        <v>72</v>
      </c>
      <c r="N126" s="716" t="s">
        <v>72</v>
      </c>
    </row>
    <row r="127" spans="1:14" s="206" customFormat="1" ht="15.75">
      <c r="A127" s="722" t="s">
        <v>978</v>
      </c>
      <c r="B127" s="721"/>
      <c r="C127" s="712">
        <v>0</v>
      </c>
      <c r="D127" s="713"/>
      <c r="E127" s="714"/>
      <c r="F127" s="715"/>
      <c r="G127" s="716">
        <v>0</v>
      </c>
      <c r="H127" s="716">
        <v>0</v>
      </c>
      <c r="I127" s="716">
        <v>0</v>
      </c>
      <c r="J127" s="716">
        <v>0</v>
      </c>
      <c r="K127" s="716">
        <v>0</v>
      </c>
      <c r="L127" s="716">
        <v>0</v>
      </c>
      <c r="M127" s="716" t="s">
        <v>72</v>
      </c>
      <c r="N127" s="716" t="s">
        <v>72</v>
      </c>
    </row>
    <row r="128" spans="1:14" s="206" customFormat="1" ht="15.75">
      <c r="A128" s="722" t="s">
        <v>979</v>
      </c>
      <c r="B128" s="721"/>
      <c r="C128" s="712">
        <v>0</v>
      </c>
      <c r="D128" s="713"/>
      <c r="E128" s="714"/>
      <c r="F128" s="715"/>
      <c r="G128" s="716">
        <v>0</v>
      </c>
      <c r="H128" s="716">
        <v>0</v>
      </c>
      <c r="I128" s="716">
        <v>0</v>
      </c>
      <c r="J128" s="716">
        <v>0</v>
      </c>
      <c r="K128" s="716">
        <v>0</v>
      </c>
      <c r="L128" s="716">
        <v>0</v>
      </c>
      <c r="M128" s="716" t="s">
        <v>72</v>
      </c>
      <c r="N128" s="716" t="s">
        <v>72</v>
      </c>
    </row>
    <row r="129" spans="1:14" s="206" customFormat="1" ht="18.75">
      <c r="A129" s="722" t="s">
        <v>980</v>
      </c>
      <c r="B129" s="711"/>
      <c r="C129" s="712">
        <v>719</v>
      </c>
      <c r="D129" s="713"/>
      <c r="E129" s="714"/>
      <c r="F129" s="715"/>
      <c r="G129" s="716">
        <v>591.13292428198395</v>
      </c>
      <c r="H129" s="716">
        <v>173.32467362924299</v>
      </c>
      <c r="I129" s="716">
        <v>4.0476762402088799E-2</v>
      </c>
      <c r="J129" s="716">
        <v>27.7355402088773</v>
      </c>
      <c r="K129" s="716">
        <v>28.607558746736299</v>
      </c>
      <c r="L129" s="716">
        <v>2253.5068668407298</v>
      </c>
      <c r="M129" s="716" t="s">
        <v>72</v>
      </c>
      <c r="N129" s="716" t="s">
        <v>72</v>
      </c>
    </row>
    <row r="130" spans="1:14" s="206" customFormat="1" ht="15.75">
      <c r="A130" s="723" t="s">
        <v>981</v>
      </c>
      <c r="B130" s="724"/>
      <c r="C130" s="717"/>
      <c r="D130" s="705"/>
      <c r="E130" s="725"/>
      <c r="F130" s="726"/>
      <c r="G130" s="727"/>
      <c r="H130" s="727"/>
      <c r="I130" s="727"/>
      <c r="J130" s="727"/>
      <c r="K130" s="728"/>
      <c r="L130" s="729"/>
      <c r="M130" s="729"/>
      <c r="N130" s="729"/>
    </row>
    <row r="131" spans="1:14" s="206" customFormat="1" ht="15.75">
      <c r="A131" s="720" t="s">
        <v>982</v>
      </c>
      <c r="B131" s="711"/>
      <c r="C131" s="712">
        <v>0</v>
      </c>
      <c r="D131" s="713"/>
      <c r="E131" s="714"/>
      <c r="F131" s="715"/>
      <c r="G131" s="716">
        <v>0</v>
      </c>
      <c r="H131" s="716">
        <v>0</v>
      </c>
      <c r="I131" s="716">
        <v>0</v>
      </c>
      <c r="J131" s="716">
        <v>0</v>
      </c>
      <c r="K131" s="716">
        <v>0</v>
      </c>
      <c r="L131" s="716">
        <v>0</v>
      </c>
      <c r="M131" s="716" t="s">
        <v>72</v>
      </c>
      <c r="N131" s="716" t="s">
        <v>72</v>
      </c>
    </row>
    <row r="132" spans="1:14" s="206" customFormat="1" ht="15.75">
      <c r="A132" s="720" t="s">
        <v>983</v>
      </c>
      <c r="B132" s="730"/>
      <c r="C132" s="712">
        <v>0</v>
      </c>
      <c r="D132" s="713"/>
      <c r="E132" s="714"/>
      <c r="F132" s="715"/>
      <c r="G132" s="716">
        <v>0</v>
      </c>
      <c r="H132" s="716">
        <v>0</v>
      </c>
      <c r="I132" s="716">
        <v>0</v>
      </c>
      <c r="J132" s="716">
        <v>0</v>
      </c>
      <c r="K132" s="716">
        <v>0</v>
      </c>
      <c r="L132" s="716">
        <v>0</v>
      </c>
      <c r="M132" s="716" t="s">
        <v>72</v>
      </c>
      <c r="N132" s="716" t="s">
        <v>72</v>
      </c>
    </row>
    <row r="133" spans="1:14" s="206" customFormat="1" ht="15.75">
      <c r="A133" s="720" t="s">
        <v>984</v>
      </c>
      <c r="B133" s="731"/>
      <c r="C133" s="712">
        <v>0</v>
      </c>
      <c r="D133" s="713"/>
      <c r="E133" s="714"/>
      <c r="F133" s="715"/>
      <c r="G133" s="716">
        <v>0</v>
      </c>
      <c r="H133" s="716">
        <v>0</v>
      </c>
      <c r="I133" s="716">
        <v>0</v>
      </c>
      <c r="J133" s="716">
        <v>0</v>
      </c>
      <c r="K133" s="716">
        <v>0</v>
      </c>
      <c r="L133" s="716">
        <v>0</v>
      </c>
      <c r="M133" s="716" t="s">
        <v>72</v>
      </c>
      <c r="N133" s="716" t="s">
        <v>72</v>
      </c>
    </row>
    <row r="134" spans="1:14" s="206" customFormat="1" ht="18.75">
      <c r="A134" s="720" t="s">
        <v>985</v>
      </c>
      <c r="B134" s="730"/>
      <c r="C134" s="712">
        <v>0</v>
      </c>
      <c r="D134" s="713"/>
      <c r="E134" s="714"/>
      <c r="F134" s="715"/>
      <c r="G134" s="716">
        <v>0</v>
      </c>
      <c r="H134" s="716">
        <v>0</v>
      </c>
      <c r="I134" s="716">
        <v>0</v>
      </c>
      <c r="J134" s="716">
        <v>0</v>
      </c>
      <c r="K134" s="716">
        <v>0</v>
      </c>
      <c r="L134" s="716">
        <v>0</v>
      </c>
      <c r="M134" s="716" t="s">
        <v>72</v>
      </c>
      <c r="N134" s="716" t="s">
        <v>72</v>
      </c>
    </row>
    <row r="135" spans="1:14" s="206" customFormat="1" ht="18.75">
      <c r="A135" s="720" t="s">
        <v>986</v>
      </c>
      <c r="B135" s="730"/>
      <c r="C135" s="712">
        <v>0</v>
      </c>
      <c r="D135" s="713"/>
      <c r="E135" s="714"/>
      <c r="F135" s="715"/>
      <c r="G135" s="716">
        <v>0</v>
      </c>
      <c r="H135" s="716">
        <v>0</v>
      </c>
      <c r="I135" s="716">
        <v>0</v>
      </c>
      <c r="J135" s="716">
        <v>0</v>
      </c>
      <c r="K135" s="716">
        <v>0</v>
      </c>
      <c r="L135" s="716">
        <v>0</v>
      </c>
      <c r="M135" s="716" t="s">
        <v>72</v>
      </c>
      <c r="N135" s="716" t="s">
        <v>72</v>
      </c>
    </row>
    <row r="136" spans="1:14" s="206" customFormat="1" ht="18.75">
      <c r="A136" s="720" t="s">
        <v>987</v>
      </c>
      <c r="B136" s="730"/>
      <c r="C136" s="712">
        <v>327</v>
      </c>
      <c r="D136" s="713"/>
      <c r="E136" s="714"/>
      <c r="F136" s="715"/>
      <c r="G136" s="716">
        <v>827.47430107526895</v>
      </c>
      <c r="H136" s="716">
        <v>391.76102150537599</v>
      </c>
      <c r="I136" s="716">
        <v>7.3803494623655902E-2</v>
      </c>
      <c r="J136" s="716">
        <v>76.644047311828004</v>
      </c>
      <c r="K136" s="716">
        <v>78.384489247311805</v>
      </c>
      <c r="L136" s="716">
        <v>3602.7215860215101</v>
      </c>
      <c r="M136" s="716" t="s">
        <v>72</v>
      </c>
      <c r="N136" s="716" t="s">
        <v>72</v>
      </c>
    </row>
    <row r="137" spans="1:14" s="206" customFormat="1" ht="18.75">
      <c r="A137" s="720" t="s">
        <v>988</v>
      </c>
      <c r="B137" s="732"/>
      <c r="C137" s="712">
        <v>0</v>
      </c>
      <c r="D137" s="713"/>
      <c r="E137" s="714"/>
      <c r="F137" s="715"/>
      <c r="G137" s="716">
        <v>0</v>
      </c>
      <c r="H137" s="716">
        <v>0</v>
      </c>
      <c r="I137" s="716">
        <v>0</v>
      </c>
      <c r="J137" s="716">
        <v>0</v>
      </c>
      <c r="K137" s="716">
        <v>0</v>
      </c>
      <c r="L137" s="716">
        <v>0</v>
      </c>
      <c r="M137" s="716" t="s">
        <v>72</v>
      </c>
      <c r="N137" s="716" t="s">
        <v>72</v>
      </c>
    </row>
    <row r="138" spans="1:14" s="206" customFormat="1" ht="15.75">
      <c r="A138" s="1209" t="s">
        <v>989</v>
      </c>
      <c r="B138" s="711"/>
      <c r="C138" s="712">
        <v>419</v>
      </c>
      <c r="D138" s="713"/>
      <c r="E138" s="714"/>
      <c r="F138" s="715"/>
      <c r="G138" s="716">
        <v>689.26168918918904</v>
      </c>
      <c r="H138" s="716">
        <v>304.679279279279</v>
      </c>
      <c r="I138" s="716">
        <v>4.37524774774775E-2</v>
      </c>
      <c r="J138" s="716">
        <v>6.3055146396396404</v>
      </c>
      <c r="K138" s="716">
        <v>7.0198198198198201</v>
      </c>
      <c r="L138" s="716">
        <v>2749.18713963964</v>
      </c>
      <c r="M138" s="716" t="s">
        <v>72</v>
      </c>
      <c r="N138" s="716" t="s">
        <v>72</v>
      </c>
    </row>
    <row r="139" spans="1:14" s="206" customFormat="1" ht="15.75">
      <c r="A139" s="1209" t="s">
        <v>990</v>
      </c>
      <c r="B139" s="711"/>
      <c r="C139" s="712">
        <v>928</v>
      </c>
      <c r="D139" s="713"/>
      <c r="E139" s="714"/>
      <c r="F139" s="715"/>
      <c r="G139" s="716">
        <v>552.90550205761303</v>
      </c>
      <c r="H139" s="716">
        <v>270.394174897119</v>
      </c>
      <c r="I139" s="716">
        <v>4.8489711934156403E-2</v>
      </c>
      <c r="J139" s="716">
        <v>17.440568415637902</v>
      </c>
      <c r="K139" s="716">
        <v>18.494397736625501</v>
      </c>
      <c r="L139" s="716">
        <v>1893.46778425926</v>
      </c>
      <c r="M139" s="716" t="s">
        <v>72</v>
      </c>
      <c r="N139" s="716" t="s">
        <v>72</v>
      </c>
    </row>
    <row r="140" spans="1:14" s="206" customFormat="1" ht="15.75">
      <c r="A140" s="1209" t="s">
        <v>991</v>
      </c>
      <c r="B140" s="711"/>
      <c r="C140" s="712">
        <v>1753</v>
      </c>
      <c r="D140" s="713"/>
      <c r="E140" s="714"/>
      <c r="F140" s="715"/>
      <c r="G140" s="716">
        <v>1161.0487701698501</v>
      </c>
      <c r="H140" s="716">
        <v>613.69266082802596</v>
      </c>
      <c r="I140" s="716">
        <v>0.109648991507431</v>
      </c>
      <c r="J140" s="716">
        <v>50.229997558386401</v>
      </c>
      <c r="K140" s="716">
        <v>51.822625477707</v>
      </c>
      <c r="L140" s="716">
        <v>3299.9358188428901</v>
      </c>
      <c r="M140" s="716" t="s">
        <v>72</v>
      </c>
      <c r="N140" s="716" t="s">
        <v>72</v>
      </c>
    </row>
    <row r="141" spans="1:14" s="206" customFormat="1" ht="18.75">
      <c r="A141" s="720" t="s">
        <v>992</v>
      </c>
      <c r="B141" s="711"/>
      <c r="C141" s="712">
        <v>0</v>
      </c>
      <c r="D141" s="713"/>
      <c r="E141" s="714"/>
      <c r="F141" s="715"/>
      <c r="G141" s="716">
        <v>0</v>
      </c>
      <c r="H141" s="716">
        <v>0</v>
      </c>
      <c r="I141" s="716">
        <v>0</v>
      </c>
      <c r="J141" s="716">
        <v>0</v>
      </c>
      <c r="K141" s="716">
        <v>0</v>
      </c>
      <c r="L141" s="716">
        <v>0</v>
      </c>
      <c r="M141" s="716" t="s">
        <v>72</v>
      </c>
      <c r="N141" s="716" t="s">
        <v>72</v>
      </c>
    </row>
    <row r="142" spans="1:14" s="206" customFormat="1" ht="15.75">
      <c r="A142" s="723" t="s">
        <v>993</v>
      </c>
      <c r="B142" s="724"/>
      <c r="C142" s="717"/>
      <c r="D142" s="705"/>
      <c r="E142" s="725"/>
      <c r="F142" s="726"/>
      <c r="G142" s="727"/>
      <c r="H142" s="727"/>
      <c r="I142" s="727"/>
      <c r="J142" s="727"/>
      <c r="K142" s="728"/>
      <c r="L142" s="729"/>
      <c r="M142" s="729"/>
      <c r="N142" s="729"/>
    </row>
    <row r="143" spans="1:14" s="206" customFormat="1" ht="15.75">
      <c r="A143" s="720" t="s">
        <v>994</v>
      </c>
      <c r="B143" s="711"/>
      <c r="C143" s="712">
        <v>146</v>
      </c>
      <c r="D143" s="713"/>
      <c r="E143" s="714"/>
      <c r="F143" s="715"/>
      <c r="G143" s="716">
        <v>1156.30657961783</v>
      </c>
      <c r="H143" s="716">
        <v>714.06861783439501</v>
      </c>
      <c r="I143" s="716">
        <v>0.118111464968153</v>
      </c>
      <c r="J143" s="716">
        <v>36.129453503184699</v>
      </c>
      <c r="K143" s="716">
        <v>37.039340127388499</v>
      </c>
      <c r="L143" s="716">
        <v>3309.0496987261099</v>
      </c>
      <c r="M143" s="716" t="s">
        <v>72</v>
      </c>
      <c r="N143" s="716" t="s">
        <v>72</v>
      </c>
    </row>
    <row r="144" spans="1:14" s="206" customFormat="1" ht="18.75">
      <c r="A144" s="720" t="s">
        <v>995</v>
      </c>
      <c r="B144" s="732"/>
      <c r="C144" s="712">
        <v>0</v>
      </c>
      <c r="D144" s="713"/>
      <c r="E144" s="714"/>
      <c r="F144" s="715"/>
      <c r="G144" s="716">
        <v>0</v>
      </c>
      <c r="H144" s="716">
        <v>0</v>
      </c>
      <c r="I144" s="716">
        <v>0</v>
      </c>
      <c r="J144" s="716">
        <v>0</v>
      </c>
      <c r="K144" s="716">
        <v>0</v>
      </c>
      <c r="L144" s="716">
        <v>0</v>
      </c>
      <c r="M144" s="716" t="s">
        <v>72</v>
      </c>
      <c r="N144" s="716" t="s">
        <v>72</v>
      </c>
    </row>
    <row r="145" spans="1:14" s="206" customFormat="1" ht="15.75">
      <c r="A145" s="733" t="s">
        <v>989</v>
      </c>
      <c r="B145" s="734"/>
      <c r="C145" s="712">
        <v>1340</v>
      </c>
      <c r="D145" s="713"/>
      <c r="E145" s="714"/>
      <c r="F145" s="715"/>
      <c r="G145" s="716">
        <v>767.72092017106195</v>
      </c>
      <c r="H145" s="716">
        <v>379.56059230221001</v>
      </c>
      <c r="I145" s="716">
        <v>6.59464718460442E-2</v>
      </c>
      <c r="J145" s="716">
        <v>40.729883107626499</v>
      </c>
      <c r="K145" s="716">
        <v>42.560221667854599</v>
      </c>
      <c r="L145" s="716">
        <v>2744.3339693513899</v>
      </c>
      <c r="M145" s="716" t="s">
        <v>72</v>
      </c>
      <c r="N145" s="716" t="s">
        <v>72</v>
      </c>
    </row>
    <row r="146" spans="1:14" s="206" customFormat="1" ht="15.75">
      <c r="A146" s="733" t="s">
        <v>990</v>
      </c>
      <c r="B146" s="734"/>
      <c r="C146" s="712">
        <v>737</v>
      </c>
      <c r="D146" s="713"/>
      <c r="E146" s="714"/>
      <c r="F146" s="715"/>
      <c r="G146" s="716">
        <v>1290.0510820895499</v>
      </c>
      <c r="H146" s="716">
        <v>647.41019900497497</v>
      </c>
      <c r="I146" s="716">
        <v>0.103315298507463</v>
      </c>
      <c r="J146" s="716">
        <v>22.247165547263702</v>
      </c>
      <c r="K146" s="716">
        <v>23.4581467661692</v>
      </c>
      <c r="L146" s="716">
        <v>3463.65273631841</v>
      </c>
      <c r="M146" s="716" t="s">
        <v>72</v>
      </c>
      <c r="N146" s="716" t="s">
        <v>72</v>
      </c>
    </row>
    <row r="147" spans="1:14" s="206" customFormat="1" ht="15.75">
      <c r="A147" s="735" t="s">
        <v>996</v>
      </c>
      <c r="B147" s="711"/>
      <c r="C147" s="712">
        <v>1025</v>
      </c>
      <c r="D147" s="713"/>
      <c r="E147" s="714"/>
      <c r="F147" s="715"/>
      <c r="G147" s="716">
        <v>839.600347031963</v>
      </c>
      <c r="H147" s="716">
        <v>460.20127853881303</v>
      </c>
      <c r="I147" s="716">
        <v>8.9593789954337893E-2</v>
      </c>
      <c r="J147" s="716">
        <v>35.937703470319597</v>
      </c>
      <c r="K147" s="716">
        <v>36.671086757990899</v>
      </c>
      <c r="L147" s="716">
        <v>2419.9152876712301</v>
      </c>
      <c r="M147" s="716" t="s">
        <v>72</v>
      </c>
      <c r="N147" s="716" t="s">
        <v>72</v>
      </c>
    </row>
    <row r="148" spans="1:14" s="206" customFormat="1" ht="16.5" thickBot="1">
      <c r="A148" s="736" t="s">
        <v>997</v>
      </c>
      <c r="B148" s="855"/>
      <c r="C148" s="1928">
        <v>0</v>
      </c>
      <c r="D148" s="1929"/>
      <c r="E148" s="1930"/>
      <c r="F148" s="1931"/>
      <c r="G148" s="737">
        <v>0</v>
      </c>
      <c r="H148" s="737">
        <v>0</v>
      </c>
      <c r="I148" s="737">
        <v>0</v>
      </c>
      <c r="J148" s="737">
        <v>0</v>
      </c>
      <c r="K148" s="737">
        <v>0</v>
      </c>
      <c r="L148" s="737">
        <v>0</v>
      </c>
      <c r="M148" s="1932" t="s">
        <v>72</v>
      </c>
      <c r="N148" s="1932" t="s">
        <v>72</v>
      </c>
    </row>
    <row r="150" spans="1:14" ht="43.5" customHeight="1" thickBot="1">
      <c r="A150" s="2652" t="s">
        <v>1015</v>
      </c>
      <c r="B150" s="2653"/>
      <c r="C150" s="2653"/>
      <c r="D150" s="2653"/>
      <c r="E150" s="2653"/>
      <c r="F150" s="2653"/>
      <c r="G150" s="2653"/>
      <c r="H150" s="2653"/>
      <c r="I150" s="2653"/>
      <c r="J150" s="2653"/>
      <c r="K150" s="2653"/>
      <c r="L150" s="2653"/>
      <c r="M150" s="2653"/>
      <c r="N150" s="2654"/>
    </row>
    <row r="151" spans="1:14" ht="114" thickBot="1">
      <c r="A151" s="1982" t="s">
        <v>939</v>
      </c>
      <c r="B151" s="676" t="s">
        <v>940</v>
      </c>
      <c r="C151" s="676" t="s">
        <v>1000</v>
      </c>
      <c r="D151" s="676" t="s">
        <v>942</v>
      </c>
      <c r="E151" s="676" t="s">
        <v>943</v>
      </c>
      <c r="F151" s="676" t="s">
        <v>944</v>
      </c>
      <c r="G151" s="676" t="s">
        <v>1013</v>
      </c>
      <c r="H151" s="676" t="s">
        <v>946</v>
      </c>
      <c r="I151" s="676" t="s">
        <v>947</v>
      </c>
      <c r="J151" s="676" t="s">
        <v>1016</v>
      </c>
      <c r="K151" s="676" t="s">
        <v>1001</v>
      </c>
      <c r="L151" s="676" t="s">
        <v>950</v>
      </c>
      <c r="M151" s="676" t="s">
        <v>951</v>
      </c>
      <c r="N151" s="2001" t="s">
        <v>952</v>
      </c>
    </row>
    <row r="152" spans="1:14" ht="15.75">
      <c r="A152" s="1983" t="s">
        <v>953</v>
      </c>
      <c r="B152" s="677"/>
      <c r="C152" s="677"/>
      <c r="D152" s="677"/>
      <c r="E152" s="677"/>
      <c r="F152" s="677"/>
      <c r="G152" s="677"/>
      <c r="H152" s="677"/>
      <c r="I152" s="677"/>
      <c r="J152" s="677"/>
      <c r="K152" s="677"/>
      <c r="L152" s="677"/>
      <c r="M152" s="677"/>
      <c r="N152" s="1984"/>
    </row>
    <row r="153" spans="1:14" ht="15.75">
      <c r="A153" s="1985" t="s">
        <v>536</v>
      </c>
      <c r="B153" s="1048" t="s">
        <v>72</v>
      </c>
      <c r="C153" s="1207"/>
      <c r="D153" s="1203">
        <f t="shared" ref="D153:D166" si="6">IFERROR(C153/B153,0)</f>
        <v>0</v>
      </c>
      <c r="E153" s="1048" t="s">
        <v>72</v>
      </c>
      <c r="F153" s="1203">
        <f t="shared" ref="F153:F166" si="7">IFERROR(C153/E153,0)</f>
        <v>0</v>
      </c>
      <c r="G153" s="1050"/>
      <c r="H153" s="1050"/>
      <c r="I153" s="1050"/>
      <c r="J153" s="1050"/>
      <c r="K153" s="1050"/>
      <c r="L153" s="1050"/>
      <c r="M153" s="1050"/>
      <c r="N153" s="1986"/>
    </row>
    <row r="154" spans="1:14" ht="15.75">
      <c r="A154" s="1985" t="s">
        <v>954</v>
      </c>
      <c r="B154" s="1048" t="s">
        <v>72</v>
      </c>
      <c r="C154" s="1207">
        <v>2</v>
      </c>
      <c r="D154" s="1203">
        <f t="shared" si="6"/>
        <v>0</v>
      </c>
      <c r="E154" s="1048" t="s">
        <v>72</v>
      </c>
      <c r="F154" s="1203">
        <f t="shared" si="7"/>
        <v>0</v>
      </c>
      <c r="G154" s="1050">
        <v>418.77352784999999</v>
      </c>
      <c r="H154" s="1050">
        <v>169.24799999999999</v>
      </c>
      <c r="I154" s="1050">
        <v>7.4800000000000005E-2</v>
      </c>
      <c r="J154" s="1050">
        <v>14.027852299999999</v>
      </c>
      <c r="K154" s="1050">
        <v>17.1767</v>
      </c>
      <c r="L154" s="1050">
        <v>17357.560000000001</v>
      </c>
      <c r="M154" s="1050">
        <v>4.4954843339698798E-2</v>
      </c>
      <c r="N154" s="1986">
        <v>3.5461126828410697E-2</v>
      </c>
    </row>
    <row r="155" spans="1:14" ht="15.75">
      <c r="A155" s="1985" t="s">
        <v>955</v>
      </c>
      <c r="B155" s="1048" t="s">
        <v>72</v>
      </c>
      <c r="C155" s="699">
        <v>0</v>
      </c>
      <c r="D155" s="1203">
        <f t="shared" si="6"/>
        <v>0</v>
      </c>
      <c r="E155" s="1048" t="s">
        <v>72</v>
      </c>
      <c r="F155" s="1044">
        <f t="shared" si="7"/>
        <v>0</v>
      </c>
      <c r="G155" s="1050">
        <v>0</v>
      </c>
      <c r="H155" s="1050">
        <v>0</v>
      </c>
      <c r="I155" s="1050">
        <v>0</v>
      </c>
      <c r="J155" s="1050">
        <v>0</v>
      </c>
      <c r="K155" s="1050">
        <v>0</v>
      </c>
      <c r="L155" s="1050">
        <v>0</v>
      </c>
      <c r="M155" s="1050">
        <v>0</v>
      </c>
      <c r="N155" s="1986">
        <v>0</v>
      </c>
    </row>
    <row r="156" spans="1:14" ht="15.75">
      <c r="A156" s="1985" t="s">
        <v>956</v>
      </c>
      <c r="B156" s="1048" t="s">
        <v>72</v>
      </c>
      <c r="C156" s="699">
        <v>0</v>
      </c>
      <c r="D156" s="1203">
        <f t="shared" si="6"/>
        <v>0</v>
      </c>
      <c r="E156" s="1048" t="s">
        <v>72</v>
      </c>
      <c r="F156" s="1044">
        <f t="shared" si="7"/>
        <v>0</v>
      </c>
      <c r="G156" s="1050">
        <v>0</v>
      </c>
      <c r="H156" s="1050">
        <v>0</v>
      </c>
      <c r="I156" s="1050">
        <v>0</v>
      </c>
      <c r="J156" s="1050">
        <v>0</v>
      </c>
      <c r="K156" s="1050">
        <v>0</v>
      </c>
      <c r="L156" s="1050">
        <v>0</v>
      </c>
      <c r="M156" s="1050">
        <v>0</v>
      </c>
      <c r="N156" s="1986">
        <v>0</v>
      </c>
    </row>
    <row r="157" spans="1:14" ht="15.75">
      <c r="A157" s="1985" t="s">
        <v>957</v>
      </c>
      <c r="B157" s="1048" t="s">
        <v>72</v>
      </c>
      <c r="C157" s="699">
        <v>0</v>
      </c>
      <c r="D157" s="1203">
        <f t="shared" si="6"/>
        <v>0</v>
      </c>
      <c r="E157" s="1048" t="s">
        <v>72</v>
      </c>
      <c r="F157" s="1044">
        <f t="shared" si="7"/>
        <v>0</v>
      </c>
      <c r="G157" s="1050">
        <v>0</v>
      </c>
      <c r="H157" s="1050">
        <v>0</v>
      </c>
      <c r="I157" s="1050">
        <v>0</v>
      </c>
      <c r="J157" s="1050">
        <v>0</v>
      </c>
      <c r="K157" s="1050">
        <v>0</v>
      </c>
      <c r="L157" s="1050">
        <v>0</v>
      </c>
      <c r="M157" s="1050">
        <v>0</v>
      </c>
      <c r="N157" s="1986">
        <v>0</v>
      </c>
    </row>
    <row r="158" spans="1:14" ht="15.75">
      <c r="A158" s="1985" t="s">
        <v>958</v>
      </c>
      <c r="B158" s="1048" t="s">
        <v>72</v>
      </c>
      <c r="C158" s="699">
        <v>1</v>
      </c>
      <c r="D158" s="1203">
        <f t="shared" si="6"/>
        <v>0</v>
      </c>
      <c r="E158" s="1048" t="s">
        <v>72</v>
      </c>
      <c r="F158" s="1044">
        <f t="shared" si="7"/>
        <v>0</v>
      </c>
      <c r="G158" s="1050">
        <v>332.416</v>
      </c>
      <c r="H158" s="1050">
        <v>316.35599999999999</v>
      </c>
      <c r="I158" s="1050">
        <v>0.14050000000000001</v>
      </c>
      <c r="J158" s="1050">
        <v>11.6556</v>
      </c>
      <c r="K158" s="1050">
        <v>11.6724</v>
      </c>
      <c r="L158" s="1050">
        <v>8008.26</v>
      </c>
      <c r="M158" s="1050">
        <v>3.2961427863163098E-2</v>
      </c>
      <c r="N158" s="1986">
        <v>2.9507848101265801E-2</v>
      </c>
    </row>
    <row r="159" spans="1:14" ht="15.75">
      <c r="A159" s="1985" t="s">
        <v>959</v>
      </c>
      <c r="B159" s="1048" t="s">
        <v>72</v>
      </c>
      <c r="C159" s="953">
        <v>1</v>
      </c>
      <c r="D159" s="1203">
        <f t="shared" si="6"/>
        <v>0</v>
      </c>
      <c r="E159" s="1048" t="s">
        <v>72</v>
      </c>
      <c r="F159" s="1046">
        <f t="shared" si="7"/>
        <v>0</v>
      </c>
      <c r="G159" s="1050">
        <v>505.13105569999999</v>
      </c>
      <c r="H159" s="1050">
        <v>22.14</v>
      </c>
      <c r="I159" s="1050">
        <v>9.1000000000000004E-3</v>
      </c>
      <c r="J159" s="1050">
        <v>16.400104599999999</v>
      </c>
      <c r="K159" s="1050">
        <v>22.681000000000001</v>
      </c>
      <c r="L159" s="1050">
        <v>26706.86</v>
      </c>
      <c r="M159" s="1050">
        <v>5.6948258816234498E-2</v>
      </c>
      <c r="N159" s="1986">
        <v>4.1414405555555603E-2</v>
      </c>
    </row>
    <row r="160" spans="1:14" ht="15.75">
      <c r="A160" s="1985" t="s">
        <v>960</v>
      </c>
      <c r="B160" s="1048" t="s">
        <v>72</v>
      </c>
      <c r="C160" s="953">
        <v>0</v>
      </c>
      <c r="D160" s="1203">
        <f t="shared" si="6"/>
        <v>0</v>
      </c>
      <c r="E160" s="1048" t="s">
        <v>72</v>
      </c>
      <c r="F160" s="1046">
        <f t="shared" si="7"/>
        <v>0</v>
      </c>
      <c r="G160" s="1050"/>
      <c r="H160" s="1050"/>
      <c r="I160" s="1050"/>
      <c r="J160" s="1050"/>
      <c r="K160" s="1050"/>
      <c r="L160" s="1050"/>
      <c r="M160" s="1050"/>
      <c r="N160" s="1986"/>
    </row>
    <row r="161" spans="1:14" ht="18.75">
      <c r="A161" s="1985" t="s">
        <v>961</v>
      </c>
      <c r="B161" s="1048" t="s">
        <v>72</v>
      </c>
      <c r="C161" s="953">
        <v>0</v>
      </c>
      <c r="D161" s="1203">
        <f t="shared" si="6"/>
        <v>0</v>
      </c>
      <c r="E161" s="1048" t="s">
        <v>72</v>
      </c>
      <c r="F161" s="1046">
        <f t="shared" si="7"/>
        <v>0</v>
      </c>
      <c r="G161" s="1050">
        <v>0</v>
      </c>
      <c r="H161" s="1050">
        <v>0</v>
      </c>
      <c r="I161" s="1050">
        <v>0</v>
      </c>
      <c r="J161" s="1050">
        <v>0</v>
      </c>
      <c r="K161" s="1050">
        <v>0</v>
      </c>
      <c r="L161" s="1050">
        <v>0</v>
      </c>
      <c r="M161" s="1050">
        <v>0</v>
      </c>
      <c r="N161" s="1986">
        <v>0</v>
      </c>
    </row>
    <row r="162" spans="1:14" ht="15.75">
      <c r="A162" s="1985" t="s">
        <v>962</v>
      </c>
      <c r="B162" s="1048" t="s">
        <v>72</v>
      </c>
      <c r="C162" s="953">
        <v>2</v>
      </c>
      <c r="D162" s="1203">
        <f t="shared" si="6"/>
        <v>0</v>
      </c>
      <c r="E162" s="1048" t="s">
        <v>72</v>
      </c>
      <c r="F162" s="1046">
        <f t="shared" si="7"/>
        <v>0</v>
      </c>
      <c r="G162" s="1050">
        <v>418.77352784999999</v>
      </c>
      <c r="H162" s="1050">
        <v>169.24799999999999</v>
      </c>
      <c r="I162" s="1050">
        <v>7.4800000000000005E-2</v>
      </c>
      <c r="J162" s="1050">
        <v>14.027852299999999</v>
      </c>
      <c r="K162" s="1050">
        <v>17.1767</v>
      </c>
      <c r="L162" s="1050">
        <v>17357.560000000001</v>
      </c>
      <c r="M162" s="1050">
        <v>4.4954843339698798E-2</v>
      </c>
      <c r="N162" s="1986">
        <v>3.5461126828410697E-2</v>
      </c>
    </row>
    <row r="163" spans="1:14" ht="18.75">
      <c r="A163" s="1985" t="s">
        <v>963</v>
      </c>
      <c r="B163" s="1048" t="s">
        <v>72</v>
      </c>
      <c r="C163" s="953">
        <v>0</v>
      </c>
      <c r="D163" s="1203">
        <f t="shared" si="6"/>
        <v>0</v>
      </c>
      <c r="E163" s="1048" t="s">
        <v>72</v>
      </c>
      <c r="F163" s="1046">
        <f t="shared" si="7"/>
        <v>0</v>
      </c>
      <c r="G163" s="1050">
        <v>0</v>
      </c>
      <c r="H163" s="1050">
        <v>0</v>
      </c>
      <c r="I163" s="1050">
        <v>0</v>
      </c>
      <c r="J163" s="1050">
        <v>0</v>
      </c>
      <c r="K163" s="1050">
        <v>0</v>
      </c>
      <c r="L163" s="1050">
        <v>0</v>
      </c>
      <c r="M163" s="1050">
        <v>0</v>
      </c>
      <c r="N163" s="1986">
        <v>0</v>
      </c>
    </row>
    <row r="164" spans="1:14" ht="15.75">
      <c r="A164" s="1985" t="s">
        <v>964</v>
      </c>
      <c r="B164" s="1048" t="s">
        <v>72</v>
      </c>
      <c r="C164" s="953">
        <v>0</v>
      </c>
      <c r="D164" s="1203">
        <f t="shared" si="6"/>
        <v>0</v>
      </c>
      <c r="E164" s="1048" t="s">
        <v>72</v>
      </c>
      <c r="F164" s="1046">
        <f t="shared" si="7"/>
        <v>0</v>
      </c>
      <c r="G164" s="1050">
        <v>0</v>
      </c>
      <c r="H164" s="1050">
        <v>0</v>
      </c>
      <c r="I164" s="1050">
        <v>0</v>
      </c>
      <c r="J164" s="1050">
        <v>0</v>
      </c>
      <c r="K164" s="1050">
        <v>0</v>
      </c>
      <c r="L164" s="1050">
        <v>0</v>
      </c>
      <c r="M164" s="1050">
        <v>0</v>
      </c>
      <c r="N164" s="1986">
        <v>0</v>
      </c>
    </row>
    <row r="165" spans="1:14" ht="18.75">
      <c r="A165" s="1985" t="s">
        <v>1006</v>
      </c>
      <c r="B165" s="1048" t="s">
        <v>72</v>
      </c>
      <c r="C165" s="953">
        <v>0</v>
      </c>
      <c r="D165" s="1203">
        <f t="shared" si="6"/>
        <v>0</v>
      </c>
      <c r="E165" s="1048" t="s">
        <v>72</v>
      </c>
      <c r="F165" s="1046">
        <f t="shared" si="7"/>
        <v>0</v>
      </c>
      <c r="G165" s="1050">
        <v>0</v>
      </c>
      <c r="H165" s="1050">
        <v>0</v>
      </c>
      <c r="I165" s="1050">
        <v>0</v>
      </c>
      <c r="J165" s="1050">
        <v>0</v>
      </c>
      <c r="K165" s="1050">
        <v>0</v>
      </c>
      <c r="L165" s="1050">
        <v>0</v>
      </c>
      <c r="M165" s="1050">
        <v>0</v>
      </c>
      <c r="N165" s="1986">
        <v>0</v>
      </c>
    </row>
    <row r="166" spans="1:14" ht="18.75">
      <c r="A166" s="1985" t="s">
        <v>966</v>
      </c>
      <c r="B166" s="1048" t="s">
        <v>72</v>
      </c>
      <c r="C166" s="953">
        <v>0</v>
      </c>
      <c r="D166" s="1203">
        <f t="shared" si="6"/>
        <v>0</v>
      </c>
      <c r="E166" s="1048" t="s">
        <v>72</v>
      </c>
      <c r="F166" s="1046">
        <f t="shared" si="7"/>
        <v>0</v>
      </c>
      <c r="G166" s="1050">
        <v>0</v>
      </c>
      <c r="H166" s="1050">
        <v>0</v>
      </c>
      <c r="I166" s="1050">
        <v>0</v>
      </c>
      <c r="J166" s="1050">
        <v>0</v>
      </c>
      <c r="K166" s="1050">
        <v>0</v>
      </c>
      <c r="L166" s="1050">
        <v>0</v>
      </c>
      <c r="M166" s="1050">
        <v>0</v>
      </c>
      <c r="N166" s="1986">
        <v>0</v>
      </c>
    </row>
    <row r="167" spans="1:14" ht="15.75">
      <c r="A167" s="1983" t="s">
        <v>967</v>
      </c>
      <c r="B167" s="1509"/>
      <c r="C167" s="1509"/>
      <c r="D167" s="1509"/>
      <c r="E167" s="1509"/>
      <c r="F167" s="1509"/>
      <c r="G167" s="1509"/>
      <c r="H167" s="1509"/>
      <c r="I167" s="1509"/>
      <c r="J167" s="1509"/>
      <c r="K167" s="1509"/>
      <c r="L167" s="1509"/>
      <c r="M167" s="1509"/>
      <c r="N167" s="1987"/>
    </row>
    <row r="168" spans="1:14" ht="15.75">
      <c r="A168" s="1988" t="s">
        <v>968</v>
      </c>
      <c r="B168" s="1048" t="s">
        <v>72</v>
      </c>
      <c r="C168" s="953">
        <v>0</v>
      </c>
      <c r="D168" s="1203">
        <f t="shared" ref="D168:D179" si="8">IFERROR(C168/B168,0)</f>
        <v>0</v>
      </c>
      <c r="E168" s="1048" t="s">
        <v>72</v>
      </c>
      <c r="F168" s="1044">
        <f t="shared" ref="F168:F179" si="9">IFERROR(C168/E168,0)</f>
        <v>0</v>
      </c>
      <c r="G168" s="699">
        <v>0</v>
      </c>
      <c r="H168" s="699">
        <v>0</v>
      </c>
      <c r="I168" s="699">
        <v>0</v>
      </c>
      <c r="J168" s="699">
        <v>0</v>
      </c>
      <c r="K168" s="699">
        <v>0</v>
      </c>
      <c r="L168" s="699">
        <v>0</v>
      </c>
      <c r="M168" s="699">
        <v>0</v>
      </c>
      <c r="N168" s="1989">
        <v>0</v>
      </c>
    </row>
    <row r="169" spans="1:14" ht="15.75">
      <c r="A169" s="1990" t="s">
        <v>969</v>
      </c>
      <c r="B169" s="1048" t="s">
        <v>72</v>
      </c>
      <c r="C169" s="953">
        <v>0</v>
      </c>
      <c r="D169" s="1203">
        <f t="shared" si="8"/>
        <v>0</v>
      </c>
      <c r="E169" s="1048" t="s">
        <v>72</v>
      </c>
      <c r="F169" s="1044">
        <f t="shared" si="9"/>
        <v>0</v>
      </c>
      <c r="G169" s="699">
        <v>0</v>
      </c>
      <c r="H169" s="699">
        <v>0</v>
      </c>
      <c r="I169" s="699">
        <v>0</v>
      </c>
      <c r="J169" s="1207">
        <v>0</v>
      </c>
      <c r="K169" s="1207">
        <v>0</v>
      </c>
      <c r="L169" s="1207">
        <v>0</v>
      </c>
      <c r="M169" s="1207">
        <v>0</v>
      </c>
      <c r="N169" s="1991">
        <v>0</v>
      </c>
    </row>
    <row r="170" spans="1:14" ht="18.75">
      <c r="A170" s="1990" t="s">
        <v>970</v>
      </c>
      <c r="B170" s="1048" t="s">
        <v>72</v>
      </c>
      <c r="C170" s="953">
        <v>0</v>
      </c>
      <c r="D170" s="1203">
        <f t="shared" si="8"/>
        <v>0</v>
      </c>
      <c r="E170" s="1048" t="s">
        <v>72</v>
      </c>
      <c r="F170" s="1203">
        <f t="shared" si="9"/>
        <v>0</v>
      </c>
      <c r="G170" s="1207">
        <v>0</v>
      </c>
      <c r="H170" s="1207">
        <v>0</v>
      </c>
      <c r="I170" s="1207">
        <v>0</v>
      </c>
      <c r="J170" s="1207">
        <v>0</v>
      </c>
      <c r="K170" s="1207">
        <v>0</v>
      </c>
      <c r="L170" s="1207">
        <v>0</v>
      </c>
      <c r="M170" s="1207">
        <v>0</v>
      </c>
      <c r="N170" s="1991">
        <v>0</v>
      </c>
    </row>
    <row r="171" spans="1:14" ht="15.75">
      <c r="A171" s="1990" t="s">
        <v>972</v>
      </c>
      <c r="B171" s="1048" t="s">
        <v>72</v>
      </c>
      <c r="C171" s="953">
        <v>0</v>
      </c>
      <c r="D171" s="1203">
        <f t="shared" si="8"/>
        <v>0</v>
      </c>
      <c r="E171" s="1048" t="s">
        <v>72</v>
      </c>
      <c r="F171" s="1203">
        <f t="shared" si="9"/>
        <v>0</v>
      </c>
      <c r="G171" s="1207">
        <v>0</v>
      </c>
      <c r="H171" s="1207">
        <v>0</v>
      </c>
      <c r="I171" s="1207">
        <v>0</v>
      </c>
      <c r="J171" s="1207">
        <v>0</v>
      </c>
      <c r="K171" s="1207">
        <v>0</v>
      </c>
      <c r="L171" s="1207">
        <v>0</v>
      </c>
      <c r="M171" s="1207">
        <v>0</v>
      </c>
      <c r="N171" s="1991">
        <v>0</v>
      </c>
    </row>
    <row r="172" spans="1:14" ht="18.75">
      <c r="A172" s="1990" t="s">
        <v>1017</v>
      </c>
      <c r="B172" s="1048" t="s">
        <v>72</v>
      </c>
      <c r="C172" s="953">
        <v>0</v>
      </c>
      <c r="D172" s="1203">
        <f t="shared" si="8"/>
        <v>0</v>
      </c>
      <c r="E172" s="1048" t="s">
        <v>72</v>
      </c>
      <c r="F172" s="1203">
        <f t="shared" si="9"/>
        <v>0</v>
      </c>
      <c r="G172" s="1207">
        <v>0</v>
      </c>
      <c r="H172" s="1207">
        <v>0</v>
      </c>
      <c r="I172" s="1207">
        <v>0</v>
      </c>
      <c r="J172" s="1207">
        <v>0</v>
      </c>
      <c r="K172" s="1207">
        <v>0</v>
      </c>
      <c r="L172" s="1207">
        <v>0</v>
      </c>
      <c r="M172" s="1207">
        <v>0</v>
      </c>
      <c r="N172" s="1991">
        <v>0</v>
      </c>
    </row>
    <row r="173" spans="1:14" ht="15.75">
      <c r="A173" s="1990" t="s">
        <v>974</v>
      </c>
      <c r="B173" s="1048" t="s">
        <v>72</v>
      </c>
      <c r="C173" s="953">
        <v>0</v>
      </c>
      <c r="D173" s="1203"/>
      <c r="E173" s="1048" t="s">
        <v>72</v>
      </c>
      <c r="F173" s="1203"/>
      <c r="G173" s="1207">
        <v>0</v>
      </c>
      <c r="H173" s="1207">
        <v>0</v>
      </c>
      <c r="I173" s="1207">
        <v>0</v>
      </c>
      <c r="J173" s="1207">
        <v>0</v>
      </c>
      <c r="K173" s="1207">
        <v>0</v>
      </c>
      <c r="L173" s="1207">
        <v>0</v>
      </c>
      <c r="M173" s="1207">
        <v>0</v>
      </c>
      <c r="N173" s="1991">
        <v>0</v>
      </c>
    </row>
    <row r="174" spans="1:14" ht="15.75">
      <c r="A174" s="1992" t="s">
        <v>975</v>
      </c>
      <c r="B174" s="1048" t="s">
        <v>72</v>
      </c>
      <c r="C174" s="953">
        <v>0</v>
      </c>
      <c r="D174" s="1203">
        <f t="shared" si="8"/>
        <v>0</v>
      </c>
      <c r="E174" s="1048" t="s">
        <v>72</v>
      </c>
      <c r="F174" s="1203">
        <f t="shared" si="9"/>
        <v>0</v>
      </c>
      <c r="G174" s="1207">
        <v>0</v>
      </c>
      <c r="H174" s="1207">
        <v>0</v>
      </c>
      <c r="I174" s="1207">
        <v>0</v>
      </c>
      <c r="J174" s="1207">
        <v>0</v>
      </c>
      <c r="K174" s="1207">
        <v>0</v>
      </c>
      <c r="L174" s="1207">
        <v>0</v>
      </c>
      <c r="M174" s="1207">
        <v>0</v>
      </c>
      <c r="N174" s="1991">
        <v>0</v>
      </c>
    </row>
    <row r="175" spans="1:14" ht="15.75">
      <c r="A175" s="1992" t="s">
        <v>976</v>
      </c>
      <c r="B175" s="1048" t="s">
        <v>72</v>
      </c>
      <c r="C175" s="953">
        <v>0</v>
      </c>
      <c r="D175" s="1203"/>
      <c r="E175" s="1048" t="s">
        <v>72</v>
      </c>
      <c r="F175" s="1203"/>
      <c r="G175" s="1207">
        <v>0</v>
      </c>
      <c r="H175" s="1207">
        <v>0</v>
      </c>
      <c r="I175" s="1207">
        <v>0</v>
      </c>
      <c r="J175" s="1207">
        <v>0</v>
      </c>
      <c r="K175" s="1207">
        <v>0</v>
      </c>
      <c r="L175" s="1207">
        <v>0</v>
      </c>
      <c r="M175" s="1207">
        <v>0</v>
      </c>
      <c r="N175" s="1991">
        <v>0</v>
      </c>
    </row>
    <row r="176" spans="1:14" ht="15.75">
      <c r="A176" s="1992" t="s">
        <v>977</v>
      </c>
      <c r="B176" s="1048" t="s">
        <v>72</v>
      </c>
      <c r="C176" s="953">
        <v>2</v>
      </c>
      <c r="D176" s="1203">
        <f t="shared" si="8"/>
        <v>0</v>
      </c>
      <c r="E176" s="1048" t="s">
        <v>72</v>
      </c>
      <c r="F176" s="1203">
        <f t="shared" si="9"/>
        <v>0</v>
      </c>
      <c r="G176" s="1207">
        <v>418.77352784999999</v>
      </c>
      <c r="H176" s="1207">
        <v>169.24799999999999</v>
      </c>
      <c r="I176" s="1207">
        <v>7.4800000000000005E-2</v>
      </c>
      <c r="J176" s="1207">
        <v>14.027852299999999</v>
      </c>
      <c r="K176" s="1207">
        <v>17.1767</v>
      </c>
      <c r="L176" s="1207">
        <v>17357.560000000001</v>
      </c>
      <c r="M176" s="1207">
        <v>4.4954843339698798E-2</v>
      </c>
      <c r="N176" s="1991">
        <v>3.5461126828410697E-2</v>
      </c>
    </row>
    <row r="177" spans="1:14" ht="15.75">
      <c r="A177" s="1992" t="s">
        <v>978</v>
      </c>
      <c r="B177" s="1048" t="s">
        <v>72</v>
      </c>
      <c r="C177" s="953">
        <v>0</v>
      </c>
      <c r="D177" s="1203">
        <f t="shared" si="8"/>
        <v>0</v>
      </c>
      <c r="E177" s="1048" t="s">
        <v>72</v>
      </c>
      <c r="F177" s="1203">
        <f t="shared" si="9"/>
        <v>0</v>
      </c>
      <c r="G177" s="1207">
        <v>0</v>
      </c>
      <c r="H177" s="1207">
        <v>0</v>
      </c>
      <c r="I177" s="1207">
        <v>0</v>
      </c>
      <c r="J177" s="1207">
        <v>0</v>
      </c>
      <c r="K177" s="1207">
        <v>0</v>
      </c>
      <c r="L177" s="1207">
        <v>0</v>
      </c>
      <c r="M177" s="1207">
        <v>0</v>
      </c>
      <c r="N177" s="1991">
        <v>0</v>
      </c>
    </row>
    <row r="178" spans="1:14" ht="15.75">
      <c r="A178" s="1992" t="s">
        <v>979</v>
      </c>
      <c r="B178" s="1048" t="s">
        <v>72</v>
      </c>
      <c r="C178" s="953">
        <v>0</v>
      </c>
      <c r="D178" s="1203">
        <f t="shared" si="8"/>
        <v>0</v>
      </c>
      <c r="E178" s="1048" t="s">
        <v>72</v>
      </c>
      <c r="F178" s="1203">
        <f t="shared" si="9"/>
        <v>0</v>
      </c>
      <c r="G178" s="1207">
        <v>0</v>
      </c>
      <c r="H178" s="1207">
        <v>0</v>
      </c>
      <c r="I178" s="1207">
        <v>0</v>
      </c>
      <c r="J178" s="1207">
        <v>0</v>
      </c>
      <c r="K178" s="1207">
        <v>0</v>
      </c>
      <c r="L178" s="1207">
        <v>0</v>
      </c>
      <c r="M178" s="1207">
        <v>0</v>
      </c>
      <c r="N178" s="1991">
        <v>0</v>
      </c>
    </row>
    <row r="179" spans="1:14" ht="18.75">
      <c r="A179" s="1992" t="s">
        <v>980</v>
      </c>
      <c r="B179" s="1048" t="s">
        <v>72</v>
      </c>
      <c r="C179" s="953">
        <v>0</v>
      </c>
      <c r="D179" s="1203">
        <f t="shared" si="8"/>
        <v>0</v>
      </c>
      <c r="E179" s="1048" t="s">
        <v>72</v>
      </c>
      <c r="F179" s="1203">
        <f t="shared" si="9"/>
        <v>0</v>
      </c>
      <c r="G179" s="1207">
        <v>0</v>
      </c>
      <c r="H179" s="1207">
        <v>0</v>
      </c>
      <c r="I179" s="1207">
        <v>0</v>
      </c>
      <c r="J179" s="1207">
        <v>0</v>
      </c>
      <c r="K179" s="1207">
        <v>0</v>
      </c>
      <c r="L179" s="1207">
        <v>0</v>
      </c>
      <c r="M179" s="1207">
        <v>0</v>
      </c>
      <c r="N179" s="1991">
        <v>0</v>
      </c>
    </row>
    <row r="180" spans="1:14" ht="15.75">
      <c r="A180" s="1983" t="s">
        <v>981</v>
      </c>
      <c r="B180" s="1509"/>
      <c r="C180" s="1509"/>
      <c r="D180" s="1509"/>
      <c r="E180" s="1509"/>
      <c r="F180" s="1509"/>
      <c r="G180" s="1509"/>
      <c r="H180" s="1509"/>
      <c r="I180" s="1509"/>
      <c r="J180" s="1509"/>
      <c r="K180" s="1509"/>
      <c r="L180" s="1509"/>
      <c r="M180" s="1509"/>
      <c r="N180" s="1987"/>
    </row>
    <row r="181" spans="1:14" ht="15.75">
      <c r="A181" s="1990" t="s">
        <v>982</v>
      </c>
      <c r="B181" s="1048" t="s">
        <v>72</v>
      </c>
      <c r="C181" s="953">
        <v>2</v>
      </c>
      <c r="D181" s="1203">
        <f t="shared" ref="D181:D191" si="10">IFERROR(C181/B181,0)</f>
        <v>0</v>
      </c>
      <c r="E181" s="1048" t="s">
        <v>72</v>
      </c>
      <c r="F181" s="1203">
        <f t="shared" ref="F181:F191" si="11">IFERROR(C181/E181,0)</f>
        <v>0</v>
      </c>
      <c r="G181" s="1207">
        <v>418.77352784999999</v>
      </c>
      <c r="H181" s="1207">
        <v>169.24799999999999</v>
      </c>
      <c r="I181" s="1207">
        <v>7.4800000000000005E-2</v>
      </c>
      <c r="J181" s="1207">
        <v>14.027852299999999</v>
      </c>
      <c r="K181" s="1207">
        <v>17.1767</v>
      </c>
      <c r="L181" s="1207">
        <v>17357.560000000001</v>
      </c>
      <c r="M181" s="1207">
        <v>4.4954843339698798E-2</v>
      </c>
      <c r="N181" s="1991">
        <v>3.5461126828410697E-2</v>
      </c>
    </row>
    <row r="182" spans="1:14" ht="15.75">
      <c r="A182" s="1990" t="s">
        <v>983</v>
      </c>
      <c r="B182" s="1048" t="s">
        <v>72</v>
      </c>
      <c r="C182" s="953">
        <v>0</v>
      </c>
      <c r="D182" s="1203">
        <f t="shared" ref="D182" si="12">IFERROR(C182/B182,0)</f>
        <v>0</v>
      </c>
      <c r="E182" s="1048" t="s">
        <v>72</v>
      </c>
      <c r="F182" s="1203">
        <f t="shared" ref="F182" si="13">IFERROR(C182/E182,0)</f>
        <v>0</v>
      </c>
      <c r="G182" s="1207">
        <v>0</v>
      </c>
      <c r="H182" s="1207">
        <v>0</v>
      </c>
      <c r="I182" s="1207">
        <v>0</v>
      </c>
      <c r="J182" s="1207">
        <v>0</v>
      </c>
      <c r="K182" s="1207">
        <v>0</v>
      </c>
      <c r="L182" s="1207">
        <v>0</v>
      </c>
      <c r="M182" s="1207">
        <v>0</v>
      </c>
      <c r="N182" s="1991">
        <v>0</v>
      </c>
    </row>
    <row r="183" spans="1:14" ht="15.75">
      <c r="A183" s="1990" t="s">
        <v>984</v>
      </c>
      <c r="B183" s="1048" t="s">
        <v>72</v>
      </c>
      <c r="C183" s="953">
        <v>0</v>
      </c>
      <c r="D183" s="1203">
        <f t="shared" si="10"/>
        <v>0</v>
      </c>
      <c r="E183" s="1048" t="s">
        <v>72</v>
      </c>
      <c r="F183" s="1203">
        <f t="shared" si="11"/>
        <v>0</v>
      </c>
      <c r="G183" s="1207">
        <v>0</v>
      </c>
      <c r="H183" s="1207">
        <v>0</v>
      </c>
      <c r="I183" s="1207">
        <v>0</v>
      </c>
      <c r="J183" s="1207">
        <v>0</v>
      </c>
      <c r="K183" s="1207">
        <v>0</v>
      </c>
      <c r="L183" s="1207">
        <v>0</v>
      </c>
      <c r="M183" s="1207">
        <v>0</v>
      </c>
      <c r="N183" s="1991">
        <v>0</v>
      </c>
    </row>
    <row r="184" spans="1:14" ht="18.75">
      <c r="A184" s="1990" t="s">
        <v>985</v>
      </c>
      <c r="B184" s="1048" t="s">
        <v>72</v>
      </c>
      <c r="C184" s="953">
        <v>0</v>
      </c>
      <c r="D184" s="1203">
        <f t="shared" si="10"/>
        <v>0</v>
      </c>
      <c r="E184" s="1048" t="s">
        <v>72</v>
      </c>
      <c r="F184" s="1203">
        <f t="shared" si="11"/>
        <v>0</v>
      </c>
      <c r="G184" s="1207">
        <v>0</v>
      </c>
      <c r="H184" s="1207">
        <v>0</v>
      </c>
      <c r="I184" s="1207">
        <v>0</v>
      </c>
      <c r="J184" s="1207">
        <v>0</v>
      </c>
      <c r="K184" s="1207">
        <v>0</v>
      </c>
      <c r="L184" s="1207">
        <v>0</v>
      </c>
      <c r="M184" s="1207">
        <v>0</v>
      </c>
      <c r="N184" s="1991">
        <v>0</v>
      </c>
    </row>
    <row r="185" spans="1:14" ht="18.75">
      <c r="A185" s="1990" t="s">
        <v>986</v>
      </c>
      <c r="B185" s="1048" t="s">
        <v>72</v>
      </c>
      <c r="C185" s="953">
        <v>0</v>
      </c>
      <c r="D185" s="1203">
        <f t="shared" si="10"/>
        <v>0</v>
      </c>
      <c r="E185" s="1048" t="s">
        <v>72</v>
      </c>
      <c r="F185" s="1203">
        <f t="shared" si="11"/>
        <v>0</v>
      </c>
      <c r="G185" s="1207">
        <v>0</v>
      </c>
      <c r="H185" s="1207">
        <v>0</v>
      </c>
      <c r="I185" s="1207">
        <v>0</v>
      </c>
      <c r="J185" s="1207">
        <v>0</v>
      </c>
      <c r="K185" s="1207">
        <v>0</v>
      </c>
      <c r="L185" s="1207">
        <v>0</v>
      </c>
      <c r="M185" s="1207">
        <v>0</v>
      </c>
      <c r="N185" s="1991">
        <v>0</v>
      </c>
    </row>
    <row r="186" spans="1:14" ht="18.75">
      <c r="A186" s="1990" t="s">
        <v>987</v>
      </c>
      <c r="B186" s="1048" t="s">
        <v>72</v>
      </c>
      <c r="C186" s="953">
        <v>0</v>
      </c>
      <c r="D186" s="1203">
        <f t="shared" si="10"/>
        <v>0</v>
      </c>
      <c r="E186" s="1048" t="s">
        <v>72</v>
      </c>
      <c r="F186" s="1203">
        <f t="shared" si="11"/>
        <v>0</v>
      </c>
      <c r="G186" s="1207">
        <v>0</v>
      </c>
      <c r="H186" s="1207">
        <v>0</v>
      </c>
      <c r="I186" s="1207">
        <v>0</v>
      </c>
      <c r="J186" s="1207">
        <v>0</v>
      </c>
      <c r="K186" s="1207">
        <v>0</v>
      </c>
      <c r="L186" s="1207">
        <v>0</v>
      </c>
      <c r="M186" s="1207">
        <v>0</v>
      </c>
      <c r="N186" s="1991">
        <v>0</v>
      </c>
    </row>
    <row r="187" spans="1:14" ht="18.75">
      <c r="A187" s="1990" t="s">
        <v>988</v>
      </c>
      <c r="B187" s="1048" t="s">
        <v>72</v>
      </c>
      <c r="C187" s="953">
        <v>0</v>
      </c>
      <c r="D187" s="1203">
        <f t="shared" si="10"/>
        <v>0</v>
      </c>
      <c r="E187" s="1048" t="s">
        <v>72</v>
      </c>
      <c r="F187" s="1203">
        <f t="shared" si="11"/>
        <v>0</v>
      </c>
      <c r="G187" s="1207">
        <v>0</v>
      </c>
      <c r="H187" s="1207">
        <v>0</v>
      </c>
      <c r="I187" s="1207">
        <v>0</v>
      </c>
      <c r="J187" s="1207">
        <v>0</v>
      </c>
      <c r="K187" s="1207">
        <v>0</v>
      </c>
      <c r="L187" s="1207">
        <v>0</v>
      </c>
      <c r="M187" s="1207">
        <v>0</v>
      </c>
      <c r="N187" s="1991">
        <v>0</v>
      </c>
    </row>
    <row r="188" spans="1:14" ht="15.75">
      <c r="A188" s="1990" t="s">
        <v>989</v>
      </c>
      <c r="B188" s="1048" t="s">
        <v>72</v>
      </c>
      <c r="C188" s="953">
        <v>1</v>
      </c>
      <c r="D188" s="1203">
        <f t="shared" si="10"/>
        <v>0</v>
      </c>
      <c r="E188" s="1048" t="s">
        <v>72</v>
      </c>
      <c r="F188" s="1203">
        <f t="shared" si="11"/>
        <v>0</v>
      </c>
      <c r="G188" s="1207">
        <v>332.416</v>
      </c>
      <c r="H188" s="1207">
        <v>316.35599999999999</v>
      </c>
      <c r="I188" s="1207">
        <v>0.14050000000000001</v>
      </c>
      <c r="J188" s="1207">
        <v>11.6556</v>
      </c>
      <c r="K188" s="1207">
        <v>11.6724</v>
      </c>
      <c r="L188" s="1207">
        <v>8008.26</v>
      </c>
      <c r="M188" s="1207">
        <v>3.2961427863163098E-2</v>
      </c>
      <c r="N188" s="1991">
        <v>2.9507848101265801E-2</v>
      </c>
    </row>
    <row r="189" spans="1:14" ht="15.75">
      <c r="A189" s="1990" t="s">
        <v>990</v>
      </c>
      <c r="B189" s="1048" t="s">
        <v>72</v>
      </c>
      <c r="C189" s="953">
        <v>0</v>
      </c>
      <c r="D189" s="1203">
        <f t="shared" si="10"/>
        <v>0</v>
      </c>
      <c r="E189" s="1048" t="s">
        <v>72</v>
      </c>
      <c r="F189" s="1203">
        <f t="shared" si="11"/>
        <v>0</v>
      </c>
      <c r="G189" s="1207">
        <v>0</v>
      </c>
      <c r="H189" s="1207">
        <v>0</v>
      </c>
      <c r="I189" s="1207">
        <v>0</v>
      </c>
      <c r="J189" s="1207">
        <v>0</v>
      </c>
      <c r="K189" s="1207">
        <v>0</v>
      </c>
      <c r="L189" s="1207">
        <v>0</v>
      </c>
      <c r="M189" s="1207">
        <v>0</v>
      </c>
      <c r="N189" s="1991">
        <v>0</v>
      </c>
    </row>
    <row r="190" spans="1:14" ht="15.75">
      <c r="A190" s="1990" t="s">
        <v>991</v>
      </c>
      <c r="B190" s="1048" t="s">
        <v>72</v>
      </c>
      <c r="C190" s="953">
        <v>1</v>
      </c>
      <c r="D190" s="1203">
        <f t="shared" si="10"/>
        <v>0</v>
      </c>
      <c r="E190" s="1048" t="s">
        <v>72</v>
      </c>
      <c r="F190" s="1203">
        <f t="shared" si="11"/>
        <v>0</v>
      </c>
      <c r="G190" s="1207">
        <v>505.13105569999999</v>
      </c>
      <c r="H190" s="1207">
        <v>22.14</v>
      </c>
      <c r="I190" s="1207">
        <v>9.1000000000000004E-3</v>
      </c>
      <c r="J190" s="1207">
        <v>16.400104599999999</v>
      </c>
      <c r="K190" s="1207">
        <v>22.681000000000001</v>
      </c>
      <c r="L190" s="1207">
        <v>26706.86</v>
      </c>
      <c r="M190" s="1207">
        <v>5.6948258816234498E-2</v>
      </c>
      <c r="N190" s="1991">
        <v>4.1414405555555603E-2</v>
      </c>
    </row>
    <row r="191" spans="1:14" ht="18.75">
      <c r="A191" s="1990" t="s">
        <v>992</v>
      </c>
      <c r="B191" s="1048" t="s">
        <v>72</v>
      </c>
      <c r="C191" s="953">
        <v>0</v>
      </c>
      <c r="D191" s="1203">
        <f t="shared" si="10"/>
        <v>0</v>
      </c>
      <c r="E191" s="1048" t="s">
        <v>72</v>
      </c>
      <c r="F191" s="1203">
        <f t="shared" si="11"/>
        <v>0</v>
      </c>
      <c r="G191" s="1207">
        <v>0</v>
      </c>
      <c r="H191" s="1207">
        <v>0</v>
      </c>
      <c r="I191" s="1207">
        <v>0</v>
      </c>
      <c r="J191" s="1207">
        <v>0</v>
      </c>
      <c r="K191" s="1207">
        <v>0</v>
      </c>
      <c r="L191" s="1207">
        <v>0</v>
      </c>
      <c r="M191" s="1207">
        <v>0</v>
      </c>
      <c r="N191" s="1991">
        <v>0</v>
      </c>
    </row>
    <row r="192" spans="1:14" ht="15.75">
      <c r="A192" s="1983" t="s">
        <v>993</v>
      </c>
      <c r="B192" s="1509"/>
      <c r="C192" s="1509"/>
      <c r="D192" s="1509"/>
      <c r="E192" s="1509"/>
      <c r="F192" s="1509"/>
      <c r="G192" s="1509"/>
      <c r="H192" s="1509"/>
      <c r="I192" s="1509"/>
      <c r="J192" s="1509"/>
      <c r="K192" s="1509"/>
      <c r="L192" s="1509"/>
      <c r="M192" s="1509"/>
      <c r="N192" s="1987"/>
    </row>
    <row r="193" spans="1:14" ht="15.75">
      <c r="A193" s="1990" t="s">
        <v>994</v>
      </c>
      <c r="B193" s="1048" t="s">
        <v>72</v>
      </c>
      <c r="C193" s="953">
        <v>0</v>
      </c>
      <c r="D193" s="1203">
        <f>IFERROR(C193/B193,0)</f>
        <v>0</v>
      </c>
      <c r="E193" s="1048" t="s">
        <v>72</v>
      </c>
      <c r="F193" s="1203">
        <f>IFERROR(C193/E193,0)</f>
        <v>0</v>
      </c>
      <c r="G193" s="1207">
        <v>0</v>
      </c>
      <c r="H193" s="1207">
        <v>0</v>
      </c>
      <c r="I193" s="1207">
        <v>0</v>
      </c>
      <c r="J193" s="1207">
        <v>0</v>
      </c>
      <c r="K193" s="1207">
        <v>0</v>
      </c>
      <c r="L193" s="1207">
        <v>0</v>
      </c>
      <c r="M193" s="1207">
        <v>0</v>
      </c>
      <c r="N193" s="1991">
        <v>0</v>
      </c>
    </row>
    <row r="194" spans="1:14" ht="18.75">
      <c r="A194" s="1990" t="s">
        <v>995</v>
      </c>
      <c r="B194" s="1048" t="s">
        <v>72</v>
      </c>
      <c r="C194" s="953">
        <v>0</v>
      </c>
      <c r="D194" s="1203">
        <f>IFERROR(C194/B194,0)</f>
        <v>0</v>
      </c>
      <c r="E194" s="1048" t="s">
        <v>72</v>
      </c>
      <c r="F194" s="1203">
        <f>IFERROR(C194/E194,0)</f>
        <v>0</v>
      </c>
      <c r="G194" s="1207">
        <v>0</v>
      </c>
      <c r="H194" s="1207">
        <v>0</v>
      </c>
      <c r="I194" s="1207">
        <v>0</v>
      </c>
      <c r="J194" s="1207">
        <v>0</v>
      </c>
      <c r="K194" s="1207">
        <v>0</v>
      </c>
      <c r="L194" s="1207">
        <v>0</v>
      </c>
      <c r="M194" s="1207">
        <v>0</v>
      </c>
      <c r="N194" s="1991">
        <v>0</v>
      </c>
    </row>
    <row r="195" spans="1:14" ht="15.75">
      <c r="A195" s="1993" t="s">
        <v>989</v>
      </c>
      <c r="B195" s="1048" t="s">
        <v>72</v>
      </c>
      <c r="C195" s="953">
        <v>0</v>
      </c>
      <c r="D195" s="1203">
        <f t="shared" ref="D195:D197" si="14">IFERROR(C195/B195,0)</f>
        <v>0</v>
      </c>
      <c r="E195" s="1048" t="s">
        <v>72</v>
      </c>
      <c r="F195" s="1203">
        <f t="shared" ref="F195:F197" si="15">IFERROR(C195/E195,0)</f>
        <v>0</v>
      </c>
      <c r="G195" s="1049">
        <v>0</v>
      </c>
      <c r="H195" s="1049">
        <v>0</v>
      </c>
      <c r="I195" s="1049">
        <v>0</v>
      </c>
      <c r="J195" s="1049">
        <v>0</v>
      </c>
      <c r="K195" s="1049">
        <v>0</v>
      </c>
      <c r="L195" s="1049">
        <v>0</v>
      </c>
      <c r="M195" s="1049">
        <v>0</v>
      </c>
      <c r="N195" s="1994">
        <v>0</v>
      </c>
    </row>
    <row r="196" spans="1:14" ht="15.75">
      <c r="A196" s="1993" t="s">
        <v>990</v>
      </c>
      <c r="B196" s="1048" t="s">
        <v>72</v>
      </c>
      <c r="C196" s="953">
        <v>1</v>
      </c>
      <c r="D196" s="1203">
        <f t="shared" si="14"/>
        <v>0</v>
      </c>
      <c r="E196" s="1048" t="s">
        <v>72</v>
      </c>
      <c r="F196" s="1203">
        <f t="shared" si="15"/>
        <v>0</v>
      </c>
      <c r="G196" s="1049">
        <v>332.416</v>
      </c>
      <c r="H196" s="1049">
        <v>316.35599999999999</v>
      </c>
      <c r="I196" s="1049">
        <v>0.14050000000000001</v>
      </c>
      <c r="J196" s="1049">
        <v>11.6556</v>
      </c>
      <c r="K196" s="1049">
        <v>11.6724</v>
      </c>
      <c r="L196" s="1049">
        <v>8008.26</v>
      </c>
      <c r="M196" s="1049">
        <v>3.2961427863163098E-2</v>
      </c>
      <c r="N196" s="1994">
        <v>2.9507848101265801E-2</v>
      </c>
    </row>
    <row r="197" spans="1:14" ht="15.75">
      <c r="A197" s="1993" t="s">
        <v>996</v>
      </c>
      <c r="B197" s="1048" t="s">
        <v>72</v>
      </c>
      <c r="C197" s="953">
        <v>1</v>
      </c>
      <c r="D197" s="1203">
        <f t="shared" si="14"/>
        <v>0</v>
      </c>
      <c r="E197" s="1048" t="s">
        <v>72</v>
      </c>
      <c r="F197" s="1203">
        <f t="shared" si="15"/>
        <v>0</v>
      </c>
      <c r="G197" s="1049">
        <v>505.13105569999999</v>
      </c>
      <c r="H197" s="1049">
        <v>22.14</v>
      </c>
      <c r="I197" s="1049">
        <v>9.1000000000000004E-3</v>
      </c>
      <c r="J197" s="1049">
        <v>16.400104599999999</v>
      </c>
      <c r="K197" s="1049">
        <v>22.681000000000001</v>
      </c>
      <c r="L197" s="1049">
        <v>26706.86</v>
      </c>
      <c r="M197" s="1049">
        <v>5.6948258816234498E-2</v>
      </c>
      <c r="N197" s="1994">
        <v>4.1414405555555603E-2</v>
      </c>
    </row>
    <row r="198" spans="1:14" ht="15.75">
      <c r="A198" s="1995" t="s">
        <v>997</v>
      </c>
      <c r="B198" s="1996" t="s">
        <v>72</v>
      </c>
      <c r="C198" s="1997">
        <v>0</v>
      </c>
      <c r="D198" s="1998">
        <f>IFERROR(C198/B198,0)</f>
        <v>0</v>
      </c>
      <c r="E198" s="1996" t="s">
        <v>72</v>
      </c>
      <c r="F198" s="1998">
        <f>IFERROR(C198/E198,0)</f>
        <v>0</v>
      </c>
      <c r="G198" s="1999">
        <v>0</v>
      </c>
      <c r="H198" s="1999">
        <v>0</v>
      </c>
      <c r="I198" s="1999">
        <v>0</v>
      </c>
      <c r="J198" s="1999">
        <v>0</v>
      </c>
      <c r="K198" s="1999">
        <v>0</v>
      </c>
      <c r="L198" s="1999">
        <v>0</v>
      </c>
      <c r="M198" s="1999">
        <v>0</v>
      </c>
      <c r="N198" s="2000">
        <v>0</v>
      </c>
    </row>
    <row r="200" spans="1:14" s="206" customFormat="1" ht="15" customHeight="1">
      <c r="A200" s="2657" t="s">
        <v>1018</v>
      </c>
      <c r="B200" s="2657"/>
      <c r="C200" s="2657"/>
      <c r="D200" s="2657"/>
      <c r="E200" s="2657"/>
      <c r="F200" s="2657"/>
      <c r="G200" s="2657"/>
      <c r="H200" s="2657"/>
      <c r="I200" s="2657"/>
      <c r="J200" s="2657"/>
      <c r="K200" s="2657"/>
      <c r="L200" s="2657"/>
      <c r="M200" s="2657"/>
      <c r="N200" s="2657"/>
    </row>
    <row r="201" spans="1:14" s="206" customFormat="1" ht="34.5" customHeight="1">
      <c r="A201" s="2657" t="s">
        <v>1019</v>
      </c>
      <c r="B201" s="2657"/>
      <c r="C201" s="2657"/>
      <c r="D201" s="2657"/>
      <c r="E201" s="2657"/>
      <c r="F201" s="2657"/>
      <c r="G201" s="2657"/>
      <c r="H201" s="2657"/>
      <c r="I201" s="2657"/>
      <c r="J201" s="2657"/>
      <c r="K201" s="2657"/>
      <c r="L201" s="2657"/>
      <c r="M201" s="2657"/>
      <c r="N201" s="2657"/>
    </row>
    <row r="202" spans="1:14" s="206" customFormat="1" ht="24.75" customHeight="1">
      <c r="A202" s="2657" t="s">
        <v>1020</v>
      </c>
      <c r="B202" s="2657"/>
      <c r="C202" s="2657"/>
      <c r="D202" s="2657"/>
      <c r="E202" s="2657"/>
      <c r="F202" s="2657"/>
      <c r="G202" s="2657"/>
      <c r="H202" s="2657"/>
      <c r="I202" s="2657"/>
      <c r="J202" s="2657"/>
      <c r="K202" s="2657"/>
      <c r="L202" s="2657"/>
      <c r="M202" s="2657"/>
      <c r="N202" s="2657"/>
    </row>
    <row r="203" spans="1:14" s="206" customFormat="1" ht="49.5" customHeight="1">
      <c r="A203" s="2657" t="s">
        <v>1021</v>
      </c>
      <c r="B203" s="2657"/>
      <c r="C203" s="2657"/>
      <c r="D203" s="2657"/>
      <c r="E203" s="2657"/>
      <c r="F203" s="2657"/>
      <c r="G203" s="2657"/>
      <c r="H203" s="2657"/>
      <c r="I203" s="2657"/>
      <c r="J203" s="2657"/>
      <c r="K203" s="2657"/>
      <c r="L203" s="2657"/>
      <c r="M203" s="2657"/>
      <c r="N203" s="2657"/>
    </row>
    <row r="204" spans="1:14" s="206" customFormat="1" ht="24" customHeight="1">
      <c r="A204" s="2658" t="s">
        <v>1022</v>
      </c>
      <c r="B204" s="2658"/>
      <c r="C204" s="2658"/>
      <c r="D204" s="2658"/>
      <c r="E204" s="2658"/>
      <c r="F204" s="2658"/>
      <c r="G204" s="2658"/>
      <c r="H204" s="2658"/>
      <c r="I204" s="2658"/>
      <c r="J204" s="2658"/>
      <c r="K204" s="2658"/>
      <c r="L204" s="2658"/>
      <c r="M204" s="2658"/>
      <c r="N204" s="2658"/>
    </row>
    <row r="205" spans="1:14" s="206" customFormat="1" ht="33" customHeight="1">
      <c r="A205" s="2657" t="s">
        <v>1023</v>
      </c>
      <c r="B205" s="2657"/>
      <c r="C205" s="2657"/>
      <c r="D205" s="2657"/>
      <c r="E205" s="2657"/>
      <c r="F205" s="2657"/>
      <c r="G205" s="2657"/>
      <c r="H205" s="2657"/>
      <c r="I205" s="2657"/>
      <c r="J205" s="2657"/>
      <c r="K205" s="2657"/>
      <c r="L205" s="2657"/>
      <c r="M205" s="2657"/>
      <c r="N205" s="2657"/>
    </row>
    <row r="206" spans="1:14" s="206" customFormat="1" ht="72.75" customHeight="1">
      <c r="A206" s="2657" t="s">
        <v>1024</v>
      </c>
      <c r="B206" s="2657"/>
      <c r="C206" s="2657"/>
      <c r="D206" s="2657"/>
      <c r="E206" s="2657"/>
      <c r="F206" s="2657"/>
      <c r="G206" s="2657"/>
      <c r="H206" s="2657"/>
      <c r="I206" s="2657"/>
      <c r="J206" s="2657"/>
      <c r="K206" s="2657"/>
      <c r="L206" s="2657"/>
      <c r="M206" s="2657"/>
      <c r="N206" s="2657"/>
    </row>
    <row r="207" spans="1:14" s="206" customFormat="1" ht="56.25" customHeight="1">
      <c r="A207" s="2657" t="s">
        <v>1025</v>
      </c>
      <c r="B207" s="2657"/>
      <c r="C207" s="2657"/>
      <c r="D207" s="2657"/>
      <c r="E207" s="2657"/>
      <c r="F207" s="2657"/>
      <c r="G207" s="2657"/>
      <c r="H207" s="2657"/>
      <c r="I207" s="2657"/>
      <c r="J207" s="2657"/>
      <c r="K207" s="2657"/>
      <c r="L207" s="2657"/>
      <c r="M207" s="2657"/>
      <c r="N207" s="2657"/>
    </row>
    <row r="208" spans="1:14" s="206" customFormat="1" ht="29.25" customHeight="1">
      <c r="A208" s="2657" t="s">
        <v>1026</v>
      </c>
      <c r="B208" s="2657"/>
      <c r="C208" s="2657"/>
      <c r="D208" s="2657"/>
      <c r="E208" s="2657"/>
      <c r="F208" s="2657"/>
      <c r="G208" s="2657"/>
      <c r="H208" s="2657"/>
      <c r="I208" s="2657"/>
      <c r="J208" s="2657"/>
      <c r="K208" s="2657"/>
      <c r="L208" s="2657"/>
      <c r="M208" s="2657"/>
      <c r="N208" s="2657"/>
    </row>
    <row r="209" spans="1:14" s="206" customFormat="1" ht="36" customHeight="1">
      <c r="A209" s="2657" t="s">
        <v>1027</v>
      </c>
      <c r="B209" s="2657"/>
      <c r="C209" s="2657"/>
      <c r="D209" s="2657"/>
      <c r="E209" s="2657"/>
      <c r="F209" s="2657"/>
      <c r="G209" s="2657"/>
      <c r="H209" s="2657"/>
      <c r="I209" s="2657"/>
      <c r="J209" s="2657"/>
      <c r="K209" s="2657"/>
      <c r="L209" s="2657"/>
      <c r="M209" s="2657"/>
      <c r="N209" s="2657"/>
    </row>
    <row r="210" spans="1:14" s="206" customFormat="1" ht="36" customHeight="1">
      <c r="A210" s="2657" t="s">
        <v>1028</v>
      </c>
      <c r="B210" s="2657"/>
      <c r="C210" s="2657"/>
      <c r="D210" s="2657"/>
      <c r="E210" s="2657"/>
      <c r="F210" s="2657"/>
      <c r="G210" s="2657"/>
      <c r="H210" s="2657"/>
      <c r="I210" s="2657"/>
      <c r="J210" s="2657"/>
      <c r="K210" s="2657"/>
      <c r="L210" s="2657"/>
      <c r="M210" s="2657"/>
      <c r="N210" s="2657"/>
    </row>
    <row r="211" spans="1:14" s="206" customFormat="1" ht="30" customHeight="1">
      <c r="A211" s="2552" t="s">
        <v>1029</v>
      </c>
      <c r="B211" s="2552"/>
      <c r="C211" s="2552"/>
      <c r="D211" s="2552"/>
      <c r="E211" s="2552"/>
      <c r="F211" s="2552"/>
      <c r="G211" s="2552"/>
      <c r="H211" s="2552"/>
      <c r="I211" s="2552"/>
      <c r="J211" s="2552"/>
      <c r="K211" s="2552"/>
      <c r="L211" s="2552"/>
      <c r="M211" s="2552"/>
      <c r="N211" s="2552"/>
    </row>
    <row r="212" spans="1:14" s="206" customFormat="1" ht="30" customHeight="1">
      <c r="A212" s="2657" t="s">
        <v>1030</v>
      </c>
      <c r="B212" s="2657"/>
      <c r="C212" s="2657"/>
      <c r="D212" s="2657"/>
      <c r="E212" s="2657"/>
      <c r="F212" s="2657"/>
      <c r="G212" s="2657"/>
      <c r="H212" s="2657"/>
      <c r="I212" s="2657"/>
      <c r="J212" s="2657"/>
      <c r="K212" s="2657"/>
      <c r="L212" s="2657"/>
      <c r="M212" s="2657"/>
      <c r="N212" s="2657"/>
    </row>
    <row r="213" spans="1:14" s="206" customFormat="1" ht="54" customHeight="1">
      <c r="A213" s="2657" t="s">
        <v>1031</v>
      </c>
      <c r="B213" s="2657"/>
      <c r="C213" s="2657"/>
      <c r="D213" s="2657"/>
      <c r="E213" s="2657"/>
      <c r="F213" s="2657"/>
      <c r="G213" s="2657"/>
      <c r="H213" s="2657"/>
      <c r="I213" s="2657"/>
      <c r="J213" s="2657"/>
      <c r="K213" s="2657"/>
      <c r="L213" s="2657"/>
      <c r="M213" s="2657"/>
      <c r="N213" s="2657"/>
    </row>
    <row r="214" spans="1:14" s="206" customFormat="1" ht="45" customHeight="1">
      <c r="A214" s="2657" t="s">
        <v>1032</v>
      </c>
      <c r="B214" s="2657"/>
      <c r="C214" s="2657"/>
      <c r="D214" s="2657"/>
      <c r="E214" s="2657"/>
      <c r="F214" s="2657"/>
      <c r="G214" s="2657"/>
      <c r="H214" s="2657"/>
      <c r="I214" s="2657"/>
      <c r="J214" s="2657"/>
      <c r="K214" s="2657"/>
      <c r="L214" s="2657"/>
      <c r="M214" s="2657"/>
      <c r="N214" s="2657"/>
    </row>
    <row r="215" spans="1:14" s="206" customFormat="1" ht="53.25" customHeight="1">
      <c r="A215" s="2657" t="s">
        <v>1033</v>
      </c>
      <c r="B215" s="2657"/>
      <c r="C215" s="2657"/>
      <c r="D215" s="2657"/>
      <c r="E215" s="2657"/>
      <c r="F215" s="2657"/>
      <c r="G215" s="2657"/>
      <c r="H215" s="2657"/>
      <c r="I215" s="2657"/>
      <c r="J215" s="2657"/>
      <c r="K215" s="2657"/>
      <c r="L215" s="2657"/>
      <c r="M215" s="2657"/>
      <c r="N215" s="2657"/>
    </row>
    <row r="216" spans="1:14" s="206" customFormat="1" ht="41.25" customHeight="1">
      <c r="A216" s="2657" t="s">
        <v>1034</v>
      </c>
      <c r="B216" s="2657"/>
      <c r="C216" s="2657"/>
      <c r="D216" s="2657"/>
      <c r="E216" s="2657"/>
      <c r="F216" s="2657"/>
      <c r="G216" s="2657"/>
      <c r="H216" s="2657"/>
      <c r="I216" s="2657"/>
      <c r="J216" s="2657"/>
      <c r="K216" s="2657"/>
      <c r="L216" s="2657"/>
      <c r="M216" s="2657"/>
      <c r="N216" s="2657"/>
    </row>
    <row r="217" spans="1:14" s="206" customFormat="1" ht="34.5" customHeight="1">
      <c r="A217" s="2657" t="s">
        <v>1035</v>
      </c>
      <c r="B217" s="2657"/>
      <c r="C217" s="2657"/>
      <c r="D217" s="2657"/>
      <c r="E217" s="2657"/>
      <c r="F217" s="2657"/>
      <c r="G217" s="2657"/>
      <c r="H217" s="2657"/>
      <c r="I217" s="2657"/>
      <c r="J217" s="2657"/>
      <c r="K217" s="2657"/>
      <c r="L217" s="2657"/>
      <c r="M217" s="2657"/>
      <c r="N217" s="2657"/>
    </row>
    <row r="218" spans="1:14" s="1552" customFormat="1" ht="23.25" customHeight="1">
      <c r="A218" s="2552" t="s">
        <v>1036</v>
      </c>
      <c r="B218" s="2552"/>
      <c r="C218" s="2552"/>
      <c r="D218" s="2552"/>
      <c r="E218" s="2552"/>
      <c r="F218" s="2552"/>
      <c r="G218" s="2552"/>
      <c r="H218" s="2552"/>
      <c r="I218" s="2552"/>
      <c r="J218" s="2552"/>
      <c r="K218" s="2552"/>
      <c r="L218" s="2552"/>
      <c r="M218" s="2552"/>
      <c r="N218" s="2002"/>
    </row>
    <row r="219" spans="1:14" ht="13.5" thickBot="1"/>
    <row r="220" spans="1:14" ht="42.75" customHeight="1" thickBot="1">
      <c r="A220" s="2649" t="s">
        <v>1037</v>
      </c>
      <c r="B220" s="2650"/>
      <c r="C220" s="2650"/>
      <c r="D220" s="2650"/>
      <c r="E220" s="2650"/>
      <c r="F220" s="2650"/>
      <c r="G220" s="2650"/>
      <c r="H220" s="2650"/>
      <c r="I220" s="2650"/>
      <c r="J220" s="2650"/>
      <c r="K220" s="2650"/>
      <c r="L220" s="2650"/>
      <c r="M220" s="2650"/>
      <c r="N220" s="2651"/>
    </row>
    <row r="221" spans="1:14" ht="64.5" thickBot="1">
      <c r="A221" s="665" t="s">
        <v>939</v>
      </c>
      <c r="B221" s="665" t="s">
        <v>1038</v>
      </c>
      <c r="C221" s="665" t="s">
        <v>1039</v>
      </c>
      <c r="D221" s="665" t="s">
        <v>942</v>
      </c>
      <c r="E221" s="665" t="s">
        <v>1040</v>
      </c>
      <c r="F221" s="665" t="s">
        <v>1041</v>
      </c>
      <c r="G221" s="665" t="s">
        <v>1042</v>
      </c>
      <c r="H221" s="665" t="s">
        <v>1043</v>
      </c>
      <c r="I221" s="665" t="s">
        <v>947</v>
      </c>
      <c r="J221" s="665" t="s">
        <v>1044</v>
      </c>
      <c r="K221" s="665" t="s">
        <v>1045</v>
      </c>
      <c r="L221" s="665" t="s">
        <v>950</v>
      </c>
      <c r="M221" s="665" t="s">
        <v>1046</v>
      </c>
      <c r="N221" s="665" t="s">
        <v>1047</v>
      </c>
    </row>
    <row r="222" spans="1:14" ht="13.5" thickBot="1">
      <c r="A222" s="1939" t="s">
        <v>953</v>
      </c>
      <c r="B222" s="666"/>
      <c r="C222" s="666"/>
      <c r="D222" s="666"/>
      <c r="E222" s="666"/>
      <c r="F222" s="666"/>
      <c r="G222" s="666"/>
      <c r="H222" s="666"/>
      <c r="I222" s="666"/>
      <c r="J222" s="666"/>
      <c r="K222" s="666"/>
      <c r="L222" s="666"/>
      <c r="M222" s="666"/>
      <c r="N222" s="666"/>
    </row>
    <row r="223" spans="1:14" ht="13.5" thickBot="1">
      <c r="A223" s="1940" t="s">
        <v>536</v>
      </c>
      <c r="B223" s="1210"/>
      <c r="C223" s="1210"/>
      <c r="D223" s="1211">
        <f t="shared" ref="D223:D234" si="16">IFERROR(C223/B223,0)</f>
        <v>0</v>
      </c>
      <c r="E223" s="1210"/>
      <c r="F223" s="1211">
        <f t="shared" ref="F223:F234" si="17">IFERROR(C223/E223,0)</f>
        <v>0</v>
      </c>
      <c r="G223" s="667"/>
      <c r="H223" s="667"/>
      <c r="I223" s="667"/>
      <c r="J223" s="667"/>
      <c r="K223" s="667"/>
      <c r="L223" s="667"/>
      <c r="M223" s="667"/>
      <c r="N223" s="667"/>
    </row>
    <row r="224" spans="1:14" ht="13.5" thickBot="1">
      <c r="A224" s="1940" t="s">
        <v>954</v>
      </c>
      <c r="B224" s="1210"/>
      <c r="C224" s="1210"/>
      <c r="D224" s="1211">
        <f t="shared" si="16"/>
        <v>0</v>
      </c>
      <c r="E224" s="1210"/>
      <c r="F224" s="1211">
        <f t="shared" si="17"/>
        <v>0</v>
      </c>
      <c r="G224" s="667"/>
      <c r="H224" s="667"/>
      <c r="I224" s="667"/>
      <c r="J224" s="667"/>
      <c r="K224" s="667"/>
      <c r="L224" s="667"/>
      <c r="M224" s="667"/>
      <c r="N224" s="667"/>
    </row>
    <row r="225" spans="1:14" ht="13.5" thickBot="1">
      <c r="A225" s="1940" t="s">
        <v>955</v>
      </c>
      <c r="B225" s="668"/>
      <c r="C225" s="668"/>
      <c r="D225" s="1211">
        <f t="shared" si="16"/>
        <v>0</v>
      </c>
      <c r="E225" s="668"/>
      <c r="F225" s="669">
        <f t="shared" si="17"/>
        <v>0</v>
      </c>
      <c r="G225" s="667"/>
      <c r="H225" s="667"/>
      <c r="I225" s="667"/>
      <c r="J225" s="667"/>
      <c r="K225" s="667"/>
      <c r="L225" s="667"/>
      <c r="M225" s="667"/>
      <c r="N225" s="667"/>
    </row>
    <row r="226" spans="1:14" ht="13.5" thickBot="1">
      <c r="A226" s="1940" t="s">
        <v>956</v>
      </c>
      <c r="B226" s="668"/>
      <c r="C226" s="668"/>
      <c r="D226" s="1211">
        <f t="shared" si="16"/>
        <v>0</v>
      </c>
      <c r="E226" s="668"/>
      <c r="F226" s="669">
        <f t="shared" si="17"/>
        <v>0</v>
      </c>
      <c r="G226" s="667"/>
      <c r="H226" s="667"/>
      <c r="I226" s="667"/>
      <c r="J226" s="667"/>
      <c r="K226" s="667"/>
      <c r="L226" s="667"/>
      <c r="M226" s="667"/>
      <c r="N226" s="667"/>
    </row>
    <row r="227" spans="1:14" ht="13.5" thickBot="1">
      <c r="A227" s="1940" t="s">
        <v>957</v>
      </c>
      <c r="B227" s="668"/>
      <c r="C227" s="668"/>
      <c r="D227" s="1211">
        <f t="shared" si="16"/>
        <v>0</v>
      </c>
      <c r="E227" s="668"/>
      <c r="F227" s="669">
        <f t="shared" si="17"/>
        <v>0</v>
      </c>
      <c r="G227" s="667"/>
      <c r="H227" s="667"/>
      <c r="I227" s="667"/>
      <c r="J227" s="667"/>
      <c r="K227" s="667"/>
      <c r="L227" s="667"/>
      <c r="M227" s="667"/>
      <c r="N227" s="667"/>
    </row>
    <row r="228" spans="1:14" ht="13.5" thickBot="1">
      <c r="A228" s="1940" t="s">
        <v>958</v>
      </c>
      <c r="B228" s="668"/>
      <c r="C228" s="668"/>
      <c r="D228" s="1211">
        <f t="shared" si="16"/>
        <v>0</v>
      </c>
      <c r="E228" s="668"/>
      <c r="F228" s="669">
        <f t="shared" si="17"/>
        <v>0</v>
      </c>
      <c r="G228" s="667"/>
      <c r="H228" s="667"/>
      <c r="I228" s="667"/>
      <c r="J228" s="667"/>
      <c r="K228" s="667"/>
      <c r="L228" s="667"/>
      <c r="M228" s="667"/>
      <c r="N228" s="667"/>
    </row>
    <row r="229" spans="1:14" ht="13.5" thickBot="1">
      <c r="A229" s="1940" t="s">
        <v>959</v>
      </c>
      <c r="B229" s="670"/>
      <c r="C229" s="670"/>
      <c r="D229" s="1211">
        <f t="shared" si="16"/>
        <v>0</v>
      </c>
      <c r="E229" s="670"/>
      <c r="F229" s="671">
        <f t="shared" si="17"/>
        <v>0</v>
      </c>
      <c r="G229" s="667"/>
      <c r="H229" s="667"/>
      <c r="I229" s="667"/>
      <c r="J229" s="667"/>
      <c r="K229" s="667"/>
      <c r="L229" s="667"/>
      <c r="M229" s="667"/>
      <c r="N229" s="667"/>
    </row>
    <row r="230" spans="1:14" ht="13.5" thickBot="1">
      <c r="A230" s="1940" t="s">
        <v>960</v>
      </c>
      <c r="B230" s="670"/>
      <c r="C230" s="670"/>
      <c r="D230" s="1211">
        <f t="shared" si="16"/>
        <v>0</v>
      </c>
      <c r="E230" s="670"/>
      <c r="F230" s="671">
        <f t="shared" si="17"/>
        <v>0</v>
      </c>
      <c r="G230" s="667"/>
      <c r="H230" s="667"/>
      <c r="I230" s="667"/>
      <c r="J230" s="667"/>
      <c r="K230" s="667"/>
      <c r="L230" s="667"/>
      <c r="M230" s="667"/>
      <c r="N230" s="667"/>
    </row>
    <row r="231" spans="1:14" ht="13.5" thickBot="1">
      <c r="A231" s="1940" t="s">
        <v>1048</v>
      </c>
      <c r="B231" s="670"/>
      <c r="C231" s="670"/>
      <c r="D231" s="1211">
        <f t="shared" si="16"/>
        <v>0</v>
      </c>
      <c r="E231" s="670"/>
      <c r="F231" s="671">
        <f t="shared" si="17"/>
        <v>0</v>
      </c>
      <c r="G231" s="667"/>
      <c r="H231" s="667"/>
      <c r="I231" s="667"/>
      <c r="J231" s="667"/>
      <c r="K231" s="667"/>
      <c r="L231" s="667"/>
      <c r="M231" s="667"/>
      <c r="N231" s="667"/>
    </row>
    <row r="232" spans="1:14" ht="13.5" thickBot="1">
      <c r="A232" s="1940" t="s">
        <v>1049</v>
      </c>
      <c r="B232" s="670"/>
      <c r="C232" s="670"/>
      <c r="D232" s="1211">
        <f t="shared" si="16"/>
        <v>0</v>
      </c>
      <c r="E232" s="670"/>
      <c r="F232" s="671">
        <f t="shared" si="17"/>
        <v>0</v>
      </c>
      <c r="G232" s="667"/>
      <c r="H232" s="667"/>
      <c r="I232" s="667"/>
      <c r="J232" s="667"/>
      <c r="K232" s="667"/>
      <c r="L232" s="667"/>
      <c r="M232" s="667"/>
      <c r="N232" s="667"/>
    </row>
    <row r="233" spans="1:14" ht="13.5" thickBot="1">
      <c r="A233" s="1940" t="s">
        <v>1050</v>
      </c>
      <c r="B233" s="670"/>
      <c r="C233" s="670"/>
      <c r="D233" s="1211">
        <f t="shared" si="16"/>
        <v>0</v>
      </c>
      <c r="E233" s="670"/>
      <c r="F233" s="671">
        <f t="shared" si="17"/>
        <v>0</v>
      </c>
      <c r="G233" s="667"/>
      <c r="H233" s="667"/>
      <c r="I233" s="667"/>
      <c r="J233" s="667"/>
      <c r="K233" s="667"/>
      <c r="L233" s="667"/>
      <c r="M233" s="667"/>
      <c r="N233" s="667"/>
    </row>
    <row r="234" spans="1:14">
      <c r="A234" s="1940" t="s">
        <v>1051</v>
      </c>
      <c r="B234" s="670"/>
      <c r="C234" s="670"/>
      <c r="D234" s="1211">
        <f t="shared" si="16"/>
        <v>0</v>
      </c>
      <c r="E234" s="670"/>
      <c r="F234" s="671">
        <f t="shared" si="17"/>
        <v>0</v>
      </c>
      <c r="G234" s="667"/>
      <c r="H234" s="667"/>
      <c r="I234" s="667"/>
      <c r="J234" s="667"/>
      <c r="K234" s="667"/>
      <c r="L234" s="667"/>
      <c r="M234" s="667"/>
      <c r="N234" s="667"/>
    </row>
    <row r="235" spans="1:14">
      <c r="A235" s="1939" t="s">
        <v>967</v>
      </c>
      <c r="B235" s="1510"/>
      <c r="C235" s="1510"/>
      <c r="D235" s="1510"/>
      <c r="E235" s="1510"/>
      <c r="F235" s="1510"/>
      <c r="G235" s="1510"/>
      <c r="H235" s="1510"/>
      <c r="I235" s="1510"/>
      <c r="J235" s="1510"/>
      <c r="K235" s="1510"/>
      <c r="L235" s="1510"/>
      <c r="M235" s="1510"/>
      <c r="N235" s="1941"/>
    </row>
    <row r="236" spans="1:14">
      <c r="A236" s="672" t="s">
        <v>968</v>
      </c>
      <c r="B236" s="668"/>
      <c r="C236" s="668"/>
      <c r="D236" s="1211">
        <f t="shared" ref="D236:D245" si="18">IFERROR(C236/B236,0)</f>
        <v>0</v>
      </c>
      <c r="E236" s="668"/>
      <c r="F236" s="669">
        <f t="shared" ref="F236:F245" si="19">IFERROR(C236/E236,0)</f>
        <v>0</v>
      </c>
      <c r="G236" s="668"/>
      <c r="H236" s="668"/>
      <c r="I236" s="668"/>
      <c r="J236" s="668"/>
      <c r="K236" s="668"/>
      <c r="L236" s="668"/>
      <c r="M236" s="668"/>
      <c r="N236" s="668"/>
    </row>
    <row r="237" spans="1:14">
      <c r="A237" s="1212" t="s">
        <v>969</v>
      </c>
      <c r="B237" s="668"/>
      <c r="C237" s="668"/>
      <c r="D237" s="1211">
        <f t="shared" si="18"/>
        <v>0</v>
      </c>
      <c r="E237" s="668"/>
      <c r="F237" s="669">
        <f t="shared" si="19"/>
        <v>0</v>
      </c>
      <c r="G237" s="668"/>
      <c r="H237" s="668"/>
      <c r="I237" s="668"/>
      <c r="J237" s="1210"/>
      <c r="K237" s="1210"/>
      <c r="L237" s="1210"/>
      <c r="M237" s="1210"/>
      <c r="N237" s="1210"/>
    </row>
    <row r="238" spans="1:14">
      <c r="A238" s="1212" t="s">
        <v>1052</v>
      </c>
      <c r="B238" s="1210"/>
      <c r="C238" s="1210"/>
      <c r="D238" s="1211">
        <f t="shared" si="18"/>
        <v>0</v>
      </c>
      <c r="E238" s="1210"/>
      <c r="F238" s="1211">
        <f t="shared" si="19"/>
        <v>0</v>
      </c>
      <c r="G238" s="1210"/>
      <c r="H238" s="1210"/>
      <c r="I238" s="1210"/>
      <c r="J238" s="1210"/>
      <c r="K238" s="1210"/>
      <c r="L238" s="1210"/>
      <c r="M238" s="1210"/>
      <c r="N238" s="1210"/>
    </row>
    <row r="239" spans="1:14">
      <c r="A239" s="1212" t="s">
        <v>972</v>
      </c>
      <c r="B239" s="1210"/>
      <c r="C239" s="1210"/>
      <c r="D239" s="1211">
        <f t="shared" si="18"/>
        <v>0</v>
      </c>
      <c r="E239" s="1210"/>
      <c r="F239" s="1211">
        <f t="shared" si="19"/>
        <v>0</v>
      </c>
      <c r="G239" s="1210"/>
      <c r="H239" s="1210"/>
      <c r="I239" s="1210"/>
      <c r="J239" s="1210"/>
      <c r="K239" s="1210"/>
      <c r="L239" s="1210"/>
      <c r="M239" s="1210"/>
      <c r="N239" s="1210"/>
    </row>
    <row r="240" spans="1:14">
      <c r="A240" s="1212" t="s">
        <v>1053</v>
      </c>
      <c r="B240" s="1210"/>
      <c r="C240" s="1210"/>
      <c r="D240" s="1211">
        <f t="shared" si="18"/>
        <v>0</v>
      </c>
      <c r="E240" s="1210"/>
      <c r="F240" s="1211">
        <f t="shared" si="19"/>
        <v>0</v>
      </c>
      <c r="G240" s="1210"/>
      <c r="H240" s="1210"/>
      <c r="I240" s="1210"/>
      <c r="J240" s="1210"/>
      <c r="K240" s="1210"/>
      <c r="L240" s="1210"/>
      <c r="M240" s="1210"/>
      <c r="N240" s="1210"/>
    </row>
    <row r="241" spans="1:14">
      <c r="A241" s="1213" t="s">
        <v>1054</v>
      </c>
      <c r="B241" s="1210"/>
      <c r="C241" s="1210"/>
      <c r="D241" s="1211">
        <f t="shared" si="18"/>
        <v>0</v>
      </c>
      <c r="E241" s="1210"/>
      <c r="F241" s="1211">
        <f t="shared" si="19"/>
        <v>0</v>
      </c>
      <c r="G241" s="1210"/>
      <c r="H241" s="1210"/>
      <c r="I241" s="1210"/>
      <c r="J241" s="1210"/>
      <c r="K241" s="1210"/>
      <c r="L241" s="1210"/>
      <c r="M241" s="1210"/>
      <c r="N241" s="1210"/>
    </row>
    <row r="242" spans="1:14">
      <c r="A242" s="1213" t="s">
        <v>1055</v>
      </c>
      <c r="B242" s="1210"/>
      <c r="C242" s="1210"/>
      <c r="D242" s="1211">
        <f t="shared" si="18"/>
        <v>0</v>
      </c>
      <c r="E242" s="1210"/>
      <c r="F242" s="1211">
        <f t="shared" si="19"/>
        <v>0</v>
      </c>
      <c r="G242" s="1210"/>
      <c r="H242" s="1210"/>
      <c r="I242" s="1210"/>
      <c r="J242" s="1210"/>
      <c r="K242" s="1210"/>
      <c r="L242" s="1210"/>
      <c r="M242" s="1210"/>
      <c r="N242" s="1210"/>
    </row>
    <row r="243" spans="1:14">
      <c r="A243" s="1213" t="s">
        <v>1056</v>
      </c>
      <c r="B243" s="1210"/>
      <c r="C243" s="1210"/>
      <c r="D243" s="1211">
        <f t="shared" si="18"/>
        <v>0</v>
      </c>
      <c r="E243" s="1210"/>
      <c r="F243" s="1211">
        <f t="shared" si="19"/>
        <v>0</v>
      </c>
      <c r="G243" s="1210"/>
      <c r="H243" s="1210"/>
      <c r="I243" s="1210"/>
      <c r="J243" s="1210"/>
      <c r="K243" s="1210"/>
      <c r="L243" s="1210"/>
      <c r="M243" s="1210"/>
      <c r="N243" s="1210"/>
    </row>
    <row r="244" spans="1:14">
      <c r="A244" s="1213" t="s">
        <v>1057</v>
      </c>
      <c r="B244" s="1210"/>
      <c r="C244" s="1210"/>
      <c r="D244" s="1211">
        <f t="shared" si="18"/>
        <v>0</v>
      </c>
      <c r="E244" s="1210"/>
      <c r="F244" s="1211">
        <f t="shared" si="19"/>
        <v>0</v>
      </c>
      <c r="G244" s="1210"/>
      <c r="H244" s="1210"/>
      <c r="I244" s="1210"/>
      <c r="J244" s="1210"/>
      <c r="K244" s="1210"/>
      <c r="L244" s="1210"/>
      <c r="M244" s="1210"/>
      <c r="N244" s="1210"/>
    </row>
    <row r="245" spans="1:14">
      <c r="A245" s="1213" t="s">
        <v>1058</v>
      </c>
      <c r="B245" s="1210"/>
      <c r="C245" s="1210"/>
      <c r="D245" s="1211">
        <f t="shared" si="18"/>
        <v>0</v>
      </c>
      <c r="E245" s="1210"/>
      <c r="F245" s="1211">
        <f t="shared" si="19"/>
        <v>0</v>
      </c>
      <c r="G245" s="1210"/>
      <c r="H245" s="1210"/>
      <c r="I245" s="1210"/>
      <c r="J245" s="1210"/>
      <c r="K245" s="1210"/>
      <c r="L245" s="1210"/>
      <c r="M245" s="1210"/>
      <c r="N245" s="1210"/>
    </row>
    <row r="246" spans="1:14">
      <c r="A246" s="1939" t="s">
        <v>981</v>
      </c>
      <c r="B246" s="1510"/>
      <c r="C246" s="1510"/>
      <c r="D246" s="1510"/>
      <c r="E246" s="1510"/>
      <c r="F246" s="1510"/>
      <c r="G246" s="1510"/>
      <c r="H246" s="1510"/>
      <c r="I246" s="1510"/>
      <c r="J246" s="1510"/>
      <c r="K246" s="1510"/>
      <c r="L246" s="1510"/>
      <c r="M246" s="1510"/>
      <c r="N246" s="1941"/>
    </row>
    <row r="247" spans="1:14">
      <c r="A247" s="1212" t="s">
        <v>982</v>
      </c>
      <c r="B247" s="1210"/>
      <c r="C247" s="1210"/>
      <c r="D247" s="1211">
        <f t="shared" ref="D247:D253" si="20">IFERROR(C247/B247,0)</f>
        <v>0</v>
      </c>
      <c r="E247" s="1210"/>
      <c r="F247" s="1211">
        <f t="shared" ref="F247:F253" si="21">IFERROR(C247/E247,0)</f>
        <v>0</v>
      </c>
      <c r="G247" s="1210"/>
      <c r="H247" s="1210"/>
      <c r="I247" s="1210"/>
      <c r="J247" s="1210"/>
      <c r="K247" s="1210"/>
      <c r="L247" s="1210"/>
      <c r="M247" s="1210"/>
      <c r="N247" s="1210"/>
    </row>
    <row r="248" spans="1:14">
      <c r="A248" s="1212" t="s">
        <v>1059</v>
      </c>
      <c r="B248" s="1210"/>
      <c r="C248" s="1210"/>
      <c r="D248" s="1211">
        <f t="shared" si="20"/>
        <v>0</v>
      </c>
      <c r="E248" s="1210"/>
      <c r="F248" s="1211">
        <f t="shared" si="21"/>
        <v>0</v>
      </c>
      <c r="G248" s="1210"/>
      <c r="H248" s="1210"/>
      <c r="I248" s="1210"/>
      <c r="J248" s="1210"/>
      <c r="K248" s="1210"/>
      <c r="L248" s="1210"/>
      <c r="M248" s="1210"/>
      <c r="N248" s="1210"/>
    </row>
    <row r="249" spans="1:14">
      <c r="A249" s="1212" t="s">
        <v>1060</v>
      </c>
      <c r="B249" s="1210"/>
      <c r="C249" s="1210"/>
      <c r="D249" s="1211">
        <f t="shared" si="20"/>
        <v>0</v>
      </c>
      <c r="E249" s="1210"/>
      <c r="F249" s="1211">
        <f t="shared" si="21"/>
        <v>0</v>
      </c>
      <c r="G249" s="1210"/>
      <c r="H249" s="1210"/>
      <c r="I249" s="1210"/>
      <c r="J249" s="1210"/>
      <c r="K249" s="1210"/>
      <c r="L249" s="1210"/>
      <c r="M249" s="1210"/>
      <c r="N249" s="1210"/>
    </row>
    <row r="250" spans="1:14">
      <c r="A250" s="1212" t="s">
        <v>1061</v>
      </c>
      <c r="B250" s="1210"/>
      <c r="C250" s="1210"/>
      <c r="D250" s="1211">
        <f t="shared" si="20"/>
        <v>0</v>
      </c>
      <c r="E250" s="1210"/>
      <c r="F250" s="1211">
        <f t="shared" si="21"/>
        <v>0</v>
      </c>
      <c r="G250" s="1210"/>
      <c r="H250" s="1210"/>
      <c r="I250" s="1210"/>
      <c r="J250" s="1210"/>
      <c r="K250" s="1210"/>
      <c r="L250" s="1210"/>
      <c r="M250" s="1210"/>
      <c r="N250" s="1210"/>
    </row>
    <row r="251" spans="1:14">
      <c r="A251" s="1212" t="s">
        <v>1062</v>
      </c>
      <c r="B251" s="1210"/>
      <c r="C251" s="1210"/>
      <c r="D251" s="1211">
        <f t="shared" si="20"/>
        <v>0</v>
      </c>
      <c r="E251" s="1210"/>
      <c r="F251" s="1211">
        <f t="shared" si="21"/>
        <v>0</v>
      </c>
      <c r="G251" s="1210"/>
      <c r="H251" s="1210"/>
      <c r="I251" s="1210"/>
      <c r="J251" s="1210"/>
      <c r="K251" s="1210"/>
      <c r="L251" s="1210"/>
      <c r="M251" s="1210"/>
      <c r="N251" s="1210"/>
    </row>
    <row r="252" spans="1:14">
      <c r="A252" s="1212" t="s">
        <v>1063</v>
      </c>
      <c r="B252" s="1210"/>
      <c r="C252" s="1210"/>
      <c r="D252" s="1211">
        <f t="shared" si="20"/>
        <v>0</v>
      </c>
      <c r="E252" s="1210"/>
      <c r="F252" s="1211">
        <f t="shared" si="21"/>
        <v>0</v>
      </c>
      <c r="G252" s="1210"/>
      <c r="H252" s="1210"/>
      <c r="I252" s="1210"/>
      <c r="J252" s="1210"/>
      <c r="K252" s="1210"/>
      <c r="L252" s="1210"/>
      <c r="M252" s="1210"/>
      <c r="N252" s="1210"/>
    </row>
    <row r="253" spans="1:14">
      <c r="A253" s="1212" t="s">
        <v>1064</v>
      </c>
      <c r="B253" s="1210"/>
      <c r="C253" s="1210"/>
      <c r="D253" s="1211">
        <f t="shared" si="20"/>
        <v>0</v>
      </c>
      <c r="E253" s="1210"/>
      <c r="F253" s="1211">
        <f t="shared" si="21"/>
        <v>0</v>
      </c>
      <c r="G253" s="1210"/>
      <c r="H253" s="1210"/>
      <c r="I253" s="1210"/>
      <c r="J253" s="1210"/>
      <c r="K253" s="1210"/>
      <c r="L253" s="1210"/>
      <c r="M253" s="1210"/>
      <c r="N253" s="1210"/>
    </row>
    <row r="254" spans="1:14">
      <c r="A254" s="1939" t="s">
        <v>993</v>
      </c>
      <c r="B254" s="1510"/>
      <c r="C254" s="1510"/>
      <c r="D254" s="1510"/>
      <c r="E254" s="1510"/>
      <c r="F254" s="1510"/>
      <c r="G254" s="1510"/>
      <c r="H254" s="1510"/>
      <c r="I254" s="1510"/>
      <c r="J254" s="1510"/>
      <c r="K254" s="1510"/>
      <c r="L254" s="1510"/>
      <c r="M254" s="1510"/>
      <c r="N254" s="1941"/>
    </row>
    <row r="255" spans="1:14">
      <c r="A255" s="1212" t="s">
        <v>994</v>
      </c>
      <c r="B255" s="1210"/>
      <c r="C255" s="1210"/>
      <c r="D255" s="1211">
        <f>IFERROR(C255/B255,0)</f>
        <v>0</v>
      </c>
      <c r="E255" s="1210"/>
      <c r="F255" s="1211">
        <f>IFERROR(C255/E255,0)</f>
        <v>0</v>
      </c>
      <c r="G255" s="1210"/>
      <c r="H255" s="1210"/>
      <c r="I255" s="1210"/>
      <c r="J255" s="1210"/>
      <c r="K255" s="1210"/>
      <c r="L255" s="1210"/>
      <c r="M255" s="1210"/>
      <c r="N255" s="1210"/>
    </row>
    <row r="256" spans="1:14">
      <c r="A256" s="1212" t="s">
        <v>1065</v>
      </c>
      <c r="B256" s="1210"/>
      <c r="C256" s="1210"/>
      <c r="D256" s="1211">
        <f>IFERROR(C256/B256,0)</f>
        <v>0</v>
      </c>
      <c r="E256" s="1210"/>
      <c r="F256" s="1211">
        <f>IFERROR(C256/E256,0)</f>
        <v>0</v>
      </c>
      <c r="G256" s="1210"/>
      <c r="H256" s="1210"/>
      <c r="I256" s="1210"/>
      <c r="J256" s="1210"/>
      <c r="K256" s="1210"/>
      <c r="L256" s="1210"/>
      <c r="M256" s="1210"/>
      <c r="N256" s="1210"/>
    </row>
    <row r="257" spans="1:14" ht="13.5" thickBot="1">
      <c r="A257" s="673" t="s">
        <v>997</v>
      </c>
      <c r="B257" s="674"/>
      <c r="C257" s="674"/>
      <c r="D257" s="675">
        <f>IFERROR(C257/B257,0)</f>
        <v>0</v>
      </c>
      <c r="E257" s="674"/>
      <c r="F257" s="675">
        <f>IFERROR(C257/E257,0)</f>
        <v>0</v>
      </c>
      <c r="G257" s="674"/>
      <c r="H257" s="674"/>
      <c r="I257" s="674"/>
      <c r="J257" s="674"/>
      <c r="K257" s="674"/>
      <c r="L257" s="674"/>
      <c r="M257" s="674"/>
      <c r="N257" s="674"/>
    </row>
  </sheetData>
  <mergeCells count="27">
    <mergeCell ref="A215:N215"/>
    <mergeCell ref="A216:N216"/>
    <mergeCell ref="A217:N217"/>
    <mergeCell ref="A213:N213"/>
    <mergeCell ref="A212:N212"/>
    <mergeCell ref="A207:N207"/>
    <mergeCell ref="A208:N208"/>
    <mergeCell ref="A209:N209"/>
    <mergeCell ref="A210:N210"/>
    <mergeCell ref="A214:N214"/>
    <mergeCell ref="A211:N211"/>
    <mergeCell ref="A1:N1"/>
    <mergeCell ref="A105:N105"/>
    <mergeCell ref="A2:N2"/>
    <mergeCell ref="A3:N3"/>
    <mergeCell ref="A220:N220"/>
    <mergeCell ref="A150:N150"/>
    <mergeCell ref="A218:M218"/>
    <mergeCell ref="A55:N55"/>
    <mergeCell ref="A5:N5"/>
    <mergeCell ref="A203:N203"/>
    <mergeCell ref="A206:N206"/>
    <mergeCell ref="A204:N204"/>
    <mergeCell ref="A205:N205"/>
    <mergeCell ref="A202:N202"/>
    <mergeCell ref="A201:N201"/>
    <mergeCell ref="A200:N200"/>
  </mergeCells>
  <printOptions horizontalCentered="1" verticalCentered="1"/>
  <pageMargins left="0.25" right="0.25" top="0.5" bottom="0.5" header="0.3" footer="0.3"/>
  <pageSetup scale="13" orientation="portrait" r:id="rId1"/>
  <headerFooter scaleWithDoc="0" alignWithMargins="0"/>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L27"/>
  <sheetViews>
    <sheetView workbookViewId="0">
      <selection activeCell="J10" sqref="J10"/>
    </sheetView>
  </sheetViews>
  <sheetFormatPr defaultColWidth="9.42578125" defaultRowHeight="15"/>
  <cols>
    <col min="1" max="1" width="38.5703125" style="11" customWidth="1"/>
    <col min="2" max="5" width="16.7109375" style="11" customWidth="1"/>
    <col min="6" max="6" width="14.5703125" style="11" customWidth="1"/>
    <col min="7" max="7" width="16.7109375" style="11" customWidth="1"/>
    <col min="8" max="8" width="92.85546875" style="11" customWidth="1"/>
    <col min="9" max="9" width="10.5703125" style="11" bestFit="1" customWidth="1"/>
    <col min="10" max="16384" width="9.42578125" style="11"/>
  </cols>
  <sheetData>
    <row r="1" spans="1:12" ht="15.75">
      <c r="A1" s="2403" t="s">
        <v>0</v>
      </c>
      <c r="B1" s="2403"/>
      <c r="C1" s="2403"/>
      <c r="D1" s="2403"/>
      <c r="E1" s="2403"/>
      <c r="F1" s="2403"/>
      <c r="G1" s="2403"/>
      <c r="H1" s="2403"/>
    </row>
    <row r="2" spans="1:12" customFormat="1" ht="15.75" customHeight="1">
      <c r="A2" s="2509" t="s">
        <v>1066</v>
      </c>
      <c r="B2" s="2509"/>
      <c r="C2" s="2509"/>
      <c r="D2" s="2509"/>
      <c r="E2" s="2509"/>
      <c r="F2" s="2509"/>
      <c r="G2" s="2509"/>
      <c r="H2" s="2509"/>
      <c r="I2" s="131"/>
      <c r="J2" s="129"/>
      <c r="K2" s="129"/>
      <c r="L2" s="129"/>
    </row>
    <row r="3" spans="1:12" customFormat="1" ht="15.75">
      <c r="A3" s="2510" t="s">
        <v>40</v>
      </c>
      <c r="B3" s="2510"/>
      <c r="C3" s="2510"/>
      <c r="D3" s="2510"/>
      <c r="E3" s="2510"/>
      <c r="F3" s="2510"/>
      <c r="G3" s="2510"/>
      <c r="H3" s="2510"/>
      <c r="I3" s="133"/>
      <c r="J3" s="130"/>
      <c r="K3" s="130"/>
      <c r="L3" s="130"/>
    </row>
    <row r="4" spans="1:12" customFormat="1" ht="16.5" thickBot="1">
      <c r="A4" s="128"/>
      <c r="B4" s="128"/>
      <c r="C4" s="128"/>
      <c r="D4" s="128"/>
      <c r="E4" s="128"/>
      <c r="F4" s="128"/>
      <c r="G4" s="128"/>
      <c r="H4" s="128"/>
      <c r="I4" s="133"/>
      <c r="J4" s="130"/>
      <c r="K4" s="130"/>
      <c r="L4" s="130"/>
    </row>
    <row r="5" spans="1:12" s="12" customFormat="1" ht="15.75">
      <c r="A5" s="2667" t="s">
        <v>1067</v>
      </c>
      <c r="B5" s="2669" t="s">
        <v>1068</v>
      </c>
      <c r="C5" s="2670"/>
      <c r="D5" s="2671" t="s">
        <v>48</v>
      </c>
      <c r="E5" s="2672" t="s">
        <v>42</v>
      </c>
      <c r="F5" s="2661" t="s">
        <v>1069</v>
      </c>
      <c r="G5" s="2663" t="s">
        <v>1070</v>
      </c>
      <c r="H5" s="2665" t="s">
        <v>1071</v>
      </c>
    </row>
    <row r="6" spans="1:12" s="12" customFormat="1" ht="18" customHeight="1" thickBot="1">
      <c r="A6" s="2668"/>
      <c r="B6" s="1060" t="s">
        <v>46</v>
      </c>
      <c r="C6" s="1061" t="s">
        <v>47</v>
      </c>
      <c r="D6" s="2666"/>
      <c r="E6" s="2673"/>
      <c r="F6" s="2662"/>
      <c r="G6" s="2664"/>
      <c r="H6" s="2666"/>
    </row>
    <row r="7" spans="1:12" s="12" customFormat="1" ht="15.75">
      <c r="A7" s="1078" t="s">
        <v>1072</v>
      </c>
      <c r="B7" s="1062">
        <v>2244553.9207000006</v>
      </c>
      <c r="C7" s="1063">
        <v>277423.66930000013</v>
      </c>
      <c r="D7" s="1087">
        <f>B7+C7</f>
        <v>2521977.5900000008</v>
      </c>
      <c r="E7" s="892">
        <v>2521977.59</v>
      </c>
      <c r="F7" s="901">
        <f>D7/E7</f>
        <v>1.0000000000000004</v>
      </c>
      <c r="G7" s="1007">
        <v>-843219</v>
      </c>
      <c r="H7" s="998" t="s">
        <v>1073</v>
      </c>
      <c r="I7" s="33"/>
    </row>
    <row r="8" spans="1:12" s="12" customFormat="1" ht="15.75">
      <c r="A8" s="1078" t="s">
        <v>1074</v>
      </c>
      <c r="B8" s="1062">
        <v>1588458.2441999854</v>
      </c>
      <c r="C8" s="1063">
        <v>196381.0857999982</v>
      </c>
      <c r="D8" s="1088">
        <f t="shared" ref="D8:D16" si="0">B8+C8</f>
        <v>1784839.3299999835</v>
      </c>
      <c r="E8" s="892">
        <v>1784839.33</v>
      </c>
      <c r="F8" s="901">
        <f>D8/E8</f>
        <v>0.99999999999999079</v>
      </c>
      <c r="G8" s="1214">
        <v>1149298</v>
      </c>
      <c r="H8" s="999" t="s">
        <v>1075</v>
      </c>
      <c r="I8" s="33"/>
    </row>
    <row r="9" spans="1:12" s="12" customFormat="1" ht="15.75">
      <c r="A9" s="1079" t="s">
        <v>1076</v>
      </c>
      <c r="B9" s="1064">
        <v>109932.3015999999</v>
      </c>
      <c r="C9" s="1065">
        <v>13587.138399999987</v>
      </c>
      <c r="D9" s="1088">
        <f t="shared" si="0"/>
        <v>123519.43999999989</v>
      </c>
      <c r="E9" s="1155">
        <v>493699</v>
      </c>
      <c r="F9" s="901">
        <f>D9/E9</f>
        <v>0.25019179702612299</v>
      </c>
      <c r="G9" s="1214"/>
      <c r="H9" s="1000"/>
      <c r="I9" s="33"/>
    </row>
    <row r="10" spans="1:12" s="12" customFormat="1" ht="15.75">
      <c r="A10" s="1079" t="s">
        <v>1077</v>
      </c>
      <c r="B10" s="1064">
        <v>358999.61449999985</v>
      </c>
      <c r="C10" s="1065">
        <v>45011.19549999998</v>
      </c>
      <c r="D10" s="1088">
        <f t="shared" si="0"/>
        <v>404010.80999999982</v>
      </c>
      <c r="E10" s="1155">
        <v>831921</v>
      </c>
      <c r="F10" s="901">
        <v>0.49</v>
      </c>
      <c r="G10" s="1214">
        <v>-306079</v>
      </c>
      <c r="H10" s="1001" t="s">
        <v>1073</v>
      </c>
      <c r="I10" s="134"/>
    </row>
    <row r="11" spans="1:12" s="12" customFormat="1" ht="15.75">
      <c r="A11" s="1079" t="s">
        <v>1078</v>
      </c>
      <c r="B11" s="1064">
        <v>235849.99999999991</v>
      </c>
      <c r="C11" s="1065">
        <v>29149.999999999989</v>
      </c>
      <c r="D11" s="1088">
        <f>B11+C11</f>
        <v>264999.99999999988</v>
      </c>
      <c r="E11" s="1155">
        <v>265000</v>
      </c>
      <c r="F11" s="901">
        <f>D11/E11</f>
        <v>0.99999999999999956</v>
      </c>
      <c r="G11" s="1214"/>
      <c r="H11" s="1001"/>
      <c r="I11" s="134"/>
    </row>
    <row r="12" spans="1:12" s="12" customFormat="1" ht="15.75">
      <c r="A12" s="1080" t="s">
        <v>1079</v>
      </c>
      <c r="B12" s="1064">
        <v>12359.842400000001</v>
      </c>
      <c r="C12" s="1065">
        <v>1655.3476000000003</v>
      </c>
      <c r="D12" s="1088">
        <f t="shared" si="0"/>
        <v>14015.190000000002</v>
      </c>
      <c r="E12" s="1155">
        <v>19535</v>
      </c>
      <c r="F12" s="901">
        <v>0.72</v>
      </c>
      <c r="G12" s="1214"/>
      <c r="H12" s="1001"/>
      <c r="I12" s="135"/>
    </row>
    <row r="13" spans="1:12" s="12" customFormat="1" ht="15.75">
      <c r="A13" s="1079" t="s">
        <v>1080</v>
      </c>
      <c r="B13" s="1064">
        <v>0</v>
      </c>
      <c r="C13" s="1065">
        <v>0</v>
      </c>
      <c r="D13" s="1088">
        <f t="shared" si="0"/>
        <v>0</v>
      </c>
      <c r="E13" s="1155">
        <v>0</v>
      </c>
      <c r="F13" s="901">
        <v>0</v>
      </c>
      <c r="G13" s="1214"/>
      <c r="H13" s="1001"/>
      <c r="I13" s="136"/>
    </row>
    <row r="14" spans="1:12" s="12" customFormat="1" ht="15.75">
      <c r="A14" s="1080" t="s">
        <v>104</v>
      </c>
      <c r="B14" s="1064">
        <v>222034.0493999999</v>
      </c>
      <c r="C14" s="1065">
        <v>27442.410599999985</v>
      </c>
      <c r="D14" s="1088">
        <f t="shared" si="0"/>
        <v>249476.45999999988</v>
      </c>
      <c r="E14" s="1155">
        <v>327798</v>
      </c>
      <c r="F14" s="901">
        <f>D14/E14</f>
        <v>0.76106766972342688</v>
      </c>
      <c r="G14" s="1214"/>
      <c r="H14" s="1001"/>
      <c r="I14" s="33"/>
    </row>
    <row r="15" spans="1:12" s="12" customFormat="1" ht="15.75">
      <c r="A15" s="1080" t="s">
        <v>105</v>
      </c>
      <c r="B15" s="1064">
        <v>396989.17969999975</v>
      </c>
      <c r="C15" s="1065">
        <v>49069.64029999997</v>
      </c>
      <c r="D15" s="1088">
        <f t="shared" si="0"/>
        <v>446058.81999999972</v>
      </c>
      <c r="E15" s="1155">
        <v>694575</v>
      </c>
      <c r="F15" s="901">
        <f>D15/E15</f>
        <v>0.64220396645430622</v>
      </c>
      <c r="G15" s="1214"/>
      <c r="H15" s="1000"/>
      <c r="I15" s="34"/>
    </row>
    <row r="16" spans="1:12" s="12" customFormat="1" ht="15.75">
      <c r="A16" s="1079" t="s">
        <v>106</v>
      </c>
      <c r="B16" s="1066">
        <v>2941.4589000000001</v>
      </c>
      <c r="C16" s="1067">
        <v>363.55110000000002</v>
      </c>
      <c r="D16" s="1088">
        <f t="shared" si="0"/>
        <v>3305.01</v>
      </c>
      <c r="E16" s="896">
        <v>74023</v>
      </c>
      <c r="F16" s="901">
        <f>D16/E16</f>
        <v>4.4648420085649058E-2</v>
      </c>
      <c r="G16" s="1008"/>
      <c r="H16" s="1001"/>
      <c r="I16" s="33"/>
    </row>
    <row r="17" spans="1:9" s="12" customFormat="1" ht="16.5" thickBot="1">
      <c r="A17" s="1081"/>
      <c r="B17" s="1068"/>
      <c r="C17" s="1069"/>
      <c r="D17" s="1089"/>
      <c r="E17" s="1511"/>
      <c r="F17" s="1512"/>
      <c r="G17" s="1009"/>
      <c r="H17" s="1002"/>
    </row>
    <row r="18" spans="1:9" s="12" customFormat="1" ht="15.75">
      <c r="A18" s="1082" t="s">
        <v>114</v>
      </c>
      <c r="B18" s="1070">
        <f>SUM(B7:B17)</f>
        <v>5172118.6113999868</v>
      </c>
      <c r="C18" s="1071">
        <f>SUM(C7:C17)</f>
        <v>640084.03859999822</v>
      </c>
      <c r="D18" s="1090">
        <f>SUM(D7:D17)</f>
        <v>5812202.6499999827</v>
      </c>
      <c r="E18" s="897">
        <f>SUM(E7:E16)</f>
        <v>7013367.9199999999</v>
      </c>
      <c r="F18" s="2392">
        <f>D18/E18</f>
        <v>0.82873203235571635</v>
      </c>
      <c r="G18" s="1010">
        <f>SUM(G7:G16)</f>
        <v>0</v>
      </c>
      <c r="H18" s="1003"/>
      <c r="I18" s="82"/>
    </row>
    <row r="19" spans="1:9" s="12" customFormat="1" ht="16.5" thickBot="1">
      <c r="A19" s="1083"/>
      <c r="B19" s="1072"/>
      <c r="C19" s="1073"/>
      <c r="D19" s="1091"/>
      <c r="E19" s="1513"/>
      <c r="F19" s="1514"/>
      <c r="G19" s="1011"/>
      <c r="H19" s="1002"/>
    </row>
    <row r="20" spans="1:9" s="12" customFormat="1" ht="15.75">
      <c r="A20" s="1084" t="s">
        <v>1081</v>
      </c>
      <c r="B20" s="1074">
        <v>192309684.27000001</v>
      </c>
      <c r="C20" s="1075">
        <v>20131749.620000001</v>
      </c>
      <c r="D20" s="1092">
        <f>B20+C20</f>
        <v>212441433.89000002</v>
      </c>
      <c r="E20" s="898">
        <v>124031180</v>
      </c>
      <c r="F20" s="902">
        <f>D20/E20</f>
        <v>1.7128066820778454</v>
      </c>
      <c r="G20" s="1215">
        <v>0</v>
      </c>
      <c r="H20" s="1004"/>
    </row>
    <row r="21" spans="1:9" s="12" customFormat="1" ht="15.75">
      <c r="A21" s="1085" t="s">
        <v>1082</v>
      </c>
      <c r="B21" s="1064">
        <v>0</v>
      </c>
      <c r="C21" s="1065">
        <v>0</v>
      </c>
      <c r="D21" s="1093">
        <f t="shared" ref="D21" si="1">B21+C21</f>
        <v>0</v>
      </c>
      <c r="E21" s="1155">
        <v>0</v>
      </c>
      <c r="F21" s="903">
        <v>0</v>
      </c>
      <c r="G21" s="1216">
        <v>0</v>
      </c>
      <c r="H21" s="1005"/>
    </row>
    <row r="22" spans="1:9" s="12" customFormat="1" ht="16.5" thickBot="1">
      <c r="A22" s="1081"/>
      <c r="B22" s="1068"/>
      <c r="C22" s="1069"/>
      <c r="D22" s="1089"/>
      <c r="E22" s="1511"/>
      <c r="F22" s="1512"/>
      <c r="G22" s="1009"/>
      <c r="H22" s="1002"/>
    </row>
    <row r="23" spans="1:9" s="12" customFormat="1" ht="32.25" thickBot="1">
      <c r="A23" s="1086" t="s">
        <v>1083</v>
      </c>
      <c r="B23" s="1076">
        <f>B18+B20+B21</f>
        <v>197481802.88139999</v>
      </c>
      <c r="C23" s="1077">
        <f>C18+C20+C21</f>
        <v>20771833.658599999</v>
      </c>
      <c r="D23" s="1094">
        <f>D18+D20+D21</f>
        <v>218253636.53999999</v>
      </c>
      <c r="E23" s="1013">
        <f>E18+E20+E21</f>
        <v>131044547.92</v>
      </c>
      <c r="F23" s="1014">
        <f>D23/E23</f>
        <v>1.6654919262512116</v>
      </c>
      <c r="G23" s="1012">
        <f>SUM(G7:G16)</f>
        <v>0</v>
      </c>
      <c r="H23" s="1006"/>
      <c r="I23" s="82"/>
    </row>
    <row r="24" spans="1:9">
      <c r="B24" s="83"/>
      <c r="C24" s="83"/>
      <c r="D24" s="83"/>
      <c r="E24" s="83"/>
      <c r="G24" s="83"/>
    </row>
    <row r="25" spans="1:9" ht="18.75">
      <c r="A25" s="2660" t="s">
        <v>1084</v>
      </c>
      <c r="B25" s="2660"/>
      <c r="C25" s="2660"/>
      <c r="D25" s="2660"/>
      <c r="E25" s="2660"/>
      <c r="F25" s="2660"/>
      <c r="G25" s="2660"/>
      <c r="H25" s="2660"/>
    </row>
    <row r="26" spans="1:9" ht="18.75">
      <c r="A26" s="2660" t="s">
        <v>1085</v>
      </c>
      <c r="B26" s="2660"/>
      <c r="C26" s="2660"/>
      <c r="D26" s="2660"/>
      <c r="E26" s="2660"/>
      <c r="F26" s="2660"/>
      <c r="G26" s="2660"/>
      <c r="H26" s="2660"/>
    </row>
    <row r="27" spans="1:9" ht="15.75">
      <c r="A27" s="2659"/>
      <c r="B27" s="2919"/>
      <c r="C27" s="2919"/>
      <c r="D27" s="2919"/>
      <c r="E27" s="2920"/>
    </row>
  </sheetData>
  <customSheetViews>
    <customSheetView guid="{F8F6599B-2A1F-4529-A350-AEBC686D896D}" scale="120" showPageBreaks="1" fitToPage="1" printArea="1" topLeftCell="A2">
      <selection activeCell="A28" sqref="A28"/>
      <pageMargins left="0" right="0" top="0" bottom="0" header="0" footer="0"/>
      <printOptions horizontalCentered="1" verticalCentered="1" headings="1" gridLines="1"/>
      <pageSetup scale="77" orientation="landscape" r:id="rId1"/>
    </customSheetView>
  </customSheetViews>
  <mergeCells count="13">
    <mergeCell ref="A27:E27"/>
    <mergeCell ref="A1:H1"/>
    <mergeCell ref="A2:H2"/>
    <mergeCell ref="A3:H3"/>
    <mergeCell ref="A25:H25"/>
    <mergeCell ref="A26:H26"/>
    <mergeCell ref="F5:F6"/>
    <mergeCell ref="G5:G6"/>
    <mergeCell ref="H5:H6"/>
    <mergeCell ref="A5:A6"/>
    <mergeCell ref="B5:C5"/>
    <mergeCell ref="D5:D6"/>
    <mergeCell ref="E5:E6"/>
  </mergeCells>
  <printOptions horizontalCentered="1" verticalCentered="1"/>
  <pageMargins left="0.25" right="0.25" top="0.5" bottom="0.5" header="0.3" footer="0.3"/>
  <pageSetup scale="43" orientation="portrait" r:id="rId2"/>
  <headerFooter scaleWithDoc="0" alignWithMargins="0"/>
  <customProperties>
    <customPr name="_pios_id" r:id="rId3"/>
  </customProperties>
  <ignoredErrors>
    <ignoredError sqref="F17 F22 F19" evalError="1" calculatedColumn="1"/>
    <ignoredError sqref="F18"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FC34-A2C7-4848-A10F-F9D61C3AFAC1}">
  <sheetPr>
    <tabColor rgb="FF00B050"/>
    <pageSetUpPr fitToPage="1"/>
  </sheetPr>
  <dimension ref="A1:AD32"/>
  <sheetViews>
    <sheetView topLeftCell="A5" workbookViewId="0">
      <selection activeCell="J10" sqref="J10"/>
    </sheetView>
  </sheetViews>
  <sheetFormatPr defaultColWidth="9.42578125" defaultRowHeight="15"/>
  <cols>
    <col min="1" max="1" width="15.42578125" style="10" customWidth="1"/>
    <col min="2" max="2" width="11" style="11" customWidth="1"/>
    <col min="3" max="4" width="11.5703125" style="11" customWidth="1"/>
    <col min="5" max="5" width="13.42578125" style="11" customWidth="1"/>
    <col min="6" max="7" width="11.5703125" style="11" customWidth="1"/>
    <col min="8" max="8" width="11.42578125" style="11" customWidth="1"/>
    <col min="9" max="9" width="12" style="11" customWidth="1"/>
    <col min="10" max="10" width="12.42578125" style="11" customWidth="1"/>
    <col min="11" max="11" width="13.42578125" style="11" customWidth="1"/>
    <col min="12" max="12" width="11.5703125" style="11" customWidth="1"/>
    <col min="13" max="13" width="13.42578125" style="11" customWidth="1"/>
    <col min="14" max="14" width="11.42578125" style="11" customWidth="1"/>
    <col min="15" max="15" width="13.5703125" style="11" customWidth="1"/>
    <col min="16" max="16" width="12.42578125" style="11" customWidth="1"/>
    <col min="17" max="17" width="10.5703125" style="11" customWidth="1"/>
    <col min="18" max="18" width="14.42578125" style="11" customWidth="1"/>
    <col min="19" max="19" width="9.42578125" style="11"/>
    <col min="20" max="20" width="11.42578125" style="11" customWidth="1"/>
    <col min="21" max="21" width="10.5703125" style="11" customWidth="1"/>
    <col min="22" max="25" width="9.42578125" style="11"/>
    <col min="26" max="26" width="12.42578125" style="11" customWidth="1"/>
    <col min="27" max="27" width="12" style="11" customWidth="1"/>
    <col min="28" max="28" width="11.42578125" style="11" customWidth="1"/>
    <col min="29" max="16384" width="9.42578125" style="11"/>
  </cols>
  <sheetData>
    <row r="1" spans="1:30" ht="15.75">
      <c r="A1" s="2403" t="s">
        <v>0</v>
      </c>
      <c r="B1" s="2403"/>
      <c r="C1" s="2403"/>
      <c r="D1" s="2403"/>
      <c r="E1" s="2403"/>
      <c r="F1" s="2403"/>
      <c r="G1" s="2403"/>
      <c r="H1" s="2403"/>
      <c r="I1" s="2403"/>
      <c r="J1" s="2403"/>
      <c r="K1" s="2403"/>
      <c r="L1" s="2403"/>
      <c r="M1" s="2403"/>
      <c r="N1" s="2403"/>
      <c r="O1" s="2403"/>
      <c r="P1" s="2403"/>
      <c r="Q1" s="2403"/>
      <c r="R1" s="2403"/>
      <c r="S1" s="2403"/>
      <c r="T1" s="2403"/>
      <c r="U1" s="2403"/>
      <c r="V1" s="2403"/>
      <c r="W1" s="2403"/>
      <c r="X1" s="2403"/>
      <c r="Y1" s="2403"/>
      <c r="Z1" s="2403"/>
      <c r="AA1" s="2403"/>
      <c r="AB1" s="2403"/>
    </row>
    <row r="2" spans="1:30" customFormat="1" ht="15.75" customHeight="1">
      <c r="A2" s="2509" t="s">
        <v>1086</v>
      </c>
      <c r="B2" s="2509"/>
      <c r="C2" s="2509"/>
      <c r="D2" s="2509"/>
      <c r="E2" s="2509"/>
      <c r="F2" s="2509"/>
      <c r="G2" s="2509"/>
      <c r="H2" s="2509"/>
      <c r="I2" s="2509"/>
      <c r="J2" s="2509"/>
      <c r="K2" s="2509"/>
      <c r="L2" s="2509"/>
      <c r="M2" s="2509"/>
      <c r="N2" s="2509"/>
      <c r="O2" s="2509"/>
      <c r="P2" s="2509"/>
      <c r="Q2" s="2509"/>
      <c r="R2" s="2509"/>
      <c r="S2" s="2509"/>
      <c r="T2" s="2509"/>
      <c r="U2" s="2509"/>
      <c r="V2" s="2509"/>
      <c r="W2" s="2509"/>
      <c r="X2" s="2509"/>
      <c r="Y2" s="2509"/>
      <c r="Z2" s="2509"/>
      <c r="AA2" s="2509"/>
      <c r="AB2" s="2509"/>
    </row>
    <row r="3" spans="1:30" customFormat="1" ht="15.75">
      <c r="A3" s="2482" t="s">
        <v>40</v>
      </c>
      <c r="B3" s="2482"/>
      <c r="C3" s="2482"/>
      <c r="D3" s="2482"/>
      <c r="E3" s="2482"/>
      <c r="F3" s="2482"/>
      <c r="G3" s="2482"/>
      <c r="H3" s="2482"/>
      <c r="I3" s="2482"/>
      <c r="J3" s="2482"/>
      <c r="K3" s="2482"/>
      <c r="L3" s="2482"/>
      <c r="M3" s="2482"/>
      <c r="N3" s="2482"/>
      <c r="O3" s="2482"/>
      <c r="P3" s="2482"/>
      <c r="Q3" s="2482"/>
      <c r="R3" s="2482"/>
      <c r="S3" s="2482"/>
      <c r="T3" s="2482"/>
      <c r="U3" s="2482"/>
      <c r="V3" s="2482"/>
      <c r="W3" s="2482"/>
      <c r="X3" s="2482"/>
      <c r="Y3" s="2482"/>
      <c r="Z3" s="2482"/>
      <c r="AA3" s="2482"/>
      <c r="AB3" s="2482"/>
    </row>
    <row r="4" spans="1:30" ht="15.75" thickBot="1">
      <c r="A4" s="12"/>
      <c r="B4" s="32"/>
      <c r="C4" s="32"/>
      <c r="D4" s="32"/>
      <c r="E4" s="32"/>
      <c r="F4" s="32"/>
      <c r="G4" s="32"/>
      <c r="H4" s="32"/>
      <c r="I4" s="32"/>
      <c r="J4" s="32"/>
      <c r="K4" s="32"/>
      <c r="L4" s="32"/>
      <c r="M4" s="32"/>
      <c r="N4" s="32"/>
      <c r="O4" s="32"/>
      <c r="P4" s="32"/>
      <c r="Q4" s="32"/>
      <c r="R4" s="32"/>
      <c r="S4" s="32"/>
      <c r="T4" s="32"/>
      <c r="U4" s="32"/>
      <c r="V4" s="12"/>
      <c r="W4" s="12"/>
      <c r="X4" s="12"/>
      <c r="Y4" s="12"/>
      <c r="Z4" s="12"/>
      <c r="AA4" s="12"/>
      <c r="AB4" s="12"/>
      <c r="AC4" s="12"/>
    </row>
    <row r="5" spans="1:30" ht="18.600000000000001" customHeight="1" thickBot="1">
      <c r="A5" s="2699"/>
      <c r="B5" s="2702" t="s">
        <v>1087</v>
      </c>
      <c r="C5" s="2703"/>
      <c r="D5" s="2703"/>
      <c r="E5" s="2703"/>
      <c r="F5" s="2703"/>
      <c r="G5" s="2703"/>
      <c r="H5" s="2703"/>
      <c r="I5" s="2703"/>
      <c r="J5" s="2703"/>
      <c r="K5" s="2704"/>
      <c r="L5" s="2705" t="s">
        <v>1088</v>
      </c>
      <c r="M5" s="2706"/>
      <c r="N5" s="2706"/>
      <c r="O5" s="2707"/>
      <c r="P5" s="2702" t="s">
        <v>1089</v>
      </c>
      <c r="Q5" s="2703"/>
      <c r="R5" s="2703"/>
      <c r="S5" s="2703"/>
      <c r="T5" s="2703"/>
      <c r="U5" s="2689" t="s">
        <v>1090</v>
      </c>
      <c r="V5" s="2690"/>
      <c r="W5" s="2710" t="s">
        <v>1091</v>
      </c>
      <c r="X5" s="2710"/>
      <c r="Y5" s="2711"/>
      <c r="Z5" s="2691" t="s">
        <v>1092</v>
      </c>
      <c r="AA5" s="2694" t="s">
        <v>1093</v>
      </c>
      <c r="AB5" s="2678" t="s">
        <v>1094</v>
      </c>
      <c r="AC5" s="12"/>
    </row>
    <row r="6" spans="1:30" ht="29.85" customHeight="1" thickBot="1">
      <c r="A6" s="2700"/>
      <c r="B6" s="2681" t="s">
        <v>1095</v>
      </c>
      <c r="C6" s="2682"/>
      <c r="D6" s="2682"/>
      <c r="E6" s="2683"/>
      <c r="F6" s="2684" t="s">
        <v>1096</v>
      </c>
      <c r="G6" s="2685"/>
      <c r="H6" s="2685"/>
      <c r="I6" s="2685"/>
      <c r="J6" s="2686"/>
      <c r="K6" s="2697" t="s">
        <v>1097</v>
      </c>
      <c r="L6" s="2687" t="s">
        <v>1098</v>
      </c>
      <c r="M6" s="2714" t="s">
        <v>1099</v>
      </c>
      <c r="N6" s="2714" t="s">
        <v>1100</v>
      </c>
      <c r="O6" s="2718" t="s">
        <v>1101</v>
      </c>
      <c r="P6" s="2687" t="s">
        <v>1102</v>
      </c>
      <c r="Q6" s="2714" t="s">
        <v>1103</v>
      </c>
      <c r="R6" s="2714" t="s">
        <v>1104</v>
      </c>
      <c r="S6" s="2716" t="s">
        <v>1105</v>
      </c>
      <c r="T6" s="2708" t="s">
        <v>1106</v>
      </c>
      <c r="U6" s="2674" t="s">
        <v>1107</v>
      </c>
      <c r="V6" s="2676" t="s">
        <v>1108</v>
      </c>
      <c r="W6" s="2712"/>
      <c r="X6" s="2712"/>
      <c r="Y6" s="2713"/>
      <c r="Z6" s="2692"/>
      <c r="AA6" s="2695"/>
      <c r="AB6" s="2679"/>
      <c r="AC6" s="12"/>
    </row>
    <row r="7" spans="1:30" ht="31.5" thickBot="1">
      <c r="A7" s="2701"/>
      <c r="B7" s="1515" t="s">
        <v>1109</v>
      </c>
      <c r="C7" s="1516" t="s">
        <v>1110</v>
      </c>
      <c r="D7" s="1516" t="s">
        <v>1111</v>
      </c>
      <c r="E7" s="1517" t="s">
        <v>1112</v>
      </c>
      <c r="F7" s="1515" t="s">
        <v>1113</v>
      </c>
      <c r="G7" s="1516" t="s">
        <v>1114</v>
      </c>
      <c r="H7" s="1516" t="s">
        <v>1115</v>
      </c>
      <c r="I7" s="139" t="s">
        <v>1116</v>
      </c>
      <c r="J7" s="1517" t="s">
        <v>1117</v>
      </c>
      <c r="K7" s="2698"/>
      <c r="L7" s="2688"/>
      <c r="M7" s="2715"/>
      <c r="N7" s="2715"/>
      <c r="O7" s="2719"/>
      <c r="P7" s="2688"/>
      <c r="Q7" s="2715"/>
      <c r="R7" s="2715"/>
      <c r="S7" s="2717"/>
      <c r="T7" s="2709"/>
      <c r="U7" s="2675"/>
      <c r="V7" s="2677"/>
      <c r="W7" s="1623" t="s">
        <v>1118</v>
      </c>
      <c r="X7" s="1621" t="s">
        <v>1119</v>
      </c>
      <c r="Y7" s="1622" t="s">
        <v>1120</v>
      </c>
      <c r="Z7" s="2693"/>
      <c r="AA7" s="2696"/>
      <c r="AB7" s="2680"/>
      <c r="AC7" s="12"/>
    </row>
    <row r="8" spans="1:30">
      <c r="A8" s="1624" t="s">
        <v>1121</v>
      </c>
      <c r="B8" s="38">
        <v>15</v>
      </c>
      <c r="C8" s="39">
        <v>64</v>
      </c>
      <c r="D8" s="39">
        <v>23</v>
      </c>
      <c r="E8" s="40">
        <f t="shared" ref="E8:E19" si="0">SUM(B8:D8)</f>
        <v>102</v>
      </c>
      <c r="F8" s="38">
        <v>6188</v>
      </c>
      <c r="G8" s="39">
        <v>401</v>
      </c>
      <c r="H8" s="39">
        <v>435</v>
      </c>
      <c r="I8" s="41">
        <v>181</v>
      </c>
      <c r="J8" s="140">
        <f>SUM(F8:I8)</f>
        <v>7205</v>
      </c>
      <c r="K8" s="42">
        <f>E8+J8</f>
        <v>7307</v>
      </c>
      <c r="L8" s="38">
        <v>6025</v>
      </c>
      <c r="M8" s="39">
        <v>3296</v>
      </c>
      <c r="N8" s="43">
        <v>839</v>
      </c>
      <c r="O8" s="44">
        <f>SUM(L8:N8)</f>
        <v>10160</v>
      </c>
      <c r="P8" s="45">
        <v>4558</v>
      </c>
      <c r="Q8" s="43">
        <v>7</v>
      </c>
      <c r="R8" s="1054">
        <v>572</v>
      </c>
      <c r="S8" s="44">
        <v>1893</v>
      </c>
      <c r="T8" s="46">
        <f t="shared" ref="T8:T19" si="1">SUM(P8:S8)</f>
        <v>7030</v>
      </c>
      <c r="U8" s="141">
        <f>K8+O8</f>
        <v>17467</v>
      </c>
      <c r="V8" s="46">
        <f>K8-T8</f>
        <v>277</v>
      </c>
      <c r="W8" s="90">
        <v>192377</v>
      </c>
      <c r="X8" s="43">
        <v>93050</v>
      </c>
      <c r="Y8" s="44">
        <v>8630</v>
      </c>
      <c r="Z8" s="45">
        <v>337096</v>
      </c>
      <c r="AA8" s="39">
        <v>289930</v>
      </c>
      <c r="AB8" s="1625">
        <f>Z8/AA8</f>
        <v>1.1626806470527369</v>
      </c>
      <c r="AC8" s="12"/>
    </row>
    <row r="9" spans="1:30">
      <c r="A9" s="1626" t="s">
        <v>1122</v>
      </c>
      <c r="B9" s="1218">
        <v>18</v>
      </c>
      <c r="C9" s="381">
        <v>62</v>
      </c>
      <c r="D9" s="381">
        <v>28</v>
      </c>
      <c r="E9" s="40">
        <f t="shared" si="0"/>
        <v>108</v>
      </c>
      <c r="F9" s="1218">
        <v>5046</v>
      </c>
      <c r="G9" s="381">
        <v>433</v>
      </c>
      <c r="H9" s="381">
        <v>451</v>
      </c>
      <c r="I9" s="382">
        <v>138</v>
      </c>
      <c r="J9" s="155">
        <f t="shared" ref="J9:J19" si="2">F9+G9+H9+I9</f>
        <v>6068</v>
      </c>
      <c r="K9" s="42">
        <f t="shared" ref="K9:K19" si="3">E9+J9</f>
        <v>6176</v>
      </c>
      <c r="L9" s="1218">
        <v>4355</v>
      </c>
      <c r="M9" s="381">
        <v>2594</v>
      </c>
      <c r="N9" s="383">
        <v>988</v>
      </c>
      <c r="O9" s="44">
        <f t="shared" ref="O9:O19" si="4">SUM(L9:N9)</f>
        <v>7937</v>
      </c>
      <c r="P9" s="1219">
        <v>4169</v>
      </c>
      <c r="Q9" s="383">
        <v>7</v>
      </c>
      <c r="R9" s="1055">
        <v>420</v>
      </c>
      <c r="S9" s="44">
        <v>2761</v>
      </c>
      <c r="T9" s="46">
        <f t="shared" si="1"/>
        <v>7357</v>
      </c>
      <c r="U9" s="45">
        <f t="shared" ref="U9:U19" si="5">K9+O9</f>
        <v>14113</v>
      </c>
      <c r="V9" s="46">
        <f t="shared" ref="V9:V19" si="6">K9-T9</f>
        <v>-1181</v>
      </c>
      <c r="W9" s="156">
        <v>191466</v>
      </c>
      <c r="X9" s="383">
        <v>92797</v>
      </c>
      <c r="Y9" s="1518">
        <v>8625</v>
      </c>
      <c r="Z9" s="45">
        <v>335915</v>
      </c>
      <c r="AA9" s="39">
        <v>289930</v>
      </c>
      <c r="AB9" s="1625">
        <f t="shared" ref="AB9:AB19" si="7">Z9/AA9</f>
        <v>1.1586072500258684</v>
      </c>
      <c r="AC9" s="13"/>
      <c r="AD9" s="14"/>
    </row>
    <row r="10" spans="1:30">
      <c r="A10" s="1626" t="s">
        <v>1123</v>
      </c>
      <c r="B10" s="1218">
        <v>35</v>
      </c>
      <c r="C10" s="381">
        <v>65</v>
      </c>
      <c r="D10" s="381">
        <v>38</v>
      </c>
      <c r="E10" s="40">
        <f t="shared" si="0"/>
        <v>138</v>
      </c>
      <c r="F10" s="1218">
        <v>5304</v>
      </c>
      <c r="G10" s="381">
        <v>465</v>
      </c>
      <c r="H10" s="381">
        <v>505</v>
      </c>
      <c r="I10" s="382">
        <v>144</v>
      </c>
      <c r="J10" s="155">
        <f t="shared" si="2"/>
        <v>6418</v>
      </c>
      <c r="K10" s="42">
        <f t="shared" si="3"/>
        <v>6556</v>
      </c>
      <c r="L10" s="1218">
        <v>5335</v>
      </c>
      <c r="M10" s="381">
        <v>3053</v>
      </c>
      <c r="N10" s="383">
        <v>1527</v>
      </c>
      <c r="O10" s="44">
        <f t="shared" si="4"/>
        <v>9915</v>
      </c>
      <c r="P10" s="1219">
        <v>4243</v>
      </c>
      <c r="Q10" s="383">
        <v>26</v>
      </c>
      <c r="R10" s="1055">
        <v>564</v>
      </c>
      <c r="S10" s="44">
        <v>2326</v>
      </c>
      <c r="T10" s="46">
        <f t="shared" si="1"/>
        <v>7159</v>
      </c>
      <c r="U10" s="45">
        <f t="shared" si="5"/>
        <v>16471</v>
      </c>
      <c r="V10" s="46">
        <f t="shared" si="6"/>
        <v>-603</v>
      </c>
      <c r="W10" s="156">
        <v>191283</v>
      </c>
      <c r="X10" s="383">
        <v>92344</v>
      </c>
      <c r="Y10" s="1518">
        <v>8440</v>
      </c>
      <c r="Z10" s="45">
        <v>335312</v>
      </c>
      <c r="AA10" s="39">
        <v>289930</v>
      </c>
      <c r="AB10" s="1625">
        <f t="shared" si="7"/>
        <v>1.1565274376573655</v>
      </c>
      <c r="AC10" s="13"/>
      <c r="AD10" s="14"/>
    </row>
    <row r="11" spans="1:30">
      <c r="A11" s="1626" t="s">
        <v>1124</v>
      </c>
      <c r="B11" s="1218">
        <v>19</v>
      </c>
      <c r="C11" s="381">
        <v>75</v>
      </c>
      <c r="D11" s="381">
        <v>288</v>
      </c>
      <c r="E11" s="40">
        <f t="shared" si="0"/>
        <v>382</v>
      </c>
      <c r="F11" s="1218">
        <v>4166</v>
      </c>
      <c r="G11" s="381">
        <v>360</v>
      </c>
      <c r="H11" s="381">
        <v>289</v>
      </c>
      <c r="I11" s="382">
        <v>151</v>
      </c>
      <c r="J11" s="155">
        <f t="shared" si="2"/>
        <v>4966</v>
      </c>
      <c r="K11" s="42">
        <f t="shared" si="3"/>
        <v>5348</v>
      </c>
      <c r="L11" s="1218">
        <v>6182</v>
      </c>
      <c r="M11" s="381">
        <v>2569</v>
      </c>
      <c r="N11" s="383">
        <v>712</v>
      </c>
      <c r="O11" s="44">
        <f t="shared" si="4"/>
        <v>9463</v>
      </c>
      <c r="P11" s="1219">
        <v>4696</v>
      </c>
      <c r="Q11" s="383">
        <v>27</v>
      </c>
      <c r="R11" s="1055">
        <v>533</v>
      </c>
      <c r="S11" s="44">
        <v>2346</v>
      </c>
      <c r="T11" s="46">
        <f t="shared" si="1"/>
        <v>7602</v>
      </c>
      <c r="U11" s="45">
        <f t="shared" si="5"/>
        <v>14811</v>
      </c>
      <c r="V11" s="46">
        <f t="shared" si="6"/>
        <v>-2254</v>
      </c>
      <c r="W11" s="156">
        <v>189935</v>
      </c>
      <c r="X11" s="383">
        <v>91742</v>
      </c>
      <c r="Y11" s="1518">
        <v>8302</v>
      </c>
      <c r="Z11" s="45">
        <v>333058</v>
      </c>
      <c r="AA11" s="39">
        <v>289930</v>
      </c>
      <c r="AB11" s="1625">
        <f t="shared" si="7"/>
        <v>1.1487531473114201</v>
      </c>
      <c r="AC11" s="13"/>
      <c r="AD11" s="14"/>
    </row>
    <row r="12" spans="1:30">
      <c r="A12" s="1626" t="s">
        <v>1125</v>
      </c>
      <c r="B12" s="1218">
        <v>0</v>
      </c>
      <c r="C12" s="381">
        <v>87</v>
      </c>
      <c r="D12" s="381">
        <v>116</v>
      </c>
      <c r="E12" s="40">
        <f t="shared" si="0"/>
        <v>203</v>
      </c>
      <c r="F12" s="1218">
        <v>4629</v>
      </c>
      <c r="G12" s="381">
        <v>304</v>
      </c>
      <c r="H12" s="381">
        <v>291</v>
      </c>
      <c r="I12" s="382">
        <v>122</v>
      </c>
      <c r="J12" s="155">
        <f t="shared" si="2"/>
        <v>5346</v>
      </c>
      <c r="K12" s="42">
        <f t="shared" si="3"/>
        <v>5549</v>
      </c>
      <c r="L12" s="1218">
        <v>5248</v>
      </c>
      <c r="M12" s="381">
        <v>2656</v>
      </c>
      <c r="N12" s="383">
        <v>1093</v>
      </c>
      <c r="O12" s="44">
        <f t="shared" si="4"/>
        <v>8997</v>
      </c>
      <c r="P12" s="1219">
        <v>7074</v>
      </c>
      <c r="Q12" s="383">
        <v>24</v>
      </c>
      <c r="R12" s="383">
        <v>527</v>
      </c>
      <c r="S12" s="44">
        <v>2345</v>
      </c>
      <c r="T12" s="46">
        <f t="shared" si="1"/>
        <v>9970</v>
      </c>
      <c r="U12" s="45">
        <f t="shared" si="5"/>
        <v>14546</v>
      </c>
      <c r="V12" s="46">
        <f t="shared" si="6"/>
        <v>-4421</v>
      </c>
      <c r="W12" s="156">
        <v>187183</v>
      </c>
      <c r="X12" s="383">
        <v>90398</v>
      </c>
      <c r="Y12" s="1518">
        <v>8190</v>
      </c>
      <c r="Z12" s="45">
        <v>328637</v>
      </c>
      <c r="AA12" s="39">
        <v>289930</v>
      </c>
      <c r="AB12" s="1625">
        <f t="shared" si="7"/>
        <v>1.1335046390508055</v>
      </c>
      <c r="AC12" s="13"/>
      <c r="AD12" s="14"/>
    </row>
    <row r="13" spans="1:30">
      <c r="A13" s="1626" t="s">
        <v>1126</v>
      </c>
      <c r="B13" s="1218">
        <v>25</v>
      </c>
      <c r="C13" s="381">
        <v>5</v>
      </c>
      <c r="D13" s="381">
        <v>41</v>
      </c>
      <c r="E13" s="40">
        <f t="shared" si="0"/>
        <v>71</v>
      </c>
      <c r="F13" s="1218">
        <v>4460</v>
      </c>
      <c r="G13" s="381">
        <v>337</v>
      </c>
      <c r="H13" s="381">
        <v>368</v>
      </c>
      <c r="I13" s="382">
        <v>150</v>
      </c>
      <c r="J13" s="155">
        <f t="shared" si="2"/>
        <v>5315</v>
      </c>
      <c r="K13" s="42">
        <f t="shared" si="3"/>
        <v>5386</v>
      </c>
      <c r="L13" s="1218">
        <v>6841</v>
      </c>
      <c r="M13" s="381">
        <v>2289</v>
      </c>
      <c r="N13" s="383">
        <v>943</v>
      </c>
      <c r="O13" s="44">
        <f t="shared" si="4"/>
        <v>10073</v>
      </c>
      <c r="P13" s="1219">
        <v>6021</v>
      </c>
      <c r="Q13" s="383">
        <v>22</v>
      </c>
      <c r="R13" s="383">
        <v>568</v>
      </c>
      <c r="S13" s="44">
        <v>3263</v>
      </c>
      <c r="T13" s="46">
        <f t="shared" si="1"/>
        <v>9874</v>
      </c>
      <c r="U13" s="45">
        <f t="shared" si="5"/>
        <v>15459</v>
      </c>
      <c r="V13" s="46">
        <f t="shared" si="6"/>
        <v>-4488</v>
      </c>
      <c r="W13" s="156">
        <v>184446</v>
      </c>
      <c r="X13" s="383">
        <v>89177</v>
      </c>
      <c r="Y13" s="1518">
        <v>8074</v>
      </c>
      <c r="Z13" s="45">
        <v>324149</v>
      </c>
      <c r="AA13" s="39">
        <v>289930</v>
      </c>
      <c r="AB13" s="1625">
        <f t="shared" si="7"/>
        <v>1.1180250405270238</v>
      </c>
      <c r="AC13" s="13"/>
      <c r="AD13" s="14"/>
    </row>
    <row r="14" spans="1:30">
      <c r="A14" s="1626" t="s">
        <v>1127</v>
      </c>
      <c r="B14" s="1218">
        <v>13</v>
      </c>
      <c r="C14" s="381">
        <v>72</v>
      </c>
      <c r="D14" s="381">
        <v>55</v>
      </c>
      <c r="E14" s="40">
        <f t="shared" si="0"/>
        <v>140</v>
      </c>
      <c r="F14" s="1218">
        <v>4689</v>
      </c>
      <c r="G14" s="381">
        <v>450</v>
      </c>
      <c r="H14" s="381">
        <v>481</v>
      </c>
      <c r="I14" s="382">
        <v>208</v>
      </c>
      <c r="J14" s="155">
        <f t="shared" si="2"/>
        <v>5828</v>
      </c>
      <c r="K14" s="42">
        <f t="shared" si="3"/>
        <v>5968</v>
      </c>
      <c r="L14" s="1218">
        <v>5380</v>
      </c>
      <c r="M14" s="381">
        <v>2976</v>
      </c>
      <c r="N14" s="383">
        <v>698</v>
      </c>
      <c r="O14" s="44">
        <f t="shared" si="4"/>
        <v>9054</v>
      </c>
      <c r="P14" s="1219">
        <v>7509</v>
      </c>
      <c r="Q14" s="383">
        <v>22</v>
      </c>
      <c r="R14" s="383">
        <v>732</v>
      </c>
      <c r="S14" s="44">
        <v>3428</v>
      </c>
      <c r="T14" s="46">
        <f t="shared" si="1"/>
        <v>11691</v>
      </c>
      <c r="U14" s="45">
        <f t="shared" si="5"/>
        <v>15022</v>
      </c>
      <c r="V14" s="46">
        <f t="shared" si="6"/>
        <v>-5723</v>
      </c>
      <c r="W14" s="156">
        <v>181312</v>
      </c>
      <c r="X14" s="383">
        <v>87594</v>
      </c>
      <c r="Y14" s="1518">
        <v>7573</v>
      </c>
      <c r="Z14" s="45">
        <v>318426</v>
      </c>
      <c r="AA14" s="39">
        <v>289930</v>
      </c>
      <c r="AB14" s="1625">
        <f t="shared" si="7"/>
        <v>1.0982857931224779</v>
      </c>
      <c r="AC14" s="13"/>
      <c r="AD14" s="14"/>
    </row>
    <row r="15" spans="1:30">
      <c r="A15" s="1626" t="s">
        <v>1128</v>
      </c>
      <c r="B15" s="1218">
        <v>18</v>
      </c>
      <c r="C15" s="381">
        <v>77</v>
      </c>
      <c r="D15" s="381">
        <v>38</v>
      </c>
      <c r="E15" s="40">
        <f t="shared" si="0"/>
        <v>133</v>
      </c>
      <c r="F15" s="1218">
        <v>6201</v>
      </c>
      <c r="G15" s="381">
        <v>528</v>
      </c>
      <c r="H15" s="381">
        <v>754</v>
      </c>
      <c r="I15" s="382">
        <v>221</v>
      </c>
      <c r="J15" s="155">
        <f t="shared" si="2"/>
        <v>7704</v>
      </c>
      <c r="K15" s="42">
        <f t="shared" si="3"/>
        <v>7837</v>
      </c>
      <c r="L15" s="1218">
        <v>6261</v>
      </c>
      <c r="M15" s="381">
        <v>3847</v>
      </c>
      <c r="N15" s="383">
        <v>795</v>
      </c>
      <c r="O15" s="44">
        <f t="shared" si="4"/>
        <v>10903</v>
      </c>
      <c r="P15" s="1219">
        <v>5368</v>
      </c>
      <c r="Q15" s="383">
        <v>41</v>
      </c>
      <c r="R15" s="383">
        <v>678</v>
      </c>
      <c r="S15" s="44">
        <v>2932</v>
      </c>
      <c r="T15" s="46">
        <f t="shared" si="1"/>
        <v>9019</v>
      </c>
      <c r="U15" s="45">
        <f t="shared" si="5"/>
        <v>18740</v>
      </c>
      <c r="V15" s="46">
        <f t="shared" si="6"/>
        <v>-1182</v>
      </c>
      <c r="W15" s="156">
        <v>180603</v>
      </c>
      <c r="X15" s="383">
        <v>87262</v>
      </c>
      <c r="Y15" s="1518">
        <v>7455</v>
      </c>
      <c r="Z15" s="45">
        <v>317244</v>
      </c>
      <c r="AA15" s="39">
        <v>289930</v>
      </c>
      <c r="AB15" s="1625">
        <f t="shared" si="7"/>
        <v>1.0942089469872038</v>
      </c>
      <c r="AC15" s="13"/>
      <c r="AD15" s="14"/>
    </row>
    <row r="16" spans="1:30">
      <c r="A16" s="1626" t="s">
        <v>1129</v>
      </c>
      <c r="B16" s="1218">
        <v>19</v>
      </c>
      <c r="C16" s="381">
        <v>61</v>
      </c>
      <c r="D16" s="381">
        <v>100</v>
      </c>
      <c r="E16" s="40">
        <f t="shared" si="0"/>
        <v>180</v>
      </c>
      <c r="F16" s="1218">
        <v>5474</v>
      </c>
      <c r="G16" s="381">
        <v>338</v>
      </c>
      <c r="H16" s="381">
        <v>782</v>
      </c>
      <c r="I16" s="382">
        <v>188</v>
      </c>
      <c r="J16" s="155">
        <f t="shared" si="2"/>
        <v>6782</v>
      </c>
      <c r="K16" s="42">
        <f t="shared" si="3"/>
        <v>6962</v>
      </c>
      <c r="L16" s="1218">
        <v>4938</v>
      </c>
      <c r="M16" s="381">
        <v>3076</v>
      </c>
      <c r="N16" s="383">
        <v>451</v>
      </c>
      <c r="O16" s="44">
        <f t="shared" si="4"/>
        <v>8465</v>
      </c>
      <c r="P16" s="1219">
        <v>5105</v>
      </c>
      <c r="Q16" s="383">
        <v>27</v>
      </c>
      <c r="R16" s="383">
        <v>494</v>
      </c>
      <c r="S16" s="44">
        <v>1851</v>
      </c>
      <c r="T16" s="46">
        <f t="shared" si="1"/>
        <v>7477</v>
      </c>
      <c r="U16" s="45">
        <f t="shared" si="5"/>
        <v>15427</v>
      </c>
      <c r="V16" s="46">
        <f t="shared" si="6"/>
        <v>-515</v>
      </c>
      <c r="W16" s="156">
        <v>180407</v>
      </c>
      <c r="X16" s="383">
        <v>87238</v>
      </c>
      <c r="Y16" s="1518">
        <v>7252</v>
      </c>
      <c r="Z16" s="45">
        <v>316729</v>
      </c>
      <c r="AA16" s="39">
        <v>289930</v>
      </c>
      <c r="AB16" s="1625">
        <f t="shared" si="7"/>
        <v>1.092432656158383</v>
      </c>
      <c r="AC16" s="13"/>
      <c r="AD16" s="14"/>
    </row>
    <row r="17" spans="1:30">
      <c r="A17" s="1626" t="s">
        <v>1130</v>
      </c>
      <c r="B17" s="1218">
        <v>18</v>
      </c>
      <c r="C17" s="381">
        <v>39</v>
      </c>
      <c r="D17" s="381">
        <v>50</v>
      </c>
      <c r="E17" s="40">
        <f t="shared" si="0"/>
        <v>107</v>
      </c>
      <c r="F17" s="1218">
        <v>4116</v>
      </c>
      <c r="G17" s="381">
        <v>296</v>
      </c>
      <c r="H17" s="381">
        <v>423</v>
      </c>
      <c r="I17" s="382">
        <v>162</v>
      </c>
      <c r="J17" s="155">
        <f t="shared" si="2"/>
        <v>4997</v>
      </c>
      <c r="K17" s="42">
        <f t="shared" si="3"/>
        <v>5104</v>
      </c>
      <c r="L17" s="1218">
        <v>4404</v>
      </c>
      <c r="M17" s="381">
        <v>2570</v>
      </c>
      <c r="N17" s="383">
        <v>522</v>
      </c>
      <c r="O17" s="44">
        <f t="shared" si="4"/>
        <v>7496</v>
      </c>
      <c r="P17" s="1219">
        <v>6476</v>
      </c>
      <c r="Q17" s="383">
        <v>22</v>
      </c>
      <c r="R17" s="383">
        <v>410</v>
      </c>
      <c r="S17" s="44">
        <v>2061</v>
      </c>
      <c r="T17" s="46">
        <f t="shared" si="1"/>
        <v>8969</v>
      </c>
      <c r="U17" s="45">
        <f t="shared" si="5"/>
        <v>12600</v>
      </c>
      <c r="V17" s="46">
        <f t="shared" si="6"/>
        <v>-3865</v>
      </c>
      <c r="W17" s="156">
        <v>178216</v>
      </c>
      <c r="X17" s="383">
        <v>86254</v>
      </c>
      <c r="Y17" s="1518">
        <v>7040</v>
      </c>
      <c r="Z17" s="45">
        <v>312864</v>
      </c>
      <c r="AA17" s="39">
        <v>289930</v>
      </c>
      <c r="AB17" s="1625">
        <f t="shared" si="7"/>
        <v>1.0791018521712137</v>
      </c>
      <c r="AC17" s="13"/>
      <c r="AD17" s="14"/>
    </row>
    <row r="18" spans="1:30">
      <c r="A18" s="1626" t="s">
        <v>1131</v>
      </c>
      <c r="B18" s="1218">
        <v>19</v>
      </c>
      <c r="C18" s="381">
        <v>82</v>
      </c>
      <c r="D18" s="381">
        <v>6</v>
      </c>
      <c r="E18" s="40">
        <f t="shared" si="0"/>
        <v>107</v>
      </c>
      <c r="F18" s="1218">
        <v>3542</v>
      </c>
      <c r="G18" s="381">
        <v>150</v>
      </c>
      <c r="H18" s="381">
        <v>382</v>
      </c>
      <c r="I18" s="382">
        <v>106</v>
      </c>
      <c r="J18" s="155">
        <f t="shared" si="2"/>
        <v>4180</v>
      </c>
      <c r="K18" s="42">
        <f t="shared" si="3"/>
        <v>4287</v>
      </c>
      <c r="L18" s="1218">
        <v>4034</v>
      </c>
      <c r="M18" s="381">
        <v>2311</v>
      </c>
      <c r="N18" s="383">
        <v>559</v>
      </c>
      <c r="O18" s="44">
        <f t="shared" si="4"/>
        <v>6904</v>
      </c>
      <c r="P18" s="1219">
        <v>5255</v>
      </c>
      <c r="Q18" s="383">
        <v>7</v>
      </c>
      <c r="R18" s="383">
        <v>345</v>
      </c>
      <c r="S18" s="44">
        <v>2130</v>
      </c>
      <c r="T18" s="46">
        <f t="shared" si="1"/>
        <v>7737</v>
      </c>
      <c r="U18" s="45">
        <f t="shared" si="5"/>
        <v>11191</v>
      </c>
      <c r="V18" s="46">
        <f t="shared" si="6"/>
        <v>-3450</v>
      </c>
      <c r="W18" s="156">
        <v>176217</v>
      </c>
      <c r="X18" s="383">
        <v>85223</v>
      </c>
      <c r="Y18" s="1518">
        <v>6944</v>
      </c>
      <c r="Z18" s="45">
        <v>309414</v>
      </c>
      <c r="AA18" s="39">
        <v>289930</v>
      </c>
      <c r="AB18" s="1625">
        <f t="shared" si="7"/>
        <v>1.0672024281723174</v>
      </c>
      <c r="AC18" s="13"/>
      <c r="AD18" s="14"/>
    </row>
    <row r="19" spans="1:30" ht="15.75" thickBot="1">
      <c r="A19" s="1626" t="s">
        <v>1132</v>
      </c>
      <c r="B19" s="806">
        <v>17</v>
      </c>
      <c r="C19" s="384">
        <v>83</v>
      </c>
      <c r="D19" s="384">
        <v>4</v>
      </c>
      <c r="E19" s="40">
        <f t="shared" si="0"/>
        <v>104</v>
      </c>
      <c r="F19" s="806">
        <v>4050</v>
      </c>
      <c r="G19" s="384">
        <v>206</v>
      </c>
      <c r="H19" s="384">
        <v>488</v>
      </c>
      <c r="I19" s="48">
        <v>168</v>
      </c>
      <c r="J19" s="1519">
        <f t="shared" si="2"/>
        <v>4912</v>
      </c>
      <c r="K19" s="42">
        <f t="shared" si="3"/>
        <v>5016</v>
      </c>
      <c r="L19" s="806">
        <v>4431</v>
      </c>
      <c r="M19" s="384">
        <v>2529</v>
      </c>
      <c r="N19" s="385">
        <v>411</v>
      </c>
      <c r="O19" s="44">
        <f t="shared" si="4"/>
        <v>7371</v>
      </c>
      <c r="P19" s="807">
        <v>6331</v>
      </c>
      <c r="Q19" s="385">
        <v>1</v>
      </c>
      <c r="R19" s="385">
        <v>395</v>
      </c>
      <c r="S19" s="2393">
        <v>1801</v>
      </c>
      <c r="T19" s="46">
        <f t="shared" si="1"/>
        <v>8528</v>
      </c>
      <c r="U19" s="45">
        <f t="shared" si="5"/>
        <v>12387</v>
      </c>
      <c r="V19" s="46">
        <f t="shared" si="6"/>
        <v>-3512</v>
      </c>
      <c r="W19" s="1057">
        <v>173944</v>
      </c>
      <c r="X19" s="385">
        <v>84360</v>
      </c>
      <c r="Y19" s="1037">
        <v>6873</v>
      </c>
      <c r="Z19" s="45">
        <v>305902</v>
      </c>
      <c r="AA19" s="39">
        <v>289930</v>
      </c>
      <c r="AB19" s="1625">
        <f t="shared" si="7"/>
        <v>1.0550891594522815</v>
      </c>
      <c r="AC19" s="13"/>
      <c r="AD19" s="14"/>
    </row>
    <row r="20" spans="1:30" ht="15.75" thickBot="1">
      <c r="A20" s="1627" t="s">
        <v>1133</v>
      </c>
      <c r="B20" s="1628">
        <f>SUM(B8:B19)</f>
        <v>216</v>
      </c>
      <c r="C20" s="1628">
        <f t="shared" ref="C20:V20" si="8">SUM(C8:C19)</f>
        <v>772</v>
      </c>
      <c r="D20" s="1628">
        <f t="shared" si="8"/>
        <v>787</v>
      </c>
      <c r="E20" s="1628">
        <f t="shared" si="8"/>
        <v>1775</v>
      </c>
      <c r="F20" s="1628">
        <f t="shared" si="8"/>
        <v>57865</v>
      </c>
      <c r="G20" s="1628">
        <f t="shared" si="8"/>
        <v>4268</v>
      </c>
      <c r="H20" s="1628">
        <f t="shared" si="8"/>
        <v>5649</v>
      </c>
      <c r="I20" s="1628">
        <f t="shared" si="8"/>
        <v>1939</v>
      </c>
      <c r="J20" s="1628">
        <f t="shared" si="8"/>
        <v>69721</v>
      </c>
      <c r="K20" s="1628">
        <f t="shared" si="8"/>
        <v>71496</v>
      </c>
      <c r="L20" s="1628">
        <f t="shared" si="8"/>
        <v>63434</v>
      </c>
      <c r="M20" s="1628">
        <f t="shared" si="8"/>
        <v>33766</v>
      </c>
      <c r="N20" s="1628">
        <f t="shared" si="8"/>
        <v>9538</v>
      </c>
      <c r="O20" s="1628">
        <f t="shared" si="8"/>
        <v>106738</v>
      </c>
      <c r="P20" s="1628">
        <f t="shared" si="8"/>
        <v>66805</v>
      </c>
      <c r="Q20" s="1628">
        <f t="shared" si="8"/>
        <v>233</v>
      </c>
      <c r="R20" s="1629">
        <f t="shared" si="8"/>
        <v>6238</v>
      </c>
      <c r="S20" s="1628">
        <f t="shared" si="8"/>
        <v>29137</v>
      </c>
      <c r="T20" s="1628">
        <f t="shared" si="8"/>
        <v>102413</v>
      </c>
      <c r="U20" s="1628">
        <f t="shared" si="8"/>
        <v>178234</v>
      </c>
      <c r="V20" s="1629">
        <f t="shared" si="8"/>
        <v>-30917</v>
      </c>
      <c r="W20" s="1629">
        <f>W19</f>
        <v>173944</v>
      </c>
      <c r="X20" s="1629">
        <f t="shared" ref="X20:Y20" si="9">X19</f>
        <v>84360</v>
      </c>
      <c r="Y20" s="1630">
        <f t="shared" si="9"/>
        <v>6873</v>
      </c>
      <c r="Z20" s="1628">
        <f>Z19</f>
        <v>305902</v>
      </c>
      <c r="AA20" s="1629">
        <f>AA19</f>
        <v>289930</v>
      </c>
      <c r="AB20" s="1631">
        <f>Z20/AA20</f>
        <v>1.0550891594522815</v>
      </c>
      <c r="AC20" s="12"/>
    </row>
    <row r="21" spans="1:30">
      <c r="A21" s="27"/>
      <c r="B21" s="28"/>
      <c r="C21" s="28"/>
      <c r="D21" s="28"/>
      <c r="E21" s="28"/>
      <c r="F21" s="28"/>
      <c r="G21" s="28"/>
      <c r="H21" s="28"/>
      <c r="I21" s="28"/>
      <c r="J21" s="28"/>
      <c r="K21" s="28"/>
      <c r="L21" s="28"/>
      <c r="M21" s="28"/>
      <c r="N21" s="28"/>
      <c r="O21" s="28"/>
      <c r="P21" s="29"/>
      <c r="Q21" s="29"/>
      <c r="R21" s="29"/>
      <c r="S21" s="29"/>
      <c r="T21" s="29"/>
      <c r="U21" s="29"/>
      <c r="V21" s="12"/>
      <c r="W21" s="12"/>
      <c r="X21" s="12"/>
      <c r="Y21" s="12"/>
      <c r="Z21" s="29"/>
      <c r="AA21" s="12"/>
      <c r="AB21" s="12"/>
      <c r="AC21" s="12"/>
    </row>
    <row r="22" spans="1:30" ht="18">
      <c r="A22" s="1038" t="s">
        <v>1134</v>
      </c>
      <c r="B22" s="1038"/>
      <c r="C22" s="1038"/>
      <c r="D22" s="1038"/>
      <c r="E22" s="1038"/>
      <c r="F22" s="1038"/>
      <c r="G22" s="1038"/>
      <c r="H22" s="1038"/>
      <c r="I22" s="1038"/>
      <c r="J22" s="1038"/>
      <c r="K22" s="1038"/>
      <c r="L22" s="1038"/>
      <c r="M22" s="32"/>
      <c r="N22" s="135"/>
      <c r="O22" s="134"/>
      <c r="P22" s="134"/>
      <c r="Q22" s="32"/>
      <c r="R22" s="32"/>
      <c r="S22" s="32"/>
      <c r="T22" s="32"/>
      <c r="U22" s="32"/>
      <c r="V22" s="31"/>
      <c r="W22" s="31"/>
      <c r="X22" s="31"/>
      <c r="Y22" s="31"/>
      <c r="Z22" s="12"/>
      <c r="AA22" s="12"/>
      <c r="AB22" s="12"/>
      <c r="AC22" s="12"/>
    </row>
    <row r="23" spans="1:30" ht="18">
      <c r="A23" s="1038" t="s">
        <v>1135</v>
      </c>
      <c r="B23" s="1038"/>
      <c r="C23" s="1038"/>
      <c r="D23" s="1038"/>
      <c r="E23" s="1038"/>
      <c r="F23" s="1038"/>
      <c r="G23" s="1038"/>
      <c r="H23" s="1038"/>
      <c r="I23" s="1038"/>
      <c r="J23" s="1038"/>
      <c r="K23" s="1038"/>
      <c r="L23" s="1038"/>
      <c r="M23" s="32"/>
      <c r="N23" s="32"/>
      <c r="O23" s="32"/>
      <c r="P23" s="32"/>
      <c r="Q23" s="32"/>
      <c r="R23" s="32"/>
      <c r="S23" s="32"/>
      <c r="T23" s="32"/>
      <c r="U23" s="32"/>
      <c r="V23" s="12"/>
      <c r="W23" s="12"/>
      <c r="X23" s="12"/>
      <c r="Y23" s="12"/>
      <c r="Z23" s="12"/>
      <c r="AA23" s="12"/>
      <c r="AB23" s="12"/>
      <c r="AC23" s="12"/>
    </row>
    <row r="24" spans="1:30" ht="18">
      <c r="A24" s="1038" t="s">
        <v>1136</v>
      </c>
      <c r="B24" s="1038"/>
      <c r="C24" s="1038"/>
      <c r="D24" s="1038"/>
      <c r="E24" s="1038"/>
      <c r="F24" s="1038"/>
      <c r="G24" s="1038"/>
      <c r="H24" s="1038"/>
      <c r="I24" s="1038"/>
      <c r="J24" s="1038"/>
      <c r="K24" s="1038"/>
      <c r="L24" s="1038"/>
      <c r="M24" s="32"/>
      <c r="N24" s="32"/>
      <c r="O24" s="32"/>
      <c r="P24" s="32"/>
      <c r="Q24" s="32" t="s">
        <v>1137</v>
      </c>
      <c r="R24" s="32"/>
      <c r="S24" s="32"/>
      <c r="T24" s="32"/>
      <c r="U24" s="32"/>
      <c r="V24" s="12"/>
      <c r="W24" s="12"/>
      <c r="X24" s="12"/>
      <c r="Y24" s="12"/>
      <c r="Z24" s="12"/>
      <c r="AA24" s="12"/>
      <c r="AB24" s="12"/>
      <c r="AC24" s="12"/>
    </row>
    <row r="25" spans="1:30" ht="18">
      <c r="A25" s="1038" t="s">
        <v>1138</v>
      </c>
      <c r="B25" s="1038"/>
      <c r="C25" s="1038"/>
      <c r="D25" s="1038"/>
      <c r="E25" s="1038"/>
      <c r="F25" s="1038"/>
      <c r="G25" s="1038"/>
      <c r="H25" s="1038"/>
      <c r="I25" s="1038"/>
      <c r="J25" s="1038"/>
      <c r="K25" s="1038"/>
      <c r="L25" s="1038"/>
      <c r="M25" s="32"/>
      <c r="N25" s="32"/>
      <c r="O25" s="32"/>
      <c r="P25" s="32"/>
      <c r="Q25" s="32"/>
      <c r="R25" s="32"/>
      <c r="S25" s="32"/>
      <c r="T25" s="32"/>
      <c r="U25" s="32"/>
      <c r="V25" s="12"/>
      <c r="W25" s="12"/>
      <c r="X25" s="12"/>
      <c r="Y25" s="12"/>
      <c r="Z25" s="12"/>
      <c r="AA25" s="12"/>
      <c r="AB25" s="12"/>
      <c r="AC25" s="12"/>
    </row>
    <row r="26" spans="1:30">
      <c r="A26" s="32"/>
      <c r="B26" s="32"/>
      <c r="C26" s="32"/>
      <c r="D26" s="32"/>
      <c r="E26" s="32"/>
      <c r="F26" s="32"/>
      <c r="G26" s="32"/>
      <c r="H26" s="32"/>
      <c r="I26" s="32"/>
      <c r="J26" s="32"/>
      <c r="K26" s="32"/>
      <c r="L26" s="32"/>
      <c r="M26" s="32"/>
      <c r="N26" s="32"/>
      <c r="O26" s="32"/>
      <c r="P26" s="32"/>
      <c r="Q26" s="32"/>
      <c r="R26" s="32"/>
      <c r="S26" s="32"/>
      <c r="T26" s="32"/>
      <c r="U26" s="32"/>
      <c r="V26" s="12"/>
      <c r="W26" s="12"/>
      <c r="X26" s="12"/>
      <c r="Y26" s="12"/>
      <c r="Z26" s="12"/>
      <c r="AA26" s="12"/>
      <c r="AB26" s="12"/>
      <c r="AC26" s="12"/>
    </row>
    <row r="27" spans="1:30" ht="16.5">
      <c r="A27" s="3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30">
      <c r="A28" s="12"/>
      <c r="B28" s="32"/>
      <c r="C28" s="32"/>
      <c r="D28" s="32"/>
      <c r="E28" s="32"/>
      <c r="F28" s="32"/>
      <c r="G28" s="32"/>
      <c r="H28" s="32"/>
      <c r="I28" s="32"/>
      <c r="J28" s="32"/>
      <c r="K28" s="32"/>
      <c r="L28" s="32"/>
      <c r="M28" s="32"/>
      <c r="N28" s="32"/>
      <c r="O28" s="32"/>
      <c r="P28" s="32"/>
      <c r="Q28" s="32"/>
      <c r="R28" s="32"/>
      <c r="S28" s="32"/>
      <c r="T28" s="32"/>
      <c r="U28" s="32"/>
      <c r="V28" s="12"/>
      <c r="W28" s="12"/>
      <c r="X28" s="12"/>
      <c r="Y28" s="12"/>
      <c r="Z28" s="12"/>
      <c r="AA28" s="12"/>
      <c r="AB28" s="12"/>
      <c r="AC28" s="12"/>
    </row>
    <row r="29" spans="1:30">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30">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30">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sheetData>
  <customSheetViews>
    <customSheetView guid="{F8F6599B-2A1F-4529-A350-AEBC686D896D}" scale="90" showPageBreaks="1" fitToPage="1" printArea="1">
      <pageMargins left="0" right="0" top="0" bottom="0" header="0" footer="0"/>
      <printOptions horizontalCentered="1" verticalCentered="1" headings="1" gridLines="1"/>
      <pageSetup paperSize="5" scale="57" firstPageNumber="98" orientation="landscape" useFirstPageNumber="1" r:id="rId1"/>
      <headerFooter scaleWithDoc="0" alignWithMargins="0"/>
    </customSheetView>
  </customSheetViews>
  <mergeCells count="26">
    <mergeCell ref="A5:A7"/>
    <mergeCell ref="B5:K5"/>
    <mergeCell ref="L5:O5"/>
    <mergeCell ref="T6:T7"/>
    <mergeCell ref="A1:AB1"/>
    <mergeCell ref="W5:Y6"/>
    <mergeCell ref="R6:R7"/>
    <mergeCell ref="S6:S7"/>
    <mergeCell ref="P6:P7"/>
    <mergeCell ref="Q6:Q7"/>
    <mergeCell ref="M6:M7"/>
    <mergeCell ref="N6:N7"/>
    <mergeCell ref="O6:O7"/>
    <mergeCell ref="A2:AB2"/>
    <mergeCell ref="A3:AB3"/>
    <mergeCell ref="P5:T5"/>
    <mergeCell ref="U6:U7"/>
    <mergeCell ref="V6:V7"/>
    <mergeCell ref="AB5:AB7"/>
    <mergeCell ref="B6:E6"/>
    <mergeCell ref="F6:J6"/>
    <mergeCell ref="L6:L7"/>
    <mergeCell ref="U5:V5"/>
    <mergeCell ref="Z5:Z7"/>
    <mergeCell ref="AA5:AA7"/>
    <mergeCell ref="K6:K7"/>
  </mergeCells>
  <printOptions horizontalCentered="1" verticalCentered="1"/>
  <pageMargins left="0.25" right="0.25" top="0.5" bottom="0.5" header="0.3" footer="0.3"/>
  <pageSetup scale="31" firstPageNumber="98" orientation="portrait" r:id="rId2"/>
  <headerFooter scaleWithDoc="0" alignWithMargins="0"/>
  <customProperties>
    <customPr name="_pios_id" r:id="rId3"/>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FD81-6715-4B97-8907-3AFA95009E09}">
  <sheetPr>
    <tabColor rgb="FF00B050"/>
    <pageSetUpPr fitToPage="1"/>
  </sheetPr>
  <dimension ref="A1:AC85"/>
  <sheetViews>
    <sheetView workbookViewId="0">
      <selection activeCell="J10" sqref="J10"/>
    </sheetView>
  </sheetViews>
  <sheetFormatPr defaultColWidth="9.42578125" defaultRowHeight="12.75"/>
  <cols>
    <col min="1" max="10" width="16.5703125" style="12" customWidth="1"/>
    <col min="11" max="11" width="16.42578125" style="12" customWidth="1"/>
    <col min="12" max="16384" width="9.42578125" style="12"/>
  </cols>
  <sheetData>
    <row r="1" spans="1:29" ht="15.75">
      <c r="A1" s="2403" t="s">
        <v>0</v>
      </c>
      <c r="B1" s="2403"/>
      <c r="C1" s="2403"/>
      <c r="D1" s="2403"/>
      <c r="E1" s="2403"/>
      <c r="F1" s="2403"/>
      <c r="G1" s="2403"/>
      <c r="H1" s="2403"/>
      <c r="I1" s="2403"/>
      <c r="J1" s="2403"/>
      <c r="K1" s="2403"/>
    </row>
    <row r="2" spans="1:29" customFormat="1" ht="15.75" customHeight="1">
      <c r="A2" s="2509" t="s">
        <v>1139</v>
      </c>
      <c r="B2" s="2509"/>
      <c r="C2" s="2509"/>
      <c r="D2" s="2509"/>
      <c r="E2" s="2509"/>
      <c r="F2" s="2509"/>
      <c r="G2" s="2509"/>
      <c r="H2" s="2509"/>
      <c r="I2" s="2509"/>
      <c r="J2" s="2509"/>
      <c r="K2" s="2509"/>
      <c r="L2" s="129"/>
      <c r="M2" s="129"/>
      <c r="N2" s="129"/>
      <c r="O2" s="129"/>
      <c r="P2" s="129"/>
      <c r="Q2" s="129"/>
      <c r="R2" s="129"/>
      <c r="S2" s="129"/>
      <c r="T2" s="129"/>
      <c r="U2" s="129"/>
      <c r="V2" s="129"/>
      <c r="W2" s="129"/>
      <c r="X2" s="129"/>
      <c r="Y2" s="129"/>
      <c r="Z2" s="129"/>
      <c r="AA2" s="129"/>
      <c r="AB2" s="129"/>
      <c r="AC2" s="129"/>
    </row>
    <row r="3" spans="1:29" customFormat="1" ht="15.75">
      <c r="A3" s="2510" t="s">
        <v>40</v>
      </c>
      <c r="B3" s="2510"/>
      <c r="C3" s="2510"/>
      <c r="D3" s="2510"/>
      <c r="E3" s="2510"/>
      <c r="F3" s="2510"/>
      <c r="G3" s="2510"/>
      <c r="H3" s="2510"/>
      <c r="I3" s="2510"/>
      <c r="J3" s="2510"/>
      <c r="K3" s="2510"/>
      <c r="L3" s="130"/>
      <c r="M3" s="130"/>
      <c r="N3" s="130"/>
      <c r="O3" s="130"/>
      <c r="P3" s="130"/>
      <c r="Q3" s="130"/>
      <c r="R3" s="130"/>
      <c r="S3" s="130"/>
      <c r="T3" s="130"/>
      <c r="U3" s="130"/>
      <c r="V3" s="130"/>
      <c r="W3" s="130"/>
      <c r="X3" s="130"/>
      <c r="Y3" s="130"/>
      <c r="Z3" s="130"/>
      <c r="AA3" s="130"/>
      <c r="AB3" s="130"/>
      <c r="AC3" s="130"/>
    </row>
    <row r="4" spans="1:29" customFormat="1" ht="16.5" thickBot="1">
      <c r="A4" s="386"/>
      <c r="B4" s="386"/>
      <c r="C4" s="386"/>
      <c r="D4" s="386"/>
      <c r="E4" s="386"/>
      <c r="F4" s="386"/>
      <c r="G4" s="386"/>
      <c r="H4" s="386"/>
      <c r="I4" s="386"/>
      <c r="J4" s="386"/>
      <c r="K4" s="386"/>
      <c r="L4" s="130"/>
      <c r="M4" s="130"/>
      <c r="N4" s="130"/>
      <c r="O4" s="130"/>
      <c r="P4" s="130"/>
      <c r="Q4" s="130"/>
      <c r="R4" s="130"/>
      <c r="S4" s="130"/>
      <c r="T4" s="130"/>
      <c r="U4" s="130"/>
      <c r="V4" s="130"/>
      <c r="W4" s="130"/>
      <c r="X4" s="130"/>
      <c r="Y4" s="130"/>
      <c r="Z4" s="130"/>
      <c r="AA4" s="130"/>
      <c r="AB4" s="130"/>
      <c r="AC4" s="130"/>
    </row>
    <row r="5" spans="1:29" ht="30" customHeight="1" thickBot="1">
      <c r="A5" s="2729" t="s">
        <v>1140</v>
      </c>
      <c r="B5" s="2730"/>
      <c r="C5" s="2730"/>
      <c r="D5" s="2730"/>
      <c r="E5" s="2730"/>
      <c r="F5" s="2730"/>
      <c r="G5" s="2730"/>
      <c r="H5" s="2730"/>
      <c r="I5" s="2730"/>
      <c r="J5" s="2730"/>
      <c r="K5" s="2731"/>
    </row>
    <row r="6" spans="1:29" ht="82.5" thickBot="1">
      <c r="A6" s="106" t="s">
        <v>1141</v>
      </c>
      <c r="B6" s="115" t="s">
        <v>1142</v>
      </c>
      <c r="C6" s="115" t="s">
        <v>1143</v>
      </c>
      <c r="D6" s="116" t="s">
        <v>1144</v>
      </c>
      <c r="E6" s="116" t="s">
        <v>1145</v>
      </c>
      <c r="F6" s="116" t="s">
        <v>1146</v>
      </c>
      <c r="G6" s="115" t="s">
        <v>1147</v>
      </c>
      <c r="H6" s="115" t="s">
        <v>1148</v>
      </c>
      <c r="I6" s="115" t="s">
        <v>1149</v>
      </c>
      <c r="J6" s="116" t="s">
        <v>1150</v>
      </c>
      <c r="K6" s="117" t="s">
        <v>1151</v>
      </c>
    </row>
    <row r="7" spans="1:29" ht="15.75">
      <c r="A7" s="74" t="s">
        <v>1121</v>
      </c>
      <c r="B7" s="75">
        <v>337096</v>
      </c>
      <c r="C7" s="75">
        <v>2170</v>
      </c>
      <c r="D7" s="76">
        <f>C7/B7</f>
        <v>6.4373353584735509E-3</v>
      </c>
      <c r="E7" s="76">
        <v>0.55391705069124419</v>
      </c>
      <c r="F7" s="76">
        <v>6.6799999999999998E-2</v>
      </c>
      <c r="G7" s="75">
        <v>1202</v>
      </c>
      <c r="H7" s="75">
        <v>21</v>
      </c>
      <c r="I7" s="75">
        <f>SUM(G7:H7)</f>
        <v>1223</v>
      </c>
      <c r="J7" s="77">
        <f>I7/C7</f>
        <v>0.56359447004608298</v>
      </c>
      <c r="K7" s="78">
        <f t="shared" ref="K7:K19" si="0">I7/B7</f>
        <v>3.6280466098678123E-3</v>
      </c>
    </row>
    <row r="8" spans="1:29" ht="15.75">
      <c r="A8" s="1220" t="s">
        <v>1122</v>
      </c>
      <c r="B8" s="75">
        <v>335915</v>
      </c>
      <c r="C8" s="387">
        <v>2164</v>
      </c>
      <c r="D8" s="76">
        <f t="shared" ref="D8:D18" si="1">C8/B8</f>
        <v>6.4421058898828576E-3</v>
      </c>
      <c r="E8" s="76">
        <v>0.57624768946395566</v>
      </c>
      <c r="F8" s="76">
        <v>7.7200000000000005E-2</v>
      </c>
      <c r="G8" s="387">
        <v>1247</v>
      </c>
      <c r="H8" s="387">
        <v>26</v>
      </c>
      <c r="I8" s="75">
        <f t="shared" ref="I8:I18" si="2">SUM(G8:H8)</f>
        <v>1273</v>
      </c>
      <c r="J8" s="77">
        <f t="shared" ref="J8:J18" si="3">I8/C8</f>
        <v>0.58826247689463951</v>
      </c>
      <c r="K8" s="78">
        <f t="shared" si="0"/>
        <v>3.7896491672000359E-3</v>
      </c>
    </row>
    <row r="9" spans="1:29" ht="15.75">
      <c r="A9" s="1220" t="s">
        <v>1123</v>
      </c>
      <c r="B9" s="75">
        <v>335312</v>
      </c>
      <c r="C9" s="387">
        <v>2179</v>
      </c>
      <c r="D9" s="76">
        <f t="shared" si="1"/>
        <v>6.498425347139381E-3</v>
      </c>
      <c r="E9" s="76">
        <v>0.60302891234511247</v>
      </c>
      <c r="F9" s="76">
        <v>7.9399999999999998E-2</v>
      </c>
      <c r="G9" s="387">
        <v>1314</v>
      </c>
      <c r="H9" s="387">
        <v>26</v>
      </c>
      <c r="I9" s="75">
        <f t="shared" si="2"/>
        <v>1340</v>
      </c>
      <c r="J9" s="77">
        <f t="shared" si="3"/>
        <v>0.61496099128040382</v>
      </c>
      <c r="K9" s="78">
        <f t="shared" si="0"/>
        <v>3.9962780932385356E-3</v>
      </c>
      <c r="L9" s="134"/>
      <c r="M9" s="134"/>
    </row>
    <row r="10" spans="1:29" ht="15.75">
      <c r="A10" s="1220" t="s">
        <v>1124</v>
      </c>
      <c r="B10" s="75">
        <v>333058</v>
      </c>
      <c r="C10" s="387">
        <v>2713</v>
      </c>
      <c r="D10" s="76">
        <f t="shared" si="1"/>
        <v>8.1457283716349707E-3</v>
      </c>
      <c r="E10" s="76">
        <v>0.58459270180611866</v>
      </c>
      <c r="F10" s="76">
        <v>7.7799999999999994E-2</v>
      </c>
      <c r="G10" s="387">
        <v>1586</v>
      </c>
      <c r="H10" s="387">
        <v>24</v>
      </c>
      <c r="I10" s="75">
        <f t="shared" si="2"/>
        <v>1610</v>
      </c>
      <c r="J10" s="77">
        <f t="shared" si="3"/>
        <v>0.59343899741983042</v>
      </c>
      <c r="K10" s="78">
        <f t="shared" si="0"/>
        <v>4.833992878117325E-3</v>
      </c>
      <c r="L10" s="134"/>
      <c r="M10" s="134"/>
    </row>
    <row r="11" spans="1:29" ht="15.75">
      <c r="A11" s="1220" t="s">
        <v>1125</v>
      </c>
      <c r="B11" s="75">
        <v>328637</v>
      </c>
      <c r="C11" s="387">
        <v>2269</v>
      </c>
      <c r="D11" s="76">
        <f t="shared" si="1"/>
        <v>6.9042743209072627E-3</v>
      </c>
      <c r="E11" s="76">
        <v>0.58880564125165269</v>
      </c>
      <c r="F11" s="76">
        <v>6.3899999999999998E-2</v>
      </c>
      <c r="G11" s="387">
        <v>1336</v>
      </c>
      <c r="H11" s="387">
        <v>20</v>
      </c>
      <c r="I11" s="75">
        <f t="shared" si="2"/>
        <v>1356</v>
      </c>
      <c r="J11" s="77">
        <f t="shared" si="3"/>
        <v>0.59762009695901275</v>
      </c>
      <c r="K11" s="78">
        <f t="shared" si="0"/>
        <v>4.1261330890922203E-3</v>
      </c>
    </row>
    <row r="12" spans="1:29" ht="15.75">
      <c r="A12" s="1220" t="s">
        <v>1126</v>
      </c>
      <c r="B12" s="75">
        <v>324149</v>
      </c>
      <c r="C12" s="387">
        <v>2235</v>
      </c>
      <c r="D12" s="76">
        <f t="shared" si="1"/>
        <v>6.8949773098173992E-3</v>
      </c>
      <c r="E12" s="76">
        <v>0.57181208053691279</v>
      </c>
      <c r="F12" s="76">
        <v>5.1900000000000002E-2</v>
      </c>
      <c r="G12" s="387">
        <v>1278</v>
      </c>
      <c r="H12" s="387">
        <v>26</v>
      </c>
      <c r="I12" s="75">
        <f t="shared" si="2"/>
        <v>1304</v>
      </c>
      <c r="J12" s="77">
        <f t="shared" si="3"/>
        <v>0.58344519015659957</v>
      </c>
      <c r="K12" s="78">
        <f t="shared" si="0"/>
        <v>4.0228413476518518E-3</v>
      </c>
    </row>
    <row r="13" spans="1:29" ht="15.75">
      <c r="A13" s="1220" t="s">
        <v>1127</v>
      </c>
      <c r="B13" s="75">
        <v>318426</v>
      </c>
      <c r="C13" s="387">
        <v>3233</v>
      </c>
      <c r="D13" s="76">
        <f t="shared" si="1"/>
        <v>1.0153065390388976E-2</v>
      </c>
      <c r="E13" s="76">
        <v>0.5601608413238478</v>
      </c>
      <c r="F13" s="76">
        <v>5.7799999999999997E-2</v>
      </c>
      <c r="G13" s="387">
        <v>1811</v>
      </c>
      <c r="H13" s="387">
        <v>46</v>
      </c>
      <c r="I13" s="75">
        <f t="shared" si="2"/>
        <v>1857</v>
      </c>
      <c r="J13" s="77">
        <f t="shared" si="3"/>
        <v>0.57438911227961642</v>
      </c>
      <c r="K13" s="78">
        <f t="shared" si="0"/>
        <v>5.8318102165024217E-3</v>
      </c>
    </row>
    <row r="14" spans="1:29" ht="15.75">
      <c r="A14" s="1220" t="s">
        <v>1128</v>
      </c>
      <c r="B14" s="75">
        <v>317244</v>
      </c>
      <c r="C14" s="387">
        <v>2174</v>
      </c>
      <c r="D14" s="76">
        <f t="shared" si="1"/>
        <v>6.8527694771217109E-3</v>
      </c>
      <c r="E14" s="76">
        <v>0.54185832566697334</v>
      </c>
      <c r="F14" s="76">
        <v>4.2299999999999997E-2</v>
      </c>
      <c r="G14" s="387">
        <v>1178</v>
      </c>
      <c r="H14" s="387">
        <v>31</v>
      </c>
      <c r="I14" s="75">
        <f t="shared" si="2"/>
        <v>1209</v>
      </c>
      <c r="J14" s="77">
        <f t="shared" si="3"/>
        <v>0.55611775528978846</v>
      </c>
      <c r="K14" s="78">
        <f t="shared" si="0"/>
        <v>3.8109467791353027E-3</v>
      </c>
    </row>
    <row r="15" spans="1:29" ht="15.75">
      <c r="A15" s="1220" t="s">
        <v>1129</v>
      </c>
      <c r="B15" s="75">
        <v>316729</v>
      </c>
      <c r="C15" s="387">
        <v>1120</v>
      </c>
      <c r="D15" s="76">
        <f t="shared" si="1"/>
        <v>3.536146042831569E-3</v>
      </c>
      <c r="E15" s="76">
        <v>0.56964285714285712</v>
      </c>
      <c r="F15" s="76">
        <v>3.5700000000000003E-2</v>
      </c>
      <c r="G15" s="387">
        <v>638</v>
      </c>
      <c r="H15" s="387">
        <v>7</v>
      </c>
      <c r="I15" s="75">
        <f t="shared" si="2"/>
        <v>645</v>
      </c>
      <c r="J15" s="77">
        <f t="shared" si="3"/>
        <v>0.5758928571428571</v>
      </c>
      <c r="K15" s="78">
        <f t="shared" si="0"/>
        <v>2.0364412478806803E-3</v>
      </c>
    </row>
    <row r="16" spans="1:29" ht="15.75">
      <c r="A16" s="1220" t="s">
        <v>1130</v>
      </c>
      <c r="B16" s="75">
        <v>312864</v>
      </c>
      <c r="C16" s="387">
        <v>30</v>
      </c>
      <c r="D16" s="76">
        <f t="shared" si="1"/>
        <v>9.5888309297330465E-5</v>
      </c>
      <c r="E16" s="76">
        <v>0.6</v>
      </c>
      <c r="F16" s="76">
        <v>3.3300000000000003E-2</v>
      </c>
      <c r="G16" s="387">
        <v>18</v>
      </c>
      <c r="H16" s="387">
        <v>0</v>
      </c>
      <c r="I16" s="75">
        <f t="shared" si="2"/>
        <v>18</v>
      </c>
      <c r="J16" s="77">
        <f t="shared" si="3"/>
        <v>0.6</v>
      </c>
      <c r="K16" s="78">
        <f t="shared" si="0"/>
        <v>5.7532985578398283E-5</v>
      </c>
    </row>
    <row r="17" spans="1:11" ht="15.75">
      <c r="A17" s="1220" t="s">
        <v>1131</v>
      </c>
      <c r="B17" s="75">
        <v>309414</v>
      </c>
      <c r="C17" s="387">
        <v>16</v>
      </c>
      <c r="D17" s="76">
        <f t="shared" si="1"/>
        <v>5.1710653040909588E-5</v>
      </c>
      <c r="E17" s="76">
        <v>0.5</v>
      </c>
      <c r="F17" s="76">
        <v>0</v>
      </c>
      <c r="G17" s="387">
        <v>8</v>
      </c>
      <c r="H17" s="387">
        <v>0</v>
      </c>
      <c r="I17" s="75">
        <f t="shared" si="2"/>
        <v>8</v>
      </c>
      <c r="J17" s="77">
        <f t="shared" si="3"/>
        <v>0.5</v>
      </c>
      <c r="K17" s="78">
        <f t="shared" si="0"/>
        <v>2.5855326520454794E-5</v>
      </c>
    </row>
    <row r="18" spans="1:11" ht="16.5" thickBot="1">
      <c r="A18" s="808" t="s">
        <v>1132</v>
      </c>
      <c r="B18" s="2394">
        <v>305902</v>
      </c>
      <c r="C18" s="388">
        <v>9</v>
      </c>
      <c r="D18" s="76">
        <f t="shared" si="1"/>
        <v>2.9421187177592824E-5</v>
      </c>
      <c r="E18" s="2395">
        <v>0.33333333333333331</v>
      </c>
      <c r="F18" s="2395">
        <v>0.1111</v>
      </c>
      <c r="G18" s="388">
        <v>3</v>
      </c>
      <c r="H18" s="388">
        <v>0</v>
      </c>
      <c r="I18" s="75">
        <f t="shared" si="2"/>
        <v>3</v>
      </c>
      <c r="J18" s="77">
        <f t="shared" si="3"/>
        <v>0.33333333333333331</v>
      </c>
      <c r="K18" s="78">
        <f t="shared" si="0"/>
        <v>9.8070623925309419E-6</v>
      </c>
    </row>
    <row r="19" spans="1:11" ht="16.5" thickBot="1">
      <c r="A19" s="107" t="s">
        <v>1133</v>
      </c>
      <c r="B19" s="108">
        <f>B18</f>
        <v>305902</v>
      </c>
      <c r="C19" s="108">
        <f>SUM(C7:C18)</f>
        <v>20312</v>
      </c>
      <c r="D19" s="109">
        <f>C19/B19</f>
        <v>6.640035043902949E-2</v>
      </c>
      <c r="E19" s="109">
        <v>0.57202638834186692</v>
      </c>
      <c r="F19" s="109">
        <v>6.2899999999999998E-2</v>
      </c>
      <c r="G19" s="108">
        <f>SUM(G7:G18)</f>
        <v>11619</v>
      </c>
      <c r="H19" s="108">
        <f>SUM(H7:H18)</f>
        <v>227</v>
      </c>
      <c r="I19" s="108">
        <f>SUM(I7:I18)</f>
        <v>11846</v>
      </c>
      <c r="J19" s="110">
        <f>I19/C19</f>
        <v>0.58320204805041354</v>
      </c>
      <c r="K19" s="109">
        <f t="shared" si="0"/>
        <v>3.8724820367307178E-2</v>
      </c>
    </row>
    <row r="20" spans="1:11" ht="15.75">
      <c r="A20" s="79"/>
      <c r="B20" s="80"/>
      <c r="C20" s="80"/>
      <c r="D20" s="81"/>
      <c r="E20" s="81"/>
      <c r="F20" s="81"/>
      <c r="G20" s="80"/>
      <c r="H20" s="80"/>
      <c r="I20" s="80"/>
      <c r="J20" s="81"/>
      <c r="K20" s="81"/>
    </row>
    <row r="21" spans="1:11" ht="17.100000000000001" customHeight="1">
      <c r="A21" s="2732" t="s">
        <v>1152</v>
      </c>
      <c r="B21" s="2733"/>
      <c r="C21" s="2733"/>
      <c r="D21" s="2733"/>
      <c r="E21" s="2733"/>
      <c r="F21" s="2733"/>
      <c r="G21" s="2733"/>
      <c r="H21" s="2733"/>
      <c r="I21" s="2733"/>
      <c r="J21" s="2733"/>
      <c r="K21" s="2501"/>
    </row>
    <row r="22" spans="1:11" ht="17.100000000000001" customHeight="1">
      <c r="A22" s="2734" t="s">
        <v>1153</v>
      </c>
      <c r="B22" s="2515"/>
      <c r="C22" s="2515"/>
      <c r="D22" s="2515"/>
      <c r="E22" s="2515"/>
      <c r="F22" s="2515"/>
      <c r="G22" s="2515"/>
      <c r="H22" s="2515"/>
      <c r="I22" s="2515"/>
      <c r="J22" s="2515"/>
      <c r="K22" s="2515"/>
    </row>
    <row r="23" spans="1:11" ht="31.5" customHeight="1">
      <c r="A23" s="2735" t="s">
        <v>1154</v>
      </c>
      <c r="B23" s="2735"/>
      <c r="C23" s="2735"/>
      <c r="D23" s="2735"/>
      <c r="E23" s="2735"/>
      <c r="F23" s="2735"/>
      <c r="G23" s="2735"/>
      <c r="H23" s="2735"/>
      <c r="I23" s="2735"/>
      <c r="J23" s="2735"/>
      <c r="K23" s="2735"/>
    </row>
    <row r="24" spans="1:11" ht="17.100000000000001" customHeight="1">
      <c r="A24" s="2618" t="s">
        <v>1155</v>
      </c>
      <c r="B24" s="2501"/>
      <c r="C24" s="2501"/>
      <c r="D24" s="2501"/>
      <c r="E24" s="2501"/>
      <c r="F24" s="2501"/>
      <c r="G24" s="2501"/>
      <c r="H24" s="2501"/>
      <c r="I24" s="2501"/>
      <c r="J24" s="2501"/>
      <c r="K24" s="88"/>
    </row>
    <row r="25" spans="1:11" ht="15.75">
      <c r="A25" s="623"/>
      <c r="B25" s="88"/>
      <c r="C25" s="88"/>
      <c r="D25" s="88"/>
      <c r="E25" s="88"/>
      <c r="F25" s="88"/>
      <c r="G25" s="88"/>
      <c r="H25" s="88"/>
      <c r="I25" s="88"/>
      <c r="J25" s="88"/>
      <c r="K25" s="88"/>
    </row>
    <row r="26" spans="1:11" ht="15.75">
      <c r="A26" s="2501"/>
      <c r="B26" s="2501"/>
      <c r="C26" s="2501"/>
      <c r="D26" s="2501"/>
      <c r="E26" s="2501"/>
      <c r="F26" s="2501"/>
      <c r="G26" s="2501"/>
      <c r="H26" s="2501"/>
      <c r="I26" s="2501"/>
      <c r="J26" s="2501"/>
      <c r="K26" s="2501"/>
    </row>
    <row r="27" spans="1:11" ht="17.100000000000001" customHeight="1" thickBot="1">
      <c r="A27" s="2552"/>
      <c r="B27" s="2552"/>
      <c r="C27" s="2552"/>
      <c r="D27" s="2552"/>
      <c r="E27" s="2552"/>
      <c r="F27" s="2552"/>
      <c r="G27" s="2552"/>
      <c r="H27" s="2552"/>
      <c r="I27" s="2552"/>
      <c r="J27" s="87"/>
      <c r="K27" s="87"/>
    </row>
    <row r="28" spans="1:11" ht="15.6" customHeight="1">
      <c r="A28" s="2736" t="s">
        <v>1156</v>
      </c>
      <c r="B28" s="2737"/>
      <c r="C28" s="2737"/>
      <c r="D28" s="2737"/>
      <c r="E28" s="2737"/>
      <c r="F28" s="2737"/>
      <c r="G28" s="2737"/>
      <c r="H28" s="2737"/>
      <c r="I28" s="2737"/>
      <c r="J28" s="2737"/>
      <c r="K28" s="2738"/>
    </row>
    <row r="29" spans="1:11" ht="13.5" thickBot="1">
      <c r="A29" s="2739"/>
      <c r="B29" s="2740"/>
      <c r="C29" s="2740"/>
      <c r="D29" s="2740"/>
      <c r="E29" s="2740"/>
      <c r="F29" s="2740"/>
      <c r="G29" s="2740"/>
      <c r="H29" s="2740"/>
      <c r="I29" s="2740"/>
      <c r="J29" s="2740"/>
      <c r="K29" s="2741"/>
    </row>
    <row r="30" spans="1:11" ht="82.5" thickBot="1">
      <c r="A30" s="106" t="s">
        <v>1141</v>
      </c>
      <c r="B30" s="115" t="s">
        <v>1142</v>
      </c>
      <c r="C30" s="115" t="s">
        <v>1157</v>
      </c>
      <c r="D30" s="116" t="s">
        <v>1158</v>
      </c>
      <c r="E30" s="116" t="s">
        <v>1145</v>
      </c>
      <c r="F30" s="116" t="s">
        <v>1146</v>
      </c>
      <c r="G30" s="115" t="s">
        <v>1159</v>
      </c>
      <c r="H30" s="115" t="s">
        <v>1160</v>
      </c>
      <c r="I30" s="115" t="s">
        <v>1161</v>
      </c>
      <c r="J30" s="116" t="s">
        <v>1162</v>
      </c>
      <c r="K30" s="117" t="s">
        <v>1163</v>
      </c>
    </row>
    <row r="31" spans="1:11" ht="15.75">
      <c r="A31" s="74" t="s">
        <v>1121</v>
      </c>
      <c r="B31" s="72">
        <v>337096</v>
      </c>
      <c r="C31" s="72">
        <v>253</v>
      </c>
      <c r="D31" s="76">
        <f t="shared" ref="D31:D43" si="4">C31/B31</f>
        <v>7.505280394902342E-4</v>
      </c>
      <c r="E31" s="137">
        <v>0.54940711462450598</v>
      </c>
      <c r="F31" s="137">
        <v>1.9800000000000002E-2</v>
      </c>
      <c r="G31" s="72">
        <v>139</v>
      </c>
      <c r="H31" s="72">
        <v>2</v>
      </c>
      <c r="I31" s="75">
        <f>SUM(G31:H31)</f>
        <v>141</v>
      </c>
      <c r="J31" s="77">
        <f t="shared" ref="J31:J42" si="5">IF(C31=0,0,I31/C31)</f>
        <v>0.55731225296442688</v>
      </c>
      <c r="K31" s="78">
        <f t="shared" ref="K31:K43" si="6">I31/B31</f>
        <v>4.1827847260127681E-4</v>
      </c>
    </row>
    <row r="32" spans="1:11" ht="15.75">
      <c r="A32" s="1220" t="s">
        <v>1122</v>
      </c>
      <c r="B32" s="72">
        <v>335915</v>
      </c>
      <c r="C32" s="72">
        <v>277</v>
      </c>
      <c r="D32" s="76">
        <f t="shared" si="4"/>
        <v>8.2461336945358196E-4</v>
      </c>
      <c r="E32" s="137">
        <v>0.72563176895306858</v>
      </c>
      <c r="F32" s="137">
        <v>4.6899999999999997E-2</v>
      </c>
      <c r="G32" s="72">
        <v>201</v>
      </c>
      <c r="H32" s="72">
        <v>1</v>
      </c>
      <c r="I32" s="75">
        <f t="shared" ref="I32:I42" si="7">SUM(G32:H32)</f>
        <v>202</v>
      </c>
      <c r="J32" s="77">
        <f t="shared" si="5"/>
        <v>0.72924187725631773</v>
      </c>
      <c r="K32" s="78">
        <f t="shared" si="6"/>
        <v>6.0134260155098756E-4</v>
      </c>
    </row>
    <row r="33" spans="1:11" ht="15.75">
      <c r="A33" s="1220" t="s">
        <v>1123</v>
      </c>
      <c r="B33" s="72">
        <v>335312</v>
      </c>
      <c r="C33" s="72">
        <v>344</v>
      </c>
      <c r="D33" s="76">
        <f t="shared" si="4"/>
        <v>1.0259101970701914E-3</v>
      </c>
      <c r="E33" s="137">
        <v>0.68313953488372092</v>
      </c>
      <c r="F33" s="137">
        <v>2.0299999999999999E-2</v>
      </c>
      <c r="G33" s="72">
        <v>235</v>
      </c>
      <c r="H33" s="72">
        <v>3</v>
      </c>
      <c r="I33" s="75">
        <f t="shared" si="7"/>
        <v>238</v>
      </c>
      <c r="J33" s="77">
        <f t="shared" si="5"/>
        <v>0.69186046511627908</v>
      </c>
      <c r="K33" s="78">
        <f t="shared" si="6"/>
        <v>7.0978670611251612E-4</v>
      </c>
    </row>
    <row r="34" spans="1:11" ht="15.75">
      <c r="A34" s="1220" t="s">
        <v>1124</v>
      </c>
      <c r="B34" s="72">
        <v>333058</v>
      </c>
      <c r="C34" s="72">
        <v>265</v>
      </c>
      <c r="D34" s="76">
        <f t="shared" si="4"/>
        <v>7.9565721285782052E-4</v>
      </c>
      <c r="E34" s="137">
        <v>0.65660377358490563</v>
      </c>
      <c r="F34" s="137">
        <v>2.2599999999999999E-2</v>
      </c>
      <c r="G34" s="72">
        <v>174</v>
      </c>
      <c r="H34" s="72">
        <v>3</v>
      </c>
      <c r="I34" s="75">
        <f t="shared" si="7"/>
        <v>177</v>
      </c>
      <c r="J34" s="77">
        <f t="shared" si="5"/>
        <v>0.66792452830188676</v>
      </c>
      <c r="K34" s="78">
        <f t="shared" si="6"/>
        <v>5.3143896858805369E-4</v>
      </c>
    </row>
    <row r="35" spans="1:11" ht="15.75">
      <c r="A35" s="1220" t="s">
        <v>1125</v>
      </c>
      <c r="B35" s="72">
        <v>328637</v>
      </c>
      <c r="C35" s="72">
        <v>295</v>
      </c>
      <c r="D35" s="76">
        <f t="shared" si="4"/>
        <v>8.9764694784823381E-4</v>
      </c>
      <c r="E35" s="137">
        <v>0.69491525423728817</v>
      </c>
      <c r="F35" s="137">
        <v>6.7999999999999996E-3</v>
      </c>
      <c r="G35" s="72">
        <v>205</v>
      </c>
      <c r="H35" s="72">
        <v>7</v>
      </c>
      <c r="I35" s="75">
        <f t="shared" si="7"/>
        <v>212</v>
      </c>
      <c r="J35" s="77">
        <f t="shared" si="5"/>
        <v>0.71864406779661016</v>
      </c>
      <c r="K35" s="78">
        <f t="shared" si="6"/>
        <v>6.450886540468663E-4</v>
      </c>
    </row>
    <row r="36" spans="1:11" ht="15.75">
      <c r="A36" s="1220" t="s">
        <v>1126</v>
      </c>
      <c r="B36" s="167">
        <v>324149</v>
      </c>
      <c r="C36" s="72">
        <v>247</v>
      </c>
      <c r="D36" s="76">
        <f t="shared" si="4"/>
        <v>7.6199525526841048E-4</v>
      </c>
      <c r="E36" s="137">
        <v>0.64372469635627527</v>
      </c>
      <c r="F36" s="137">
        <v>1.6199999999999999E-2</v>
      </c>
      <c r="G36" s="72">
        <v>159</v>
      </c>
      <c r="H36" s="72">
        <v>2</v>
      </c>
      <c r="I36" s="75">
        <f t="shared" si="7"/>
        <v>161</v>
      </c>
      <c r="J36" s="77">
        <f t="shared" si="5"/>
        <v>0.65182186234817818</v>
      </c>
      <c r="K36" s="78">
        <f t="shared" si="6"/>
        <v>4.966851663895307E-4</v>
      </c>
    </row>
    <row r="37" spans="1:11" ht="15.75">
      <c r="A37" s="1220" t="s">
        <v>1127</v>
      </c>
      <c r="B37" s="167">
        <v>318426</v>
      </c>
      <c r="C37" s="387">
        <v>731</v>
      </c>
      <c r="D37" s="76">
        <f t="shared" si="4"/>
        <v>2.2956668111272322E-3</v>
      </c>
      <c r="E37" s="76">
        <v>0.62380300957592338</v>
      </c>
      <c r="F37" s="76">
        <v>2.5999999999999999E-2</v>
      </c>
      <c r="G37" s="387">
        <v>456</v>
      </c>
      <c r="H37" s="387">
        <v>6</v>
      </c>
      <c r="I37" s="75">
        <f t="shared" si="7"/>
        <v>462</v>
      </c>
      <c r="J37" s="77">
        <f t="shared" si="5"/>
        <v>0.63201094391244872</v>
      </c>
      <c r="K37" s="78">
        <f t="shared" si="6"/>
        <v>1.4508865482090031E-3</v>
      </c>
    </row>
    <row r="38" spans="1:11" ht="15.75">
      <c r="A38" s="1220" t="s">
        <v>1128</v>
      </c>
      <c r="B38" s="167">
        <v>317244</v>
      </c>
      <c r="C38" s="387">
        <v>934</v>
      </c>
      <c r="D38" s="76">
        <f t="shared" si="4"/>
        <v>2.9441061139060154E-3</v>
      </c>
      <c r="E38" s="76">
        <v>0.7044967880085653</v>
      </c>
      <c r="F38" s="76">
        <v>1.4999999999999999E-2</v>
      </c>
      <c r="G38" s="387">
        <v>658</v>
      </c>
      <c r="H38" s="387">
        <v>3</v>
      </c>
      <c r="I38" s="75">
        <f t="shared" si="7"/>
        <v>661</v>
      </c>
      <c r="J38" s="77">
        <f t="shared" si="5"/>
        <v>0.70770877944325483</v>
      </c>
      <c r="K38" s="78">
        <f t="shared" si="6"/>
        <v>2.0835697444238502E-3</v>
      </c>
    </row>
    <row r="39" spans="1:11" ht="15.75">
      <c r="A39" s="1220" t="s">
        <v>1129</v>
      </c>
      <c r="B39" s="167">
        <v>316729</v>
      </c>
      <c r="C39" s="387">
        <v>1815</v>
      </c>
      <c r="D39" s="76">
        <f t="shared" si="4"/>
        <v>5.7304509533386587E-3</v>
      </c>
      <c r="E39" s="76">
        <v>0.64352617079889807</v>
      </c>
      <c r="F39" s="76">
        <v>9.4000000000000004E-3</v>
      </c>
      <c r="G39" s="387">
        <v>1168</v>
      </c>
      <c r="H39" s="387">
        <v>16</v>
      </c>
      <c r="I39" s="75">
        <f t="shared" si="7"/>
        <v>1184</v>
      </c>
      <c r="J39" s="77">
        <f t="shared" si="5"/>
        <v>0.6523415977961432</v>
      </c>
      <c r="K39" s="78">
        <f t="shared" si="6"/>
        <v>3.7382115309933729E-3</v>
      </c>
    </row>
    <row r="40" spans="1:11" ht="15.75">
      <c r="A40" s="1220" t="s">
        <v>1130</v>
      </c>
      <c r="B40" s="167">
        <v>312864</v>
      </c>
      <c r="C40" s="387">
        <v>1242</v>
      </c>
      <c r="D40" s="76">
        <f t="shared" si="4"/>
        <v>3.9697760049094812E-3</v>
      </c>
      <c r="E40" s="76">
        <v>0.6529790660225443</v>
      </c>
      <c r="F40" s="76">
        <v>8.0999999999999996E-3</v>
      </c>
      <c r="G40" s="387">
        <v>811</v>
      </c>
      <c r="H40" s="387">
        <v>8</v>
      </c>
      <c r="I40" s="75">
        <f t="shared" si="7"/>
        <v>819</v>
      </c>
      <c r="J40" s="77">
        <f t="shared" si="5"/>
        <v>0.65942028985507251</v>
      </c>
      <c r="K40" s="78">
        <f t="shared" si="6"/>
        <v>2.6177508438171219E-3</v>
      </c>
    </row>
    <row r="41" spans="1:11" ht="15.75">
      <c r="A41" s="1220" t="s">
        <v>1131</v>
      </c>
      <c r="B41" s="167">
        <v>309414</v>
      </c>
      <c r="C41" s="387">
        <v>301</v>
      </c>
      <c r="D41" s="76">
        <f t="shared" si="4"/>
        <v>9.7280666033211169E-4</v>
      </c>
      <c r="E41" s="76">
        <v>0.51495016611295685</v>
      </c>
      <c r="F41" s="76">
        <v>3.3E-3</v>
      </c>
      <c r="G41" s="387">
        <v>155</v>
      </c>
      <c r="H41" s="387">
        <v>1</v>
      </c>
      <c r="I41" s="75">
        <f t="shared" si="7"/>
        <v>156</v>
      </c>
      <c r="J41" s="77">
        <f t="shared" si="5"/>
        <v>0.51827242524916939</v>
      </c>
      <c r="K41" s="78">
        <f t="shared" si="6"/>
        <v>5.0417886714886854E-4</v>
      </c>
    </row>
    <row r="42" spans="1:11" ht="16.5" thickBot="1">
      <c r="A42" s="808" t="s">
        <v>1132</v>
      </c>
      <c r="B42" s="2394">
        <v>305902</v>
      </c>
      <c r="C42" s="388">
        <v>306</v>
      </c>
      <c r="D42" s="76">
        <f t="shared" si="4"/>
        <v>1.000320364038156E-3</v>
      </c>
      <c r="E42" s="2395">
        <v>3.2679738562091504E-3</v>
      </c>
      <c r="F42" s="2395">
        <v>0</v>
      </c>
      <c r="G42" s="388">
        <v>1</v>
      </c>
      <c r="H42" s="388">
        <v>1</v>
      </c>
      <c r="I42" s="75">
        <f t="shared" si="7"/>
        <v>2</v>
      </c>
      <c r="J42" s="77">
        <f t="shared" si="5"/>
        <v>6.5359477124183009E-3</v>
      </c>
      <c r="K42" s="78">
        <f t="shared" si="6"/>
        <v>6.5380415950206279E-6</v>
      </c>
    </row>
    <row r="43" spans="1:11" ht="16.5" thickBot="1">
      <c r="A43" s="107" t="s">
        <v>1133</v>
      </c>
      <c r="B43" s="108">
        <f>B42</f>
        <v>305902</v>
      </c>
      <c r="C43" s="108">
        <f>SUM(C31:C42)</f>
        <v>7010</v>
      </c>
      <c r="D43" s="109">
        <f t="shared" si="4"/>
        <v>2.29158357905473E-2</v>
      </c>
      <c r="E43" s="109">
        <v>0.62225392296718973</v>
      </c>
      <c r="F43" s="109">
        <v>1.4E-2</v>
      </c>
      <c r="G43" s="108">
        <f>SUM(G31:G42)</f>
        <v>4362</v>
      </c>
      <c r="H43" s="108">
        <f>SUM(H31:H42)</f>
        <v>53</v>
      </c>
      <c r="I43" s="108">
        <f>SUM(I31:I42)</f>
        <v>4415</v>
      </c>
      <c r="J43" s="110">
        <f>I43/C43</f>
        <v>0.62981455064194014</v>
      </c>
      <c r="K43" s="109">
        <f t="shared" si="6"/>
        <v>1.4432726821008036E-2</v>
      </c>
    </row>
    <row r="44" spans="1:11" ht="15.75">
      <c r="A44" s="57"/>
      <c r="B44" s="57"/>
      <c r="C44" s="57"/>
      <c r="D44" s="57"/>
      <c r="E44" s="57"/>
      <c r="F44" s="57"/>
      <c r="G44" s="57"/>
      <c r="H44" s="57"/>
      <c r="I44" s="57"/>
      <c r="J44" s="57"/>
      <c r="K44" s="57"/>
    </row>
    <row r="45" spans="1:11" ht="15.75">
      <c r="A45" s="2732" t="s">
        <v>1164</v>
      </c>
      <c r="B45" s="2733"/>
      <c r="C45" s="2733"/>
      <c r="D45" s="2733"/>
      <c r="E45" s="2733"/>
      <c r="F45" s="2733"/>
      <c r="G45" s="2733"/>
      <c r="H45" s="2733"/>
      <c r="I45" s="2733"/>
      <c r="J45" s="2733"/>
      <c r="K45" s="2418"/>
    </row>
    <row r="46" spans="1:11" ht="15.75">
      <c r="A46" s="2734" t="s">
        <v>1165</v>
      </c>
      <c r="B46" s="2515"/>
      <c r="C46" s="2515"/>
      <c r="D46" s="2515"/>
      <c r="E46" s="2515"/>
      <c r="F46" s="2515"/>
      <c r="G46" s="2515"/>
      <c r="H46" s="2515"/>
      <c r="I46" s="2515"/>
      <c r="J46" s="2515"/>
      <c r="K46" s="2515"/>
    </row>
    <row r="47" spans="1:11" s="25" customFormat="1" ht="38.25" customHeight="1">
      <c r="A47" s="2727" t="s">
        <v>1166</v>
      </c>
      <c r="B47" s="2728"/>
      <c r="C47" s="2728"/>
      <c r="D47" s="2728"/>
      <c r="E47" s="2728"/>
      <c r="F47" s="2728"/>
      <c r="G47" s="2728"/>
      <c r="H47" s="2728"/>
      <c r="I47" s="2728"/>
      <c r="J47" s="2728"/>
      <c r="K47" s="2728"/>
    </row>
    <row r="48" spans="1:11" ht="31.5" customHeight="1">
      <c r="A48" s="286"/>
      <c r="B48" s="286"/>
      <c r="C48" s="286"/>
      <c r="D48" s="286"/>
      <c r="E48" s="286"/>
      <c r="F48" s="286"/>
      <c r="G48" s="286"/>
      <c r="H48" s="286"/>
      <c r="I48" s="286"/>
      <c r="J48" s="286"/>
      <c r="K48" s="286"/>
    </row>
    <row r="49" spans="1:6" ht="13.5" thickBot="1">
      <c r="A49"/>
      <c r="B49"/>
      <c r="C49"/>
      <c r="D49"/>
      <c r="E49"/>
      <c r="F49"/>
    </row>
    <row r="50" spans="1:6" ht="15.75">
      <c r="A50" s="2721" t="s">
        <v>1167</v>
      </c>
      <c r="B50" s="2722"/>
      <c r="C50" s="2722"/>
      <c r="D50" s="2722"/>
      <c r="E50" s="2722"/>
      <c r="F50" s="2723"/>
    </row>
    <row r="51" spans="1:6" ht="47.25">
      <c r="A51" s="843" t="s">
        <v>1168</v>
      </c>
      <c r="B51" s="1538" t="s">
        <v>1169</v>
      </c>
      <c r="C51" s="1539" t="s">
        <v>1170</v>
      </c>
      <c r="D51" s="1539" t="s">
        <v>1171</v>
      </c>
      <c r="E51" s="1539" t="s">
        <v>1172</v>
      </c>
      <c r="F51" s="844" t="s">
        <v>1173</v>
      </c>
    </row>
    <row r="52" spans="1:6" ht="15.75">
      <c r="A52" s="847">
        <v>44927</v>
      </c>
      <c r="B52" s="1101">
        <v>1841</v>
      </c>
      <c r="C52" s="1101">
        <v>362</v>
      </c>
      <c r="D52" s="1102">
        <v>0.2</v>
      </c>
      <c r="E52" s="1101">
        <v>462</v>
      </c>
      <c r="F52" s="1103">
        <v>0.25</v>
      </c>
    </row>
    <row r="53" spans="1:6" ht="15.75">
      <c r="A53" s="847">
        <v>44958</v>
      </c>
      <c r="B53" s="1101">
        <v>1389</v>
      </c>
      <c r="C53" s="1101">
        <v>267</v>
      </c>
      <c r="D53" s="1102">
        <v>0.19</v>
      </c>
      <c r="E53" s="1101">
        <v>337</v>
      </c>
      <c r="F53" s="1103">
        <v>0.24</v>
      </c>
    </row>
    <row r="54" spans="1:6" ht="15.75">
      <c r="A54" s="847">
        <v>44986</v>
      </c>
      <c r="B54" s="1101">
        <v>1370</v>
      </c>
      <c r="C54" s="1101">
        <v>272</v>
      </c>
      <c r="D54" s="1102">
        <v>0.2</v>
      </c>
      <c r="E54" s="1101">
        <v>332</v>
      </c>
      <c r="F54" s="1103">
        <v>0.24</v>
      </c>
    </row>
    <row r="55" spans="1:6" ht="15.75">
      <c r="A55" s="847">
        <v>45017</v>
      </c>
      <c r="B55" s="1101">
        <v>1407</v>
      </c>
      <c r="C55" s="1101">
        <v>278</v>
      </c>
      <c r="D55" s="1102">
        <v>0.2</v>
      </c>
      <c r="E55" s="1101">
        <v>345</v>
      </c>
      <c r="F55" s="1103">
        <v>0.25</v>
      </c>
    </row>
    <row r="56" spans="1:6" ht="15.75">
      <c r="A56" s="847">
        <v>45047</v>
      </c>
      <c r="B56" s="1101">
        <v>1750</v>
      </c>
      <c r="C56" s="1101">
        <v>366</v>
      </c>
      <c r="D56" s="1102">
        <v>0.21</v>
      </c>
      <c r="E56" s="1101">
        <v>445</v>
      </c>
      <c r="F56" s="1103">
        <v>0.25</v>
      </c>
    </row>
    <row r="57" spans="1:6" ht="15.75">
      <c r="A57" s="847">
        <v>45078</v>
      </c>
      <c r="B57" s="1101">
        <v>1427</v>
      </c>
      <c r="C57" s="1101">
        <v>315</v>
      </c>
      <c r="D57" s="1102">
        <v>0.22</v>
      </c>
      <c r="E57" s="1101">
        <v>373</v>
      </c>
      <c r="F57" s="1103">
        <v>0.26</v>
      </c>
    </row>
    <row r="58" spans="1:6" ht="15.75">
      <c r="A58" s="847">
        <v>45108</v>
      </c>
      <c r="B58" s="1101">
        <v>1713</v>
      </c>
      <c r="C58" s="1101">
        <v>380</v>
      </c>
      <c r="D58" s="1102">
        <v>0.22</v>
      </c>
      <c r="E58" s="1101">
        <v>466</v>
      </c>
      <c r="F58" s="1103">
        <v>0.27</v>
      </c>
    </row>
    <row r="59" spans="1:6" ht="15.75">
      <c r="A59" s="847">
        <v>45139</v>
      </c>
      <c r="B59" s="1101">
        <v>1347</v>
      </c>
      <c r="C59" s="1101">
        <v>232</v>
      </c>
      <c r="D59" s="1102">
        <v>0.17</v>
      </c>
      <c r="E59" s="1101">
        <v>312</v>
      </c>
      <c r="F59" s="1103">
        <v>0.23</v>
      </c>
    </row>
    <row r="60" spans="1:6" ht="15.75">
      <c r="A60" s="847">
        <v>45170</v>
      </c>
      <c r="B60" s="1101">
        <v>1333</v>
      </c>
      <c r="C60" s="1101">
        <v>258</v>
      </c>
      <c r="D60" s="1102">
        <v>0.19</v>
      </c>
      <c r="E60" s="1101">
        <v>342</v>
      </c>
      <c r="F60" s="1103">
        <v>0.26</v>
      </c>
    </row>
    <row r="61" spans="1:6" ht="15.75">
      <c r="A61" s="847">
        <v>45200</v>
      </c>
      <c r="B61" s="1101">
        <v>350</v>
      </c>
      <c r="C61" s="1101">
        <v>75</v>
      </c>
      <c r="D61" s="1102">
        <v>0.21</v>
      </c>
      <c r="E61" s="1101">
        <v>93</v>
      </c>
      <c r="F61" s="1103">
        <v>0.27</v>
      </c>
    </row>
    <row r="62" spans="1:6" ht="15.75">
      <c r="A62" s="847">
        <v>45231</v>
      </c>
      <c r="B62" s="1101">
        <v>10</v>
      </c>
      <c r="C62" s="1101">
        <v>1</v>
      </c>
      <c r="D62" s="1102">
        <v>0.1</v>
      </c>
      <c r="E62" s="1101">
        <v>2</v>
      </c>
      <c r="F62" s="1103">
        <v>0.2</v>
      </c>
    </row>
    <row r="63" spans="1:6" ht="16.5" thickBot="1">
      <c r="A63" s="1727">
        <v>45261</v>
      </c>
      <c r="B63" s="1098">
        <v>16</v>
      </c>
      <c r="C63" s="1104">
        <v>1</v>
      </c>
      <c r="D63" s="1105">
        <v>0.06</v>
      </c>
      <c r="E63" s="1104">
        <v>2</v>
      </c>
      <c r="F63" s="1106">
        <v>0.13</v>
      </c>
    </row>
    <row r="64" spans="1:6" ht="18.75">
      <c r="A64" s="2720" t="s">
        <v>1174</v>
      </c>
      <c r="B64" s="2720"/>
      <c r="C64" s="2720"/>
      <c r="D64" s="2720"/>
      <c r="E64" s="2720"/>
      <c r="F64" s="2720"/>
    </row>
    <row r="65" spans="1:6" ht="32.25" customHeight="1">
      <c r="A65" s="2501" t="s">
        <v>1175</v>
      </c>
      <c r="B65" s="2501"/>
      <c r="C65" s="2501"/>
      <c r="D65" s="2501"/>
      <c r="E65" s="2501"/>
      <c r="F65" s="2501"/>
    </row>
    <row r="66" spans="1:6">
      <c r="A66" s="232"/>
      <c r="B66" s="380"/>
      <c r="C66" s="232"/>
      <c r="D66"/>
      <c r="E66"/>
      <c r="F66"/>
    </row>
    <row r="67" spans="1:6" ht="13.5" thickBot="1">
      <c r="A67" s="232"/>
      <c r="B67" s="380"/>
      <c r="C67" s="232"/>
      <c r="D67"/>
      <c r="E67"/>
      <c r="F67"/>
    </row>
    <row r="68" spans="1:6" ht="15.75">
      <c r="A68" s="2724" t="s">
        <v>1176</v>
      </c>
      <c r="B68" s="2725"/>
      <c r="C68" s="2725"/>
      <c r="D68" s="2725"/>
      <c r="E68" s="2725"/>
      <c r="F68" s="2726"/>
    </row>
    <row r="69" spans="1:6" ht="49.5" customHeight="1">
      <c r="A69" s="843" t="s">
        <v>1168</v>
      </c>
      <c r="B69" s="1538" t="s">
        <v>1169</v>
      </c>
      <c r="C69" s="1539" t="s">
        <v>1170</v>
      </c>
      <c r="D69" s="1539" t="s">
        <v>1171</v>
      </c>
      <c r="E69" s="1539" t="s">
        <v>1172</v>
      </c>
      <c r="F69" s="844" t="s">
        <v>1173</v>
      </c>
    </row>
    <row r="70" spans="1:6" ht="15.75">
      <c r="A70" s="846">
        <v>44927</v>
      </c>
      <c r="B70" s="1095">
        <v>200</v>
      </c>
      <c r="C70" s="1095">
        <v>48</v>
      </c>
      <c r="D70" s="1096">
        <v>0.24</v>
      </c>
      <c r="E70" s="1095">
        <v>72</v>
      </c>
      <c r="F70" s="1097">
        <v>0.36</v>
      </c>
    </row>
    <row r="71" spans="1:6" ht="15.75">
      <c r="A71" s="846">
        <v>44958</v>
      </c>
      <c r="B71" s="1095">
        <v>308</v>
      </c>
      <c r="C71" s="1095">
        <v>55</v>
      </c>
      <c r="D71" s="1096">
        <v>0.18</v>
      </c>
      <c r="E71" s="1095">
        <v>87</v>
      </c>
      <c r="F71" s="1097">
        <v>0.28000000000000003</v>
      </c>
    </row>
    <row r="72" spans="1:6" ht="15.75">
      <c r="A72" s="846">
        <v>44986</v>
      </c>
      <c r="B72" s="1095">
        <v>340</v>
      </c>
      <c r="C72" s="1095">
        <v>47</v>
      </c>
      <c r="D72" s="1096">
        <v>0.14000000000000001</v>
      </c>
      <c r="E72" s="1095">
        <v>80</v>
      </c>
      <c r="F72" s="1097">
        <v>0.24</v>
      </c>
    </row>
    <row r="73" spans="1:6" ht="15.75">
      <c r="A73" s="846">
        <v>45017</v>
      </c>
      <c r="B73" s="1095">
        <v>114</v>
      </c>
      <c r="C73" s="1095">
        <v>22</v>
      </c>
      <c r="D73" s="1096">
        <v>0.19</v>
      </c>
      <c r="E73" s="1095">
        <v>28</v>
      </c>
      <c r="F73" s="1097">
        <v>0.25</v>
      </c>
    </row>
    <row r="74" spans="1:6" ht="15.75">
      <c r="A74" s="846">
        <v>45047</v>
      </c>
      <c r="B74" s="1095">
        <v>49</v>
      </c>
      <c r="C74" s="1095">
        <v>7</v>
      </c>
      <c r="D74" s="1096">
        <v>0.14000000000000001</v>
      </c>
      <c r="E74" s="1095">
        <v>10</v>
      </c>
      <c r="F74" s="1097">
        <v>0.2</v>
      </c>
    </row>
    <row r="75" spans="1:6" ht="15.75">
      <c r="A75" s="846">
        <v>45078</v>
      </c>
      <c r="B75" s="1095">
        <v>55</v>
      </c>
      <c r="C75" s="1095">
        <v>7</v>
      </c>
      <c r="D75" s="1096">
        <v>0.13</v>
      </c>
      <c r="E75" s="1095">
        <v>13</v>
      </c>
      <c r="F75" s="1097">
        <v>0.24</v>
      </c>
    </row>
    <row r="76" spans="1:6" ht="15.75">
      <c r="A76" s="846">
        <v>45108</v>
      </c>
      <c r="B76" s="1095">
        <v>169</v>
      </c>
      <c r="C76" s="1095">
        <v>38</v>
      </c>
      <c r="D76" s="1096">
        <v>0.22</v>
      </c>
      <c r="E76" s="1095">
        <v>65</v>
      </c>
      <c r="F76" s="1097">
        <v>0.38</v>
      </c>
    </row>
    <row r="77" spans="1:6" ht="15.75">
      <c r="A77" s="846">
        <v>45139</v>
      </c>
      <c r="B77" s="1095">
        <v>464</v>
      </c>
      <c r="C77" s="1095">
        <v>84</v>
      </c>
      <c r="D77" s="1096">
        <v>0.18</v>
      </c>
      <c r="E77" s="1095">
        <v>129</v>
      </c>
      <c r="F77" s="1097">
        <v>0.28000000000000003</v>
      </c>
    </row>
    <row r="78" spans="1:6" ht="15.75">
      <c r="A78" s="846">
        <v>45170</v>
      </c>
      <c r="B78" s="1095">
        <v>429</v>
      </c>
      <c r="C78" s="1095">
        <v>101</v>
      </c>
      <c r="D78" s="1096">
        <v>0.24</v>
      </c>
      <c r="E78" s="1095">
        <v>155</v>
      </c>
      <c r="F78" s="1097">
        <v>0.36</v>
      </c>
    </row>
    <row r="79" spans="1:6" ht="15.75">
      <c r="A79" s="846">
        <v>45200</v>
      </c>
      <c r="B79" s="1095">
        <v>267</v>
      </c>
      <c r="C79" s="1095">
        <v>55</v>
      </c>
      <c r="D79" s="1096">
        <v>0.21</v>
      </c>
      <c r="E79" s="1095">
        <v>85</v>
      </c>
      <c r="F79" s="1097">
        <v>0.32</v>
      </c>
    </row>
    <row r="80" spans="1:6" ht="15.75">
      <c r="A80" s="846">
        <v>45231</v>
      </c>
      <c r="B80" s="1095">
        <v>110</v>
      </c>
      <c r="C80" s="1095">
        <v>21</v>
      </c>
      <c r="D80" s="1096">
        <v>0.19</v>
      </c>
      <c r="E80" s="1095">
        <v>31</v>
      </c>
      <c r="F80" s="1097">
        <v>0.28000000000000003</v>
      </c>
    </row>
    <row r="81" spans="1:6" ht="16.5" thickBot="1">
      <c r="A81" s="1727">
        <v>45261</v>
      </c>
      <c r="B81" s="1098">
        <v>118</v>
      </c>
      <c r="C81" s="1098">
        <v>30</v>
      </c>
      <c r="D81" s="1099">
        <v>0.25</v>
      </c>
      <c r="E81" s="1098">
        <v>42</v>
      </c>
      <c r="F81" s="1100">
        <v>0.36</v>
      </c>
    </row>
    <row r="82" spans="1:6" ht="24" customHeight="1">
      <c r="A82" s="2720" t="s">
        <v>1174</v>
      </c>
      <c r="B82" s="2720"/>
      <c r="C82" s="2720"/>
      <c r="D82" s="2720"/>
      <c r="E82" s="2720"/>
      <c r="F82" s="2720"/>
    </row>
    <row r="83" spans="1:6" ht="37.5" customHeight="1">
      <c r="A83" s="2501" t="s">
        <v>1175</v>
      </c>
      <c r="B83" s="2501"/>
      <c r="C83" s="2501"/>
      <c r="D83" s="2501"/>
      <c r="E83" s="2501"/>
      <c r="F83" s="2501"/>
    </row>
    <row r="84" spans="1:6" ht="30" customHeight="1">
      <c r="A84" s="2720"/>
      <c r="B84" s="2720"/>
      <c r="C84" s="2720"/>
      <c r="D84" s="2720"/>
      <c r="E84" s="2720"/>
      <c r="F84" s="2720"/>
    </row>
    <row r="85" spans="1:6" ht="36" customHeight="1">
      <c r="A85" s="2501"/>
      <c r="B85" s="2501"/>
      <c r="C85" s="2501"/>
      <c r="D85" s="2501"/>
      <c r="E85" s="2501"/>
      <c r="F85" s="2501"/>
    </row>
  </sheetData>
  <sheetProtection selectLockedCells="1" selectUnlockedCells="1"/>
  <customSheetViews>
    <customSheetView guid="{F8F6599B-2A1F-4529-A350-AEBC686D896D}" showPageBreaks="1" fitToPage="1" printArea="1">
      <pageMargins left="0" right="0" top="0" bottom="0" header="0" footer="0"/>
      <printOptions horizontalCentered="1" verticalCentered="1" headings="1" gridLines="1"/>
      <pageSetup scale="61" orientation="landscape" r:id="rId1"/>
      <headerFooter scaleWithDoc="0" alignWithMargins="0"/>
    </customSheetView>
  </customSheetViews>
  <mergeCells count="22">
    <mergeCell ref="A50:F50"/>
    <mergeCell ref="A68:F68"/>
    <mergeCell ref="A1:K1"/>
    <mergeCell ref="A2:K2"/>
    <mergeCell ref="A3:K3"/>
    <mergeCell ref="A47:K47"/>
    <mergeCell ref="A5:K5"/>
    <mergeCell ref="A21:K21"/>
    <mergeCell ref="A22:K22"/>
    <mergeCell ref="A23:K23"/>
    <mergeCell ref="A24:J24"/>
    <mergeCell ref="A27:I27"/>
    <mergeCell ref="A28:K29"/>
    <mergeCell ref="A45:K45"/>
    <mergeCell ref="A46:K46"/>
    <mergeCell ref="A26:K26"/>
    <mergeCell ref="A64:F64"/>
    <mergeCell ref="A65:F65"/>
    <mergeCell ref="A84:F84"/>
    <mergeCell ref="A85:F85"/>
    <mergeCell ref="A82:F82"/>
    <mergeCell ref="A83:F83"/>
  </mergeCells>
  <printOptions horizontalCentered="1" verticalCentered="1"/>
  <pageMargins left="0.25" right="0.25" top="0.5" bottom="0.5" header="0.3" footer="0.3"/>
  <pageSetup scale="44" orientation="portrait" r:id="rId2"/>
  <headerFooter scaleWithDoc="0" alignWithMargins="0"/>
  <customProperties>
    <customPr name="_pios_id" r:id="rId3"/>
  </customProperties>
  <ignoredErrors>
    <ignoredError sqref="I7:I18 I31:I42"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5BAC-8669-4A33-A333-87F9DC45BF68}">
  <sheetPr>
    <tabColor rgb="FF00B050"/>
    <pageSetUpPr fitToPage="1"/>
  </sheetPr>
  <dimension ref="A1:V22"/>
  <sheetViews>
    <sheetView workbookViewId="0">
      <selection activeCell="J10" sqref="J10"/>
    </sheetView>
  </sheetViews>
  <sheetFormatPr defaultColWidth="9.42578125" defaultRowHeight="12.75"/>
  <cols>
    <col min="1" max="1" width="30.5703125" style="12" customWidth="1"/>
    <col min="2" max="7" width="15.5703125" style="12" customWidth="1"/>
    <col min="8" max="16384" width="9.42578125" style="12"/>
  </cols>
  <sheetData>
    <row r="1" spans="1:22" ht="15.75">
      <c r="A1" s="2403" t="s">
        <v>0</v>
      </c>
      <c r="B1" s="2403"/>
      <c r="C1" s="2403"/>
      <c r="D1" s="2403"/>
      <c r="E1" s="2403"/>
      <c r="F1" s="2403"/>
      <c r="G1" s="2403"/>
    </row>
    <row r="2" spans="1:22" customFormat="1" ht="15.75" customHeight="1">
      <c r="A2" s="2742" t="s">
        <v>1177</v>
      </c>
      <c r="B2" s="2509"/>
      <c r="C2" s="2509"/>
      <c r="D2" s="2509"/>
      <c r="E2" s="2509"/>
      <c r="F2" s="2509"/>
      <c r="G2" s="2509"/>
      <c r="H2" s="129"/>
      <c r="I2" s="129"/>
      <c r="J2" s="129"/>
      <c r="K2" s="129"/>
      <c r="L2" s="129"/>
      <c r="M2" s="129"/>
      <c r="N2" s="129"/>
      <c r="O2" s="129"/>
      <c r="P2" s="129"/>
      <c r="Q2" s="129"/>
      <c r="R2" s="129"/>
      <c r="S2" s="129"/>
      <c r="T2" s="129"/>
      <c r="U2" s="129"/>
      <c r="V2" s="129"/>
    </row>
    <row r="3" spans="1:22" customFormat="1" ht="15.75">
      <c r="A3" s="2482" t="s">
        <v>40</v>
      </c>
      <c r="B3" s="2482"/>
      <c r="C3" s="2482"/>
      <c r="D3" s="2482"/>
      <c r="E3" s="2482"/>
      <c r="F3" s="2482"/>
      <c r="G3" s="2482"/>
      <c r="H3" s="130"/>
      <c r="I3" s="130"/>
      <c r="J3" s="130"/>
      <c r="K3" s="130"/>
      <c r="L3" s="130"/>
      <c r="M3" s="130"/>
      <c r="N3" s="130"/>
      <c r="O3" s="130"/>
      <c r="P3" s="130"/>
      <c r="Q3" s="130"/>
      <c r="R3" s="130"/>
      <c r="S3" s="130"/>
      <c r="T3" s="130"/>
      <c r="U3" s="130"/>
      <c r="V3" s="130"/>
    </row>
    <row r="4" spans="1:22" customFormat="1" ht="16.5" thickBot="1">
      <c r="A4" s="128"/>
      <c r="B4" s="128"/>
      <c r="C4" s="128"/>
      <c r="D4" s="128"/>
      <c r="E4" s="128"/>
      <c r="F4" s="128"/>
      <c r="G4" s="128"/>
      <c r="H4" s="130"/>
      <c r="I4" s="130"/>
      <c r="J4" s="130"/>
      <c r="K4" s="130"/>
      <c r="L4" s="130"/>
      <c r="M4" s="130"/>
      <c r="N4" s="130"/>
      <c r="O4" s="130"/>
      <c r="P4" s="130"/>
      <c r="Q4" s="130"/>
      <c r="R4" s="130"/>
      <c r="S4" s="130"/>
      <c r="T4" s="130"/>
      <c r="U4" s="130"/>
      <c r="V4" s="130"/>
    </row>
    <row r="5" spans="1:22" ht="31.5">
      <c r="A5" s="1942"/>
      <c r="B5" s="1943" t="s">
        <v>1178</v>
      </c>
      <c r="C5" s="1943" t="s">
        <v>1179</v>
      </c>
      <c r="D5" s="1943" t="s">
        <v>1180</v>
      </c>
      <c r="E5" s="1943" t="s">
        <v>1181</v>
      </c>
      <c r="F5" s="1943" t="s">
        <v>1182</v>
      </c>
      <c r="G5" s="1728" t="s">
        <v>1183</v>
      </c>
      <c r="H5" s="11"/>
      <c r="I5" s="11"/>
      <c r="J5" s="11"/>
      <c r="K5" s="11"/>
    </row>
    <row r="6" spans="1:22" ht="14.1" customHeight="1">
      <c r="A6" s="1737" t="s">
        <v>1184</v>
      </c>
      <c r="B6" s="389">
        <v>6700</v>
      </c>
      <c r="C6" s="390">
        <v>183913</v>
      </c>
      <c r="D6" s="390">
        <v>138486</v>
      </c>
      <c r="E6" s="390">
        <v>7834</v>
      </c>
      <c r="F6" s="391">
        <v>10557</v>
      </c>
      <c r="G6" s="1944">
        <v>27036</v>
      </c>
    </row>
    <row r="7" spans="1:22" ht="16.5" thickBot="1">
      <c r="A7" s="1945" t="s">
        <v>1185</v>
      </c>
      <c r="B7" s="1740"/>
      <c r="C7" s="1946">
        <v>1</v>
      </c>
      <c r="D7" s="1946">
        <f>D6/C6</f>
        <v>0.7529973411341232</v>
      </c>
      <c r="E7" s="1946">
        <f>E6/C6</f>
        <v>4.2596227564119994E-2</v>
      </c>
      <c r="F7" s="1946">
        <f>F6/C6</f>
        <v>5.7402141229820625E-2</v>
      </c>
      <c r="G7" s="1947">
        <f>G6/C6</f>
        <v>0.14700429007193619</v>
      </c>
    </row>
    <row r="8" spans="1:22" ht="15.75">
      <c r="A8" s="57"/>
      <c r="B8" s="57"/>
      <c r="C8" s="57"/>
      <c r="D8" s="57"/>
      <c r="E8" s="57"/>
      <c r="F8" s="57"/>
      <c r="G8" s="57"/>
    </row>
    <row r="9" spans="1:22" ht="18.75">
      <c r="A9" s="64" t="s">
        <v>1186</v>
      </c>
      <c r="B9" s="57"/>
      <c r="C9" s="57"/>
      <c r="D9" s="57"/>
      <c r="E9" s="57"/>
      <c r="F9" s="57"/>
      <c r="G9" s="57"/>
    </row>
    <row r="10" spans="1:22" ht="16.5">
      <c r="A10" s="1874" t="s">
        <v>1187</v>
      </c>
      <c r="B10" s="57"/>
      <c r="C10" s="57"/>
      <c r="D10" s="57"/>
      <c r="E10" s="57"/>
      <c r="F10" s="57"/>
      <c r="G10" s="57"/>
    </row>
    <row r="11" spans="1:22" ht="15.75">
      <c r="A11" s="64"/>
      <c r="B11" s="57"/>
      <c r="C11" s="57"/>
      <c r="D11" s="57"/>
      <c r="E11" s="57"/>
      <c r="F11" s="57"/>
      <c r="G11" s="57"/>
    </row>
    <row r="22" spans="5:5">
      <c r="E22" s="222"/>
    </row>
  </sheetData>
  <customSheetViews>
    <customSheetView guid="{F8F6599B-2A1F-4529-A350-AEBC686D896D}" showPageBreaks="1" fitToPage="1" printArea="1">
      <pageMargins left="0" right="0" top="0" bottom="0" header="0" footer="0"/>
      <printOptions horizontalCentered="1" verticalCentered="1" headings="1" gridLines="1"/>
      <pageSetup firstPageNumber="100" orientation="landscape" useFirstPageNumber="1" r:id="rId1"/>
      <headerFooter scaleWithDoc="0" alignWithMargins="0"/>
    </customSheetView>
  </customSheetViews>
  <mergeCells count="3">
    <mergeCell ref="A1:G1"/>
    <mergeCell ref="A2:G2"/>
    <mergeCell ref="A3:G3"/>
  </mergeCells>
  <printOptions horizontalCentered="1" verticalCentered="1"/>
  <pageMargins left="0.25" right="0.25" top="0.5" bottom="0.5" header="0.3" footer="0.3"/>
  <pageSetup scale="83" firstPageNumber="100" orientation="portrait" r:id="rId2"/>
  <headerFooter scaleWithDoc="0" alignWithMargins="0"/>
  <customProperties>
    <customPr name="_pios_id" r:id="rId3"/>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F85B-4116-49D4-AE5D-43250D486916}">
  <sheetPr>
    <tabColor rgb="FF00B050"/>
    <pageSetUpPr fitToPage="1"/>
  </sheetPr>
  <dimension ref="A1:AA14"/>
  <sheetViews>
    <sheetView workbookViewId="0">
      <selection activeCell="J10" sqref="J10"/>
    </sheetView>
  </sheetViews>
  <sheetFormatPr defaultColWidth="9.42578125" defaultRowHeight="12.75"/>
  <cols>
    <col min="1" max="1" width="12.42578125" style="12" customWidth="1"/>
    <col min="2" max="10" width="10.5703125" style="12" customWidth="1"/>
    <col min="11" max="16384" width="9.42578125" style="12"/>
  </cols>
  <sheetData>
    <row r="1" spans="1:27" ht="15.75">
      <c r="A1" s="2403" t="s">
        <v>0</v>
      </c>
      <c r="B1" s="2403"/>
      <c r="C1" s="2403"/>
      <c r="D1" s="2403"/>
      <c r="E1" s="2403"/>
      <c r="F1" s="2403"/>
      <c r="G1" s="2403"/>
      <c r="H1" s="2403"/>
      <c r="I1" s="2403"/>
      <c r="J1" s="2403"/>
    </row>
    <row r="2" spans="1:27" customFormat="1" ht="15.75" customHeight="1">
      <c r="A2" s="2509" t="s">
        <v>1188</v>
      </c>
      <c r="B2" s="2509"/>
      <c r="C2" s="2509"/>
      <c r="D2" s="2509"/>
      <c r="E2" s="2509"/>
      <c r="F2" s="2509"/>
      <c r="G2" s="2509"/>
      <c r="H2" s="2509"/>
      <c r="I2" s="2509"/>
      <c r="J2" s="2509"/>
      <c r="K2" s="129"/>
      <c r="L2" s="129"/>
      <c r="M2" s="129"/>
      <c r="N2" s="129"/>
      <c r="O2" s="129"/>
      <c r="P2" s="129"/>
      <c r="Q2" s="129"/>
      <c r="R2" s="129"/>
      <c r="S2" s="129"/>
      <c r="T2" s="129"/>
      <c r="U2" s="129"/>
      <c r="V2" s="129"/>
      <c r="W2" s="129"/>
      <c r="X2" s="129"/>
      <c r="Y2" s="129"/>
      <c r="Z2" s="129"/>
      <c r="AA2" s="129"/>
    </row>
    <row r="3" spans="1:27" customFormat="1" ht="15.75">
      <c r="A3" s="2482" t="s">
        <v>40</v>
      </c>
      <c r="B3" s="2482"/>
      <c r="C3" s="2482"/>
      <c r="D3" s="2482"/>
      <c r="E3" s="2482"/>
      <c r="F3" s="2482"/>
      <c r="G3" s="2482"/>
      <c r="H3" s="2482"/>
      <c r="I3" s="2482"/>
      <c r="J3" s="2482"/>
      <c r="K3" s="130"/>
      <c r="L3" s="130"/>
      <c r="M3" s="130"/>
      <c r="N3" s="130"/>
      <c r="O3" s="130"/>
      <c r="P3" s="130"/>
      <c r="Q3" s="130"/>
      <c r="R3" s="130"/>
      <c r="S3" s="130"/>
      <c r="T3" s="130"/>
      <c r="U3" s="130"/>
      <c r="V3" s="130"/>
      <c r="W3" s="130"/>
      <c r="X3" s="130"/>
      <c r="Y3" s="130"/>
      <c r="Z3" s="130"/>
      <c r="AA3" s="130"/>
    </row>
    <row r="4" spans="1:27" customFormat="1" ht="16.5" thickBot="1">
      <c r="A4" s="128"/>
      <c r="B4" s="128"/>
      <c r="C4" s="128"/>
      <c r="D4" s="128"/>
      <c r="E4" s="128"/>
      <c r="F4" s="128"/>
      <c r="G4" s="128"/>
      <c r="H4" s="128"/>
      <c r="I4" s="128"/>
      <c r="J4" s="128"/>
      <c r="K4" s="130"/>
      <c r="L4" s="130"/>
      <c r="M4" s="130"/>
      <c r="N4" s="130"/>
      <c r="O4" s="130"/>
      <c r="P4" s="130"/>
      <c r="Q4" s="130"/>
      <c r="R4" s="130"/>
      <c r="S4" s="130"/>
      <c r="T4" s="130"/>
      <c r="U4" s="130"/>
      <c r="V4" s="130"/>
      <c r="W4" s="130"/>
      <c r="X4" s="130"/>
      <c r="Y4" s="130"/>
      <c r="Z4" s="130"/>
      <c r="AA4" s="130"/>
    </row>
    <row r="5" spans="1:27" ht="20.100000000000001" customHeight="1" thickBot="1">
      <c r="A5" s="2745" t="s">
        <v>568</v>
      </c>
      <c r="B5" s="2743" t="s">
        <v>1189</v>
      </c>
      <c r="C5" s="2743"/>
      <c r="D5" s="2744"/>
      <c r="E5" s="2743" t="s">
        <v>1190</v>
      </c>
      <c r="F5" s="2743"/>
      <c r="G5" s="2744"/>
      <c r="H5" s="2535" t="s">
        <v>33</v>
      </c>
      <c r="I5" s="2536"/>
      <c r="J5" s="2537"/>
      <c r="K5" s="134"/>
      <c r="L5" s="134"/>
    </row>
    <row r="6" spans="1:27" ht="15.75" customHeight="1" thickBot="1">
      <c r="A6" s="2746"/>
      <c r="B6" s="1641" t="s">
        <v>1191</v>
      </c>
      <c r="C6" s="1640" t="s">
        <v>1192</v>
      </c>
      <c r="D6" s="1640" t="s">
        <v>48</v>
      </c>
      <c r="E6" s="1640" t="s">
        <v>1191</v>
      </c>
      <c r="F6" s="1640" t="s">
        <v>969</v>
      </c>
      <c r="G6" s="1639" t="s">
        <v>48</v>
      </c>
      <c r="H6" s="1636" t="s">
        <v>1191</v>
      </c>
      <c r="I6" s="1637" t="s">
        <v>969</v>
      </c>
      <c r="J6" s="1638" t="s">
        <v>48</v>
      </c>
      <c r="K6" s="134"/>
      <c r="L6" s="134"/>
    </row>
    <row r="7" spans="1:27" ht="20.100000000000001" customHeight="1">
      <c r="A7" s="1632"/>
      <c r="B7" s="1633">
        <v>18596</v>
      </c>
      <c r="C7" s="1633">
        <v>0</v>
      </c>
      <c r="D7" s="1633">
        <f>SUM(B7:C7)</f>
        <v>18596</v>
      </c>
      <c r="E7" s="1633">
        <v>14631</v>
      </c>
      <c r="F7" s="1633">
        <v>0</v>
      </c>
      <c r="G7" s="1633">
        <f>SUM(E7:F7)</f>
        <v>14631</v>
      </c>
      <c r="H7" s="1634">
        <f>E7/B7</f>
        <v>0.78678210367821033</v>
      </c>
      <c r="I7" s="1634">
        <v>0</v>
      </c>
      <c r="J7" s="1635">
        <f>G7/D7</f>
        <v>0.78678210367821033</v>
      </c>
      <c r="K7" s="20"/>
      <c r="L7" s="21"/>
    </row>
    <row r="8" spans="1:27" ht="17.100000000000001" customHeight="1" thickBot="1">
      <c r="A8" s="1642"/>
      <c r="B8" s="1643">
        <v>263877</v>
      </c>
      <c r="C8" s="1643">
        <v>7457</v>
      </c>
      <c r="D8" s="1643">
        <f>SUM(B8:C8)</f>
        <v>271334</v>
      </c>
      <c r="E8" s="1643">
        <v>284470</v>
      </c>
      <c r="F8" s="1643">
        <v>6801</v>
      </c>
      <c r="G8" s="1643">
        <f>SUM(E8:F8)</f>
        <v>291271</v>
      </c>
      <c r="H8" s="1644">
        <f>E8/B8</f>
        <v>1.0780401474929608</v>
      </c>
      <c r="I8" s="1644">
        <f>F8/C8</f>
        <v>0.91202896607214701</v>
      </c>
      <c r="J8" s="1645">
        <f>G8/D8</f>
        <v>1.0734777064429817</v>
      </c>
      <c r="K8" s="20"/>
      <c r="L8" s="21"/>
    </row>
    <row r="9" spans="1:27" s="24" customFormat="1" ht="20.85" customHeight="1" thickBot="1">
      <c r="A9" s="1646" t="s">
        <v>48</v>
      </c>
      <c r="B9" s="1647">
        <f>SUM(B7:B8)</f>
        <v>282473</v>
      </c>
      <c r="C9" s="1647">
        <f>SUM(C7:C8)</f>
        <v>7457</v>
      </c>
      <c r="D9" s="1647">
        <f>SUM(D7:D8)</f>
        <v>289930</v>
      </c>
      <c r="E9" s="1647">
        <f>SUM(E7:E8)</f>
        <v>299101</v>
      </c>
      <c r="F9" s="1647">
        <f>SUM(F7:F8)</f>
        <v>6801</v>
      </c>
      <c r="G9" s="1647">
        <f>SUM(E9:F9)</f>
        <v>305902</v>
      </c>
      <c r="H9" s="1648">
        <f>E9/B9</f>
        <v>1.0588658031033054</v>
      </c>
      <c r="I9" s="1648">
        <f>F9/C9</f>
        <v>0.91202896607214701</v>
      </c>
      <c r="J9" s="1649">
        <f>G9/D9</f>
        <v>1.0550891594522815</v>
      </c>
      <c r="K9" s="22"/>
      <c r="L9" s="23"/>
    </row>
    <row r="10" spans="1:27" ht="15.75">
      <c r="A10" s="57"/>
      <c r="B10" s="57"/>
      <c r="C10" s="57"/>
      <c r="D10" s="57"/>
      <c r="E10" s="57"/>
      <c r="F10" s="57"/>
      <c r="G10" s="57"/>
      <c r="H10" s="57"/>
      <c r="I10" s="57"/>
      <c r="J10" s="57"/>
    </row>
    <row r="11" spans="1:27" ht="15.75">
      <c r="A11" s="57"/>
      <c r="B11" s="56"/>
      <c r="C11" s="57"/>
      <c r="D11" s="57"/>
      <c r="E11" s="56"/>
      <c r="F11" s="57"/>
      <c r="G11" s="57"/>
      <c r="H11" s="57"/>
      <c r="I11" s="57"/>
      <c r="J11" s="57"/>
    </row>
    <row r="12" spans="1:27" ht="33.6" customHeight="1">
      <c r="A12" s="2418" t="s">
        <v>1193</v>
      </c>
      <c r="B12" s="2418"/>
      <c r="C12" s="2418"/>
      <c r="D12" s="2418"/>
      <c r="E12" s="2418"/>
      <c r="F12" s="2418"/>
      <c r="G12" s="2418"/>
      <c r="H12" s="2418"/>
      <c r="I12" s="2418"/>
      <c r="J12" s="2418"/>
    </row>
    <row r="14" spans="1:27" ht="12.6" customHeight="1"/>
  </sheetData>
  <customSheetViews>
    <customSheetView guid="{F8F6599B-2A1F-4529-A350-AEBC686D896D}" showPageBreaks="1" fitToPage="1" printArea="1">
      <pageMargins left="0" right="0" top="0" bottom="0" header="0" footer="0"/>
      <printOptions horizontalCentered="1" verticalCentered="1" headings="1" gridLines="1"/>
      <pageSetup firstPageNumber="101" orientation="landscape" useFirstPageNumber="1" r:id="rId1"/>
      <headerFooter scaleWithDoc="0" alignWithMargins="0"/>
    </customSheetView>
  </customSheetViews>
  <mergeCells count="8">
    <mergeCell ref="A1:J1"/>
    <mergeCell ref="A2:J2"/>
    <mergeCell ref="A3:J3"/>
    <mergeCell ref="A12:J12"/>
    <mergeCell ref="B5:D5"/>
    <mergeCell ref="E5:G5"/>
    <mergeCell ref="H5:J5"/>
    <mergeCell ref="A5:A6"/>
  </mergeCells>
  <printOptions horizontalCentered="1" verticalCentered="1"/>
  <pageMargins left="0.25" right="0.25" top="0.5" bottom="0.5" header="0.3" footer="0.3"/>
  <pageSetup scale="96" firstPageNumber="101" orientation="portrait" r:id="rId2"/>
  <headerFooter scaleWithDoc="0" alignWithMargins="0"/>
  <customProperties>
    <customPr name="_pios_id"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044C-537A-4CB6-9702-C165C7B682F9}">
  <sheetPr>
    <tabColor rgb="FF00B050"/>
    <pageSetUpPr fitToPage="1"/>
  </sheetPr>
  <dimension ref="A1:X26"/>
  <sheetViews>
    <sheetView topLeftCell="A7" workbookViewId="0">
      <selection activeCell="J10" sqref="J10"/>
    </sheetView>
  </sheetViews>
  <sheetFormatPr defaultColWidth="9.42578125" defaultRowHeight="15"/>
  <cols>
    <col min="1" max="1" width="19.42578125" style="1" customWidth="1"/>
    <col min="2" max="3" width="14.5703125" style="3" customWidth="1"/>
    <col min="4" max="4" width="14.5703125" style="4" customWidth="1"/>
    <col min="5" max="6" width="14.5703125" style="3" customWidth="1"/>
    <col min="7" max="7" width="16.28515625" style="4" customWidth="1"/>
    <col min="8" max="8" width="14.5703125" style="4" customWidth="1"/>
    <col min="9" max="16384" width="9.42578125" style="4"/>
  </cols>
  <sheetData>
    <row r="1" spans="1:24" ht="15.75">
      <c r="A1" s="2403" t="s">
        <v>0</v>
      </c>
      <c r="B1" s="2403"/>
      <c r="C1" s="2403"/>
      <c r="D1" s="2403"/>
      <c r="E1" s="2403"/>
      <c r="F1" s="2403"/>
      <c r="G1" s="2403"/>
      <c r="H1" s="2403"/>
    </row>
    <row r="2" spans="1:24" customFormat="1" ht="15.75" customHeight="1">
      <c r="A2" s="2509" t="s">
        <v>1194</v>
      </c>
      <c r="B2" s="2509"/>
      <c r="C2" s="2509"/>
      <c r="D2" s="2509"/>
      <c r="E2" s="2509"/>
      <c r="F2" s="2509"/>
      <c r="G2" s="2509"/>
      <c r="H2" s="2509"/>
      <c r="I2" s="129"/>
      <c r="J2" s="129"/>
      <c r="K2" s="129"/>
      <c r="L2" s="129"/>
      <c r="M2" s="129"/>
      <c r="N2" s="129"/>
      <c r="O2" s="129"/>
      <c r="P2" s="129"/>
      <c r="Q2" s="129"/>
      <c r="R2" s="129"/>
      <c r="S2" s="129"/>
      <c r="T2" s="129"/>
      <c r="U2" s="129"/>
      <c r="V2" s="129"/>
      <c r="W2" s="129"/>
      <c r="X2" s="129"/>
    </row>
    <row r="3" spans="1:24" customFormat="1" ht="15.75">
      <c r="A3" s="2482" t="s">
        <v>40</v>
      </c>
      <c r="B3" s="2482"/>
      <c r="C3" s="2482"/>
      <c r="D3" s="2482"/>
      <c r="E3" s="2482"/>
      <c r="F3" s="2482"/>
      <c r="G3" s="2482"/>
      <c r="H3" s="2482"/>
      <c r="I3" s="130"/>
      <c r="J3" s="130"/>
      <c r="K3" s="130"/>
      <c r="L3" s="130"/>
      <c r="M3" s="130"/>
      <c r="N3" s="130"/>
      <c r="O3" s="130"/>
      <c r="P3" s="130"/>
      <c r="Q3" s="130"/>
      <c r="R3" s="130"/>
      <c r="S3" s="130"/>
      <c r="T3" s="130"/>
      <c r="U3" s="130"/>
      <c r="V3" s="130"/>
      <c r="W3" s="130"/>
      <c r="X3" s="130"/>
    </row>
    <row r="4" spans="1:24" customFormat="1" ht="16.5" thickBot="1">
      <c r="A4" s="128"/>
      <c r="B4" s="128"/>
      <c r="C4" s="128"/>
      <c r="D4" s="128"/>
      <c r="E4" s="128"/>
      <c r="F4" s="128"/>
      <c r="G4" s="128"/>
      <c r="H4" s="128"/>
      <c r="I4" s="130"/>
      <c r="J4" s="130"/>
      <c r="K4" s="130"/>
      <c r="L4" s="130"/>
      <c r="M4" s="130"/>
      <c r="N4" s="130"/>
      <c r="O4" s="130"/>
      <c r="P4" s="130"/>
      <c r="Q4" s="130"/>
      <c r="R4" s="130"/>
      <c r="S4" s="130"/>
      <c r="T4" s="130"/>
      <c r="U4" s="130"/>
      <c r="V4" s="130"/>
      <c r="W4" s="130"/>
      <c r="X4" s="130"/>
    </row>
    <row r="5" spans="1:24" ht="63">
      <c r="A5" s="810">
        <v>2024</v>
      </c>
      <c r="B5" s="811" t="s">
        <v>1195</v>
      </c>
      <c r="C5" s="811" t="s">
        <v>1196</v>
      </c>
      <c r="D5" s="811" t="s">
        <v>1197</v>
      </c>
      <c r="E5" s="1267" t="s">
        <v>1198</v>
      </c>
      <c r="F5" s="811" t="s">
        <v>1199</v>
      </c>
      <c r="G5" s="812" t="s">
        <v>1200</v>
      </c>
      <c r="H5" s="791" t="s">
        <v>1201</v>
      </c>
    </row>
    <row r="6" spans="1:24" ht="15.75">
      <c r="A6" s="813" t="s">
        <v>1121</v>
      </c>
      <c r="B6" s="72">
        <v>337096</v>
      </c>
      <c r="C6" s="167">
        <v>11947</v>
      </c>
      <c r="D6" s="392">
        <f t="shared" ref="D6:D17" si="0">C6/B6</f>
        <v>3.5440942639485488E-2</v>
      </c>
      <c r="E6" s="393">
        <v>4524</v>
      </c>
      <c r="F6" s="393">
        <v>6032</v>
      </c>
      <c r="G6" s="394">
        <f>IF(C6=0,0,E6/C6)</f>
        <v>0.37867247007616978</v>
      </c>
      <c r="H6" s="814">
        <f t="shared" ref="H6:H17" si="1">F6/B6</f>
        <v>1.7894012388162423E-2</v>
      </c>
    </row>
    <row r="7" spans="1:24" s="9" customFormat="1" ht="15.75">
      <c r="A7" s="813" t="s">
        <v>1122</v>
      </c>
      <c r="B7" s="72">
        <v>335915</v>
      </c>
      <c r="C7" s="167">
        <v>12407</v>
      </c>
      <c r="D7" s="392">
        <f t="shared" si="0"/>
        <v>3.6934938898233183E-2</v>
      </c>
      <c r="E7" s="393">
        <v>5013</v>
      </c>
      <c r="F7" s="393">
        <v>5545</v>
      </c>
      <c r="G7" s="394">
        <f t="shared" ref="G7:G17" si="2">IF(C7=0,0,E7/C7)</f>
        <v>0.4040461030063674</v>
      </c>
      <c r="H7" s="814">
        <f t="shared" si="1"/>
        <v>1.6507152106931815E-2</v>
      </c>
    </row>
    <row r="8" spans="1:24" ht="15.75">
      <c r="A8" s="813" t="s">
        <v>1123</v>
      </c>
      <c r="B8" s="72">
        <v>335312</v>
      </c>
      <c r="C8" s="167">
        <v>12268</v>
      </c>
      <c r="D8" s="392">
        <f t="shared" si="0"/>
        <v>3.658682063272415E-2</v>
      </c>
      <c r="E8" s="393">
        <v>5920</v>
      </c>
      <c r="F8" s="393">
        <v>5046</v>
      </c>
      <c r="G8" s="394">
        <f t="shared" si="2"/>
        <v>0.48255624388653406</v>
      </c>
      <c r="H8" s="814">
        <f t="shared" si="1"/>
        <v>1.5048671088419143E-2</v>
      </c>
    </row>
    <row r="9" spans="1:24" ht="15.75">
      <c r="A9" s="813" t="s">
        <v>1124</v>
      </c>
      <c r="B9" s="72">
        <v>333058</v>
      </c>
      <c r="C9" s="167">
        <v>13488</v>
      </c>
      <c r="D9" s="392">
        <f t="shared" si="0"/>
        <v>4.0497450894438805E-2</v>
      </c>
      <c r="E9" s="393">
        <v>6849</v>
      </c>
      <c r="F9" s="393">
        <v>5064</v>
      </c>
      <c r="G9" s="394">
        <f t="shared" si="2"/>
        <v>0.50778469750889677</v>
      </c>
      <c r="H9" s="814">
        <f t="shared" si="1"/>
        <v>1.5204558965705673E-2</v>
      </c>
    </row>
    <row r="10" spans="1:24" ht="15.75">
      <c r="A10" s="813" t="s">
        <v>1125</v>
      </c>
      <c r="B10" s="72">
        <v>328637</v>
      </c>
      <c r="C10" s="395">
        <v>11490</v>
      </c>
      <c r="D10" s="392">
        <f t="shared" si="0"/>
        <v>3.4962587900936294E-2</v>
      </c>
      <c r="E10" s="393">
        <v>5858</v>
      </c>
      <c r="F10" s="393">
        <v>4225</v>
      </c>
      <c r="G10" s="394">
        <f t="shared" si="2"/>
        <v>0.50983463881636204</v>
      </c>
      <c r="H10" s="814">
        <f t="shared" si="1"/>
        <v>1.2856130015792501E-2</v>
      </c>
    </row>
    <row r="11" spans="1:24" ht="15.75">
      <c r="A11" s="813" t="s">
        <v>1126</v>
      </c>
      <c r="B11" s="167">
        <v>324149</v>
      </c>
      <c r="C11" s="167">
        <v>11629</v>
      </c>
      <c r="D11" s="392">
        <f t="shared" si="0"/>
        <v>3.58754770182848E-2</v>
      </c>
      <c r="E11" s="167">
        <v>5719</v>
      </c>
      <c r="F11" s="167">
        <v>4534</v>
      </c>
      <c r="G11" s="394">
        <f t="shared" si="2"/>
        <v>0.49178777194943674</v>
      </c>
      <c r="H11" s="814">
        <f t="shared" si="1"/>
        <v>1.398739468577722E-2</v>
      </c>
    </row>
    <row r="12" spans="1:24" ht="15.75">
      <c r="A12" s="813" t="s">
        <v>1127</v>
      </c>
      <c r="B12" s="167">
        <v>318426</v>
      </c>
      <c r="C12" s="167">
        <v>10447</v>
      </c>
      <c r="D12" s="392">
        <f t="shared" si="0"/>
        <v>3.2808250582552934E-2</v>
      </c>
      <c r="E12" s="167">
        <v>5135</v>
      </c>
      <c r="F12" s="167">
        <v>4156</v>
      </c>
      <c r="G12" s="394">
        <f t="shared" si="2"/>
        <v>0.49152866851727767</v>
      </c>
      <c r="H12" s="814">
        <f t="shared" si="1"/>
        <v>1.3051698039732936E-2</v>
      </c>
    </row>
    <row r="13" spans="1:24" ht="15.75">
      <c r="A13" s="813" t="s">
        <v>1128</v>
      </c>
      <c r="B13" s="167">
        <v>317244</v>
      </c>
      <c r="C13" s="167">
        <v>10038</v>
      </c>
      <c r="D13" s="392">
        <f t="shared" si="0"/>
        <v>3.1641260354805766E-2</v>
      </c>
      <c r="E13" s="167">
        <v>4981</v>
      </c>
      <c r="F13" s="167">
        <v>4013</v>
      </c>
      <c r="G13" s="394">
        <f t="shared" si="2"/>
        <v>0.49621438533572426</v>
      </c>
      <c r="H13" s="814">
        <f t="shared" si="1"/>
        <v>1.2649569416600472E-2</v>
      </c>
    </row>
    <row r="14" spans="1:24" ht="15.75">
      <c r="A14" s="813" t="s">
        <v>1129</v>
      </c>
      <c r="B14" s="167">
        <v>316729</v>
      </c>
      <c r="C14" s="167">
        <v>8336</v>
      </c>
      <c r="D14" s="392">
        <f t="shared" si="0"/>
        <v>2.6319029833074964E-2</v>
      </c>
      <c r="E14" s="167">
        <v>4289</v>
      </c>
      <c r="F14" s="167">
        <v>3009</v>
      </c>
      <c r="G14" s="394">
        <f t="shared" si="2"/>
        <v>0.51451535508637236</v>
      </c>
      <c r="H14" s="814">
        <f t="shared" si="1"/>
        <v>9.5002352168573126E-3</v>
      </c>
    </row>
    <row r="15" spans="1:24" ht="15.75">
      <c r="A15" s="813" t="s">
        <v>1130</v>
      </c>
      <c r="B15" s="167">
        <v>312864</v>
      </c>
      <c r="C15" s="167">
        <v>8305</v>
      </c>
      <c r="D15" s="392">
        <f t="shared" si="0"/>
        <v>2.6545080290477651E-2</v>
      </c>
      <c r="E15" s="167">
        <v>4254</v>
      </c>
      <c r="F15" s="167">
        <v>681</v>
      </c>
      <c r="G15" s="394">
        <f t="shared" si="2"/>
        <v>0.51222155328115593</v>
      </c>
      <c r="H15" s="814">
        <f t="shared" si="1"/>
        <v>2.1766646210494016E-3</v>
      </c>
    </row>
    <row r="16" spans="1:24" ht="15.75">
      <c r="A16" s="813" t="s">
        <v>1131</v>
      </c>
      <c r="B16" s="167">
        <v>309414</v>
      </c>
      <c r="C16" s="167">
        <v>8581</v>
      </c>
      <c r="D16" s="392">
        <f t="shared" si="0"/>
        <v>2.7733069609002826E-2</v>
      </c>
      <c r="E16" s="167">
        <v>3551</v>
      </c>
      <c r="F16" s="167">
        <v>343</v>
      </c>
      <c r="G16" s="394">
        <f t="shared" si="2"/>
        <v>0.41382123295653189</v>
      </c>
      <c r="H16" s="814">
        <f t="shared" si="1"/>
        <v>1.1085471245644994E-3</v>
      </c>
    </row>
    <row r="17" spans="1:8" ht="16.5" thickBot="1">
      <c r="A17" s="815" t="s">
        <v>1132</v>
      </c>
      <c r="B17" s="2394">
        <v>305902</v>
      </c>
      <c r="C17" s="396">
        <v>8119</v>
      </c>
      <c r="D17" s="397">
        <f t="shared" si="0"/>
        <v>2.6541179854986236E-2</v>
      </c>
      <c r="E17" s="396">
        <v>2395</v>
      </c>
      <c r="F17" s="396">
        <v>228</v>
      </c>
      <c r="G17" s="394">
        <f t="shared" si="2"/>
        <v>0.29498706737282915</v>
      </c>
      <c r="H17" s="816">
        <f t="shared" si="1"/>
        <v>7.453367418323515E-4</v>
      </c>
    </row>
    <row r="18" spans="1:8" ht="16.5" thickBot="1">
      <c r="A18" s="817" t="s">
        <v>1202</v>
      </c>
      <c r="B18" s="818">
        <f>B17</f>
        <v>305902</v>
      </c>
      <c r="C18" s="818">
        <f>SUM(C6:C17)</f>
        <v>127055</v>
      </c>
      <c r="D18" s="819">
        <f>C18/B18</f>
        <v>0.41534543742767294</v>
      </c>
      <c r="E18" s="818">
        <f>SUM(E6:E17)</f>
        <v>58488</v>
      </c>
      <c r="F18" s="818">
        <f>SUM(F6:F17)</f>
        <v>42876</v>
      </c>
      <c r="G18" s="820">
        <f>E18/C18</f>
        <v>0.46033607492818068</v>
      </c>
      <c r="H18" s="821">
        <f>F18/B18</f>
        <v>0.14016253571405221</v>
      </c>
    </row>
    <row r="19" spans="1:8" ht="15.75">
      <c r="A19" s="57"/>
      <c r="B19" s="57"/>
      <c r="C19" s="57"/>
      <c r="D19" s="57"/>
      <c r="E19" s="57"/>
      <c r="F19" s="57"/>
      <c r="G19" s="73"/>
      <c r="H19" s="57"/>
    </row>
    <row r="20" spans="1:8" ht="15.75">
      <c r="A20" s="2747" t="s">
        <v>1203</v>
      </c>
      <c r="B20" s="2418"/>
      <c r="C20" s="2418"/>
      <c r="D20" s="2418"/>
      <c r="E20" s="2418"/>
      <c r="F20" s="2418"/>
      <c r="G20" s="2418"/>
      <c r="H20" s="2418"/>
    </row>
    <row r="21" spans="1:8" ht="41.25" customHeight="1">
      <c r="A21" s="2747" t="s">
        <v>1204</v>
      </c>
      <c r="B21" s="2418"/>
      <c r="C21" s="2418"/>
      <c r="D21" s="2418"/>
      <c r="E21" s="2418"/>
      <c r="F21" s="2418"/>
      <c r="G21" s="2418"/>
      <c r="H21" s="2418"/>
    </row>
    <row r="22" spans="1:8" ht="18.75">
      <c r="A22" s="2921" t="s">
        <v>1205</v>
      </c>
      <c r="B22" s="2918"/>
      <c r="C22" s="2918"/>
      <c r="D22" s="2918"/>
      <c r="E22" s="2918"/>
      <c r="F22" s="2918"/>
      <c r="G22" s="2918"/>
      <c r="H22" s="2918"/>
    </row>
    <row r="23" spans="1:8" ht="18.75">
      <c r="A23" s="2918" t="s">
        <v>1206</v>
      </c>
      <c r="B23" s="2918"/>
      <c r="C23" s="2918"/>
      <c r="D23" s="2918"/>
      <c r="E23" s="2918"/>
      <c r="F23" s="2918"/>
      <c r="G23" s="2918"/>
      <c r="H23" s="2918"/>
    </row>
    <row r="24" spans="1:8" ht="14.25">
      <c r="A24" s="7"/>
      <c r="B24" s="5"/>
      <c r="C24" s="5"/>
      <c r="D24" s="5"/>
      <c r="E24" s="5"/>
      <c r="F24" s="5"/>
      <c r="G24" s="8"/>
      <c r="H24" s="5"/>
    </row>
    <row r="25" spans="1:8" ht="14.25">
      <c r="A25"/>
      <c r="B25"/>
      <c r="C25"/>
      <c r="D25"/>
      <c r="E25"/>
      <c r="F25"/>
      <c r="G25" s="6"/>
      <c r="H25"/>
    </row>
    <row r="26" spans="1:8" ht="14.25">
      <c r="A26"/>
      <c r="B26"/>
      <c r="C26"/>
      <c r="D26"/>
      <c r="E26" s="2"/>
      <c r="F26"/>
      <c r="G26" s="6"/>
      <c r="H26"/>
    </row>
  </sheetData>
  <customSheetViews>
    <customSheetView guid="{F8F6599B-2A1F-4529-A350-AEBC686D896D}" showPageBreaks="1" fitToPage="1" printArea="1">
      <pageMargins left="0" right="0" top="0" bottom="0" header="0" footer="0"/>
      <printOptions horizontalCentered="1" verticalCentered="1" headings="1" gridLines="1"/>
      <pageSetup firstPageNumber="102" orientation="landscape" useFirstPageNumber="1" r:id="rId1"/>
      <headerFooter scaleWithDoc="0" alignWithMargins="0"/>
    </customSheetView>
  </customSheetViews>
  <mergeCells count="7">
    <mergeCell ref="A1:H1"/>
    <mergeCell ref="A2:H2"/>
    <mergeCell ref="A3:H3"/>
    <mergeCell ref="A23:H23"/>
    <mergeCell ref="A20:H20"/>
    <mergeCell ref="A21:H21"/>
    <mergeCell ref="A22:H22"/>
  </mergeCells>
  <printOptions horizontalCentered="1" verticalCentered="1"/>
  <pageMargins left="0.25" right="0.25" top="0.5" bottom="0.5" header="0.3" footer="0.3"/>
  <pageSetup scale="83" firstPageNumber="102" orientation="portrait" r:id="rId2"/>
  <headerFooter scaleWithDoc="0" alignWithMargins="0"/>
  <customProperties>
    <customPr name="_pios_id" r:id="rId3"/>
  </customProperties>
  <ignoredErrors>
    <ignoredError sqref="D18"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W35"/>
  <sheetViews>
    <sheetView topLeftCell="A10" workbookViewId="0">
      <selection activeCell="J10" sqref="J10"/>
    </sheetView>
  </sheetViews>
  <sheetFormatPr defaultColWidth="40.5703125" defaultRowHeight="12.75"/>
  <cols>
    <col min="1" max="1" width="49.42578125" style="17" customWidth="1"/>
    <col min="2" max="2" width="8.5703125" style="17" customWidth="1"/>
    <col min="3" max="3" width="6.5703125" style="17" customWidth="1"/>
    <col min="4" max="4" width="10.5703125" style="17" customWidth="1"/>
    <col min="5" max="5" width="8.42578125" style="17" customWidth="1"/>
    <col min="6" max="7" width="6.5703125" style="18" customWidth="1"/>
    <col min="8" max="8" width="10.42578125" style="18" customWidth="1"/>
    <col min="9" max="9" width="13.42578125" style="17" customWidth="1"/>
    <col min="10" max="16384" width="40.5703125" style="17"/>
  </cols>
  <sheetData>
    <row r="1" spans="1:23" ht="15.75">
      <c r="A1" s="2748" t="s">
        <v>0</v>
      </c>
      <c r="B1" s="2748"/>
      <c r="C1" s="2748"/>
      <c r="D1" s="2748"/>
      <c r="E1" s="2748"/>
      <c r="F1" s="2748"/>
      <c r="G1" s="2748"/>
      <c r="H1" s="2748"/>
      <c r="I1" s="2748"/>
    </row>
    <row r="2" spans="1:23" customFormat="1" ht="15.75" customHeight="1">
      <c r="A2" s="2509" t="s">
        <v>1207</v>
      </c>
      <c r="B2" s="2509"/>
      <c r="C2" s="2509"/>
      <c r="D2" s="2509"/>
      <c r="E2" s="2509"/>
      <c r="F2" s="2509"/>
      <c r="G2" s="2509"/>
      <c r="H2" s="2509"/>
      <c r="I2" s="2509"/>
      <c r="J2" s="129"/>
      <c r="K2" s="129"/>
      <c r="L2" s="129"/>
      <c r="M2" s="129"/>
      <c r="N2" s="129"/>
      <c r="O2" s="129"/>
      <c r="P2" s="129"/>
      <c r="Q2" s="129"/>
      <c r="R2" s="129"/>
      <c r="S2" s="129"/>
      <c r="T2" s="129"/>
      <c r="U2" s="129"/>
      <c r="V2" s="129"/>
      <c r="W2" s="129"/>
    </row>
    <row r="3" spans="1:23" customFormat="1" ht="15.75">
      <c r="A3" s="2482" t="s">
        <v>40</v>
      </c>
      <c r="B3" s="2482"/>
      <c r="C3" s="2482"/>
      <c r="D3" s="2482"/>
      <c r="E3" s="2482"/>
      <c r="F3" s="2482"/>
      <c r="G3" s="2482"/>
      <c r="H3" s="2482"/>
      <c r="I3" s="2482"/>
      <c r="J3" s="130"/>
      <c r="K3" s="130"/>
      <c r="L3" s="130"/>
      <c r="M3" s="130"/>
      <c r="N3" s="130"/>
      <c r="O3" s="130"/>
      <c r="P3" s="130"/>
      <c r="Q3" s="130"/>
      <c r="R3" s="130"/>
      <c r="S3" s="130"/>
      <c r="T3" s="130"/>
      <c r="U3" s="130"/>
      <c r="V3" s="130"/>
      <c r="W3" s="130"/>
    </row>
    <row r="4" spans="1:23" customFormat="1" ht="16.5" thickBot="1">
      <c r="A4" s="128"/>
      <c r="B4" s="128"/>
      <c r="C4" s="128"/>
      <c r="D4" s="128"/>
      <c r="E4" s="128"/>
      <c r="F4" s="128"/>
      <c r="G4" s="128"/>
      <c r="H4" s="128"/>
      <c r="I4" s="128"/>
      <c r="J4" s="130"/>
      <c r="K4" s="130"/>
      <c r="L4" s="130"/>
      <c r="M4" s="130"/>
      <c r="N4" s="130"/>
      <c r="O4" s="130"/>
      <c r="P4" s="130"/>
      <c r="Q4" s="130"/>
      <c r="R4" s="130"/>
      <c r="S4" s="130"/>
      <c r="T4" s="130"/>
      <c r="U4" s="130"/>
      <c r="V4" s="130"/>
      <c r="W4" s="130"/>
    </row>
    <row r="5" spans="1:23" ht="27" customHeight="1">
      <c r="A5" s="2751" t="s">
        <v>1208</v>
      </c>
      <c r="B5" s="2753" t="s">
        <v>1209</v>
      </c>
      <c r="C5" s="2753"/>
      <c r="D5" s="2753"/>
      <c r="E5" s="2753"/>
      <c r="F5" s="2754" t="s">
        <v>1210</v>
      </c>
      <c r="G5" s="2754"/>
      <c r="H5" s="2754"/>
      <c r="I5" s="2755" t="s">
        <v>706</v>
      </c>
    </row>
    <row r="6" spans="1:23" ht="15" customHeight="1">
      <c r="A6" s="2752"/>
      <c r="B6" s="1593" t="s">
        <v>571</v>
      </c>
      <c r="C6" s="1593" t="s">
        <v>572</v>
      </c>
      <c r="D6" s="1593" t="s">
        <v>573</v>
      </c>
      <c r="E6" s="1593" t="s">
        <v>574</v>
      </c>
      <c r="F6" s="1594" t="s">
        <v>969</v>
      </c>
      <c r="G6" s="1594" t="s">
        <v>1191</v>
      </c>
      <c r="H6" s="1594" t="s">
        <v>48</v>
      </c>
      <c r="I6" s="2756"/>
    </row>
    <row r="7" spans="1:23" ht="12.75" customHeight="1">
      <c r="A7" s="1592" t="s">
        <v>1211</v>
      </c>
      <c r="B7" s="2396"/>
      <c r="C7" s="2397" t="s">
        <v>577</v>
      </c>
      <c r="D7" s="2398"/>
      <c r="E7" s="2398"/>
      <c r="F7" s="1124">
        <v>37</v>
      </c>
      <c r="G7" s="1122">
        <v>1570</v>
      </c>
      <c r="H7" s="1123">
        <v>1607</v>
      </c>
      <c r="I7" s="1581">
        <v>32140</v>
      </c>
    </row>
    <row r="8" spans="1:23" ht="12.75" customHeight="1">
      <c r="A8" s="1580" t="s">
        <v>1212</v>
      </c>
      <c r="B8" s="1109" t="s">
        <v>577</v>
      </c>
      <c r="C8" s="1109"/>
      <c r="D8" s="1110"/>
      <c r="E8" s="1110"/>
      <c r="F8" s="1124">
        <v>0</v>
      </c>
      <c r="G8" s="1122">
        <v>47</v>
      </c>
      <c r="H8" s="1123">
        <v>47</v>
      </c>
      <c r="I8" s="1582">
        <v>1410</v>
      </c>
    </row>
    <row r="9" spans="1:23" ht="12.75" customHeight="1">
      <c r="A9" s="1583" t="s">
        <v>1213</v>
      </c>
      <c r="B9" s="1116"/>
      <c r="C9" s="1116" t="s">
        <v>577</v>
      </c>
      <c r="D9" s="1520" t="s">
        <v>577</v>
      </c>
      <c r="E9" s="1521"/>
      <c r="F9" s="1221">
        <v>0</v>
      </c>
      <c r="G9" s="1122">
        <v>0</v>
      </c>
      <c r="H9" s="1123">
        <v>0</v>
      </c>
      <c r="I9" s="1582">
        <v>0</v>
      </c>
    </row>
    <row r="10" spans="1:23" ht="12.75" customHeight="1">
      <c r="A10" s="1583" t="s">
        <v>1214</v>
      </c>
      <c r="B10" s="1116" t="s">
        <v>577</v>
      </c>
      <c r="C10" s="1116" t="s">
        <v>577</v>
      </c>
      <c r="D10" s="1520"/>
      <c r="E10" s="1521"/>
      <c r="F10" s="1222">
        <v>0</v>
      </c>
      <c r="G10" s="1125">
        <v>0</v>
      </c>
      <c r="H10" s="1126">
        <v>0</v>
      </c>
      <c r="I10" s="1584">
        <v>0</v>
      </c>
    </row>
    <row r="11" spans="1:23" ht="12.75" customHeight="1">
      <c r="A11" s="1583" t="s">
        <v>1215</v>
      </c>
      <c r="B11" s="1116"/>
      <c r="C11" s="1116" t="s">
        <v>577</v>
      </c>
      <c r="D11" s="1520"/>
      <c r="E11" s="1521"/>
      <c r="F11" s="1221">
        <v>0</v>
      </c>
      <c r="G11" s="1122">
        <v>3</v>
      </c>
      <c r="H11" s="1123">
        <v>3</v>
      </c>
      <c r="I11" s="1582">
        <v>90</v>
      </c>
    </row>
    <row r="12" spans="1:23" ht="12.75" customHeight="1">
      <c r="A12" s="1583" t="s">
        <v>1216</v>
      </c>
      <c r="B12" s="1116"/>
      <c r="C12" s="1116" t="s">
        <v>577</v>
      </c>
      <c r="D12" s="1520"/>
      <c r="E12" s="1521"/>
      <c r="F12" s="1221">
        <v>4</v>
      </c>
      <c r="G12" s="1122">
        <v>122</v>
      </c>
      <c r="H12" s="1123">
        <v>126</v>
      </c>
      <c r="I12" s="1582">
        <v>3780</v>
      </c>
    </row>
    <row r="13" spans="1:23" ht="12.75" customHeight="1">
      <c r="A13" s="1583" t="s">
        <v>1217</v>
      </c>
      <c r="B13" s="1116"/>
      <c r="C13" s="1116" t="s">
        <v>577</v>
      </c>
      <c r="D13" s="1520" t="s">
        <v>577</v>
      </c>
      <c r="E13" s="1521"/>
      <c r="F13" s="1221">
        <v>0</v>
      </c>
      <c r="G13" s="1122">
        <v>25</v>
      </c>
      <c r="H13" s="1123">
        <v>25</v>
      </c>
      <c r="I13" s="1582">
        <v>750</v>
      </c>
    </row>
    <row r="14" spans="1:23" ht="12.75" customHeight="1">
      <c r="A14" s="1583" t="s">
        <v>1218</v>
      </c>
      <c r="B14" s="1116"/>
      <c r="C14" s="1116" t="s">
        <v>577</v>
      </c>
      <c r="D14" s="1520"/>
      <c r="E14" s="1521"/>
      <c r="F14" s="1221">
        <v>0</v>
      </c>
      <c r="G14" s="1122">
        <v>10</v>
      </c>
      <c r="H14" s="1123">
        <v>10</v>
      </c>
      <c r="I14" s="1582">
        <v>300</v>
      </c>
    </row>
    <row r="15" spans="1:23" ht="12.75" customHeight="1">
      <c r="A15" s="1583" t="s">
        <v>1219</v>
      </c>
      <c r="B15" s="1116"/>
      <c r="C15" s="1116" t="s">
        <v>577</v>
      </c>
      <c r="D15" s="1520"/>
      <c r="E15" s="1521"/>
      <c r="F15" s="1221">
        <v>0</v>
      </c>
      <c r="G15" s="1122">
        <v>0</v>
      </c>
      <c r="H15" s="1123">
        <v>0</v>
      </c>
      <c r="I15" s="1582">
        <v>0</v>
      </c>
    </row>
    <row r="16" spans="1:23" ht="12.75" customHeight="1">
      <c r="A16" s="1583" t="s">
        <v>1220</v>
      </c>
      <c r="B16" s="1116"/>
      <c r="C16" s="1116" t="s">
        <v>577</v>
      </c>
      <c r="D16" s="1520"/>
      <c r="E16" s="1521"/>
      <c r="F16" s="1221">
        <v>0</v>
      </c>
      <c r="G16" s="1122">
        <v>0</v>
      </c>
      <c r="H16" s="1123">
        <v>0</v>
      </c>
      <c r="I16" s="1582">
        <v>0</v>
      </c>
    </row>
    <row r="17" spans="1:9" ht="12.75" customHeight="1">
      <c r="A17" s="1583" t="s">
        <v>1221</v>
      </c>
      <c r="B17" s="1116"/>
      <c r="C17" s="1116" t="s">
        <v>577</v>
      </c>
      <c r="D17" s="1520"/>
      <c r="E17" s="1521"/>
      <c r="F17" s="1221">
        <v>0</v>
      </c>
      <c r="G17" s="1122">
        <v>0</v>
      </c>
      <c r="H17" s="1123">
        <v>0</v>
      </c>
      <c r="I17" s="1582">
        <v>0</v>
      </c>
    </row>
    <row r="18" spans="1:9" ht="12.75" customHeight="1">
      <c r="A18" s="1583" t="s">
        <v>1222</v>
      </c>
      <c r="B18" s="1127"/>
      <c r="C18" s="1128" t="s">
        <v>577</v>
      </c>
      <c r="D18" s="1522"/>
      <c r="E18" s="1520"/>
      <c r="F18" s="1221">
        <v>0</v>
      </c>
      <c r="G18" s="1122">
        <v>0</v>
      </c>
      <c r="H18" s="1123">
        <v>0</v>
      </c>
      <c r="I18" s="1582">
        <v>0</v>
      </c>
    </row>
    <row r="19" spans="1:9" ht="12.75" customHeight="1">
      <c r="A19" s="1583" t="s">
        <v>1223</v>
      </c>
      <c r="B19" s="1127"/>
      <c r="C19" s="1128" t="s">
        <v>577</v>
      </c>
      <c r="D19" s="1522"/>
      <c r="E19" s="1520"/>
      <c r="F19" s="1221">
        <v>0</v>
      </c>
      <c r="G19" s="1122">
        <v>49</v>
      </c>
      <c r="H19" s="1123">
        <v>49</v>
      </c>
      <c r="I19" s="1582">
        <v>1470</v>
      </c>
    </row>
    <row r="20" spans="1:9" ht="12.75" customHeight="1">
      <c r="A20" s="1583" t="s">
        <v>1224</v>
      </c>
      <c r="B20" s="1119"/>
      <c r="C20" s="1116" t="s">
        <v>577</v>
      </c>
      <c r="D20" s="1520"/>
      <c r="E20" s="1521"/>
      <c r="F20" s="1221">
        <v>0</v>
      </c>
      <c r="G20" s="1122">
        <v>4</v>
      </c>
      <c r="H20" s="1123">
        <v>4</v>
      </c>
      <c r="I20" s="1582">
        <v>120</v>
      </c>
    </row>
    <row r="21" spans="1:9" ht="12.75" customHeight="1">
      <c r="A21" s="1583" t="s">
        <v>1225</v>
      </c>
      <c r="B21" s="1116" t="s">
        <v>577</v>
      </c>
      <c r="C21" s="1116"/>
      <c r="D21" s="1520"/>
      <c r="E21" s="1521"/>
      <c r="F21" s="1221">
        <v>0</v>
      </c>
      <c r="G21" s="1122">
        <v>0</v>
      </c>
      <c r="H21" s="1123">
        <v>0</v>
      </c>
      <c r="I21" s="1582">
        <v>0</v>
      </c>
    </row>
    <row r="22" spans="1:9" ht="12.75" customHeight="1">
      <c r="A22" s="1580" t="s">
        <v>1226</v>
      </c>
      <c r="B22" s="1108"/>
      <c r="C22" s="1109" t="s">
        <v>577</v>
      </c>
      <c r="D22" s="1110"/>
      <c r="E22" s="1110"/>
      <c r="F22" s="1221">
        <v>0</v>
      </c>
      <c r="G22" s="1122">
        <v>0</v>
      </c>
      <c r="H22" s="1123">
        <v>0</v>
      </c>
      <c r="I22" s="1582">
        <v>0</v>
      </c>
    </row>
    <row r="23" spans="1:9" ht="12.75" customHeight="1">
      <c r="A23" s="1585" t="s">
        <v>1227</v>
      </c>
      <c r="B23" s="1116"/>
      <c r="C23" s="1116" t="s">
        <v>577</v>
      </c>
      <c r="D23" s="1520"/>
      <c r="E23" s="1521"/>
      <c r="F23" s="1221">
        <v>0</v>
      </c>
      <c r="G23" s="1122">
        <v>0</v>
      </c>
      <c r="H23" s="1123">
        <v>0</v>
      </c>
      <c r="I23" s="1582">
        <v>0</v>
      </c>
    </row>
    <row r="24" spans="1:9" ht="12.75" customHeight="1">
      <c r="A24" s="1585" t="s">
        <v>1228</v>
      </c>
      <c r="B24" s="1116"/>
      <c r="C24" s="1116" t="s">
        <v>577</v>
      </c>
      <c r="D24" s="1520"/>
      <c r="E24" s="1521"/>
      <c r="F24" s="1221">
        <v>0</v>
      </c>
      <c r="G24" s="1122">
        <v>8</v>
      </c>
      <c r="H24" s="1123">
        <v>8</v>
      </c>
      <c r="I24" s="1582">
        <v>240</v>
      </c>
    </row>
    <row r="25" spans="1:9" ht="12.75" customHeight="1">
      <c r="A25" s="1585" t="s">
        <v>1229</v>
      </c>
      <c r="B25" s="1116"/>
      <c r="C25" s="1116" t="s">
        <v>577</v>
      </c>
      <c r="D25" s="1520"/>
      <c r="E25" s="1520"/>
      <c r="F25" s="1221">
        <v>0</v>
      </c>
      <c r="G25" s="1122">
        <v>4</v>
      </c>
      <c r="H25" s="1123">
        <v>4</v>
      </c>
      <c r="I25" s="1582">
        <v>120</v>
      </c>
    </row>
    <row r="26" spans="1:9" ht="12.75" customHeight="1">
      <c r="A26" s="1585" t="s">
        <v>1230</v>
      </c>
      <c r="B26" s="1116"/>
      <c r="C26" s="1116" t="s">
        <v>577</v>
      </c>
      <c r="D26" s="1520"/>
      <c r="E26" s="1520"/>
      <c r="F26" s="1221">
        <v>0</v>
      </c>
      <c r="G26" s="1122">
        <v>0</v>
      </c>
      <c r="H26" s="1123">
        <v>0</v>
      </c>
      <c r="I26" s="1582">
        <v>0</v>
      </c>
    </row>
    <row r="27" spans="1:9" ht="12.75" customHeight="1">
      <c r="A27" s="1585" t="s">
        <v>1231</v>
      </c>
      <c r="B27" s="1116"/>
      <c r="C27" s="1116" t="s">
        <v>577</v>
      </c>
      <c r="D27" s="1520"/>
      <c r="E27" s="1520"/>
      <c r="F27" s="1221">
        <v>0</v>
      </c>
      <c r="G27" s="1122">
        <v>0</v>
      </c>
      <c r="H27" s="1123">
        <v>0</v>
      </c>
      <c r="I27" s="1582">
        <v>0</v>
      </c>
    </row>
    <row r="28" spans="1:9" ht="12.75" customHeight="1">
      <c r="A28" s="1585" t="s">
        <v>1232</v>
      </c>
      <c r="B28" s="1116"/>
      <c r="C28" s="1116" t="s">
        <v>577</v>
      </c>
      <c r="D28" s="1520" t="s">
        <v>577</v>
      </c>
      <c r="E28" s="1520"/>
      <c r="F28" s="1221">
        <v>0</v>
      </c>
      <c r="G28" s="1122">
        <v>0</v>
      </c>
      <c r="H28" s="1123"/>
      <c r="I28" s="1582"/>
    </row>
    <row r="29" spans="1:9" ht="12.75" customHeight="1" thickBot="1">
      <c r="A29" s="1586" t="s">
        <v>1233</v>
      </c>
      <c r="B29" s="1116"/>
      <c r="C29" s="1116" t="s">
        <v>577</v>
      </c>
      <c r="D29" s="1520"/>
      <c r="E29" s="1521"/>
      <c r="F29" s="1221">
        <v>0</v>
      </c>
      <c r="G29" s="1122">
        <v>5</v>
      </c>
      <c r="H29" s="1123">
        <v>5</v>
      </c>
      <c r="I29" s="1582">
        <v>150</v>
      </c>
    </row>
    <row r="30" spans="1:9" ht="20.85" customHeight="1" thickBot="1">
      <c r="A30" s="1587" t="s">
        <v>1234</v>
      </c>
      <c r="B30" s="1588"/>
      <c r="C30" s="1588"/>
      <c r="D30" s="1588"/>
      <c r="E30" s="1588"/>
      <c r="F30" s="1589">
        <f>SUM(F7:F29)</f>
        <v>41</v>
      </c>
      <c r="G30" s="1589">
        <f>SUM(G7:G29)</f>
        <v>1847</v>
      </c>
      <c r="H30" s="1590">
        <f>SUM(H7:H29)</f>
        <v>1888</v>
      </c>
      <c r="I30" s="1591">
        <f>SUM(I7:I29)</f>
        <v>40570</v>
      </c>
    </row>
    <row r="31" spans="1:9" ht="12.75" customHeight="1"/>
    <row r="32" spans="1:9" ht="41.25" customHeight="1">
      <c r="A32" s="2750" t="s">
        <v>1235</v>
      </c>
      <c r="B32" s="2750"/>
      <c r="C32" s="2750"/>
      <c r="D32" s="2750"/>
      <c r="E32" s="2750"/>
      <c r="F32" s="2750"/>
      <c r="G32" s="2750"/>
      <c r="H32" s="2750"/>
      <c r="I32" s="2750"/>
    </row>
    <row r="33" spans="1:9" ht="18">
      <c r="A33" s="2749" t="s">
        <v>1236</v>
      </c>
      <c r="B33" s="2749"/>
      <c r="C33" s="2749"/>
      <c r="D33" s="2749"/>
      <c r="E33" s="2749"/>
      <c r="F33" s="2749"/>
      <c r="G33" s="2749"/>
      <c r="H33" s="2749"/>
      <c r="I33" s="2749"/>
    </row>
    <row r="34" spans="1:9">
      <c r="A34" s="19"/>
    </row>
    <row r="35" spans="1:9" ht="14.25" customHeight="1"/>
  </sheetData>
  <customSheetViews>
    <customSheetView guid="{F8F6599B-2A1F-4529-A350-AEBC686D896D}" scale="110" showPageBreaks="1" fitToPage="1" printArea="1">
      <pageMargins left="0" right="0" top="0" bottom="0" header="0" footer="0"/>
      <printOptions horizontalCentered="1" verticalCentered="1" headings="1" gridLines="1"/>
      <pageSetup firstPageNumber="81" fitToHeight="3" orientation="landscape" useFirstPageNumber="1" r:id="rId1"/>
      <headerFooter scaleWithDoc="0" alignWithMargins="0"/>
    </customSheetView>
  </customSheetViews>
  <mergeCells count="9">
    <mergeCell ref="A1:I1"/>
    <mergeCell ref="A2:I2"/>
    <mergeCell ref="A3:I3"/>
    <mergeCell ref="A33:I33"/>
    <mergeCell ref="A32:I32"/>
    <mergeCell ref="A5:A6"/>
    <mergeCell ref="B5:E5"/>
    <mergeCell ref="F5:H5"/>
    <mergeCell ref="I5:I6"/>
  </mergeCells>
  <printOptions horizontalCentered="1" verticalCentered="1"/>
  <pageMargins left="0.25" right="0.25" top="0.5" bottom="0.5" header="0.3" footer="0.3"/>
  <pageSetup scale="85" firstPageNumber="81" orientation="portrait" r:id="rId2"/>
  <headerFooter scaleWithDoc="0" alignWithMargins="0"/>
  <customProperties>
    <customPr name="_pios_id"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128B-0F90-42C2-B4CE-CAE5782D62F1}">
  <sheetPr>
    <tabColor rgb="FF00B050"/>
    <pageSetUpPr fitToPage="1"/>
  </sheetPr>
  <dimension ref="A1:H21"/>
  <sheetViews>
    <sheetView workbookViewId="0">
      <selection activeCell="J10" sqref="J10"/>
    </sheetView>
  </sheetViews>
  <sheetFormatPr defaultColWidth="9.42578125" defaultRowHeight="15"/>
  <cols>
    <col min="1" max="1" width="25.42578125" style="10" customWidth="1"/>
    <col min="2" max="2" width="16.42578125" style="14" customWidth="1"/>
    <col min="3" max="3" width="13.42578125" style="14" customWidth="1"/>
    <col min="4" max="4" width="18.5703125" style="11" customWidth="1"/>
    <col min="5" max="6" width="16.5703125" style="11" customWidth="1"/>
    <col min="7" max="7" width="15.5703125" style="14" customWidth="1"/>
    <col min="8" max="8" width="16.5703125" style="11" customWidth="1"/>
    <col min="9" max="16384" width="9.42578125" style="11"/>
  </cols>
  <sheetData>
    <row r="1" spans="1:8" ht="15.75">
      <c r="A1" s="2403" t="s">
        <v>0</v>
      </c>
      <c r="B1" s="2403"/>
      <c r="C1" s="2403"/>
      <c r="D1" s="2403"/>
      <c r="E1" s="2403"/>
      <c r="F1" s="2403"/>
      <c r="G1" s="2403"/>
      <c r="H1" s="2403"/>
    </row>
    <row r="2" spans="1:8" ht="21" customHeight="1">
      <c r="A2" s="2444" t="s">
        <v>1237</v>
      </c>
      <c r="B2" s="2444"/>
      <c r="C2" s="2444"/>
      <c r="D2" s="2444"/>
      <c r="E2" s="2444"/>
      <c r="F2" s="2444"/>
      <c r="G2" s="2444"/>
      <c r="H2" s="2444"/>
    </row>
    <row r="3" spans="1:8" s="10" customFormat="1" ht="15.75">
      <c r="A3" s="2757" t="s">
        <v>40</v>
      </c>
      <c r="B3" s="2757"/>
      <c r="C3" s="2757"/>
      <c r="D3" s="2757"/>
      <c r="E3" s="2757"/>
      <c r="F3" s="2757"/>
      <c r="G3" s="2757"/>
      <c r="H3" s="2757"/>
    </row>
    <row r="4" spans="1:8" s="10" customFormat="1" ht="15.75">
      <c r="A4" s="386"/>
      <c r="B4" s="386"/>
      <c r="C4" s="386"/>
      <c r="D4" s="386"/>
      <c r="E4" s="386"/>
      <c r="F4" s="386"/>
      <c r="G4" s="386"/>
      <c r="H4" s="386"/>
    </row>
    <row r="5" spans="1:8" ht="31.5">
      <c r="A5" s="857">
        <v>2024</v>
      </c>
      <c r="B5" s="871" t="s">
        <v>1238</v>
      </c>
      <c r="C5" s="871" t="s">
        <v>1239</v>
      </c>
      <c r="D5" s="858" t="s">
        <v>1240</v>
      </c>
      <c r="E5" s="871" t="s">
        <v>48</v>
      </c>
      <c r="F5" s="871" t="s">
        <v>1241</v>
      </c>
      <c r="G5" s="871" t="s">
        <v>33</v>
      </c>
      <c r="H5" s="872" t="s">
        <v>1242</v>
      </c>
    </row>
    <row r="6" spans="1:8" ht="15.75">
      <c r="A6" s="859" t="s">
        <v>1121</v>
      </c>
      <c r="B6" s="860">
        <v>197276</v>
      </c>
      <c r="C6" s="860">
        <v>0</v>
      </c>
      <c r="D6" s="860">
        <v>139820</v>
      </c>
      <c r="E6" s="860">
        <f>B6+D6</f>
        <v>337096</v>
      </c>
      <c r="F6" s="861">
        <v>289930</v>
      </c>
      <c r="G6" s="862">
        <f>E6/F6</f>
        <v>1.1626806470527369</v>
      </c>
      <c r="H6" s="863">
        <v>8.0000000000000004E-4</v>
      </c>
    </row>
    <row r="7" spans="1:8" ht="15.75">
      <c r="A7" s="864" t="s">
        <v>1122</v>
      </c>
      <c r="B7" s="398">
        <v>196144</v>
      </c>
      <c r="C7" s="398">
        <v>0</v>
      </c>
      <c r="D7" s="398">
        <v>139771</v>
      </c>
      <c r="E7" s="68">
        <f t="shared" ref="E7:E17" si="0">B7+D7</f>
        <v>335915</v>
      </c>
      <c r="F7" s="69">
        <v>289930</v>
      </c>
      <c r="G7" s="70">
        <f t="shared" ref="G7:G17" si="1">E7/F7</f>
        <v>1.1586072500258684</v>
      </c>
      <c r="H7" s="865">
        <f>G7-G6</f>
        <v>-4.073397026868486E-3</v>
      </c>
    </row>
    <row r="8" spans="1:8" ht="15.75">
      <c r="A8" s="864" t="s">
        <v>1123</v>
      </c>
      <c r="B8" s="398">
        <v>195808</v>
      </c>
      <c r="C8" s="398">
        <v>0</v>
      </c>
      <c r="D8" s="398">
        <v>139504</v>
      </c>
      <c r="E8" s="68">
        <f t="shared" si="0"/>
        <v>335312</v>
      </c>
      <c r="F8" s="69">
        <v>289930</v>
      </c>
      <c r="G8" s="70">
        <f t="shared" si="1"/>
        <v>1.1565274376573655</v>
      </c>
      <c r="H8" s="865">
        <f t="shared" ref="H8:H17" si="2">G8-G7</f>
        <v>-2.0798123685028536E-3</v>
      </c>
    </row>
    <row r="9" spans="1:8" ht="15.75">
      <c r="A9" s="864" t="s">
        <v>1124</v>
      </c>
      <c r="B9" s="398">
        <v>194100</v>
      </c>
      <c r="C9" s="398">
        <v>0</v>
      </c>
      <c r="D9" s="398">
        <v>138958</v>
      </c>
      <c r="E9" s="68">
        <f t="shared" si="0"/>
        <v>333058</v>
      </c>
      <c r="F9" s="69">
        <v>289930</v>
      </c>
      <c r="G9" s="70">
        <f t="shared" si="1"/>
        <v>1.1487531473114201</v>
      </c>
      <c r="H9" s="865">
        <f t="shared" si="2"/>
        <v>-7.774290345945456E-3</v>
      </c>
    </row>
    <row r="10" spans="1:8" ht="15.75">
      <c r="A10" s="864" t="s">
        <v>1125</v>
      </c>
      <c r="B10" s="398">
        <v>191271</v>
      </c>
      <c r="C10" s="398">
        <v>0</v>
      </c>
      <c r="D10" s="398">
        <v>137366</v>
      </c>
      <c r="E10" s="68">
        <f t="shared" si="0"/>
        <v>328637</v>
      </c>
      <c r="F10" s="69">
        <v>289930</v>
      </c>
      <c r="G10" s="70">
        <f t="shared" si="1"/>
        <v>1.1335046390508055</v>
      </c>
      <c r="H10" s="865">
        <f t="shared" si="2"/>
        <v>-1.5248508260614635E-2</v>
      </c>
    </row>
    <row r="11" spans="1:8" ht="15.75">
      <c r="A11" s="864" t="s">
        <v>1126</v>
      </c>
      <c r="B11" s="398">
        <v>188311</v>
      </c>
      <c r="C11" s="398">
        <v>0</v>
      </c>
      <c r="D11" s="398">
        <v>135838</v>
      </c>
      <c r="E11" s="68">
        <f t="shared" si="0"/>
        <v>324149</v>
      </c>
      <c r="F11" s="69">
        <v>289930</v>
      </c>
      <c r="G11" s="70">
        <f t="shared" si="1"/>
        <v>1.1180250405270238</v>
      </c>
      <c r="H11" s="865">
        <f t="shared" si="2"/>
        <v>-1.5479598523781668E-2</v>
      </c>
    </row>
    <row r="12" spans="1:8" ht="15.75">
      <c r="A12" s="864" t="s">
        <v>1127</v>
      </c>
      <c r="B12" s="398">
        <v>184804</v>
      </c>
      <c r="C12" s="398">
        <v>0</v>
      </c>
      <c r="D12" s="398">
        <v>133622</v>
      </c>
      <c r="E12" s="68">
        <f t="shared" si="0"/>
        <v>318426</v>
      </c>
      <c r="F12" s="69">
        <v>289930</v>
      </c>
      <c r="G12" s="70">
        <f t="shared" si="1"/>
        <v>1.0982857931224779</v>
      </c>
      <c r="H12" s="865">
        <f t="shared" si="2"/>
        <v>-1.9739247404545912E-2</v>
      </c>
    </row>
    <row r="13" spans="1:8" ht="15.75">
      <c r="A13" s="864" t="s">
        <v>1128</v>
      </c>
      <c r="B13" s="398">
        <v>183977</v>
      </c>
      <c r="C13" s="398">
        <v>0</v>
      </c>
      <c r="D13" s="398">
        <v>133267</v>
      </c>
      <c r="E13" s="68">
        <f t="shared" si="0"/>
        <v>317244</v>
      </c>
      <c r="F13" s="69">
        <v>289930</v>
      </c>
      <c r="G13" s="70">
        <f t="shared" si="1"/>
        <v>1.0942089469872038</v>
      </c>
      <c r="H13" s="865">
        <f t="shared" si="2"/>
        <v>-4.0768461352740371E-3</v>
      </c>
    </row>
    <row r="14" spans="1:8" ht="15.75">
      <c r="A14" s="864" t="s">
        <v>1129</v>
      </c>
      <c r="B14" s="398">
        <v>183484</v>
      </c>
      <c r="C14" s="398">
        <v>0</v>
      </c>
      <c r="D14" s="398">
        <v>133245</v>
      </c>
      <c r="E14" s="68">
        <f t="shared" si="0"/>
        <v>316729</v>
      </c>
      <c r="F14" s="69">
        <v>289930</v>
      </c>
      <c r="G14" s="70">
        <f t="shared" si="1"/>
        <v>1.092432656158383</v>
      </c>
      <c r="H14" s="865">
        <f t="shared" si="2"/>
        <v>-1.7762908288208035E-3</v>
      </c>
    </row>
    <row r="15" spans="1:8" ht="15.75">
      <c r="A15" s="864" t="s">
        <v>1130</v>
      </c>
      <c r="B15" s="398">
        <v>181224</v>
      </c>
      <c r="C15" s="398">
        <v>0</v>
      </c>
      <c r="D15" s="398">
        <v>131640</v>
      </c>
      <c r="E15" s="68">
        <f t="shared" si="0"/>
        <v>312864</v>
      </c>
      <c r="F15" s="69">
        <v>289930</v>
      </c>
      <c r="G15" s="70">
        <f t="shared" si="1"/>
        <v>1.0791018521712137</v>
      </c>
      <c r="H15" s="865">
        <f t="shared" si="2"/>
        <v>-1.3330803987169348E-2</v>
      </c>
    </row>
    <row r="16" spans="1:8" ht="20.100000000000001" customHeight="1">
      <c r="A16" s="864" t="s">
        <v>1131</v>
      </c>
      <c r="B16" s="398">
        <v>179104</v>
      </c>
      <c r="C16" s="398">
        <v>0</v>
      </c>
      <c r="D16" s="398">
        <v>130310</v>
      </c>
      <c r="E16" s="68">
        <f t="shared" si="0"/>
        <v>309414</v>
      </c>
      <c r="F16" s="69">
        <v>289930</v>
      </c>
      <c r="G16" s="70">
        <f t="shared" si="1"/>
        <v>1.0672024281723174</v>
      </c>
      <c r="H16" s="865">
        <f t="shared" si="2"/>
        <v>-1.1899423998896319E-2</v>
      </c>
    </row>
    <row r="17" spans="1:8" ht="15.75">
      <c r="A17" s="866" t="s">
        <v>1132</v>
      </c>
      <c r="B17" s="867">
        <v>177074</v>
      </c>
      <c r="C17" s="867">
        <v>0</v>
      </c>
      <c r="D17" s="867">
        <v>128828</v>
      </c>
      <c r="E17" s="867">
        <f t="shared" si="0"/>
        <v>305902</v>
      </c>
      <c r="F17" s="868">
        <v>289930</v>
      </c>
      <c r="G17" s="869">
        <f t="shared" si="1"/>
        <v>1.0550891594522815</v>
      </c>
      <c r="H17" s="870">
        <f t="shared" si="2"/>
        <v>-1.2113268720035819E-2</v>
      </c>
    </row>
    <row r="18" spans="1:8" ht="15.75">
      <c r="A18" s="71"/>
      <c r="B18" s="56"/>
      <c r="C18" s="56"/>
      <c r="D18" s="56"/>
      <c r="E18" s="56"/>
      <c r="F18" s="56"/>
      <c r="G18" s="56"/>
      <c r="H18" s="56"/>
    </row>
    <row r="19" spans="1:8" ht="21" customHeight="1">
      <c r="A19" s="2758" t="s">
        <v>1243</v>
      </c>
      <c r="B19" s="2758"/>
      <c r="C19" s="2758"/>
      <c r="D19" s="2758"/>
      <c r="E19" s="2758"/>
      <c r="F19" s="2758"/>
      <c r="G19" s="2758"/>
      <c r="H19" s="2758"/>
    </row>
    <row r="20" spans="1:8" ht="15.75">
      <c r="A20" s="55"/>
      <c r="B20" s="56"/>
      <c r="C20" s="56"/>
      <c r="D20" s="57"/>
      <c r="E20" s="57"/>
      <c r="F20" s="57"/>
      <c r="G20" s="56"/>
      <c r="H20" s="57"/>
    </row>
    <row r="21" spans="1:8">
      <c r="D21" s="14"/>
    </row>
  </sheetData>
  <customSheetViews>
    <customSheetView guid="{F8F6599B-2A1F-4529-A350-AEBC686D896D}" showPageBreaks="1" fitToPage="1" printArea="1">
      <pageMargins left="0" right="0" top="0" bottom="0" header="0" footer="0"/>
      <printOptions horizontalCentered="1" verticalCentered="1" headings="1" gridLines="1"/>
      <pageSetup scale="98" firstPageNumber="106" orientation="landscape" useFirstPageNumber="1" r:id="rId1"/>
      <headerFooter scaleWithDoc="0" alignWithMargins="0"/>
    </customSheetView>
  </customSheetViews>
  <mergeCells count="4">
    <mergeCell ref="A2:H2"/>
    <mergeCell ref="A3:H3"/>
    <mergeCell ref="A1:H1"/>
    <mergeCell ref="A19:H19"/>
  </mergeCells>
  <printOptions horizontalCentered="1" verticalCentered="1"/>
  <pageMargins left="0.25" right="0.25" top="0.5" bottom="0.5" header="0.3" footer="0.3"/>
  <pageSetup scale="74" firstPageNumber="106" orientation="portrait" r:id="rId2"/>
  <headerFooter scaleWithDoc="0" alignWithMargins="0"/>
  <customProperties>
    <customPr name="_pios_id" r:id="rId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25"/>
  <sheetViews>
    <sheetView topLeftCell="A5" workbookViewId="0">
      <selection activeCell="J10" sqref="J10"/>
    </sheetView>
  </sheetViews>
  <sheetFormatPr defaultColWidth="9.42578125" defaultRowHeight="15"/>
  <cols>
    <col min="1" max="1" width="16.5703125" style="10" customWidth="1"/>
    <col min="2" max="3" width="16.5703125" style="14" customWidth="1"/>
    <col min="4" max="4" width="16.5703125" style="11" customWidth="1"/>
    <col min="5" max="16384" width="9.42578125" style="11"/>
  </cols>
  <sheetData>
    <row r="1" spans="1:4" ht="15.75">
      <c r="A1" s="2403" t="s">
        <v>0</v>
      </c>
      <c r="B1" s="2403"/>
      <c r="C1" s="2403"/>
      <c r="D1" s="2403"/>
    </row>
    <row r="2" spans="1:4" ht="21" customHeight="1">
      <c r="A2" s="2444" t="s">
        <v>1244</v>
      </c>
      <c r="B2" s="2444"/>
      <c r="C2" s="2444"/>
      <c r="D2" s="2444"/>
    </row>
    <row r="3" spans="1:4" s="10" customFormat="1" ht="15.75">
      <c r="A3" s="2757" t="s">
        <v>40</v>
      </c>
      <c r="B3" s="2757"/>
      <c r="C3" s="2757"/>
      <c r="D3" s="2757"/>
    </row>
    <row r="4" spans="1:4" s="10" customFormat="1" ht="16.5" thickBot="1">
      <c r="A4" s="85"/>
      <c r="B4" s="89"/>
      <c r="C4" s="89"/>
      <c r="D4" s="89"/>
    </row>
    <row r="5" spans="1:4" ht="15.75">
      <c r="A5" s="2766" t="s">
        <v>1245</v>
      </c>
      <c r="B5" s="2767"/>
      <c r="C5" s="2767"/>
      <c r="D5" s="2768"/>
    </row>
    <row r="6" spans="1:4" ht="16.5" thickBot="1">
      <c r="A6" s="2774" t="s">
        <v>1246</v>
      </c>
      <c r="B6" s="2775"/>
      <c r="C6" s="2775"/>
      <c r="D6" s="2776"/>
    </row>
    <row r="7" spans="1:4" ht="15.75">
      <c r="A7" s="2762" t="s">
        <v>535</v>
      </c>
      <c r="B7" s="146" t="s">
        <v>1247</v>
      </c>
      <c r="C7" s="147" t="s">
        <v>1247</v>
      </c>
      <c r="D7" s="2762" t="s">
        <v>48</v>
      </c>
    </row>
    <row r="8" spans="1:4" ht="15.75">
      <c r="A8" s="2763"/>
      <c r="B8" s="1524" t="s">
        <v>1248</v>
      </c>
      <c r="C8" s="1525" t="s">
        <v>1249</v>
      </c>
      <c r="D8" s="2769" t="s">
        <v>48</v>
      </c>
    </row>
    <row r="9" spans="1:4" ht="15.75">
      <c r="A9" s="2343" t="s">
        <v>1250</v>
      </c>
      <c r="B9" s="2347">
        <v>14.6876</v>
      </c>
      <c r="C9" s="51">
        <v>8.4009166666666708</v>
      </c>
      <c r="D9" s="52">
        <f>SUM(B9:C9)</f>
        <v>23.088516666666671</v>
      </c>
    </row>
    <row r="10" spans="1:4" ht="15.75">
      <c r="A10" s="2344" t="s">
        <v>982</v>
      </c>
      <c r="B10" s="2348">
        <v>14.8678666666667</v>
      </c>
      <c r="C10" s="399">
        <v>5.5750583333333301</v>
      </c>
      <c r="D10" s="400">
        <f>SUM(B10:C10)</f>
        <v>20.442925000000031</v>
      </c>
    </row>
    <row r="11" spans="1:4" ht="15.75">
      <c r="A11" s="2764" t="s">
        <v>535</v>
      </c>
      <c r="B11" s="148" t="s">
        <v>1251</v>
      </c>
      <c r="C11" s="144" t="s">
        <v>1251</v>
      </c>
      <c r="D11" s="2770" t="s">
        <v>48</v>
      </c>
    </row>
    <row r="12" spans="1:4" ht="31.5">
      <c r="A12" s="2765"/>
      <c r="B12" s="1526" t="s">
        <v>1248</v>
      </c>
      <c r="C12" s="1523" t="s">
        <v>1252</v>
      </c>
      <c r="D12" s="2771" t="s">
        <v>48</v>
      </c>
    </row>
    <row r="13" spans="1:4" ht="15.75">
      <c r="A13" s="2343" t="s">
        <v>1250</v>
      </c>
      <c r="B13" s="2345">
        <v>261.25569166666702</v>
      </c>
      <c r="C13" s="53">
        <v>99.637508333333301</v>
      </c>
      <c r="D13" s="54">
        <f>SUM(B13:C13)</f>
        <v>360.89320000000032</v>
      </c>
    </row>
    <row r="14" spans="1:4" ht="15.75">
      <c r="A14" s="2344" t="s">
        <v>982</v>
      </c>
      <c r="B14" s="2346">
        <v>282.512541666667</v>
      </c>
      <c r="C14" s="1528">
        <v>78.635258333333297</v>
      </c>
      <c r="D14" s="1529">
        <f>SUM(B14:C14)</f>
        <v>361.1478000000003</v>
      </c>
    </row>
    <row r="15" spans="1:4" ht="15.75">
      <c r="A15" s="55"/>
      <c r="B15" s="56"/>
      <c r="C15" s="56"/>
      <c r="D15" s="57"/>
    </row>
    <row r="16" spans="1:4" ht="16.5" thickBot="1">
      <c r="A16" s="55"/>
      <c r="B16" s="56"/>
      <c r="C16" s="56"/>
      <c r="D16" s="57"/>
    </row>
    <row r="17" spans="1:4" ht="18.600000000000001" customHeight="1">
      <c r="A17" s="2766" t="s">
        <v>1253</v>
      </c>
      <c r="B17" s="2767"/>
      <c r="C17" s="2768"/>
      <c r="D17" s="57"/>
    </row>
    <row r="18" spans="1:4" ht="20.85" customHeight="1">
      <c r="A18" s="2772" t="s">
        <v>1254</v>
      </c>
      <c r="B18" s="2544"/>
      <c r="C18" s="2773"/>
      <c r="D18" s="57"/>
    </row>
    <row r="19" spans="1:4" ht="16.5" thickBot="1">
      <c r="A19" s="2759" t="s">
        <v>1255</v>
      </c>
      <c r="B19" s="2760"/>
      <c r="C19" s="2761"/>
      <c r="D19" s="57"/>
    </row>
    <row r="20" spans="1:4" ht="15.75">
      <c r="A20" s="58" t="s">
        <v>535</v>
      </c>
      <c r="B20" s="59" t="s">
        <v>47</v>
      </c>
      <c r="C20" s="60" t="s">
        <v>46</v>
      </c>
      <c r="D20" s="57"/>
    </row>
    <row r="21" spans="1:4" ht="15.75">
      <c r="A21" s="1223" t="s">
        <v>1250</v>
      </c>
      <c r="B21" s="401">
        <v>45.328333333333298</v>
      </c>
      <c r="C21" s="157">
        <v>146.01333333333301</v>
      </c>
      <c r="D21" s="57"/>
    </row>
    <row r="22" spans="1:4" ht="16.5" thickBot="1">
      <c r="A22" s="1527" t="s">
        <v>982</v>
      </c>
      <c r="B22" s="1530">
        <v>29.283333333333299</v>
      </c>
      <c r="C22" s="1531">
        <v>90.801666666666705</v>
      </c>
      <c r="D22" s="57"/>
    </row>
    <row r="23" spans="1:4">
      <c r="B23" s="16"/>
      <c r="C23" s="16"/>
    </row>
    <row r="24" spans="1:4" ht="15" customHeight="1">
      <c r="A24" s="12"/>
    </row>
    <row r="25" spans="1:4" ht="18">
      <c r="A25" s="49" t="s">
        <v>1256</v>
      </c>
    </row>
  </sheetData>
  <customSheetViews>
    <customSheetView guid="{F8F6599B-2A1F-4529-A350-AEBC686D896D}" showPageBreaks="1" fitToPage="1" printArea="1">
      <pageMargins left="0" right="0" top="0" bottom="0" header="0" footer="0"/>
      <printOptions horizontalCentered="1" verticalCentered="1" headings="1" gridLines="1"/>
      <pageSetup firstPageNumber="107" orientation="landscape" useFirstPageNumber="1" r:id="rId1"/>
      <headerFooter scaleWithDoc="0" alignWithMargins="0"/>
    </customSheetView>
  </customSheetViews>
  <mergeCells count="12">
    <mergeCell ref="A1:D1"/>
    <mergeCell ref="A19:C19"/>
    <mergeCell ref="A7:A8"/>
    <mergeCell ref="A11:A12"/>
    <mergeCell ref="A17:C17"/>
    <mergeCell ref="D7:D8"/>
    <mergeCell ref="D11:D12"/>
    <mergeCell ref="A18:C18"/>
    <mergeCell ref="A2:D2"/>
    <mergeCell ref="A3:D3"/>
    <mergeCell ref="A5:D5"/>
    <mergeCell ref="A6:D6"/>
  </mergeCells>
  <printOptions horizontalCentered="1" verticalCentered="1"/>
  <pageMargins left="0.25" right="0.25" top="0.5" bottom="0.5" header="0.3" footer="0.3"/>
  <pageSetup firstPageNumber="107" orientation="portrait" r:id="rId2"/>
  <headerFooter scaleWithDoc="0" alignWithMargins="0"/>
  <customProperties>
    <customPr name="_pios_id"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F28"/>
  <sheetViews>
    <sheetView workbookViewId="0">
      <selection activeCell="M13" sqref="M13"/>
    </sheetView>
  </sheetViews>
  <sheetFormatPr defaultColWidth="9.42578125" defaultRowHeight="15"/>
  <cols>
    <col min="1" max="1" width="20.42578125" style="10" customWidth="1"/>
    <col min="2" max="2" width="18.42578125" style="14" customWidth="1"/>
    <col min="3" max="3" width="17.42578125" style="14" customWidth="1"/>
    <col min="4" max="4" width="16.5703125" style="11" customWidth="1"/>
    <col min="5" max="5" width="18.5703125" style="11" customWidth="1"/>
    <col min="6" max="6" width="19.5703125" style="11" customWidth="1"/>
    <col min="7" max="16384" width="9.42578125" style="11"/>
  </cols>
  <sheetData>
    <row r="1" spans="1:6" ht="15.75">
      <c r="A1" s="2795" t="s">
        <v>0</v>
      </c>
      <c r="B1" s="2795"/>
      <c r="C1" s="2795"/>
      <c r="D1" s="2795"/>
      <c r="E1" s="2795"/>
      <c r="F1" s="2795"/>
    </row>
    <row r="2" spans="1:6" ht="21" customHeight="1">
      <c r="A2" s="2444" t="s">
        <v>1257</v>
      </c>
      <c r="B2" s="2444"/>
      <c r="C2" s="2444"/>
      <c r="D2" s="2444"/>
      <c r="E2" s="2444"/>
      <c r="F2" s="2444"/>
    </row>
    <row r="3" spans="1:6" s="10" customFormat="1" ht="15.75">
      <c r="A3" s="2757" t="s">
        <v>40</v>
      </c>
      <c r="B3" s="2757"/>
      <c r="C3" s="2757"/>
      <c r="D3" s="2757"/>
      <c r="E3" s="2757"/>
      <c r="F3" s="2757"/>
    </row>
    <row r="4" spans="1:6" s="10" customFormat="1" ht="15.75">
      <c r="A4" s="128"/>
      <c r="B4" s="128"/>
      <c r="C4" s="128"/>
      <c r="D4" s="128"/>
      <c r="E4" s="128"/>
      <c r="F4" s="128"/>
    </row>
    <row r="5" spans="1:6">
      <c r="A5" s="2781" t="s">
        <v>1258</v>
      </c>
      <c r="B5" s="2782"/>
      <c r="C5" s="2782"/>
      <c r="D5" s="2782"/>
      <c r="E5" s="2782"/>
      <c r="F5" s="2783"/>
    </row>
    <row r="6" spans="1:6" ht="14.1" customHeight="1">
      <c r="A6" s="2792" t="s">
        <v>1259</v>
      </c>
      <c r="B6" s="2793"/>
      <c r="C6" s="2793"/>
      <c r="D6" s="2793"/>
      <c r="E6" s="2793"/>
      <c r="F6" s="2794"/>
    </row>
    <row r="7" spans="1:6" ht="15.75" customHeight="1">
      <c r="A7" s="2787" t="s">
        <v>535</v>
      </c>
      <c r="B7" s="2778" t="s">
        <v>1260</v>
      </c>
      <c r="C7" s="2778"/>
      <c r="D7" s="2777" t="s">
        <v>1261</v>
      </c>
      <c r="E7" s="2777" t="s">
        <v>1262</v>
      </c>
      <c r="F7" s="2779" t="s">
        <v>1263</v>
      </c>
    </row>
    <row r="8" spans="1:6" ht="23.1" customHeight="1">
      <c r="A8" s="2788"/>
      <c r="B8" s="2789"/>
      <c r="C8" s="2789"/>
      <c r="D8" s="2778"/>
      <c r="E8" s="2778"/>
      <c r="F8" s="2780"/>
    </row>
    <row r="9" spans="1:6" ht="18.75" customHeight="1">
      <c r="A9" s="1650" t="s">
        <v>1264</v>
      </c>
      <c r="B9" s="402" t="s">
        <v>1265</v>
      </c>
      <c r="C9" s="402" t="s">
        <v>1266</v>
      </c>
      <c r="D9" s="402" t="s">
        <v>1267</v>
      </c>
      <c r="E9" s="402" t="s">
        <v>1268</v>
      </c>
      <c r="F9" s="1651" t="s">
        <v>1269</v>
      </c>
    </row>
    <row r="10" spans="1:6">
      <c r="A10" s="1652" t="s">
        <v>1270</v>
      </c>
      <c r="B10" s="890">
        <v>5.63</v>
      </c>
      <c r="C10" s="888">
        <v>156.86000000000001</v>
      </c>
      <c r="D10" s="886">
        <f>B10/C10</f>
        <v>3.5891878107866884E-2</v>
      </c>
      <c r="E10" s="888">
        <v>60953362.380000003</v>
      </c>
      <c r="F10" s="1653">
        <f>E10/SUM(E$10:E$13)</f>
        <v>0.28790189374094555</v>
      </c>
    </row>
    <row r="11" spans="1:6">
      <c r="A11" s="1652" t="s">
        <v>1271</v>
      </c>
      <c r="B11" s="890">
        <v>22.23</v>
      </c>
      <c r="C11" s="888">
        <v>511.88</v>
      </c>
      <c r="D11" s="886">
        <f>B11/C11</f>
        <v>4.3428147222005158E-2</v>
      </c>
      <c r="E11" s="888">
        <v>33368539.420000002</v>
      </c>
      <c r="F11" s="1653">
        <f t="shared" ref="F11:F12" si="0">E11/SUM(E$10:E$13)</f>
        <v>0.15761010246646534</v>
      </c>
    </row>
    <row r="12" spans="1:6">
      <c r="A12" s="1652" t="s">
        <v>1272</v>
      </c>
      <c r="B12" s="890">
        <v>116.71</v>
      </c>
      <c r="C12" s="888">
        <v>1934.25</v>
      </c>
      <c r="D12" s="886">
        <f>B12/C12</f>
        <v>6.0338632544914048E-2</v>
      </c>
      <c r="E12" s="888">
        <v>5589626.8099999996</v>
      </c>
      <c r="F12" s="1653">
        <f t="shared" si="0"/>
        <v>2.6401564754895156E-2</v>
      </c>
    </row>
    <row r="13" spans="1:6" ht="15.75" thickBot="1">
      <c r="A13" s="1654" t="s">
        <v>1273</v>
      </c>
      <c r="B13" s="1655">
        <v>614.6</v>
      </c>
      <c r="C13" s="1656">
        <v>11576.1</v>
      </c>
      <c r="D13" s="1657">
        <f>B13/C13</f>
        <v>5.3092146750632771E-2</v>
      </c>
      <c r="E13" s="1656">
        <v>111804211.04000001</v>
      </c>
      <c r="F13" s="1658">
        <f>E13/SUM(E$10:E$13)</f>
        <v>0.52808643903769381</v>
      </c>
    </row>
    <row r="14" spans="1:6">
      <c r="A14" s="36"/>
      <c r="B14" s="36"/>
      <c r="C14" s="36"/>
      <c r="D14" s="36"/>
      <c r="E14" s="36"/>
      <c r="F14" s="15"/>
    </row>
    <row r="15" spans="1:6">
      <c r="A15" s="36"/>
      <c r="B15" s="36"/>
      <c r="C15" s="36"/>
      <c r="D15" s="36"/>
      <c r="E15" s="36"/>
      <c r="F15" s="36"/>
    </row>
    <row r="16" spans="1:6" ht="14.1" customHeight="1" thickBot="1">
      <c r="A16" s="36"/>
      <c r="B16" s="36"/>
      <c r="C16" s="36"/>
      <c r="D16" s="36"/>
      <c r="E16" s="36"/>
      <c r="F16" s="36"/>
    </row>
    <row r="17" spans="1:6" ht="14.1" customHeight="1">
      <c r="A17" s="2781" t="s">
        <v>1274</v>
      </c>
      <c r="B17" s="2782"/>
      <c r="C17" s="2782"/>
      <c r="D17" s="2782"/>
      <c r="E17" s="2782"/>
      <c r="F17" s="2783"/>
    </row>
    <row r="18" spans="1:6" ht="15.75" customHeight="1" thickBot="1">
      <c r="A18" s="2784" t="s">
        <v>1275</v>
      </c>
      <c r="B18" s="2785"/>
      <c r="C18" s="2785"/>
      <c r="D18" s="2785"/>
      <c r="E18" s="2785"/>
      <c r="F18" s="2786"/>
    </row>
    <row r="19" spans="1:6" ht="14.25" customHeight="1">
      <c r="A19" s="2787" t="s">
        <v>535</v>
      </c>
      <c r="B19" s="2778" t="s">
        <v>1260</v>
      </c>
      <c r="C19" s="2778"/>
      <c r="D19" s="2777" t="s">
        <v>1261</v>
      </c>
      <c r="E19" s="2777" t="s">
        <v>1262</v>
      </c>
      <c r="F19" s="2779" t="s">
        <v>1263</v>
      </c>
    </row>
    <row r="20" spans="1:6" ht="21" customHeight="1">
      <c r="A20" s="2788"/>
      <c r="B20" s="2789"/>
      <c r="C20" s="2789"/>
      <c r="D20" s="2778"/>
      <c r="E20" s="2778"/>
      <c r="F20" s="2780"/>
    </row>
    <row r="21" spans="1:6" ht="17.25">
      <c r="A21" s="1650" t="s">
        <v>1264</v>
      </c>
      <c r="B21" s="402" t="s">
        <v>1276</v>
      </c>
      <c r="C21" s="402" t="s">
        <v>1266</v>
      </c>
      <c r="D21" s="402" t="s">
        <v>1267</v>
      </c>
      <c r="E21" s="402" t="s">
        <v>1268</v>
      </c>
      <c r="F21" s="1651" t="s">
        <v>1269</v>
      </c>
    </row>
    <row r="22" spans="1:6">
      <c r="A22" s="1659" t="s">
        <v>1270</v>
      </c>
      <c r="B22" s="891">
        <v>2.04</v>
      </c>
      <c r="C22" s="889">
        <v>112.35</v>
      </c>
      <c r="D22" s="886">
        <f>B22/C22</f>
        <v>1.8157543391188254E-2</v>
      </c>
      <c r="E22" s="889">
        <v>16627447.01</v>
      </c>
      <c r="F22" s="1660">
        <f>E22/SUM(E$22:E$25)</f>
        <v>0.63729376861189513</v>
      </c>
    </row>
    <row r="23" spans="1:6">
      <c r="A23" s="1659" t="s">
        <v>1271</v>
      </c>
      <c r="B23" s="891">
        <v>17.89</v>
      </c>
      <c r="C23" s="889">
        <v>536.47</v>
      </c>
      <c r="D23" s="887">
        <f>B23/C23</f>
        <v>3.3347624284675748E-2</v>
      </c>
      <c r="E23" s="889">
        <v>6422510.29</v>
      </c>
      <c r="F23" s="1660">
        <f t="shared" ref="F23:F25" si="1">E23/SUM(E$22:E$25)</f>
        <v>0.24616080774163149</v>
      </c>
    </row>
    <row r="24" spans="1:6">
      <c r="A24" s="1659" t="s">
        <v>1277</v>
      </c>
      <c r="B24" s="891">
        <v>1842.68</v>
      </c>
      <c r="C24" s="889">
        <v>32251.81</v>
      </c>
      <c r="D24" s="887">
        <f>B24/C24</f>
        <v>5.7134157741844563E-2</v>
      </c>
      <c r="E24" s="889">
        <v>1079812.8400000001</v>
      </c>
      <c r="F24" s="1660">
        <f t="shared" si="1"/>
        <v>4.1386870382761988E-2</v>
      </c>
    </row>
    <row r="25" spans="1:6" ht="15.75" thickBot="1">
      <c r="A25" s="1661" t="s">
        <v>1278</v>
      </c>
      <c r="B25" s="1662">
        <v>3059.18</v>
      </c>
      <c r="C25" s="1663">
        <v>36116.449999999997</v>
      </c>
      <c r="D25" s="1657">
        <f>B25/C25</f>
        <v>8.4703230799261828E-2</v>
      </c>
      <c r="E25" s="1663">
        <v>1960940.03</v>
      </c>
      <c r="F25" s="1664">
        <f t="shared" si="1"/>
        <v>7.5158553263711333E-2</v>
      </c>
    </row>
    <row r="26" spans="1:6" ht="16.5" customHeight="1">
      <c r="A26" s="36"/>
      <c r="B26" s="36"/>
      <c r="C26" s="36"/>
      <c r="D26" s="36"/>
      <c r="E26" s="36"/>
      <c r="F26" s="15"/>
    </row>
    <row r="27" spans="1:6" ht="65.25" customHeight="1">
      <c r="A27" s="2790" t="s">
        <v>1279</v>
      </c>
      <c r="B27" s="2791"/>
      <c r="C27" s="2791"/>
      <c r="D27" s="2791"/>
      <c r="E27" s="2791"/>
      <c r="F27" s="2791"/>
    </row>
    <row r="28" spans="1:6" s="12" customFormat="1" ht="16.5">
      <c r="A28" s="1553" t="s">
        <v>1280</v>
      </c>
      <c r="B28" s="1554"/>
      <c r="C28" s="1554"/>
      <c r="D28" s="1554"/>
      <c r="E28" s="1554"/>
      <c r="F28" s="1554"/>
    </row>
  </sheetData>
  <customSheetViews>
    <customSheetView guid="{F8F6599B-2A1F-4529-A350-AEBC686D896D}" showPageBreaks="1" fitToPage="1" printArea="1">
      <pageMargins left="0" right="0" top="0" bottom="0" header="0" footer="0"/>
      <printOptions horizontalCentered="1" verticalCentered="1" headings="1" gridLines="1"/>
      <pageSetup firstPageNumber="108" orientation="landscape" useFirstPageNumber="1" r:id="rId1"/>
      <headerFooter scaleWithDoc="0" alignWithMargins="0"/>
    </customSheetView>
  </customSheetViews>
  <mergeCells count="18">
    <mergeCell ref="A2:F2"/>
    <mergeCell ref="A3:F3"/>
    <mergeCell ref="A5:F5"/>
    <mergeCell ref="A6:F6"/>
    <mergeCell ref="A1:F1"/>
    <mergeCell ref="A27:F27"/>
    <mergeCell ref="A19:A20"/>
    <mergeCell ref="B19:C20"/>
    <mergeCell ref="D19:D20"/>
    <mergeCell ref="E19:E20"/>
    <mergeCell ref="F19:F20"/>
    <mergeCell ref="D7:D8"/>
    <mergeCell ref="E7:E8"/>
    <mergeCell ref="F7:F8"/>
    <mergeCell ref="A17:F17"/>
    <mergeCell ref="A18:F18"/>
    <mergeCell ref="A7:A8"/>
    <mergeCell ref="B7:C8"/>
  </mergeCells>
  <printOptions horizontalCentered="1" verticalCentered="1"/>
  <pageMargins left="0.25" right="0.25" top="0.5" bottom="0.5" header="0.3" footer="0.3"/>
  <pageSetup scale="94" firstPageNumber="108" orientation="portrait" r:id="rId2"/>
  <headerFooter scaleWithDoc="0" alignWithMargins="0"/>
  <customProperties>
    <customPr name="_pios_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F8A0-0E4D-4855-8AC2-36898189524E}">
  <sheetPr>
    <tabColor rgb="FF00B050"/>
    <pageSetUpPr fitToPage="1"/>
  </sheetPr>
  <dimension ref="A1:F33"/>
  <sheetViews>
    <sheetView topLeftCell="A12" workbookViewId="0">
      <selection activeCell="J10" sqref="J10"/>
    </sheetView>
  </sheetViews>
  <sheetFormatPr defaultColWidth="9.42578125" defaultRowHeight="15"/>
  <cols>
    <col min="1" max="1" width="55.5703125" style="10" customWidth="1"/>
    <col min="2" max="3" width="14.5703125" style="14" customWidth="1"/>
    <col min="4" max="6" width="14.5703125" style="11" customWidth="1"/>
    <col min="7" max="16384" width="9.42578125" style="11"/>
  </cols>
  <sheetData>
    <row r="1" spans="1:6" ht="15.75">
      <c r="A1" s="2402" t="s">
        <v>1281</v>
      </c>
      <c r="B1" s="2402"/>
      <c r="C1" s="2402"/>
      <c r="D1" s="2402"/>
      <c r="E1" s="2402"/>
      <c r="F1" s="2402"/>
    </row>
    <row r="2" spans="1:6" ht="21" customHeight="1">
      <c r="A2" s="2796" t="s">
        <v>1282</v>
      </c>
      <c r="B2" s="2444"/>
      <c r="C2" s="2444"/>
      <c r="D2" s="2444"/>
      <c r="E2" s="2444"/>
      <c r="F2" s="2444"/>
    </row>
    <row r="3" spans="1:6" s="10" customFormat="1" ht="15.75">
      <c r="A3" s="2757" t="s">
        <v>40</v>
      </c>
      <c r="B3" s="2757"/>
      <c r="C3" s="2757"/>
      <c r="D3" s="2757"/>
      <c r="E3" s="2757"/>
      <c r="F3" s="2757"/>
    </row>
    <row r="4" spans="1:6" s="10" customFormat="1" ht="16.5" thickBot="1">
      <c r="A4" s="128"/>
      <c r="B4" s="128"/>
      <c r="C4" s="128"/>
      <c r="D4" s="128"/>
      <c r="E4" s="128"/>
      <c r="F4" s="128"/>
    </row>
    <row r="5" spans="1:6" ht="48" thickBot="1">
      <c r="A5" s="111" t="s">
        <v>1283</v>
      </c>
      <c r="B5" s="111" t="s">
        <v>1284</v>
      </c>
      <c r="C5" s="111" t="s">
        <v>1285</v>
      </c>
      <c r="D5" s="111" t="s">
        <v>1286</v>
      </c>
      <c r="E5" s="111" t="s">
        <v>1287</v>
      </c>
      <c r="F5" s="111" t="s">
        <v>1288</v>
      </c>
    </row>
    <row r="6" spans="1:6" ht="15.75">
      <c r="A6" s="1107" t="s">
        <v>1211</v>
      </c>
      <c r="B6" s="61">
        <v>3569</v>
      </c>
      <c r="C6" s="62">
        <v>2316</v>
      </c>
      <c r="D6" s="62">
        <v>37</v>
      </c>
      <c r="E6" s="62">
        <v>220</v>
      </c>
      <c r="F6" s="63">
        <v>996</v>
      </c>
    </row>
    <row r="7" spans="1:6" ht="15.75">
      <c r="A7" s="1107" t="s">
        <v>1212</v>
      </c>
      <c r="B7" s="61">
        <v>477</v>
      </c>
      <c r="C7" s="167">
        <v>73</v>
      </c>
      <c r="D7" s="167">
        <v>1</v>
      </c>
      <c r="E7" s="167">
        <v>6</v>
      </c>
      <c r="F7" s="158">
        <v>397</v>
      </c>
    </row>
    <row r="8" spans="1:6" ht="15.75">
      <c r="A8" s="1115" t="s">
        <v>1213</v>
      </c>
      <c r="B8" s="61">
        <v>0</v>
      </c>
      <c r="C8" s="167">
        <v>0</v>
      </c>
      <c r="D8" s="167">
        <v>0</v>
      </c>
      <c r="E8" s="167">
        <v>0</v>
      </c>
      <c r="F8" s="158">
        <v>0</v>
      </c>
    </row>
    <row r="9" spans="1:6" ht="15.75">
      <c r="A9" s="1115" t="s">
        <v>1214</v>
      </c>
      <c r="B9" s="61">
        <v>0</v>
      </c>
      <c r="C9" s="167">
        <v>0</v>
      </c>
      <c r="D9" s="167">
        <v>0</v>
      </c>
      <c r="E9" s="167">
        <v>0</v>
      </c>
      <c r="F9" s="158">
        <v>0</v>
      </c>
    </row>
    <row r="10" spans="1:6" ht="15.75">
      <c r="A10" s="1115" t="s">
        <v>1215</v>
      </c>
      <c r="B10" s="61">
        <v>11</v>
      </c>
      <c r="C10" s="167">
        <v>3</v>
      </c>
      <c r="D10" s="167">
        <v>0</v>
      </c>
      <c r="E10" s="167">
        <v>0</v>
      </c>
      <c r="F10" s="158">
        <v>8</v>
      </c>
    </row>
    <row r="11" spans="1:6" ht="15.75">
      <c r="A11" s="1115" t="s">
        <v>1289</v>
      </c>
      <c r="B11" s="61">
        <v>174</v>
      </c>
      <c r="C11" s="167">
        <v>129</v>
      </c>
      <c r="D11" s="167">
        <v>1</v>
      </c>
      <c r="E11" s="167">
        <v>1</v>
      </c>
      <c r="F11" s="158">
        <v>43</v>
      </c>
    </row>
    <row r="12" spans="1:6" ht="15.75">
      <c r="A12" s="1115" t="s">
        <v>1217</v>
      </c>
      <c r="B12" s="61">
        <v>52</v>
      </c>
      <c r="C12" s="167">
        <v>44</v>
      </c>
      <c r="D12" s="167">
        <v>2</v>
      </c>
      <c r="E12" s="167">
        <v>0</v>
      </c>
      <c r="F12" s="158">
        <v>6</v>
      </c>
    </row>
    <row r="13" spans="1:6" ht="15.75">
      <c r="A13" s="1115" t="s">
        <v>1218</v>
      </c>
      <c r="B13" s="61">
        <v>17</v>
      </c>
      <c r="C13" s="167">
        <v>16</v>
      </c>
      <c r="D13" s="167">
        <v>0</v>
      </c>
      <c r="E13" s="167">
        <v>1</v>
      </c>
      <c r="F13" s="158">
        <v>0</v>
      </c>
    </row>
    <row r="14" spans="1:6" ht="15.75">
      <c r="A14" s="1115" t="s">
        <v>1219</v>
      </c>
      <c r="B14" s="61">
        <v>1</v>
      </c>
      <c r="C14" s="167">
        <v>1</v>
      </c>
      <c r="D14" s="167">
        <v>0</v>
      </c>
      <c r="E14" s="167">
        <v>0</v>
      </c>
      <c r="F14" s="158">
        <v>0</v>
      </c>
    </row>
    <row r="15" spans="1:6" ht="15.75">
      <c r="A15" s="1115" t="s">
        <v>1220</v>
      </c>
      <c r="B15" s="61">
        <v>0</v>
      </c>
      <c r="C15" s="167">
        <v>0</v>
      </c>
      <c r="D15" s="167">
        <v>0</v>
      </c>
      <c r="E15" s="167">
        <v>0</v>
      </c>
      <c r="F15" s="158">
        <v>0</v>
      </c>
    </row>
    <row r="16" spans="1:6" ht="15.75">
      <c r="A16" s="1115" t="s">
        <v>1221</v>
      </c>
      <c r="B16" s="61">
        <v>1</v>
      </c>
      <c r="C16" s="167">
        <v>0</v>
      </c>
      <c r="D16" s="167">
        <v>0</v>
      </c>
      <c r="E16" s="167">
        <v>1</v>
      </c>
      <c r="F16" s="158">
        <v>0</v>
      </c>
    </row>
    <row r="17" spans="1:6" ht="15.75">
      <c r="A17" s="1115" t="s">
        <v>1222</v>
      </c>
      <c r="B17" s="61">
        <v>0</v>
      </c>
      <c r="C17" s="167">
        <v>0</v>
      </c>
      <c r="D17" s="167">
        <v>0</v>
      </c>
      <c r="E17" s="167">
        <v>0</v>
      </c>
      <c r="F17" s="158">
        <v>0</v>
      </c>
    </row>
    <row r="18" spans="1:6" ht="15.75">
      <c r="A18" s="1115" t="s">
        <v>1223</v>
      </c>
      <c r="B18" s="61">
        <v>51</v>
      </c>
      <c r="C18" s="167">
        <v>40</v>
      </c>
      <c r="D18" s="167">
        <v>2</v>
      </c>
      <c r="E18" s="167">
        <v>9</v>
      </c>
      <c r="F18" s="158">
        <v>0</v>
      </c>
    </row>
    <row r="19" spans="1:6" ht="15.75">
      <c r="A19" s="1115" t="s">
        <v>1224</v>
      </c>
      <c r="B19" s="61">
        <v>5</v>
      </c>
      <c r="C19" s="167">
        <v>4</v>
      </c>
      <c r="D19" s="167">
        <v>0</v>
      </c>
      <c r="E19" s="167">
        <v>1</v>
      </c>
      <c r="F19" s="158">
        <v>0</v>
      </c>
    </row>
    <row r="20" spans="1:6" ht="15.75">
      <c r="A20" s="1115" t="s">
        <v>1225</v>
      </c>
      <c r="B20" s="61">
        <v>4</v>
      </c>
      <c r="C20" s="167">
        <v>0</v>
      </c>
      <c r="D20" s="167">
        <v>1</v>
      </c>
      <c r="E20" s="167">
        <v>3</v>
      </c>
      <c r="F20" s="158">
        <v>0</v>
      </c>
    </row>
    <row r="21" spans="1:6" ht="15.75">
      <c r="A21" s="1107" t="s">
        <v>1226</v>
      </c>
      <c r="B21" s="61">
        <v>0</v>
      </c>
      <c r="C21" s="167">
        <v>0</v>
      </c>
      <c r="D21" s="167">
        <v>0</v>
      </c>
      <c r="E21" s="167">
        <v>0</v>
      </c>
      <c r="F21" s="158">
        <v>0</v>
      </c>
    </row>
    <row r="22" spans="1:6" ht="15.75">
      <c r="A22" s="1120" t="s">
        <v>1227</v>
      </c>
      <c r="B22" s="61">
        <v>2</v>
      </c>
      <c r="C22" s="167">
        <v>0</v>
      </c>
      <c r="D22" s="167">
        <v>0</v>
      </c>
      <c r="E22" s="167">
        <v>1</v>
      </c>
      <c r="F22" s="158">
        <v>1</v>
      </c>
    </row>
    <row r="23" spans="1:6" ht="15.75">
      <c r="A23" s="1120" t="s">
        <v>1228</v>
      </c>
      <c r="B23" s="61">
        <v>7</v>
      </c>
      <c r="C23" s="167">
        <v>7</v>
      </c>
      <c r="D23" s="167">
        <v>0</v>
      </c>
      <c r="E23" s="167">
        <v>0</v>
      </c>
      <c r="F23" s="158">
        <v>0</v>
      </c>
    </row>
    <row r="24" spans="1:6" ht="15.75">
      <c r="A24" s="1120" t="s">
        <v>1229</v>
      </c>
      <c r="B24" s="61">
        <v>4</v>
      </c>
      <c r="C24" s="167">
        <v>4</v>
      </c>
      <c r="D24" s="167">
        <v>0</v>
      </c>
      <c r="E24" s="167">
        <v>0</v>
      </c>
      <c r="F24" s="158">
        <v>0</v>
      </c>
    </row>
    <row r="25" spans="1:6" ht="15.75">
      <c r="A25" s="1120" t="s">
        <v>1230</v>
      </c>
      <c r="B25" s="61">
        <v>0</v>
      </c>
      <c r="C25" s="167">
        <v>0</v>
      </c>
      <c r="D25" s="167">
        <v>0</v>
      </c>
      <c r="E25" s="167">
        <v>0</v>
      </c>
      <c r="F25" s="158">
        <v>0</v>
      </c>
    </row>
    <row r="26" spans="1:6" ht="15.75">
      <c r="A26" s="1120" t="s">
        <v>1231</v>
      </c>
      <c r="B26" s="61">
        <v>0</v>
      </c>
      <c r="C26" s="167">
        <v>0</v>
      </c>
      <c r="D26" s="167">
        <v>0</v>
      </c>
      <c r="E26" s="167">
        <v>0</v>
      </c>
      <c r="F26" s="158">
        <v>0</v>
      </c>
    </row>
    <row r="27" spans="1:6" ht="15.75">
      <c r="A27" s="1120" t="s">
        <v>1232</v>
      </c>
      <c r="B27" s="61">
        <v>0</v>
      </c>
      <c r="C27" s="167">
        <v>0</v>
      </c>
      <c r="D27" s="167">
        <v>0</v>
      </c>
      <c r="E27" s="167">
        <v>0</v>
      </c>
      <c r="F27" s="158">
        <v>0</v>
      </c>
    </row>
    <row r="28" spans="1:6" ht="16.5" thickBot="1">
      <c r="A28" s="1121" t="s">
        <v>1233</v>
      </c>
      <c r="B28" s="61">
        <v>8</v>
      </c>
      <c r="C28" s="167">
        <v>7</v>
      </c>
      <c r="D28" s="167">
        <v>0</v>
      </c>
      <c r="E28" s="167">
        <v>1</v>
      </c>
      <c r="F28" s="158">
        <v>0</v>
      </c>
    </row>
    <row r="29" spans="1:6" ht="16.5" thickBot="1">
      <c r="A29" s="102" t="s">
        <v>48</v>
      </c>
      <c r="B29" s="118">
        <f>SUM(B6:B28)</f>
        <v>4383</v>
      </c>
      <c r="C29" s="118">
        <f>SUM(C6:C28)</f>
        <v>2644</v>
      </c>
      <c r="D29" s="118">
        <f>SUM(D6:D28)</f>
        <v>44</v>
      </c>
      <c r="E29" s="118">
        <f>SUM(E6:E28)</f>
        <v>244</v>
      </c>
      <c r="F29" s="119">
        <f>SUM(F6:F28)</f>
        <v>1451</v>
      </c>
    </row>
    <row r="30" spans="1:6" ht="15.75">
      <c r="A30" s="55"/>
      <c r="B30" s="56"/>
      <c r="C30" s="56"/>
      <c r="D30" s="57"/>
      <c r="E30" s="57"/>
      <c r="F30" s="57"/>
    </row>
    <row r="31" spans="1:6" ht="18.75">
      <c r="A31" s="64" t="s">
        <v>1290</v>
      </c>
      <c r="B31" s="64"/>
      <c r="C31" s="64"/>
      <c r="D31" s="64"/>
      <c r="E31" s="64"/>
      <c r="F31" s="64"/>
    </row>
    <row r="32" spans="1:6" s="12" customFormat="1" ht="18.75">
      <c r="A32" s="2797" t="s">
        <v>1291</v>
      </c>
      <c r="B32" s="2797"/>
      <c r="C32" s="2797"/>
      <c r="D32" s="2797"/>
      <c r="E32" s="2797"/>
      <c r="F32" s="2797"/>
    </row>
    <row r="33" spans="1:6" ht="14.25" customHeight="1">
      <c r="A33" s="2797"/>
      <c r="B33" s="2797"/>
      <c r="C33" s="2797"/>
      <c r="D33" s="2797"/>
      <c r="E33" s="2797"/>
      <c r="F33" s="2797"/>
    </row>
  </sheetData>
  <customSheetViews>
    <customSheetView guid="{F8F6599B-2A1F-4529-A350-AEBC686D896D}" showPageBreaks="1" fitToPage="1" printArea="1">
      <pageMargins left="0" right="0" top="0" bottom="0" header="0" footer="0"/>
      <printOptions horizontalCentered="1" verticalCentered="1" headings="1" gridLines="1"/>
      <pageSetup firstPageNumber="87" fitToHeight="0" orientation="landscape" useFirstPageNumber="1" r:id="rId1"/>
      <headerFooter scaleWithDoc="0" alignWithMargins="0"/>
    </customSheetView>
  </customSheetViews>
  <mergeCells count="5">
    <mergeCell ref="A1:F1"/>
    <mergeCell ref="A2:F2"/>
    <mergeCell ref="A3:F3"/>
    <mergeCell ref="A33:F33"/>
    <mergeCell ref="A32:F32"/>
  </mergeCells>
  <printOptions horizontalCentered="1" verticalCentered="1"/>
  <pageMargins left="0.25" right="0.25" top="0.5" bottom="0.5" header="0.3" footer="0.3"/>
  <pageSetup scale="79" firstPageNumber="87" orientation="portrait" r:id="rId2"/>
  <headerFooter scaleWithDoc="0" alignWithMargins="0"/>
  <customProperties>
    <customPr name="_pios_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A38A-FC1F-49CB-9D75-8B6E126D4D79}">
  <sheetPr>
    <tabColor rgb="FF00B050"/>
    <pageSetUpPr fitToPage="1"/>
  </sheetPr>
  <dimension ref="A1:I35"/>
  <sheetViews>
    <sheetView workbookViewId="0">
      <selection activeCell="J10" sqref="J10"/>
    </sheetView>
  </sheetViews>
  <sheetFormatPr defaultColWidth="9.42578125" defaultRowHeight="15"/>
  <cols>
    <col min="1" max="1" width="15.5703125" style="10" customWidth="1"/>
    <col min="2" max="3" width="15.5703125" style="14" customWidth="1"/>
    <col min="4" max="6" width="15.5703125" style="11" customWidth="1"/>
    <col min="7" max="7" width="15.5703125" style="14" customWidth="1"/>
    <col min="8" max="16384" width="9.42578125" style="11"/>
  </cols>
  <sheetData>
    <row r="1" spans="1:9" ht="15.75">
      <c r="A1" s="2403" t="s">
        <v>0</v>
      </c>
      <c r="B1" s="2403"/>
      <c r="C1" s="2403"/>
      <c r="D1" s="2403"/>
      <c r="E1" s="2403"/>
      <c r="F1" s="2403"/>
      <c r="G1" s="2403"/>
    </row>
    <row r="2" spans="1:9" ht="21" customHeight="1">
      <c r="A2" s="2444" t="s">
        <v>1292</v>
      </c>
      <c r="B2" s="2444"/>
      <c r="C2" s="2444"/>
      <c r="D2" s="2444"/>
      <c r="E2" s="2444"/>
      <c r="F2" s="2444"/>
      <c r="G2" s="2444"/>
      <c r="H2" s="129"/>
    </row>
    <row r="3" spans="1:9" s="10" customFormat="1" ht="15.75">
      <c r="A3" s="2757" t="s">
        <v>40</v>
      </c>
      <c r="B3" s="2757"/>
      <c r="C3" s="2757"/>
      <c r="D3" s="2757"/>
      <c r="E3" s="2757"/>
      <c r="F3" s="2757"/>
      <c r="G3" s="2757"/>
      <c r="H3" s="130"/>
    </row>
    <row r="4" spans="1:9" s="10" customFormat="1" ht="16.5" thickBot="1">
      <c r="A4" s="2402"/>
      <c r="B4" s="2402"/>
      <c r="C4" s="2402"/>
      <c r="D4" s="2402"/>
      <c r="E4" s="2402"/>
      <c r="F4" s="2402"/>
      <c r="G4" s="2402"/>
    </row>
    <row r="5" spans="1:9" ht="32.25" customHeight="1" thickBot="1">
      <c r="A5" s="2801" t="s">
        <v>1293</v>
      </c>
      <c r="B5" s="2799"/>
      <c r="C5" s="2799"/>
      <c r="D5" s="2799"/>
      <c r="E5" s="2802"/>
      <c r="F5" s="2802"/>
      <c r="G5" s="2803"/>
    </row>
    <row r="6" spans="1:9" ht="16.5" thickBot="1">
      <c r="A6" s="2804">
        <v>2022</v>
      </c>
      <c r="B6" s="2806" t="s">
        <v>47</v>
      </c>
      <c r="C6" s="2807"/>
      <c r="D6" s="2808"/>
      <c r="E6" s="2806" t="s">
        <v>46</v>
      </c>
      <c r="F6" s="2807"/>
      <c r="G6" s="2809"/>
      <c r="H6" s="134"/>
      <c r="I6" s="134"/>
    </row>
    <row r="7" spans="1:9" ht="48" thickBot="1">
      <c r="A7" s="2805"/>
      <c r="B7" s="112" t="s">
        <v>1294</v>
      </c>
      <c r="C7" s="120" t="s">
        <v>1295</v>
      </c>
      <c r="D7" s="121" t="s">
        <v>1296</v>
      </c>
      <c r="E7" s="112" t="s">
        <v>1294</v>
      </c>
      <c r="F7" s="120" t="s">
        <v>1295</v>
      </c>
      <c r="G7" s="1602" t="s">
        <v>1297</v>
      </c>
      <c r="H7" s="134"/>
      <c r="I7" s="134"/>
    </row>
    <row r="8" spans="1:9" ht="15.75">
      <c r="A8" s="1603" t="s">
        <v>1121</v>
      </c>
      <c r="B8" s="149">
        <v>116</v>
      </c>
      <c r="C8" s="150">
        <v>47</v>
      </c>
      <c r="D8" s="151">
        <f t="shared" ref="D8:D19" si="0">SUM(B8:C8)</f>
        <v>163</v>
      </c>
      <c r="E8" s="149">
        <v>370</v>
      </c>
      <c r="F8" s="150">
        <v>86</v>
      </c>
      <c r="G8" s="1604">
        <f>SUM(E8:F8)</f>
        <v>456</v>
      </c>
    </row>
    <row r="9" spans="1:9" ht="15.75">
      <c r="A9" s="1605" t="s">
        <v>1122</v>
      </c>
      <c r="B9" s="1224">
        <v>116</v>
      </c>
      <c r="C9" s="403">
        <v>47</v>
      </c>
      <c r="D9" s="159">
        <f t="shared" si="0"/>
        <v>163</v>
      </c>
      <c r="E9" s="1224">
        <v>370</v>
      </c>
      <c r="F9" s="403">
        <v>87</v>
      </c>
      <c r="G9" s="1606">
        <f t="shared" ref="G9:G19" si="1">SUM(E9:F9)</f>
        <v>457</v>
      </c>
    </row>
    <row r="10" spans="1:9" ht="15.75">
      <c r="A10" s="1605" t="s">
        <v>1123</v>
      </c>
      <c r="B10" s="1224">
        <v>100</v>
      </c>
      <c r="C10" s="403">
        <v>46</v>
      </c>
      <c r="D10" s="159">
        <f t="shared" si="0"/>
        <v>146</v>
      </c>
      <c r="E10" s="1224">
        <v>301</v>
      </c>
      <c r="F10" s="403">
        <v>89</v>
      </c>
      <c r="G10" s="1606">
        <f t="shared" si="1"/>
        <v>390</v>
      </c>
    </row>
    <row r="11" spans="1:9" ht="15.75">
      <c r="A11" s="1605" t="s">
        <v>1124</v>
      </c>
      <c r="B11" s="1224">
        <v>80</v>
      </c>
      <c r="C11" s="403">
        <v>40</v>
      </c>
      <c r="D11" s="159">
        <f t="shared" si="0"/>
        <v>120</v>
      </c>
      <c r="E11" s="1224">
        <v>261</v>
      </c>
      <c r="F11" s="403">
        <v>82</v>
      </c>
      <c r="G11" s="1606">
        <f t="shared" si="1"/>
        <v>343</v>
      </c>
    </row>
    <row r="12" spans="1:9" ht="15.75">
      <c r="A12" s="1605" t="s">
        <v>1125</v>
      </c>
      <c r="B12" s="1224">
        <v>81</v>
      </c>
      <c r="C12" s="403">
        <v>43</v>
      </c>
      <c r="D12" s="159">
        <f t="shared" si="0"/>
        <v>124</v>
      </c>
      <c r="E12" s="1224">
        <v>271</v>
      </c>
      <c r="F12" s="403">
        <v>89</v>
      </c>
      <c r="G12" s="1606">
        <f t="shared" si="1"/>
        <v>360</v>
      </c>
    </row>
    <row r="13" spans="1:9" ht="15.75">
      <c r="A13" s="1605" t="s">
        <v>1126</v>
      </c>
      <c r="B13" s="1224">
        <v>82</v>
      </c>
      <c r="C13" s="403">
        <v>40</v>
      </c>
      <c r="D13" s="159">
        <f t="shared" si="0"/>
        <v>122</v>
      </c>
      <c r="E13" s="1224">
        <v>231</v>
      </c>
      <c r="F13" s="403">
        <v>86</v>
      </c>
      <c r="G13" s="1606">
        <f t="shared" si="1"/>
        <v>317</v>
      </c>
    </row>
    <row r="14" spans="1:9" ht="15.75">
      <c r="A14" s="1605" t="s">
        <v>1127</v>
      </c>
      <c r="B14" s="1224">
        <v>80</v>
      </c>
      <c r="C14" s="403">
        <v>40</v>
      </c>
      <c r="D14" s="159">
        <f t="shared" si="0"/>
        <v>120</v>
      </c>
      <c r="E14" s="1224">
        <v>229</v>
      </c>
      <c r="F14" s="403">
        <v>87</v>
      </c>
      <c r="G14" s="1606">
        <f t="shared" si="1"/>
        <v>316</v>
      </c>
    </row>
    <row r="15" spans="1:9" ht="15.75">
      <c r="A15" s="1605" t="s">
        <v>1128</v>
      </c>
      <c r="B15" s="1224">
        <v>91</v>
      </c>
      <c r="C15" s="403">
        <v>40</v>
      </c>
      <c r="D15" s="159">
        <f t="shared" si="0"/>
        <v>131</v>
      </c>
      <c r="E15" s="1224">
        <v>242</v>
      </c>
      <c r="F15" s="403">
        <v>87</v>
      </c>
      <c r="G15" s="1606">
        <f t="shared" si="1"/>
        <v>329</v>
      </c>
    </row>
    <row r="16" spans="1:9" ht="15.75">
      <c r="A16" s="1605" t="s">
        <v>1129</v>
      </c>
      <c r="B16" s="1224">
        <v>96</v>
      </c>
      <c r="C16" s="403">
        <v>42</v>
      </c>
      <c r="D16" s="159">
        <f t="shared" si="0"/>
        <v>138</v>
      </c>
      <c r="E16" s="1224">
        <v>268</v>
      </c>
      <c r="F16" s="403">
        <v>97</v>
      </c>
      <c r="G16" s="1606">
        <f t="shared" si="1"/>
        <v>365</v>
      </c>
    </row>
    <row r="17" spans="1:7" ht="15.75">
      <c r="A17" s="1605" t="s">
        <v>1130</v>
      </c>
      <c r="B17" s="1224">
        <v>91</v>
      </c>
      <c r="C17" s="403">
        <v>41</v>
      </c>
      <c r="D17" s="159">
        <f t="shared" si="0"/>
        <v>132</v>
      </c>
      <c r="E17" s="1224">
        <v>262</v>
      </c>
      <c r="F17" s="403">
        <v>94</v>
      </c>
      <c r="G17" s="1606">
        <f t="shared" si="1"/>
        <v>356</v>
      </c>
    </row>
    <row r="18" spans="1:7" ht="15.75">
      <c r="A18" s="1605" t="s">
        <v>1131</v>
      </c>
      <c r="B18" s="1224">
        <v>91</v>
      </c>
      <c r="C18" s="403">
        <v>41</v>
      </c>
      <c r="D18" s="159">
        <f t="shared" si="0"/>
        <v>132</v>
      </c>
      <c r="E18" s="1224">
        <v>262</v>
      </c>
      <c r="F18" s="403">
        <v>93</v>
      </c>
      <c r="G18" s="1606">
        <f t="shared" si="1"/>
        <v>355</v>
      </c>
    </row>
    <row r="19" spans="1:7" ht="16.5" thickBot="1">
      <c r="A19" s="1607" t="s">
        <v>1132</v>
      </c>
      <c r="B19" s="1608">
        <v>93</v>
      </c>
      <c r="C19" s="1609">
        <v>39</v>
      </c>
      <c r="D19" s="1610">
        <f t="shared" si="0"/>
        <v>132</v>
      </c>
      <c r="E19" s="1608">
        <v>265</v>
      </c>
      <c r="F19" s="1609">
        <v>89</v>
      </c>
      <c r="G19" s="1611">
        <f t="shared" si="1"/>
        <v>354</v>
      </c>
    </row>
    <row r="20" spans="1:7" ht="15.75">
      <c r="A20" s="55"/>
      <c r="B20" s="56"/>
      <c r="C20" s="56"/>
      <c r="D20" s="57"/>
      <c r="E20" s="57"/>
      <c r="F20" s="57"/>
      <c r="G20" s="56"/>
    </row>
    <row r="21" spans="1:7" ht="16.5" thickBot="1">
      <c r="A21" s="55"/>
      <c r="B21" s="56"/>
      <c r="C21" s="56"/>
      <c r="D21" s="57"/>
      <c r="E21" s="57"/>
      <c r="F21" s="57"/>
      <c r="G21" s="56"/>
    </row>
    <row r="22" spans="1:7" ht="34.5" customHeight="1" thickBot="1">
      <c r="A22" s="2810" t="s">
        <v>1298</v>
      </c>
      <c r="B22" s="2799"/>
      <c r="C22" s="2800"/>
      <c r="D22" s="57"/>
      <c r="E22" s="57"/>
      <c r="F22" s="57"/>
      <c r="G22" s="56"/>
    </row>
    <row r="23" spans="1:7" ht="15.75">
      <c r="A23" s="2811" t="s">
        <v>535</v>
      </c>
      <c r="B23" s="147" t="s">
        <v>47</v>
      </c>
      <c r="C23" s="1595" t="s">
        <v>46</v>
      </c>
      <c r="D23" s="57"/>
      <c r="E23" s="57"/>
      <c r="F23" s="57"/>
      <c r="G23" s="56"/>
    </row>
    <row r="24" spans="1:7" ht="16.5" thickBot="1">
      <c r="A24" s="2812"/>
      <c r="B24" s="1525" t="s">
        <v>68</v>
      </c>
      <c r="C24" s="1596" t="s">
        <v>1299</v>
      </c>
      <c r="D24" s="57"/>
      <c r="E24" s="57"/>
      <c r="F24" s="57"/>
      <c r="G24" s="56"/>
    </row>
    <row r="25" spans="1:7" ht="31.5">
      <c r="A25" s="1597" t="s">
        <v>1300</v>
      </c>
      <c r="B25" s="65">
        <v>41.83723874999999</v>
      </c>
      <c r="C25" s="1598">
        <v>403.07986008333336</v>
      </c>
      <c r="D25" s="57"/>
      <c r="E25" s="57"/>
      <c r="F25" s="57"/>
      <c r="G25" s="56"/>
    </row>
    <row r="26" spans="1:7" ht="32.25" thickBot="1">
      <c r="A26" s="1599" t="s">
        <v>1301</v>
      </c>
      <c r="B26" s="1600">
        <v>588.92218508333326</v>
      </c>
      <c r="C26" s="1601">
        <v>13642.101648249998</v>
      </c>
      <c r="D26" s="57"/>
      <c r="E26" s="57"/>
      <c r="F26" s="57"/>
      <c r="G26" s="56"/>
    </row>
    <row r="27" spans="1:7" ht="15.75">
      <c r="A27" s="57"/>
      <c r="B27" s="57"/>
      <c r="C27" s="57"/>
      <c r="D27" s="57"/>
      <c r="E27" s="57"/>
      <c r="F27" s="57"/>
      <c r="G27" s="56"/>
    </row>
    <row r="28" spans="1:7" ht="16.5" thickBot="1">
      <c r="A28" s="55"/>
      <c r="B28" s="56"/>
      <c r="C28" s="56"/>
      <c r="D28" s="57"/>
      <c r="E28" s="57"/>
      <c r="F28" s="57"/>
      <c r="G28" s="56"/>
    </row>
    <row r="29" spans="1:7" ht="33.75" customHeight="1" thickBot="1">
      <c r="A29" s="2798" t="s">
        <v>1302</v>
      </c>
      <c r="B29" s="2799"/>
      <c r="C29" s="2799"/>
      <c r="D29" s="2799"/>
      <c r="E29" s="2799"/>
      <c r="F29" s="2800"/>
      <c r="G29" s="56"/>
    </row>
    <row r="30" spans="1:7" ht="32.25" thickBot="1">
      <c r="A30" s="1612"/>
      <c r="B30" s="404" t="s">
        <v>1179</v>
      </c>
      <c r="C30" s="404" t="s">
        <v>1180</v>
      </c>
      <c r="D30" s="404" t="s">
        <v>1286</v>
      </c>
      <c r="E30" s="404" t="s">
        <v>1303</v>
      </c>
      <c r="F30" s="1613" t="s">
        <v>1183</v>
      </c>
      <c r="G30" s="56"/>
    </row>
    <row r="31" spans="1:7" ht="15.75">
      <c r="A31" s="1614" t="s">
        <v>48</v>
      </c>
      <c r="B31" s="66">
        <f>SUM(C31:F31)</f>
        <v>39</v>
      </c>
      <c r="C31" s="66">
        <v>33</v>
      </c>
      <c r="D31" s="66">
        <v>1</v>
      </c>
      <c r="E31" s="66">
        <v>5</v>
      </c>
      <c r="F31" s="1615">
        <v>0</v>
      </c>
      <c r="G31" s="56"/>
    </row>
    <row r="32" spans="1:7" ht="16.5" thickBot="1">
      <c r="A32" s="1616" t="s">
        <v>1304</v>
      </c>
      <c r="B32" s="1617"/>
      <c r="C32" s="1618">
        <f>C31/B31</f>
        <v>0.84615384615384615</v>
      </c>
      <c r="D32" s="1618">
        <f>D31/B31</f>
        <v>2.564102564102564E-2</v>
      </c>
      <c r="E32" s="1618">
        <f>E31/B31</f>
        <v>0.12820512820512819</v>
      </c>
      <c r="F32" s="1619">
        <f>F31/B31</f>
        <v>0</v>
      </c>
      <c r="G32" s="56"/>
    </row>
    <row r="33" spans="1:7" ht="15.75">
      <c r="A33" s="55"/>
      <c r="B33" s="56"/>
      <c r="C33" s="56"/>
      <c r="D33" s="57"/>
      <c r="E33" s="57"/>
      <c r="F33" s="57"/>
      <c r="G33" s="56"/>
    </row>
    <row r="34" spans="1:7" ht="15.75">
      <c r="A34" s="55"/>
      <c r="B34" s="56"/>
      <c r="C34" s="56"/>
      <c r="D34" s="57"/>
      <c r="E34" s="57"/>
      <c r="F34" s="57"/>
      <c r="G34" s="56"/>
    </row>
    <row r="35" spans="1:7" s="12" customFormat="1" ht="18.75">
      <c r="A35" s="2918" t="s">
        <v>1305</v>
      </c>
      <c r="B35" s="2918"/>
      <c r="C35" s="2918"/>
      <c r="D35" s="2918"/>
      <c r="E35" s="2918"/>
      <c r="F35" s="2918"/>
      <c r="G35" s="56"/>
    </row>
  </sheetData>
  <customSheetViews>
    <customSheetView guid="{F8F6599B-2A1F-4529-A350-AEBC686D896D}" showPageBreaks="1" fitToPage="1" printArea="1">
      <pageMargins left="0" right="0" top="0" bottom="0" header="0" footer="0"/>
      <printOptions horizontalCentered="1" verticalCentered="1" headings="1" gridLines="1"/>
      <pageSetup scale="82" firstPageNumber="112" orientation="landscape" useFirstPageNumber="1" r:id="rId1"/>
      <headerFooter scaleWithDoc="0" alignWithMargins="0"/>
    </customSheetView>
  </customSheetViews>
  <mergeCells count="12">
    <mergeCell ref="A1:G1"/>
    <mergeCell ref="A29:F29"/>
    <mergeCell ref="A35:F35"/>
    <mergeCell ref="A4:G4"/>
    <mergeCell ref="A5:G5"/>
    <mergeCell ref="A6:A7"/>
    <mergeCell ref="B6:D6"/>
    <mergeCell ref="E6:G6"/>
    <mergeCell ref="A2:G2"/>
    <mergeCell ref="A3:G3"/>
    <mergeCell ref="A22:C22"/>
    <mergeCell ref="A23:A24"/>
  </mergeCells>
  <printOptions horizontalCentered="1" verticalCentered="1"/>
  <pageMargins left="0.25" right="0.25" top="0.5" bottom="0.5" header="0.3" footer="0.3"/>
  <pageSetup scale="86" firstPageNumber="112" orientation="portrait" r:id="rId2"/>
  <headerFooter scaleWithDoc="0" alignWithMargins="0"/>
  <customProperties>
    <customPr name="_pios_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8823-2601-4B67-B793-E81F1C601FA4}">
  <sheetPr>
    <tabColor rgb="FF00B050"/>
    <pageSetUpPr fitToPage="1"/>
  </sheetPr>
  <dimension ref="A1:L18"/>
  <sheetViews>
    <sheetView workbookViewId="0">
      <selection activeCell="J10" sqref="J10"/>
    </sheetView>
  </sheetViews>
  <sheetFormatPr defaultColWidth="9.42578125" defaultRowHeight="12.75"/>
  <cols>
    <col min="1" max="3" width="16.5703125" style="12" customWidth="1"/>
    <col min="4" max="4" width="18" style="12" customWidth="1"/>
    <col min="5" max="10" width="16.5703125" style="12" customWidth="1"/>
    <col min="11" max="16384" width="9.42578125" style="12"/>
  </cols>
  <sheetData>
    <row r="1" spans="1:12" ht="15.75">
      <c r="A1" s="2402" t="s">
        <v>0</v>
      </c>
      <c r="B1" s="2402"/>
      <c r="C1" s="2402"/>
      <c r="D1" s="2402"/>
      <c r="E1" s="2402"/>
      <c r="F1" s="2402"/>
      <c r="G1" s="2402"/>
      <c r="H1" s="2402"/>
      <c r="I1" s="2402"/>
      <c r="J1" s="2402"/>
    </row>
    <row r="2" spans="1:12" s="11" customFormat="1" ht="15.75">
      <c r="A2" s="2742" t="s">
        <v>1306</v>
      </c>
      <c r="B2" s="2509"/>
      <c r="C2" s="2509"/>
      <c r="D2" s="2509"/>
      <c r="E2" s="2509"/>
      <c r="F2" s="2509"/>
      <c r="G2" s="2509"/>
      <c r="H2" s="2509"/>
      <c r="I2" s="2509"/>
      <c r="J2" s="2509"/>
    </row>
    <row r="3" spans="1:12" s="10" customFormat="1" ht="15.75">
      <c r="A3" s="2510" t="s">
        <v>40</v>
      </c>
      <c r="B3" s="2510"/>
      <c r="C3" s="2510"/>
      <c r="D3" s="2510"/>
      <c r="E3" s="2510"/>
      <c r="F3" s="2510"/>
      <c r="G3" s="2510"/>
      <c r="H3" s="2510"/>
      <c r="I3" s="2510"/>
      <c r="J3" s="2510"/>
    </row>
    <row r="4" spans="1:12" ht="13.5" thickBot="1"/>
    <row r="5" spans="1:12" ht="16.5" thickBot="1">
      <c r="A5" s="2813" t="s">
        <v>1307</v>
      </c>
      <c r="B5" s="2814"/>
      <c r="C5" s="2815"/>
      <c r="D5" s="2816"/>
      <c r="E5" s="2813" t="s">
        <v>1308</v>
      </c>
      <c r="F5" s="2817"/>
      <c r="G5" s="2816"/>
      <c r="H5" s="2813" t="s">
        <v>1309</v>
      </c>
      <c r="I5" s="2817"/>
      <c r="J5" s="2816"/>
    </row>
    <row r="6" spans="1:12" ht="50.25">
      <c r="A6" s="113" t="s">
        <v>1310</v>
      </c>
      <c r="B6" s="122" t="s">
        <v>1311</v>
      </c>
      <c r="C6" s="122" t="s">
        <v>1312</v>
      </c>
      <c r="D6" s="123" t="s">
        <v>1313</v>
      </c>
      <c r="E6" s="1735" t="s">
        <v>1314</v>
      </c>
      <c r="F6" s="1736" t="s">
        <v>1315</v>
      </c>
      <c r="G6" s="123" t="s">
        <v>1316</v>
      </c>
      <c r="H6" s="113" t="s">
        <v>1317</v>
      </c>
      <c r="I6" s="123" t="s">
        <v>1318</v>
      </c>
      <c r="J6" s="123" t="s">
        <v>1319</v>
      </c>
      <c r="K6" s="134"/>
      <c r="L6" s="134"/>
    </row>
    <row r="7" spans="1:12" ht="37.5" customHeight="1">
      <c r="A7" s="124">
        <v>7010</v>
      </c>
      <c r="B7" s="405">
        <v>4362</v>
      </c>
      <c r="C7" s="125">
        <v>53</v>
      </c>
      <c r="D7" s="406">
        <v>311</v>
      </c>
      <c r="E7" s="124">
        <v>127</v>
      </c>
      <c r="F7" s="407">
        <v>27</v>
      </c>
      <c r="G7" s="406">
        <v>151</v>
      </c>
      <c r="H7" s="124">
        <v>0</v>
      </c>
      <c r="I7" s="408">
        <v>0</v>
      </c>
      <c r="J7" s="406">
        <v>0</v>
      </c>
      <c r="K7" s="134"/>
      <c r="L7" s="134"/>
    </row>
    <row r="8" spans="1:12" ht="29.1" customHeight="1">
      <c r="A8" s="57"/>
      <c r="B8" s="56"/>
      <c r="C8" s="57"/>
      <c r="D8" s="57"/>
      <c r="E8" s="57"/>
      <c r="F8" s="56"/>
      <c r="G8" s="57"/>
      <c r="H8" s="57"/>
      <c r="I8" s="57"/>
      <c r="J8" s="57"/>
    </row>
    <row r="9" spans="1:12" ht="18.75" customHeight="1">
      <c r="A9" s="2918" t="s">
        <v>1320</v>
      </c>
      <c r="B9" s="2918"/>
      <c r="C9" s="2918"/>
      <c r="D9" s="2918"/>
      <c r="E9" s="2918"/>
      <c r="F9" s="2918"/>
      <c r="G9" s="2918"/>
      <c r="H9" s="2918"/>
      <c r="I9" s="2918"/>
      <c r="J9" s="2918"/>
    </row>
    <row r="10" spans="1:12" ht="18.75" customHeight="1">
      <c r="A10" s="2918" t="s">
        <v>1321</v>
      </c>
      <c r="B10" s="2918"/>
      <c r="C10" s="2918"/>
      <c r="D10" s="2918"/>
      <c r="E10" s="2918"/>
      <c r="F10" s="2918"/>
      <c r="G10" s="2918"/>
      <c r="H10" s="2918"/>
      <c r="I10" s="2918"/>
      <c r="J10" s="2918"/>
    </row>
    <row r="11" spans="1:12" ht="16.5" customHeight="1">
      <c r="A11" s="2918" t="s">
        <v>1322</v>
      </c>
      <c r="B11" s="2918"/>
      <c r="C11" s="2918"/>
      <c r="D11" s="2918"/>
      <c r="E11" s="2918"/>
      <c r="F11" s="2918"/>
      <c r="G11" s="2918"/>
      <c r="H11" s="2918"/>
      <c r="I11" s="2918"/>
      <c r="J11" s="2918"/>
    </row>
    <row r="12" spans="1:12" ht="18.600000000000001" customHeight="1">
      <c r="A12" s="2918" t="s">
        <v>1323</v>
      </c>
      <c r="B12" s="2918"/>
      <c r="C12" s="2918"/>
      <c r="D12" s="2918"/>
      <c r="E12" s="2918"/>
      <c r="F12" s="2918"/>
      <c r="G12" s="2918"/>
      <c r="H12" s="2918"/>
      <c r="I12" s="2918"/>
      <c r="J12" s="2918"/>
    </row>
    <row r="13" spans="1:12" ht="36.75" customHeight="1">
      <c r="A13" s="2552" t="s">
        <v>1324</v>
      </c>
      <c r="B13" s="2552"/>
      <c r="C13" s="2552"/>
      <c r="D13" s="2552"/>
      <c r="E13" s="2552"/>
      <c r="F13" s="2552"/>
      <c r="G13" s="2552"/>
      <c r="H13" s="2552"/>
      <c r="I13" s="2552"/>
      <c r="J13" s="2552"/>
    </row>
    <row r="16" spans="1:12">
      <c r="A16" s="13"/>
    </row>
    <row r="17" spans="2:6">
      <c r="F17" s="13"/>
    </row>
    <row r="18" spans="2:6">
      <c r="B18" s="13"/>
    </row>
  </sheetData>
  <customSheetViews>
    <customSheetView guid="{F8F6599B-2A1F-4529-A350-AEBC686D896D}" scale="90" showPageBreaks="1" fitToPage="1" printArea="1">
      <pageMargins left="0" right="0" top="0" bottom="0" header="0" footer="0"/>
      <printOptions horizontalCentered="1" verticalCentered="1" headings="1" gridLines="1"/>
      <pageSetup scale="80" orientation="landscape" r:id="rId1"/>
    </customSheetView>
  </customSheetViews>
  <mergeCells count="11">
    <mergeCell ref="A13:J13"/>
    <mergeCell ref="A9:J9"/>
    <mergeCell ref="A10:J10"/>
    <mergeCell ref="A11:J11"/>
    <mergeCell ref="A12:J12"/>
    <mergeCell ref="A1:J1"/>
    <mergeCell ref="A2:J2"/>
    <mergeCell ref="A3:J3"/>
    <mergeCell ref="A5:D5"/>
    <mergeCell ref="E5:G5"/>
    <mergeCell ref="H5:J5"/>
  </mergeCells>
  <printOptions horizontalCentered="1" verticalCentered="1"/>
  <pageMargins left="0.25" right="0.25" top="0.5" bottom="0.5" header="0.3" footer="0.3"/>
  <pageSetup scale="61" orientation="portrait" r:id="rId2"/>
  <headerFooter scaleWithDoc="0" alignWithMargins="0"/>
  <customProperties>
    <customPr name="_pios_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10"/>
  <sheetViews>
    <sheetView workbookViewId="0">
      <selection activeCell="J10" sqref="J10"/>
    </sheetView>
  </sheetViews>
  <sheetFormatPr defaultColWidth="9.42578125" defaultRowHeight="12.75"/>
  <cols>
    <col min="1" max="1" width="27.42578125" style="12" customWidth="1"/>
    <col min="2" max="2" width="24.5703125" style="12" customWidth="1"/>
    <col min="3" max="3" width="21" style="12" customWidth="1"/>
    <col min="4" max="4" width="27.42578125" style="12" customWidth="1"/>
    <col min="5" max="5" width="20.5703125" style="12" customWidth="1"/>
    <col min="6" max="7" width="19.5703125" style="12" customWidth="1"/>
    <col min="8" max="8" width="20.42578125" style="12" customWidth="1"/>
    <col min="9" max="9" width="26.5703125" style="12" customWidth="1"/>
    <col min="10" max="16384" width="9.42578125" style="12"/>
  </cols>
  <sheetData>
    <row r="1" spans="1:10" ht="15.75">
      <c r="A1" s="2403" t="s">
        <v>0</v>
      </c>
      <c r="B1" s="2403"/>
      <c r="C1" s="2403"/>
      <c r="D1" s="2403"/>
      <c r="E1" s="2403"/>
      <c r="F1" s="2403"/>
      <c r="G1" s="2403"/>
      <c r="H1" s="2403"/>
      <c r="I1" s="2403"/>
    </row>
    <row r="2" spans="1:10" s="11" customFormat="1" ht="21" customHeight="1">
      <c r="A2" s="2444" t="s">
        <v>1325</v>
      </c>
      <c r="B2" s="2444"/>
      <c r="C2" s="2444"/>
      <c r="D2" s="2444"/>
      <c r="E2" s="2444"/>
      <c r="F2" s="2444"/>
      <c r="G2" s="2444"/>
      <c r="H2" s="2444"/>
      <c r="I2" s="2444"/>
      <c r="J2" s="129"/>
    </row>
    <row r="3" spans="1:10" s="10" customFormat="1" ht="15.75">
      <c r="A3" s="2493" t="s">
        <v>40</v>
      </c>
      <c r="B3" s="2493"/>
      <c r="C3" s="2493"/>
      <c r="D3" s="2493"/>
      <c r="E3" s="2493"/>
      <c r="F3" s="2493"/>
      <c r="G3" s="2493"/>
      <c r="H3" s="2493"/>
      <c r="I3" s="2493"/>
      <c r="J3" s="130"/>
    </row>
    <row r="4" spans="1:10" ht="13.5" thickBot="1"/>
    <row r="5" spans="1:10" ht="30.75" customHeight="1" thickBot="1">
      <c r="A5" s="2818" t="s">
        <v>1326</v>
      </c>
      <c r="B5" s="2818" t="s">
        <v>1327</v>
      </c>
      <c r="C5" s="2818" t="s">
        <v>1328</v>
      </c>
      <c r="D5" s="2818" t="s">
        <v>1329</v>
      </c>
      <c r="E5" s="2819" t="s">
        <v>1330</v>
      </c>
      <c r="F5" s="2820"/>
      <c r="G5" s="2820"/>
      <c r="H5" s="2821"/>
      <c r="I5" s="2818" t="s">
        <v>1331</v>
      </c>
    </row>
    <row r="6" spans="1:10" ht="63" customHeight="1">
      <c r="A6" s="2769"/>
      <c r="B6" s="2769"/>
      <c r="C6" s="2769"/>
      <c r="D6" s="2769"/>
      <c r="E6" s="468" t="s">
        <v>1332</v>
      </c>
      <c r="F6" s="468" t="s">
        <v>1333</v>
      </c>
      <c r="G6" s="468" t="s">
        <v>1334</v>
      </c>
      <c r="H6" s="468" t="s">
        <v>1335</v>
      </c>
      <c r="I6" s="2769"/>
    </row>
    <row r="7" spans="1:10" ht="34.15" customHeight="1" thickBot="1">
      <c r="A7" s="469">
        <v>9466</v>
      </c>
      <c r="B7" s="470">
        <v>0.79</v>
      </c>
      <c r="C7" s="469">
        <v>69</v>
      </c>
      <c r="D7" s="469">
        <v>7488</v>
      </c>
      <c r="E7" s="471">
        <v>651</v>
      </c>
      <c r="F7" s="471">
        <v>621</v>
      </c>
      <c r="G7" s="471" t="s">
        <v>72</v>
      </c>
      <c r="H7" s="471" t="s">
        <v>72</v>
      </c>
      <c r="I7" s="471">
        <v>658</v>
      </c>
    </row>
    <row r="8" spans="1:10" ht="15.75">
      <c r="A8" s="472"/>
      <c r="B8" s="57"/>
      <c r="C8" s="57"/>
      <c r="D8" s="57"/>
      <c r="E8" s="57"/>
      <c r="F8" s="57"/>
      <c r="G8" s="57"/>
      <c r="H8" s="57"/>
      <c r="I8" s="57"/>
    </row>
    <row r="9" spans="1:10" ht="15.75">
      <c r="A9" s="57"/>
      <c r="B9" s="57"/>
      <c r="C9" s="57"/>
      <c r="D9" s="57"/>
      <c r="E9" s="57"/>
      <c r="F9" s="57"/>
      <c r="G9" s="57"/>
      <c r="H9" s="57"/>
      <c r="I9" s="57"/>
    </row>
    <row r="10" spans="1:10" ht="18.75">
      <c r="A10" s="2349" t="s">
        <v>1336</v>
      </c>
      <c r="B10" s="57"/>
      <c r="C10" s="57"/>
    </row>
  </sheetData>
  <customSheetViews>
    <customSheetView guid="{F8F6599B-2A1F-4529-A350-AEBC686D896D}" showPageBreaks="1" fitToPage="1" printArea="1">
      <pageMargins left="0" right="0" top="0" bottom="0" header="0" footer="0"/>
      <printOptions horizontalCentered="1" verticalCentered="1" headings="1" gridLines="1"/>
      <pageSetup paperSize="5" scale="83" orientation="landscape" r:id="rId1"/>
      <headerFooter scaleWithDoc="0" alignWithMargins="0"/>
    </customSheetView>
  </customSheetViews>
  <mergeCells count="9">
    <mergeCell ref="A1:I1"/>
    <mergeCell ref="A2:I2"/>
    <mergeCell ref="A3:I3"/>
    <mergeCell ref="I5:I6"/>
    <mergeCell ref="A5:A6"/>
    <mergeCell ref="B5:B6"/>
    <mergeCell ref="C5:C6"/>
    <mergeCell ref="D5:D6"/>
    <mergeCell ref="E5:H5"/>
  </mergeCells>
  <printOptions horizontalCentered="1" verticalCentered="1"/>
  <pageMargins left="0.25" right="0.25" top="0.5" bottom="0.5" header="0.3" footer="0.3"/>
  <pageSetup scale="50" orientation="portrait" r:id="rId2"/>
  <headerFooter scaleWithDoc="0" alignWithMargins="0"/>
  <customProperties>
    <customPr name="_pios_id"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B19"/>
  <sheetViews>
    <sheetView workbookViewId="0">
      <selection activeCell="J10" sqref="J10"/>
    </sheetView>
  </sheetViews>
  <sheetFormatPr defaultColWidth="9.7109375" defaultRowHeight="15"/>
  <cols>
    <col min="1" max="1" width="63.5703125" style="11" customWidth="1"/>
    <col min="2" max="2" width="15.5703125" style="11" customWidth="1"/>
    <col min="3" max="16384" width="9.7109375" style="11"/>
  </cols>
  <sheetData>
    <row r="1" spans="1:2" ht="15.75">
      <c r="A1" s="2403" t="s">
        <v>0</v>
      </c>
      <c r="B1" s="2403"/>
    </row>
    <row r="2" spans="1:2" ht="21" customHeight="1">
      <c r="A2" s="2444" t="s">
        <v>1337</v>
      </c>
      <c r="B2" s="2444"/>
    </row>
    <row r="3" spans="1:2" s="10" customFormat="1" ht="15.75">
      <c r="A3" s="2493" t="s">
        <v>40</v>
      </c>
      <c r="B3" s="2493"/>
    </row>
    <row r="4" spans="1:2" s="10" customFormat="1" ht="16.5" thickBot="1">
      <c r="A4" s="128"/>
      <c r="B4" s="128"/>
    </row>
    <row r="5" spans="1:2" ht="48.6" customHeight="1">
      <c r="A5" s="138" t="s">
        <v>776</v>
      </c>
      <c r="B5" s="1620" t="s">
        <v>1338</v>
      </c>
    </row>
    <row r="6" spans="1:2" ht="15.75">
      <c r="A6" s="1142" t="s">
        <v>789</v>
      </c>
      <c r="B6" s="1039">
        <v>65</v>
      </c>
    </row>
    <row r="7" spans="1:2" ht="15.75">
      <c r="A7" s="1142" t="s">
        <v>781</v>
      </c>
      <c r="B7" s="1040">
        <v>19523</v>
      </c>
    </row>
    <row r="8" spans="1:2" ht="18.75">
      <c r="A8" s="1142" t="s">
        <v>1339</v>
      </c>
      <c r="B8" s="1040">
        <v>2138</v>
      </c>
    </row>
    <row r="9" spans="1:2" ht="15.75">
      <c r="A9" s="1142" t="s">
        <v>790</v>
      </c>
      <c r="B9" s="1039">
        <v>145</v>
      </c>
    </row>
    <row r="10" spans="1:2" ht="15.75">
      <c r="A10" s="1142" t="s">
        <v>786</v>
      </c>
      <c r="B10" s="1040">
        <v>5</v>
      </c>
    </row>
    <row r="11" spans="1:2" ht="15.75">
      <c r="A11" s="1142" t="s">
        <v>788</v>
      </c>
      <c r="B11" s="1039">
        <v>1664</v>
      </c>
    </row>
    <row r="12" spans="1:2" ht="15.75">
      <c r="A12" s="1142" t="s">
        <v>1340</v>
      </c>
      <c r="B12" s="1040">
        <v>35058</v>
      </c>
    </row>
    <row r="13" spans="1:2" ht="15.75">
      <c r="A13" s="1142" t="s">
        <v>787</v>
      </c>
      <c r="B13" s="1040">
        <v>8227</v>
      </c>
    </row>
    <row r="14" spans="1:2" ht="15.75">
      <c r="A14" s="1142" t="s">
        <v>779</v>
      </c>
      <c r="B14" s="1040">
        <v>4728</v>
      </c>
    </row>
    <row r="15" spans="1:2" ht="18.75">
      <c r="A15" s="1142" t="s">
        <v>1341</v>
      </c>
      <c r="B15" s="1040">
        <v>0</v>
      </c>
    </row>
    <row r="16" spans="1:2" ht="16.5" thickBot="1">
      <c r="A16" s="1442" t="s">
        <v>778</v>
      </c>
      <c r="B16" s="1532">
        <v>4984</v>
      </c>
    </row>
    <row r="17" spans="1:2" ht="15.75">
      <c r="A17" s="57"/>
      <c r="B17" s="67"/>
    </row>
    <row r="18" spans="1:2" s="12" customFormat="1" ht="54.75" customHeight="1">
      <c r="A18" s="2552" t="s">
        <v>1342</v>
      </c>
      <c r="B18" s="2552"/>
    </row>
    <row r="19" spans="1:2" s="12" customFormat="1" ht="39" customHeight="1">
      <c r="A19" s="2552" t="s">
        <v>1343</v>
      </c>
      <c r="B19" s="2552"/>
    </row>
  </sheetData>
  <customSheetViews>
    <customSheetView guid="{F8F6599B-2A1F-4529-A350-AEBC686D896D}" showPageBreaks="1" fitToPage="1" printArea="1">
      <pageMargins left="0" right="0" top="0" bottom="0" header="0" footer="0"/>
      <printOptions horizontalCentered="1" verticalCentered="1" headings="1" gridLines="1"/>
      <pageSetup orientation="landscape" r:id="rId1"/>
      <headerFooter scaleWithDoc="0" alignWithMargins="0"/>
    </customSheetView>
  </customSheetViews>
  <mergeCells count="5">
    <mergeCell ref="A1:B1"/>
    <mergeCell ref="A19:B19"/>
    <mergeCell ref="A18:B18"/>
    <mergeCell ref="A2:B2"/>
    <mergeCell ref="A3:B3"/>
  </mergeCells>
  <printOptions horizontalCentered="1" verticalCentered="1"/>
  <pageMargins left="0.25" right="0.25" top="0.5" bottom="0.5" header="0.3" footer="0.3"/>
  <pageSetup orientation="portrait" r:id="rId2"/>
  <headerFooter scaleWithDoc="0" alignWithMargins="0"/>
  <customProperties>
    <customPr name="_pios_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D678-82F9-48EF-9AAE-7CB03F7C0631}">
  <sheetPr>
    <tabColor rgb="FF00B050"/>
    <pageSetUpPr fitToPage="1"/>
  </sheetPr>
  <dimension ref="A1:K22"/>
  <sheetViews>
    <sheetView workbookViewId="0">
      <selection activeCell="J10" sqref="J10"/>
    </sheetView>
  </sheetViews>
  <sheetFormatPr defaultRowHeight="12.75"/>
  <cols>
    <col min="1" max="1" width="17.7109375" customWidth="1"/>
    <col min="2" max="2" width="17.5703125" customWidth="1"/>
    <col min="3" max="3" width="16.7109375" customWidth="1"/>
    <col min="4" max="4" width="17.28515625" customWidth="1"/>
    <col min="5" max="5" width="19.42578125" customWidth="1"/>
  </cols>
  <sheetData>
    <row r="1" spans="1:11" ht="15.75">
      <c r="A1" s="2403" t="s">
        <v>1344</v>
      </c>
      <c r="B1" s="2403"/>
      <c r="C1" s="2403"/>
      <c r="D1" s="2403"/>
      <c r="E1" s="2403"/>
    </row>
    <row r="2" spans="1:11" s="11" customFormat="1" ht="15.75">
      <c r="A2" s="2444" t="s">
        <v>1345</v>
      </c>
      <c r="B2" s="2444"/>
      <c r="C2" s="2444"/>
      <c r="D2" s="2444"/>
      <c r="E2" s="2444"/>
    </row>
    <row r="3" spans="1:11" s="10" customFormat="1" ht="15.75">
      <c r="A3" s="2493" t="s">
        <v>40</v>
      </c>
      <c r="B3" s="2493"/>
      <c r="C3" s="2493"/>
      <c r="D3" s="2493"/>
      <c r="E3" s="2493"/>
    </row>
    <row r="4" spans="1:11" ht="13.5" thickBot="1">
      <c r="A4" s="5"/>
      <c r="B4" s="5"/>
      <c r="C4" s="5"/>
      <c r="D4" s="5"/>
      <c r="E4" s="5"/>
    </row>
    <row r="5" spans="1:11" ht="16.5" thickBot="1">
      <c r="A5" s="2823" t="s">
        <v>1142</v>
      </c>
      <c r="B5" s="2824"/>
      <c r="C5" s="2824"/>
      <c r="D5" s="2824"/>
      <c r="E5" s="2825"/>
    </row>
    <row r="6" spans="1:11" ht="126">
      <c r="A6" s="676" t="s">
        <v>1141</v>
      </c>
      <c r="B6" s="676" t="s">
        <v>1346</v>
      </c>
      <c r="C6" s="676" t="s">
        <v>1347</v>
      </c>
      <c r="D6" s="2371" t="s">
        <v>1348</v>
      </c>
      <c r="E6" s="676" t="s">
        <v>1349</v>
      </c>
    </row>
    <row r="7" spans="1:11" ht="15.75">
      <c r="A7" s="2350" t="s">
        <v>1121</v>
      </c>
      <c r="B7" s="2351">
        <v>0.88729999999999998</v>
      </c>
      <c r="C7" s="2351">
        <v>1.2263999999999999</v>
      </c>
      <c r="D7" s="2352" t="s">
        <v>1350</v>
      </c>
      <c r="E7" s="2353" t="s">
        <v>72</v>
      </c>
      <c r="H7" s="1426"/>
      <c r="I7" s="208"/>
      <c r="J7" s="1426"/>
      <c r="K7" s="1426"/>
    </row>
    <row r="8" spans="1:11" ht="15.75">
      <c r="A8" s="2354" t="s">
        <v>1122</v>
      </c>
      <c r="B8" s="2355">
        <v>0.87890000000000001</v>
      </c>
      <c r="C8" s="2355">
        <v>1.2192000000000001</v>
      </c>
      <c r="D8" s="2356">
        <v>0.66769999999999996</v>
      </c>
      <c r="E8" s="2357" t="s">
        <v>72</v>
      </c>
      <c r="H8" s="1426"/>
      <c r="I8" s="208"/>
      <c r="J8" s="1426"/>
      <c r="K8" s="1426"/>
    </row>
    <row r="9" spans="1:11" ht="15.75">
      <c r="A9" s="2354" t="s">
        <v>1123</v>
      </c>
      <c r="B9" s="2355">
        <v>0.87519999999999998</v>
      </c>
      <c r="C9" s="2355">
        <v>1.2151000000000001</v>
      </c>
      <c r="D9" s="2356">
        <v>0.66590000000000005</v>
      </c>
      <c r="E9" s="2357" t="s">
        <v>72</v>
      </c>
      <c r="H9" s="1426"/>
      <c r="I9" s="208"/>
      <c r="J9" s="1426"/>
      <c r="K9" s="1426"/>
    </row>
    <row r="10" spans="1:11" ht="15.75">
      <c r="A10" s="2354" t="s">
        <v>1124</v>
      </c>
      <c r="B10" s="2355">
        <v>0.87070000000000003</v>
      </c>
      <c r="C10" s="2355">
        <v>1.2081999999999999</v>
      </c>
      <c r="D10" s="2356">
        <v>0.66190000000000004</v>
      </c>
      <c r="E10" s="2357" t="s">
        <v>72</v>
      </c>
      <c r="H10" s="1426"/>
      <c r="I10" s="208"/>
      <c r="J10" s="1426"/>
      <c r="K10" s="1426"/>
    </row>
    <row r="11" spans="1:11" ht="15.75">
      <c r="A11" s="2354" t="s">
        <v>1125</v>
      </c>
      <c r="B11" s="2355">
        <v>0.87270000000000003</v>
      </c>
      <c r="C11" s="2355">
        <v>1.1913</v>
      </c>
      <c r="D11" s="2356">
        <v>0.65739999999999998</v>
      </c>
      <c r="E11" s="2357" t="s">
        <v>72</v>
      </c>
      <c r="H11" s="1426"/>
      <c r="I11" s="208"/>
      <c r="J11" s="1426"/>
      <c r="K11" s="1426"/>
    </row>
    <row r="12" spans="1:11" ht="15.75">
      <c r="A12" s="2354" t="s">
        <v>1126</v>
      </c>
      <c r="B12" s="2355">
        <v>0.85780000000000001</v>
      </c>
      <c r="C12" s="2355">
        <v>1.1717</v>
      </c>
      <c r="D12" s="2356">
        <v>0.66339999999999999</v>
      </c>
      <c r="E12" s="2357" t="s">
        <v>72</v>
      </c>
      <c r="H12" s="1426"/>
      <c r="I12" s="208"/>
      <c r="J12" s="1426"/>
      <c r="K12" s="1426"/>
    </row>
    <row r="13" spans="1:11" ht="15.75">
      <c r="A13" s="2354" t="s">
        <v>1127</v>
      </c>
      <c r="B13" s="2355">
        <v>0.82</v>
      </c>
      <c r="C13" s="2355">
        <v>1.1497999999999999</v>
      </c>
      <c r="D13" s="2356">
        <v>0.64159999999999995</v>
      </c>
      <c r="E13" s="2357" t="s">
        <v>72</v>
      </c>
      <c r="H13" s="1426"/>
      <c r="I13" s="208"/>
      <c r="J13" s="1426"/>
      <c r="K13" s="1426"/>
    </row>
    <row r="14" spans="1:11" ht="15.75">
      <c r="A14" s="2354" t="s">
        <v>1128</v>
      </c>
      <c r="B14" s="2355">
        <v>0.8377</v>
      </c>
      <c r="C14" s="2355">
        <v>1.1472</v>
      </c>
      <c r="D14" s="2356">
        <v>0.6401</v>
      </c>
      <c r="E14" s="2357" t="s">
        <v>72</v>
      </c>
      <c r="H14" s="1426"/>
      <c r="I14" s="208"/>
      <c r="J14" s="1426"/>
      <c r="K14" s="1426"/>
    </row>
    <row r="15" spans="1:11" ht="15.75">
      <c r="A15" s="2354" t="s">
        <v>1129</v>
      </c>
      <c r="B15" s="2355">
        <v>0.80759999999999998</v>
      </c>
      <c r="C15" s="2355">
        <v>1.1427</v>
      </c>
      <c r="D15" s="2356">
        <v>0.64390000000000003</v>
      </c>
      <c r="E15" s="2357" t="s">
        <v>72</v>
      </c>
      <c r="H15" s="1426"/>
      <c r="I15" s="208"/>
      <c r="J15" s="1426"/>
      <c r="K15" s="1426"/>
    </row>
    <row r="16" spans="1:11" ht="15.75">
      <c r="A16" s="2354" t="s">
        <v>1130</v>
      </c>
      <c r="B16" s="2355">
        <v>0.80579999999999996</v>
      </c>
      <c r="C16" s="2355">
        <v>1.1262000000000001</v>
      </c>
      <c r="D16" s="2356">
        <v>0.6552</v>
      </c>
      <c r="E16" s="2357" t="s">
        <v>72</v>
      </c>
      <c r="H16" s="1426"/>
      <c r="I16" s="208"/>
      <c r="J16" s="1426"/>
      <c r="K16" s="1426"/>
    </row>
    <row r="17" spans="1:11" ht="15.75">
      <c r="A17" s="2354" t="s">
        <v>1131</v>
      </c>
      <c r="B17" s="2355">
        <v>0.80710000000000004</v>
      </c>
      <c r="C17" s="2355">
        <v>1.1141000000000001</v>
      </c>
      <c r="D17" s="2356">
        <v>0.65459999999999996</v>
      </c>
      <c r="E17" s="2357" t="s">
        <v>72</v>
      </c>
      <c r="H17" s="1426"/>
      <c r="I17" s="208"/>
      <c r="J17" s="1426"/>
      <c r="K17" s="1426"/>
    </row>
    <row r="18" spans="1:11" ht="16.5" thickBot="1">
      <c r="A18" s="2358" t="s">
        <v>1132</v>
      </c>
      <c r="B18" s="2359">
        <v>0.81840000000000002</v>
      </c>
      <c r="C18" s="2359">
        <v>1.1002000000000001</v>
      </c>
      <c r="D18" s="2356">
        <v>0.64490000000000003</v>
      </c>
      <c r="E18" s="2360" t="s">
        <v>72</v>
      </c>
      <c r="H18" s="1426"/>
      <c r="I18" s="208"/>
      <c r="J18" s="1426"/>
      <c r="K18" s="1426"/>
    </row>
    <row r="19" spans="1:11" ht="16.5" thickBot="1">
      <c r="A19" s="345" t="s">
        <v>1202</v>
      </c>
      <c r="B19" s="2361">
        <f>B18</f>
        <v>0.81840000000000002</v>
      </c>
      <c r="C19" s="2361">
        <f>C18</f>
        <v>1.1002000000000001</v>
      </c>
      <c r="D19" s="2361">
        <f>D18</f>
        <v>0.64490000000000003</v>
      </c>
      <c r="E19" s="2362" t="str">
        <f>E18</f>
        <v>N/A</v>
      </c>
    </row>
    <row r="20" spans="1:11">
      <c r="A20" s="5"/>
      <c r="B20" s="5"/>
      <c r="C20" s="5"/>
      <c r="D20" s="5"/>
      <c r="E20" s="5"/>
    </row>
    <row r="21" spans="1:11" ht="37.5" customHeight="1">
      <c r="A21" s="2758" t="s">
        <v>1351</v>
      </c>
      <c r="B21" s="2822"/>
      <c r="C21" s="2822"/>
      <c r="D21" s="2822"/>
      <c r="E21" s="2822"/>
    </row>
    <row r="22" spans="1:11" ht="37.5" customHeight="1">
      <c r="A22" s="2758" t="s">
        <v>1352</v>
      </c>
      <c r="B22" s="2822"/>
      <c r="C22" s="2822"/>
      <c r="D22" s="2822"/>
      <c r="E22" s="2822"/>
    </row>
  </sheetData>
  <mergeCells count="6">
    <mergeCell ref="A22:E22"/>
    <mergeCell ref="A1:E1"/>
    <mergeCell ref="A2:E2"/>
    <mergeCell ref="A3:E3"/>
    <mergeCell ref="A5:E5"/>
    <mergeCell ref="A21:E21"/>
  </mergeCells>
  <printOptions horizontalCentered="1" verticalCentered="1"/>
  <pageMargins left="0.25" right="0.25" top="0.5" bottom="0.5" header="0.3" footer="0.3"/>
  <pageSetup orientation="portrait" r:id="rId1"/>
  <headerFooter scaleWithDoc="0" alignWithMargins="0"/>
  <customProperties>
    <customPr name="_pios_id" r:id="rId2"/>
  </customProperties>
  <ignoredErrors>
    <ignoredError sqref="D7"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DA94-234F-4D0A-8938-77327DEDA2AC}">
  <sheetPr>
    <tabColor rgb="FF00B050"/>
    <pageSetUpPr fitToPage="1"/>
  </sheetPr>
  <dimension ref="A1:I30"/>
  <sheetViews>
    <sheetView workbookViewId="0">
      <selection activeCell="J10" sqref="J10"/>
    </sheetView>
  </sheetViews>
  <sheetFormatPr defaultColWidth="9.42578125" defaultRowHeight="15"/>
  <cols>
    <col min="1" max="1" width="40.85546875" style="11" customWidth="1"/>
    <col min="2" max="3" width="14.5703125" style="11" customWidth="1"/>
    <col min="4" max="4" width="15.42578125" style="11" customWidth="1"/>
    <col min="5" max="6" width="14.5703125" style="11" customWidth="1"/>
    <col min="7" max="7" width="16.5703125" style="11" customWidth="1"/>
    <col min="8" max="8" width="105.42578125" style="11" customWidth="1"/>
    <col min="9" max="9" width="10.5703125" style="11" bestFit="1" customWidth="1"/>
    <col min="10" max="16384" width="9.42578125" style="11"/>
  </cols>
  <sheetData>
    <row r="1" spans="1:9" s="57" customFormat="1" ht="15.75">
      <c r="A1" s="2403" t="s">
        <v>0</v>
      </c>
      <c r="B1" s="2403"/>
      <c r="C1" s="2403"/>
      <c r="D1" s="2403"/>
      <c r="E1" s="2403"/>
      <c r="F1" s="2403"/>
      <c r="G1" s="2403"/>
      <c r="H1" s="2403"/>
    </row>
    <row r="2" spans="1:9" s="57" customFormat="1" ht="15.75">
      <c r="A2" s="2509" t="s">
        <v>1353</v>
      </c>
      <c r="B2" s="2509"/>
      <c r="C2" s="2509"/>
      <c r="D2" s="2509"/>
      <c r="E2" s="2509"/>
      <c r="F2" s="2509"/>
      <c r="G2" s="2509"/>
      <c r="H2" s="2509"/>
      <c r="I2" s="129"/>
    </row>
    <row r="3" spans="1:9" s="55" customFormat="1" ht="15.75">
      <c r="A3" s="2510" t="s">
        <v>40</v>
      </c>
      <c r="B3" s="2510"/>
      <c r="C3" s="2510"/>
      <c r="D3" s="2510"/>
      <c r="E3" s="2510"/>
      <c r="F3" s="2510"/>
      <c r="G3" s="2510"/>
      <c r="H3" s="2510"/>
      <c r="I3" s="130"/>
    </row>
    <row r="4" spans="1:9" s="10" customFormat="1" ht="16.5" thickBot="1">
      <c r="A4" s="2826"/>
      <c r="B4" s="2826"/>
      <c r="C4" s="2826"/>
      <c r="D4" s="2826"/>
      <c r="E4" s="2826"/>
      <c r="F4" s="2826"/>
      <c r="G4" s="2826"/>
      <c r="H4" s="2826"/>
      <c r="I4" s="92"/>
    </row>
    <row r="5" spans="1:9" s="12" customFormat="1" ht="16.5" thickBot="1">
      <c r="A5" s="2827" t="s">
        <v>1067</v>
      </c>
      <c r="B5" s="2829" t="s">
        <v>1068</v>
      </c>
      <c r="C5" s="2830"/>
      <c r="D5" s="2831" t="s">
        <v>1354</v>
      </c>
      <c r="E5" s="2833" t="s">
        <v>42</v>
      </c>
      <c r="F5" s="2835" t="s">
        <v>1069</v>
      </c>
      <c r="G5" s="2837" t="s">
        <v>1070</v>
      </c>
      <c r="H5" s="2839" t="s">
        <v>1071</v>
      </c>
      <c r="I5" s="840"/>
    </row>
    <row r="6" spans="1:9" s="12" customFormat="1" ht="18" customHeight="1" thickBot="1">
      <c r="A6" s="2828"/>
      <c r="B6" s="1666" t="s">
        <v>46</v>
      </c>
      <c r="C6" s="1665" t="s">
        <v>47</v>
      </c>
      <c r="D6" s="2832"/>
      <c r="E6" s="2834"/>
      <c r="F6" s="2836"/>
      <c r="G6" s="2838"/>
      <c r="H6" s="2840"/>
      <c r="I6" s="840"/>
    </row>
    <row r="7" spans="1:9" s="12" customFormat="1" ht="31.5">
      <c r="A7" s="1016" t="s">
        <v>1355</v>
      </c>
      <c r="B7" s="892">
        <v>463169.90000000008</v>
      </c>
      <c r="C7" s="1019" t="s">
        <v>72</v>
      </c>
      <c r="D7" s="893">
        <f>+B7</f>
        <v>463169.90000000008</v>
      </c>
      <c r="E7" s="892">
        <f>368338+G7</f>
        <v>427754</v>
      </c>
      <c r="F7" s="1017">
        <f>D7/E7</f>
        <v>1.0827950176970877</v>
      </c>
      <c r="G7" s="1007">
        <f>50000+1809+985+6622</f>
        <v>59416</v>
      </c>
      <c r="H7" s="1018" t="s">
        <v>1356</v>
      </c>
      <c r="I7" s="33"/>
    </row>
    <row r="8" spans="1:9" s="12" customFormat="1" ht="15.75">
      <c r="A8" s="1016" t="s">
        <v>1357</v>
      </c>
      <c r="B8" s="1155">
        <v>24569.570000000018</v>
      </c>
      <c r="C8" s="1019" t="s">
        <v>72</v>
      </c>
      <c r="D8" s="894">
        <f t="shared" ref="D8:D15" si="0">+B8</f>
        <v>24569.570000000018</v>
      </c>
      <c r="E8" s="892">
        <f>13925+G8</f>
        <v>24570</v>
      </c>
      <c r="F8" s="1017">
        <f t="shared" ref="F8:F15" si="1">D8/E8</f>
        <v>0.99998249898249969</v>
      </c>
      <c r="G8" s="1214">
        <f>10390+255</f>
        <v>10645</v>
      </c>
      <c r="H8" s="1018" t="s">
        <v>1358</v>
      </c>
      <c r="I8" s="33"/>
    </row>
    <row r="9" spans="1:9" s="12" customFormat="1" ht="15.75">
      <c r="A9" s="1020" t="s">
        <v>1076</v>
      </c>
      <c r="B9" s="1155">
        <v>15557.800000000005</v>
      </c>
      <c r="C9" s="1533" t="s">
        <v>72</v>
      </c>
      <c r="D9" s="894">
        <f t="shared" si="0"/>
        <v>15557.800000000005</v>
      </c>
      <c r="E9" s="1155">
        <f>1018+G9</f>
        <v>15558</v>
      </c>
      <c r="F9" s="1017">
        <f t="shared" si="1"/>
        <v>0.99998714487723384</v>
      </c>
      <c r="G9" s="1214">
        <f>14540</f>
        <v>14540</v>
      </c>
      <c r="H9" s="1021" t="s">
        <v>1359</v>
      </c>
      <c r="I9" s="33"/>
    </row>
    <row r="10" spans="1:9" s="12" customFormat="1" ht="15.75">
      <c r="A10" s="1020" t="s">
        <v>1077</v>
      </c>
      <c r="B10" s="1155">
        <v>47758.889999999992</v>
      </c>
      <c r="C10" s="1533" t="s">
        <v>72</v>
      </c>
      <c r="D10" s="894">
        <f t="shared" si="0"/>
        <v>47758.889999999992</v>
      </c>
      <c r="E10" s="1155">
        <f>54636+G10</f>
        <v>47759</v>
      </c>
      <c r="F10" s="1017">
        <f t="shared" si="1"/>
        <v>0.99999769676919514</v>
      </c>
      <c r="G10" s="1214">
        <f>-255-6622</f>
        <v>-6877</v>
      </c>
      <c r="H10" s="1021" t="s">
        <v>1360</v>
      </c>
      <c r="I10" s="33"/>
    </row>
    <row r="11" spans="1:9" s="12" customFormat="1" ht="15.75">
      <c r="A11" s="435" t="s">
        <v>241</v>
      </c>
      <c r="B11" s="1155">
        <v>0</v>
      </c>
      <c r="C11" s="1533" t="s">
        <v>72</v>
      </c>
      <c r="D11" s="894">
        <f t="shared" si="0"/>
        <v>0</v>
      </c>
      <c r="E11" s="1155">
        <v>0</v>
      </c>
      <c r="F11" s="1017">
        <v>0</v>
      </c>
      <c r="G11" s="1214">
        <v>0</v>
      </c>
      <c r="H11" s="1022"/>
      <c r="I11" s="33"/>
    </row>
    <row r="12" spans="1:9" s="12" customFormat="1" ht="15.75">
      <c r="A12" s="1020" t="s">
        <v>1080</v>
      </c>
      <c r="B12" s="1155">
        <v>0</v>
      </c>
      <c r="C12" s="1533" t="s">
        <v>72</v>
      </c>
      <c r="D12" s="894">
        <f t="shared" si="0"/>
        <v>0</v>
      </c>
      <c r="E12" s="1155">
        <v>0</v>
      </c>
      <c r="F12" s="1017">
        <v>0</v>
      </c>
      <c r="G12" s="1214">
        <v>-50000</v>
      </c>
      <c r="H12" s="1022" t="s">
        <v>1361</v>
      </c>
      <c r="I12" s="33"/>
    </row>
    <row r="13" spans="1:9" s="12" customFormat="1" ht="15.75">
      <c r="A13" s="435" t="s">
        <v>104</v>
      </c>
      <c r="B13" s="1155">
        <v>31654.510000000028</v>
      </c>
      <c r="C13" s="1533" t="s">
        <v>72</v>
      </c>
      <c r="D13" s="894">
        <f t="shared" si="0"/>
        <v>31654.510000000028</v>
      </c>
      <c r="E13" s="1155">
        <f>47180+G13</f>
        <v>31655</v>
      </c>
      <c r="F13" s="1017">
        <f t="shared" si="1"/>
        <v>0.99998452061285825</v>
      </c>
      <c r="G13" s="1214">
        <f>-14540-985</f>
        <v>-15525</v>
      </c>
      <c r="H13" s="1022" t="s">
        <v>1362</v>
      </c>
      <c r="I13" s="33"/>
    </row>
    <row r="14" spans="1:9" s="12" customFormat="1" ht="15.75">
      <c r="A14" s="435" t="s">
        <v>105</v>
      </c>
      <c r="B14" s="1155">
        <v>74105.869999999981</v>
      </c>
      <c r="C14" s="1533" t="s">
        <v>72</v>
      </c>
      <c r="D14" s="894">
        <f t="shared" si="0"/>
        <v>74105.869999999981</v>
      </c>
      <c r="E14" s="1155">
        <f>75915+G14</f>
        <v>74106</v>
      </c>
      <c r="F14" s="1017">
        <f t="shared" si="1"/>
        <v>0.99999824575607887</v>
      </c>
      <c r="G14" s="1214">
        <f>-1809</f>
        <v>-1809</v>
      </c>
      <c r="H14" s="1021" t="s">
        <v>1363</v>
      </c>
      <c r="I14" s="33"/>
    </row>
    <row r="15" spans="1:9" s="12" customFormat="1" ht="15.75">
      <c r="A15" s="1020" t="s">
        <v>106</v>
      </c>
      <c r="B15" s="1155">
        <v>413.09999999999997</v>
      </c>
      <c r="C15" s="1533" t="s">
        <v>72</v>
      </c>
      <c r="D15" s="894">
        <f t="shared" si="0"/>
        <v>413.09999999999997</v>
      </c>
      <c r="E15" s="896">
        <f>10803+G15</f>
        <v>413</v>
      </c>
      <c r="F15" s="1017">
        <f t="shared" si="1"/>
        <v>1.0002421307506053</v>
      </c>
      <c r="G15" s="1214">
        <f>-10390</f>
        <v>-10390</v>
      </c>
      <c r="H15" s="1022" t="s">
        <v>1364</v>
      </c>
      <c r="I15" s="33"/>
    </row>
    <row r="16" spans="1:9" s="12" customFormat="1" ht="16.5" thickBot="1">
      <c r="A16" s="1023"/>
      <c r="B16" s="1511"/>
      <c r="C16" s="1534"/>
      <c r="D16" s="1535"/>
      <c r="E16" s="1511"/>
      <c r="F16" s="1536"/>
      <c r="G16" s="1024"/>
      <c r="H16" s="1025"/>
    </row>
    <row r="17" spans="1:9" s="12" customFormat="1" ht="15.75">
      <c r="A17" s="1026" t="s">
        <v>114</v>
      </c>
      <c r="B17" s="897">
        <f>SUM(B7:B16)</f>
        <v>657229.64</v>
      </c>
      <c r="C17" s="1533" t="s">
        <v>72</v>
      </c>
      <c r="D17" s="2399">
        <f t="shared" ref="D17:E17" si="2">SUM(D7:D16)</f>
        <v>657229.64</v>
      </c>
      <c r="E17" s="897">
        <f t="shared" si="2"/>
        <v>621815</v>
      </c>
      <c r="F17" s="2400">
        <f>D17/E17</f>
        <v>1.0569536598505986</v>
      </c>
      <c r="G17" s="1010">
        <f>SUM(G7:G15)</f>
        <v>0</v>
      </c>
      <c r="H17" s="1027"/>
      <c r="I17" s="82"/>
    </row>
    <row r="18" spans="1:9" s="12" customFormat="1" ht="16.5" thickBot="1">
      <c r="A18" s="1023"/>
      <c r="B18" s="1511"/>
      <c r="C18" s="1534"/>
      <c r="D18" s="1535"/>
      <c r="E18" s="1511"/>
      <c r="F18" s="1536"/>
      <c r="G18" s="1009"/>
      <c r="H18" s="1025"/>
    </row>
    <row r="19" spans="1:9" s="12" customFormat="1" ht="15.75">
      <c r="A19" s="1028" t="s">
        <v>1365</v>
      </c>
      <c r="B19" s="898">
        <v>3827621</v>
      </c>
      <c r="C19" s="1537" t="s">
        <v>72</v>
      </c>
      <c r="D19" s="899">
        <f>+B19</f>
        <v>3827621</v>
      </c>
      <c r="E19" s="898">
        <v>4444713</v>
      </c>
      <c r="F19" s="1029">
        <f>D19/E19</f>
        <v>0.86116268924450246</v>
      </c>
      <c r="G19" s="1215">
        <v>0</v>
      </c>
      <c r="H19" s="1030"/>
    </row>
    <row r="20" spans="1:9" s="12" customFormat="1" ht="15.75">
      <c r="A20" s="450" t="s">
        <v>1082</v>
      </c>
      <c r="B20" s="1155">
        <v>0</v>
      </c>
      <c r="C20" s="1533" t="s">
        <v>72</v>
      </c>
      <c r="D20" s="894">
        <f>+B20</f>
        <v>0</v>
      </c>
      <c r="E20" s="1155">
        <v>0</v>
      </c>
      <c r="F20" s="1031">
        <v>0</v>
      </c>
      <c r="G20" s="1216">
        <v>0</v>
      </c>
      <c r="H20" s="1032"/>
    </row>
    <row r="21" spans="1:9" s="12" customFormat="1" ht="16.5" thickBot="1">
      <c r="A21" s="1023"/>
      <c r="B21" s="1511"/>
      <c r="C21" s="1534"/>
      <c r="D21" s="1535"/>
      <c r="E21" s="1511"/>
      <c r="F21" s="1536"/>
      <c r="G21" s="1009"/>
      <c r="H21" s="1025"/>
    </row>
    <row r="22" spans="1:9" s="12" customFormat="1" ht="32.25" thickBot="1">
      <c r="A22" s="1033" t="s">
        <v>1083</v>
      </c>
      <c r="B22" s="1013">
        <f>B17+B19+B20</f>
        <v>4484850.6399999997</v>
      </c>
      <c r="C22" s="1034" t="s">
        <v>72</v>
      </c>
      <c r="D22" s="1015">
        <f>D17+D19+D20</f>
        <v>4484850.6399999997</v>
      </c>
      <c r="E22" s="1013">
        <f>E17+E19+E20</f>
        <v>5066528</v>
      </c>
      <c r="F22" s="1035">
        <f>D22/E22</f>
        <v>0.88519211578422141</v>
      </c>
      <c r="G22" s="1012">
        <f>G17+G19+G20</f>
        <v>0</v>
      </c>
      <c r="H22" s="1036"/>
      <c r="I22" s="82"/>
    </row>
    <row r="23" spans="1:9" ht="15.75">
      <c r="A23" s="57"/>
      <c r="B23" s="465"/>
      <c r="C23" s="465"/>
      <c r="D23" s="465"/>
      <c r="E23" s="465"/>
      <c r="F23" s="57"/>
      <c r="G23" s="465"/>
      <c r="H23" s="57"/>
    </row>
    <row r="24" spans="1:9" ht="18.75">
      <c r="A24" s="2660" t="s">
        <v>1366</v>
      </c>
      <c r="B24" s="2660"/>
      <c r="C24" s="2660"/>
      <c r="D24" s="2660"/>
      <c r="E24" s="2660"/>
      <c r="F24" s="2660"/>
      <c r="G24" s="2660"/>
      <c r="H24" s="2660"/>
    </row>
    <row r="25" spans="1:9" ht="18.75">
      <c r="A25" s="2660" t="s">
        <v>1367</v>
      </c>
      <c r="B25" s="2660"/>
      <c r="C25" s="2660"/>
      <c r="D25" s="2660"/>
      <c r="E25" s="2660"/>
      <c r="F25" s="2660"/>
      <c r="G25" s="2660"/>
      <c r="H25" s="2660"/>
    </row>
    <row r="26" spans="1:9" ht="18.75">
      <c r="A26" s="2660" t="s">
        <v>1368</v>
      </c>
      <c r="B26" s="2660"/>
      <c r="C26" s="2660"/>
      <c r="D26" s="2660"/>
      <c r="E26" s="2660"/>
      <c r="F26" s="2660"/>
      <c r="G26" s="2660"/>
      <c r="H26" s="2660"/>
    </row>
    <row r="27" spans="1:9" ht="15.75">
      <c r="A27" s="2660"/>
      <c r="B27" s="2660"/>
      <c r="C27" s="2660"/>
      <c r="D27" s="2660"/>
      <c r="E27" s="2660"/>
      <c r="F27" s="2660"/>
      <c r="G27" s="2660"/>
      <c r="H27" s="2660"/>
    </row>
    <row r="28" spans="1:9" ht="15.75">
      <c r="A28" s="134"/>
      <c r="B28" s="134"/>
      <c r="C28" s="134"/>
    </row>
    <row r="29" spans="1:9" ht="15.75">
      <c r="A29" s="135"/>
      <c r="B29" s="134"/>
      <c r="C29" s="134"/>
    </row>
    <row r="30" spans="1:9">
      <c r="A30" s="91"/>
      <c r="B30" s="37"/>
      <c r="C30" s="94"/>
    </row>
  </sheetData>
  <mergeCells count="15">
    <mergeCell ref="A27:H27"/>
    <mergeCell ref="A1:H1"/>
    <mergeCell ref="A26:H26"/>
    <mergeCell ref="A4:H4"/>
    <mergeCell ref="A5:A6"/>
    <mergeCell ref="B5:C5"/>
    <mergeCell ref="D5:D6"/>
    <mergeCell ref="E5:E6"/>
    <mergeCell ref="F5:F6"/>
    <mergeCell ref="G5:G6"/>
    <mergeCell ref="H5:H6"/>
    <mergeCell ref="A2:H2"/>
    <mergeCell ref="A3:H3"/>
    <mergeCell ref="A24:H24"/>
    <mergeCell ref="A25:H25"/>
  </mergeCells>
  <printOptions horizontalCentered="1" verticalCentered="1"/>
  <pageMargins left="0.25" right="0.25" top="0.5" bottom="0.5" header="0.3" footer="0.3"/>
  <pageSetup scale="43" orientation="portrait" r:id="rId1"/>
  <headerFooter scaleWithDoc="0" alignWithMargins="0"/>
  <customProperties>
    <customPr name="_pios_id" r:id="rId2"/>
  </customProperties>
  <ignoredErrors>
    <ignoredError sqref="F22"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6334-2D8C-4684-B83D-7D3AAF2030B3}">
  <sheetPr>
    <tabColor rgb="FF00B050"/>
    <pageSetUpPr fitToPage="1"/>
  </sheetPr>
  <dimension ref="A1:AD31"/>
  <sheetViews>
    <sheetView workbookViewId="0">
      <selection activeCell="J10" sqref="J10"/>
    </sheetView>
  </sheetViews>
  <sheetFormatPr defaultColWidth="9.42578125" defaultRowHeight="15"/>
  <cols>
    <col min="1" max="1" width="15.42578125" style="10" customWidth="1"/>
    <col min="2" max="2" width="11" style="11" customWidth="1"/>
    <col min="3" max="4" width="11.5703125" style="11" customWidth="1"/>
    <col min="5" max="5" width="13.42578125" style="11" customWidth="1"/>
    <col min="6" max="7" width="11.5703125" style="11" customWidth="1"/>
    <col min="8" max="8" width="11.42578125" style="11" customWidth="1"/>
    <col min="9" max="9" width="12" style="11" customWidth="1"/>
    <col min="10" max="10" width="12.42578125" style="11" customWidth="1"/>
    <col min="11" max="11" width="13.42578125" style="11" customWidth="1"/>
    <col min="12" max="12" width="11.5703125" style="11" customWidth="1"/>
    <col min="13" max="13" width="13.42578125" style="11" customWidth="1"/>
    <col min="14" max="14" width="11.42578125" style="11" customWidth="1"/>
    <col min="15" max="15" width="14.7109375" style="11" customWidth="1"/>
    <col min="16" max="16" width="12.42578125" style="11" customWidth="1"/>
    <col min="17" max="17" width="10.5703125" style="11" customWidth="1"/>
    <col min="18" max="18" width="14.42578125" style="11" customWidth="1"/>
    <col min="19" max="19" width="9.42578125" style="11"/>
    <col min="20" max="20" width="11.42578125" style="11" customWidth="1"/>
    <col min="21" max="21" width="10.5703125" style="11" customWidth="1"/>
    <col min="22" max="25" width="9.42578125" style="11"/>
    <col min="26" max="26" width="12.42578125" style="11" customWidth="1"/>
    <col min="27" max="27" width="12" style="11" customWidth="1"/>
    <col min="28" max="28" width="11.42578125" style="11" customWidth="1"/>
    <col min="29" max="16384" width="9.42578125" style="11"/>
  </cols>
  <sheetData>
    <row r="1" spans="1:30" ht="34.5" customHeight="1">
      <c r="A1" s="2509" t="s">
        <v>1369</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row>
    <row r="2" spans="1:30" s="10" customFormat="1" ht="15.75">
      <c r="A2" s="2510" t="s">
        <v>40</v>
      </c>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row>
    <row r="3" spans="1:30" s="10" customFormat="1" ht="16.5" thickBot="1">
      <c r="A3" s="128"/>
      <c r="B3" s="386"/>
      <c r="C3" s="386"/>
      <c r="D3" s="386"/>
      <c r="E3" s="386"/>
      <c r="F3" s="386"/>
      <c r="G3" s="386"/>
      <c r="H3" s="386"/>
      <c r="I3" s="386"/>
      <c r="J3" s="386"/>
      <c r="K3" s="386"/>
      <c r="L3" s="386"/>
      <c r="M3" s="386"/>
      <c r="N3" s="386"/>
      <c r="O3" s="386"/>
      <c r="P3" s="128"/>
      <c r="Q3" s="128"/>
      <c r="R3" s="128"/>
      <c r="S3" s="128"/>
      <c r="T3" s="128"/>
      <c r="U3" s="128"/>
      <c r="V3" s="128"/>
      <c r="W3" s="128"/>
      <c r="X3" s="128"/>
      <c r="Y3" s="128"/>
      <c r="Z3" s="128"/>
      <c r="AA3" s="128"/>
      <c r="AB3" s="128"/>
    </row>
    <row r="4" spans="1:30" ht="18.600000000000001" customHeight="1" thickBot="1">
      <c r="A4" s="2841"/>
      <c r="B4" s="2698" t="s">
        <v>1087</v>
      </c>
      <c r="C4" s="2698"/>
      <c r="D4" s="2698"/>
      <c r="E4" s="2698"/>
      <c r="F4" s="2698"/>
      <c r="G4" s="2698"/>
      <c r="H4" s="2698"/>
      <c r="I4" s="2698"/>
      <c r="J4" s="2698"/>
      <c r="K4" s="2844"/>
      <c r="L4" s="2845" t="s">
        <v>1088</v>
      </c>
      <c r="M4" s="2846"/>
      <c r="N4" s="2846"/>
      <c r="O4" s="2847"/>
      <c r="P4" s="2848" t="s">
        <v>1089</v>
      </c>
      <c r="Q4" s="2849"/>
      <c r="R4" s="2849"/>
      <c r="S4" s="2849"/>
      <c r="T4" s="2849"/>
      <c r="U4" s="2850" t="s">
        <v>1090</v>
      </c>
      <c r="V4" s="2851"/>
      <c r="W4" s="2710" t="s">
        <v>1370</v>
      </c>
      <c r="X4" s="2710"/>
      <c r="Y4" s="2711"/>
      <c r="Z4" s="2694" t="s">
        <v>1371</v>
      </c>
      <c r="AA4" s="2853" t="s">
        <v>1372</v>
      </c>
      <c r="AB4" s="2678" t="s">
        <v>1094</v>
      </c>
      <c r="AC4" s="12"/>
    </row>
    <row r="5" spans="1:30" ht="29.85" customHeight="1" thickBot="1">
      <c r="A5" s="2842"/>
      <c r="B5" s="2857" t="s">
        <v>1095</v>
      </c>
      <c r="C5" s="2714"/>
      <c r="D5" s="2714"/>
      <c r="E5" s="2708"/>
      <c r="F5" s="2858" t="s">
        <v>1096</v>
      </c>
      <c r="G5" s="2697"/>
      <c r="H5" s="2697"/>
      <c r="I5" s="2697"/>
      <c r="J5" s="2859"/>
      <c r="K5" s="2697" t="s">
        <v>1097</v>
      </c>
      <c r="L5" s="2687" t="s">
        <v>1098</v>
      </c>
      <c r="M5" s="2714" t="s">
        <v>1099</v>
      </c>
      <c r="N5" s="2714" t="s">
        <v>1100</v>
      </c>
      <c r="O5" s="2718" t="s">
        <v>1101</v>
      </c>
      <c r="P5" s="2681" t="s">
        <v>1102</v>
      </c>
      <c r="Q5" s="2682" t="s">
        <v>1103</v>
      </c>
      <c r="R5" s="2682" t="s">
        <v>1104</v>
      </c>
      <c r="S5" s="2854" t="s">
        <v>1105</v>
      </c>
      <c r="T5" s="2860" t="s">
        <v>1106</v>
      </c>
      <c r="U5" s="2862" t="s">
        <v>1107</v>
      </c>
      <c r="V5" s="2864" t="s">
        <v>1108</v>
      </c>
      <c r="W5" s="2712"/>
      <c r="X5" s="2712"/>
      <c r="Y5" s="2713"/>
      <c r="Z5" s="2695"/>
      <c r="AA5" s="2854"/>
      <c r="AB5" s="2679"/>
      <c r="AC5" s="12"/>
    </row>
    <row r="6" spans="1:30" ht="31.5" thickBot="1">
      <c r="A6" s="2843"/>
      <c r="B6" s="1667" t="s">
        <v>1109</v>
      </c>
      <c r="C6" s="1516" t="s">
        <v>1110</v>
      </c>
      <c r="D6" s="1516" t="s">
        <v>1111</v>
      </c>
      <c r="E6" s="1517" t="s">
        <v>1112</v>
      </c>
      <c r="F6" s="1515" t="s">
        <v>1113</v>
      </c>
      <c r="G6" s="1516" t="s">
        <v>1114</v>
      </c>
      <c r="H6" s="1516" t="s">
        <v>1115</v>
      </c>
      <c r="I6" s="139" t="s">
        <v>1116</v>
      </c>
      <c r="J6" s="1517" t="s">
        <v>1117</v>
      </c>
      <c r="K6" s="2698"/>
      <c r="L6" s="2688"/>
      <c r="M6" s="2715"/>
      <c r="N6" s="2715"/>
      <c r="O6" s="2719"/>
      <c r="P6" s="2688"/>
      <c r="Q6" s="2715"/>
      <c r="R6" s="2715"/>
      <c r="S6" s="2717"/>
      <c r="T6" s="2861"/>
      <c r="U6" s="2863"/>
      <c r="V6" s="2865"/>
      <c r="W6" s="856" t="s">
        <v>1118</v>
      </c>
      <c r="X6" s="154" t="s">
        <v>1119</v>
      </c>
      <c r="Y6" s="153" t="s">
        <v>1120</v>
      </c>
      <c r="Z6" s="2852"/>
      <c r="AA6" s="2855"/>
      <c r="AB6" s="2856"/>
      <c r="AC6" s="12"/>
    </row>
    <row r="7" spans="1:30">
      <c r="A7" s="26" t="s">
        <v>1121</v>
      </c>
      <c r="B7" s="38">
        <v>0</v>
      </c>
      <c r="C7" s="39">
        <v>5</v>
      </c>
      <c r="D7" s="39">
        <v>0</v>
      </c>
      <c r="E7" s="40">
        <f t="shared" ref="E7:E18" si="0">SUM(B7:D7)</f>
        <v>5</v>
      </c>
      <c r="F7" s="38">
        <v>328</v>
      </c>
      <c r="G7" s="39">
        <v>23</v>
      </c>
      <c r="H7" s="39">
        <v>21</v>
      </c>
      <c r="I7" s="41">
        <v>3</v>
      </c>
      <c r="J7" s="140">
        <f>SUM(F7:I7)</f>
        <v>375</v>
      </c>
      <c r="K7" s="42">
        <f>E7+J7</f>
        <v>380</v>
      </c>
      <c r="L7" s="38">
        <v>44</v>
      </c>
      <c r="M7" s="39">
        <v>79</v>
      </c>
      <c r="N7" s="43">
        <v>2</v>
      </c>
      <c r="O7" s="44">
        <f>SUM(L7:N7)</f>
        <v>125</v>
      </c>
      <c r="P7" s="45">
        <v>253</v>
      </c>
      <c r="Q7" s="43">
        <v>0</v>
      </c>
      <c r="R7" s="43">
        <v>147</v>
      </c>
      <c r="S7" s="44">
        <v>-98</v>
      </c>
      <c r="T7" s="46">
        <f t="shared" ref="T7:T18" si="1">SUM(P7:S7)</f>
        <v>302</v>
      </c>
      <c r="U7" s="45">
        <f>K7+O7</f>
        <v>505</v>
      </c>
      <c r="V7" s="46">
        <f>K7-T7</f>
        <v>78</v>
      </c>
      <c r="W7" s="90">
        <v>6989</v>
      </c>
      <c r="X7" s="43">
        <v>3652</v>
      </c>
      <c r="Y7" s="43">
        <v>50</v>
      </c>
      <c r="Z7" s="90">
        <v>10506</v>
      </c>
      <c r="AA7" s="790">
        <v>41374</v>
      </c>
      <c r="AB7" s="47">
        <f>Z7/AA7</f>
        <v>0.25392758737371296</v>
      </c>
      <c r="AC7" s="12"/>
    </row>
    <row r="8" spans="1:30">
      <c r="A8" s="1217" t="s">
        <v>1122</v>
      </c>
      <c r="B8" s="1218">
        <v>0</v>
      </c>
      <c r="C8" s="381">
        <v>10</v>
      </c>
      <c r="D8" s="381">
        <v>0</v>
      </c>
      <c r="E8" s="40">
        <f t="shared" si="0"/>
        <v>10</v>
      </c>
      <c r="F8" s="1218">
        <v>237</v>
      </c>
      <c r="G8" s="381">
        <v>13</v>
      </c>
      <c r="H8" s="381">
        <v>16</v>
      </c>
      <c r="I8" s="382">
        <v>2</v>
      </c>
      <c r="J8" s="155">
        <f t="shared" ref="J8:J18" si="2">F8+G8+H8+I8</f>
        <v>268</v>
      </c>
      <c r="K8" s="42">
        <f t="shared" ref="K8:K18" si="3">E8+J8</f>
        <v>278</v>
      </c>
      <c r="L8" s="1218">
        <v>18</v>
      </c>
      <c r="M8" s="381">
        <v>39</v>
      </c>
      <c r="N8" s="383">
        <v>3</v>
      </c>
      <c r="O8" s="44">
        <f t="shared" ref="O8:O18" si="4">SUM(L8:N8)</f>
        <v>60</v>
      </c>
      <c r="P8" s="1219">
        <v>189</v>
      </c>
      <c r="Q8" s="383">
        <v>0</v>
      </c>
      <c r="R8" s="383">
        <v>133</v>
      </c>
      <c r="S8" s="44">
        <v>154</v>
      </c>
      <c r="T8" s="46">
        <f t="shared" si="1"/>
        <v>476</v>
      </c>
      <c r="U8" s="45">
        <f t="shared" ref="U8:U18" si="5">K8+O8</f>
        <v>338</v>
      </c>
      <c r="V8" s="46">
        <f t="shared" ref="V8:V18" si="6">K8-T8</f>
        <v>-198</v>
      </c>
      <c r="W8" s="156">
        <v>6861</v>
      </c>
      <c r="X8" s="383">
        <v>3583</v>
      </c>
      <c r="Y8" s="383">
        <v>45</v>
      </c>
      <c r="Z8" s="90">
        <v>10308</v>
      </c>
      <c r="AA8" s="790">
        <v>41374</v>
      </c>
      <c r="AB8" s="47">
        <f t="shared" ref="AB8:AB18" si="7">Z8/AA8</f>
        <v>0.24914197321989656</v>
      </c>
      <c r="AC8" s="13"/>
      <c r="AD8" s="14"/>
    </row>
    <row r="9" spans="1:30">
      <c r="A9" s="1217" t="s">
        <v>1123</v>
      </c>
      <c r="B9" s="1218">
        <v>0</v>
      </c>
      <c r="C9" s="381">
        <v>8</v>
      </c>
      <c r="D9" s="381">
        <v>0</v>
      </c>
      <c r="E9" s="40">
        <f t="shared" si="0"/>
        <v>8</v>
      </c>
      <c r="F9" s="1218">
        <v>287</v>
      </c>
      <c r="G9" s="381">
        <v>16</v>
      </c>
      <c r="H9" s="381">
        <v>19</v>
      </c>
      <c r="I9" s="382">
        <v>2</v>
      </c>
      <c r="J9" s="155">
        <f t="shared" si="2"/>
        <v>324</v>
      </c>
      <c r="K9" s="42">
        <f t="shared" si="3"/>
        <v>332</v>
      </c>
      <c r="L9" s="1218">
        <v>32</v>
      </c>
      <c r="M9" s="381">
        <v>67</v>
      </c>
      <c r="N9" s="383">
        <v>6</v>
      </c>
      <c r="O9" s="44">
        <f t="shared" si="4"/>
        <v>105</v>
      </c>
      <c r="P9" s="1219">
        <v>226</v>
      </c>
      <c r="Q9" s="383">
        <v>0</v>
      </c>
      <c r="R9" s="383">
        <v>176</v>
      </c>
      <c r="S9" s="44">
        <v>123</v>
      </c>
      <c r="T9" s="46">
        <f t="shared" si="1"/>
        <v>525</v>
      </c>
      <c r="U9" s="45">
        <f t="shared" si="5"/>
        <v>437</v>
      </c>
      <c r="V9" s="46">
        <f t="shared" si="6"/>
        <v>-193</v>
      </c>
      <c r="W9" s="156">
        <v>6742</v>
      </c>
      <c r="X9" s="383">
        <v>3496</v>
      </c>
      <c r="Y9" s="383">
        <v>43</v>
      </c>
      <c r="Z9" s="90">
        <v>10115</v>
      </c>
      <c r="AA9" s="790">
        <v>41374</v>
      </c>
      <c r="AB9" s="47">
        <f t="shared" si="7"/>
        <v>0.24447720790834823</v>
      </c>
      <c r="AC9" s="13"/>
      <c r="AD9" s="14"/>
    </row>
    <row r="10" spans="1:30">
      <c r="A10" s="1217" t="s">
        <v>1124</v>
      </c>
      <c r="B10" s="1218">
        <v>0</v>
      </c>
      <c r="C10" s="381">
        <v>4</v>
      </c>
      <c r="D10" s="381">
        <v>0</v>
      </c>
      <c r="E10" s="40">
        <f t="shared" si="0"/>
        <v>4</v>
      </c>
      <c r="F10" s="1218">
        <v>232</v>
      </c>
      <c r="G10" s="381">
        <v>19</v>
      </c>
      <c r="H10" s="381">
        <v>7</v>
      </c>
      <c r="I10" s="382">
        <v>2</v>
      </c>
      <c r="J10" s="155">
        <f t="shared" si="2"/>
        <v>260</v>
      </c>
      <c r="K10" s="42">
        <f t="shared" si="3"/>
        <v>264</v>
      </c>
      <c r="L10" s="1218">
        <v>39</v>
      </c>
      <c r="M10" s="381">
        <v>45</v>
      </c>
      <c r="N10" s="383">
        <v>5</v>
      </c>
      <c r="O10" s="44">
        <f t="shared" si="4"/>
        <v>89</v>
      </c>
      <c r="P10" s="1219">
        <v>330</v>
      </c>
      <c r="Q10" s="383">
        <v>2</v>
      </c>
      <c r="R10" s="383">
        <v>119</v>
      </c>
      <c r="S10" s="44">
        <v>70</v>
      </c>
      <c r="T10" s="46">
        <f t="shared" si="1"/>
        <v>521</v>
      </c>
      <c r="U10" s="45">
        <f t="shared" si="5"/>
        <v>353</v>
      </c>
      <c r="V10" s="46">
        <f t="shared" si="6"/>
        <v>-257</v>
      </c>
      <c r="W10" s="156">
        <v>6559</v>
      </c>
      <c r="X10" s="383">
        <v>3434</v>
      </c>
      <c r="Y10" s="383">
        <v>41</v>
      </c>
      <c r="Z10" s="90">
        <v>9858</v>
      </c>
      <c r="AA10" s="790">
        <v>41374</v>
      </c>
      <c r="AB10" s="47">
        <f t="shared" si="7"/>
        <v>0.23826557741576837</v>
      </c>
      <c r="AC10" s="13"/>
      <c r="AD10" s="14"/>
    </row>
    <row r="11" spans="1:30">
      <c r="A11" s="1217" t="s">
        <v>1125</v>
      </c>
      <c r="B11" s="1218">
        <v>0</v>
      </c>
      <c r="C11" s="381">
        <v>3</v>
      </c>
      <c r="D11" s="381">
        <v>0</v>
      </c>
      <c r="E11" s="40">
        <f t="shared" si="0"/>
        <v>3</v>
      </c>
      <c r="F11" s="1218">
        <v>241</v>
      </c>
      <c r="G11" s="381">
        <v>13</v>
      </c>
      <c r="H11" s="381">
        <v>16</v>
      </c>
      <c r="I11" s="382">
        <v>0</v>
      </c>
      <c r="J11" s="155">
        <f t="shared" si="2"/>
        <v>270</v>
      </c>
      <c r="K11" s="42">
        <f t="shared" si="3"/>
        <v>273</v>
      </c>
      <c r="L11" s="1218">
        <v>33</v>
      </c>
      <c r="M11" s="381">
        <v>55</v>
      </c>
      <c r="N11" s="383">
        <v>5</v>
      </c>
      <c r="O11" s="44">
        <f t="shared" si="4"/>
        <v>93</v>
      </c>
      <c r="P11" s="1219">
        <v>522</v>
      </c>
      <c r="Q11" s="383">
        <v>0</v>
      </c>
      <c r="R11" s="383">
        <v>175</v>
      </c>
      <c r="S11" s="44">
        <v>-23</v>
      </c>
      <c r="T11" s="46">
        <f t="shared" si="1"/>
        <v>674</v>
      </c>
      <c r="U11" s="45">
        <f t="shared" si="5"/>
        <v>366</v>
      </c>
      <c r="V11" s="46">
        <f t="shared" si="6"/>
        <v>-401</v>
      </c>
      <c r="W11" s="156">
        <v>6255</v>
      </c>
      <c r="X11" s="383">
        <v>3347</v>
      </c>
      <c r="Y11" s="383">
        <v>44</v>
      </c>
      <c r="Z11" s="90">
        <v>9457</v>
      </c>
      <c r="AA11" s="790">
        <v>41374</v>
      </c>
      <c r="AB11" s="47">
        <f t="shared" si="7"/>
        <v>0.22857350026586745</v>
      </c>
      <c r="AC11" s="13"/>
      <c r="AD11" s="14"/>
    </row>
    <row r="12" spans="1:30">
      <c r="A12" s="1217" t="s">
        <v>1126</v>
      </c>
      <c r="B12" s="1218">
        <v>0</v>
      </c>
      <c r="C12" s="381">
        <v>0</v>
      </c>
      <c r="D12" s="381">
        <v>0</v>
      </c>
      <c r="E12" s="40">
        <f t="shared" si="0"/>
        <v>0</v>
      </c>
      <c r="F12" s="1218">
        <v>420</v>
      </c>
      <c r="G12" s="381">
        <v>30</v>
      </c>
      <c r="H12" s="381">
        <v>18</v>
      </c>
      <c r="I12" s="382">
        <v>1</v>
      </c>
      <c r="J12" s="155">
        <f t="shared" si="2"/>
        <v>469</v>
      </c>
      <c r="K12" s="42">
        <f t="shared" si="3"/>
        <v>469</v>
      </c>
      <c r="L12" s="1218">
        <v>39</v>
      </c>
      <c r="M12" s="381">
        <v>42</v>
      </c>
      <c r="N12" s="383">
        <v>3</v>
      </c>
      <c r="O12" s="44">
        <f t="shared" si="4"/>
        <v>84</v>
      </c>
      <c r="P12" s="1219">
        <v>280</v>
      </c>
      <c r="Q12" s="383">
        <v>1</v>
      </c>
      <c r="R12" s="383">
        <v>121</v>
      </c>
      <c r="S12" s="44">
        <v>181</v>
      </c>
      <c r="T12" s="46">
        <f t="shared" si="1"/>
        <v>583</v>
      </c>
      <c r="U12" s="45">
        <f t="shared" si="5"/>
        <v>553</v>
      </c>
      <c r="V12" s="46">
        <f t="shared" si="6"/>
        <v>-114</v>
      </c>
      <c r="W12" s="156">
        <v>6132</v>
      </c>
      <c r="X12" s="383">
        <v>3330</v>
      </c>
      <c r="Y12" s="383">
        <v>42</v>
      </c>
      <c r="Z12" s="90">
        <v>9343</v>
      </c>
      <c r="AA12" s="790">
        <v>41374</v>
      </c>
      <c r="AB12" s="47">
        <f t="shared" si="7"/>
        <v>0.22581814666215497</v>
      </c>
      <c r="AC12" s="13"/>
      <c r="AD12" s="14"/>
    </row>
    <row r="13" spans="1:30">
      <c r="A13" s="1217" t="s">
        <v>1127</v>
      </c>
      <c r="B13" s="1218">
        <v>0</v>
      </c>
      <c r="C13" s="381">
        <v>6</v>
      </c>
      <c r="D13" s="381">
        <v>1</v>
      </c>
      <c r="E13" s="40">
        <f t="shared" si="0"/>
        <v>7</v>
      </c>
      <c r="F13" s="1218">
        <v>848</v>
      </c>
      <c r="G13" s="381">
        <v>13</v>
      </c>
      <c r="H13" s="381">
        <v>10</v>
      </c>
      <c r="I13" s="382">
        <v>1</v>
      </c>
      <c r="J13" s="155">
        <f t="shared" si="2"/>
        <v>872</v>
      </c>
      <c r="K13" s="42">
        <f t="shared" si="3"/>
        <v>879</v>
      </c>
      <c r="L13" s="1218">
        <v>51</v>
      </c>
      <c r="M13" s="381">
        <v>145</v>
      </c>
      <c r="N13" s="383">
        <v>2</v>
      </c>
      <c r="O13" s="44">
        <f t="shared" si="4"/>
        <v>198</v>
      </c>
      <c r="P13" s="1219">
        <v>298</v>
      </c>
      <c r="Q13" s="383">
        <v>3</v>
      </c>
      <c r="R13" s="383">
        <v>181</v>
      </c>
      <c r="S13" s="44">
        <v>22</v>
      </c>
      <c r="T13" s="46">
        <f t="shared" si="1"/>
        <v>504</v>
      </c>
      <c r="U13" s="45">
        <f t="shared" si="5"/>
        <v>1077</v>
      </c>
      <c r="V13" s="46">
        <f t="shared" si="6"/>
        <v>375</v>
      </c>
      <c r="W13" s="156">
        <v>6351</v>
      </c>
      <c r="X13" s="383">
        <v>3456</v>
      </c>
      <c r="Y13" s="383">
        <v>42</v>
      </c>
      <c r="Z13" s="90">
        <v>9718</v>
      </c>
      <c r="AA13" s="790">
        <v>41374</v>
      </c>
      <c r="AB13" s="47">
        <f t="shared" si="7"/>
        <v>0.23488180983226181</v>
      </c>
      <c r="AC13" s="13"/>
      <c r="AD13" s="14"/>
    </row>
    <row r="14" spans="1:30">
      <c r="A14" s="1217" t="s">
        <v>1128</v>
      </c>
      <c r="B14" s="1218">
        <v>0</v>
      </c>
      <c r="C14" s="381">
        <v>7</v>
      </c>
      <c r="D14" s="381">
        <v>0</v>
      </c>
      <c r="E14" s="40">
        <f t="shared" si="0"/>
        <v>7</v>
      </c>
      <c r="F14" s="1218">
        <v>762</v>
      </c>
      <c r="G14" s="381">
        <v>20</v>
      </c>
      <c r="H14" s="381">
        <v>31</v>
      </c>
      <c r="I14" s="382">
        <v>1</v>
      </c>
      <c r="J14" s="155">
        <f t="shared" si="2"/>
        <v>814</v>
      </c>
      <c r="K14" s="42">
        <f t="shared" si="3"/>
        <v>821</v>
      </c>
      <c r="L14" s="1218">
        <v>56</v>
      </c>
      <c r="M14" s="381">
        <v>129</v>
      </c>
      <c r="N14" s="383">
        <v>3</v>
      </c>
      <c r="O14" s="44">
        <f t="shared" si="4"/>
        <v>188</v>
      </c>
      <c r="P14" s="1219">
        <v>221</v>
      </c>
      <c r="Q14" s="383">
        <v>0</v>
      </c>
      <c r="R14" s="383">
        <v>177</v>
      </c>
      <c r="S14" s="44">
        <v>210</v>
      </c>
      <c r="T14" s="46">
        <f t="shared" si="1"/>
        <v>608</v>
      </c>
      <c r="U14" s="45">
        <f t="shared" si="5"/>
        <v>1009</v>
      </c>
      <c r="V14" s="46">
        <f t="shared" si="6"/>
        <v>213</v>
      </c>
      <c r="W14" s="156">
        <v>6442</v>
      </c>
      <c r="X14" s="383">
        <v>3577</v>
      </c>
      <c r="Y14" s="383">
        <v>36</v>
      </c>
      <c r="Z14" s="90">
        <v>9931</v>
      </c>
      <c r="AA14" s="790">
        <v>41374</v>
      </c>
      <c r="AB14" s="47">
        <f t="shared" si="7"/>
        <v>0.2400299705128825</v>
      </c>
      <c r="AC14" s="13"/>
      <c r="AD14" s="14"/>
    </row>
    <row r="15" spans="1:30">
      <c r="A15" s="1217" t="s">
        <v>1129</v>
      </c>
      <c r="B15" s="1218">
        <v>0</v>
      </c>
      <c r="C15" s="381">
        <v>5</v>
      </c>
      <c r="D15" s="381">
        <v>0</v>
      </c>
      <c r="E15" s="40">
        <f t="shared" si="0"/>
        <v>5</v>
      </c>
      <c r="F15" s="1218">
        <v>890</v>
      </c>
      <c r="G15" s="381">
        <v>18</v>
      </c>
      <c r="H15" s="381">
        <v>32</v>
      </c>
      <c r="I15" s="382">
        <v>6</v>
      </c>
      <c r="J15" s="155">
        <f t="shared" si="2"/>
        <v>946</v>
      </c>
      <c r="K15" s="42">
        <f t="shared" si="3"/>
        <v>951</v>
      </c>
      <c r="L15" s="1218">
        <v>35</v>
      </c>
      <c r="M15" s="381">
        <v>206</v>
      </c>
      <c r="N15" s="383">
        <v>6</v>
      </c>
      <c r="O15" s="44">
        <f t="shared" si="4"/>
        <v>247</v>
      </c>
      <c r="P15" s="1219">
        <v>221</v>
      </c>
      <c r="Q15" s="383">
        <v>0</v>
      </c>
      <c r="R15" s="383">
        <v>118</v>
      </c>
      <c r="S15" s="44">
        <v>-10</v>
      </c>
      <c r="T15" s="46">
        <f t="shared" si="1"/>
        <v>329</v>
      </c>
      <c r="U15" s="45">
        <f t="shared" si="5"/>
        <v>1198</v>
      </c>
      <c r="V15" s="46">
        <f t="shared" si="6"/>
        <v>622</v>
      </c>
      <c r="W15" s="156">
        <v>6790</v>
      </c>
      <c r="X15" s="383">
        <v>3793</v>
      </c>
      <c r="Y15" s="383">
        <v>35</v>
      </c>
      <c r="Z15" s="90">
        <v>10553</v>
      </c>
      <c r="AA15" s="790">
        <v>41374</v>
      </c>
      <c r="AB15" s="47">
        <f t="shared" si="7"/>
        <v>0.25506356649103301</v>
      </c>
      <c r="AC15" s="13"/>
      <c r="AD15" s="14"/>
    </row>
    <row r="16" spans="1:30">
      <c r="A16" s="1217" t="s">
        <v>1130</v>
      </c>
      <c r="B16" s="1218">
        <v>0</v>
      </c>
      <c r="C16" s="381">
        <v>2</v>
      </c>
      <c r="D16" s="381">
        <v>0</v>
      </c>
      <c r="E16" s="40">
        <f t="shared" si="0"/>
        <v>2</v>
      </c>
      <c r="F16" s="1218">
        <v>1119</v>
      </c>
      <c r="G16" s="381">
        <v>11</v>
      </c>
      <c r="H16" s="381">
        <v>14</v>
      </c>
      <c r="I16" s="382">
        <v>2</v>
      </c>
      <c r="J16" s="155">
        <f t="shared" si="2"/>
        <v>1146</v>
      </c>
      <c r="K16" s="42">
        <f t="shared" si="3"/>
        <v>1148</v>
      </c>
      <c r="L16" s="1218">
        <v>67</v>
      </c>
      <c r="M16" s="381">
        <v>359</v>
      </c>
      <c r="N16" s="383">
        <v>3</v>
      </c>
      <c r="O16" s="44">
        <f t="shared" si="4"/>
        <v>429</v>
      </c>
      <c r="P16" s="1219">
        <v>292</v>
      </c>
      <c r="Q16" s="383">
        <v>0</v>
      </c>
      <c r="R16" s="383">
        <v>123</v>
      </c>
      <c r="S16" s="44">
        <v>-178</v>
      </c>
      <c r="T16" s="46">
        <f t="shared" si="1"/>
        <v>237</v>
      </c>
      <c r="U16" s="45">
        <f t="shared" si="5"/>
        <v>1577</v>
      </c>
      <c r="V16" s="46">
        <f t="shared" si="6"/>
        <v>911</v>
      </c>
      <c r="W16" s="156">
        <v>7308</v>
      </c>
      <c r="X16" s="383">
        <v>4099</v>
      </c>
      <c r="Y16" s="383">
        <v>34</v>
      </c>
      <c r="Z16" s="90">
        <v>11464</v>
      </c>
      <c r="AA16" s="790">
        <v>41374</v>
      </c>
      <c r="AB16" s="47">
        <f t="shared" si="7"/>
        <v>0.27708222555227918</v>
      </c>
      <c r="AC16" s="13"/>
      <c r="AD16" s="14"/>
    </row>
    <row r="17" spans="1:30">
      <c r="A17" s="1217" t="s">
        <v>1131</v>
      </c>
      <c r="B17" s="1218">
        <v>0</v>
      </c>
      <c r="C17" s="381">
        <v>3</v>
      </c>
      <c r="D17" s="381">
        <v>0</v>
      </c>
      <c r="E17" s="40">
        <f t="shared" si="0"/>
        <v>3</v>
      </c>
      <c r="F17" s="1218">
        <v>1037</v>
      </c>
      <c r="G17" s="381">
        <v>7</v>
      </c>
      <c r="H17" s="381">
        <v>16</v>
      </c>
      <c r="I17" s="382">
        <v>1</v>
      </c>
      <c r="J17" s="155">
        <f t="shared" si="2"/>
        <v>1061</v>
      </c>
      <c r="K17" s="42">
        <f t="shared" si="3"/>
        <v>1064</v>
      </c>
      <c r="L17" s="1218">
        <v>22</v>
      </c>
      <c r="M17" s="381">
        <v>388</v>
      </c>
      <c r="N17" s="383">
        <v>2</v>
      </c>
      <c r="O17" s="44">
        <f t="shared" si="4"/>
        <v>412</v>
      </c>
      <c r="P17" s="1219">
        <v>199</v>
      </c>
      <c r="Q17" s="383">
        <v>0</v>
      </c>
      <c r="R17" s="383">
        <v>103</v>
      </c>
      <c r="S17" s="44">
        <v>-118</v>
      </c>
      <c r="T17" s="46">
        <f t="shared" si="1"/>
        <v>184</v>
      </c>
      <c r="U17" s="45">
        <f t="shared" si="5"/>
        <v>1476</v>
      </c>
      <c r="V17" s="46">
        <f t="shared" si="6"/>
        <v>880</v>
      </c>
      <c r="W17" s="156">
        <v>7832</v>
      </c>
      <c r="X17" s="383">
        <v>4337</v>
      </c>
      <c r="Y17" s="383">
        <v>36</v>
      </c>
      <c r="Z17" s="90">
        <v>12344</v>
      </c>
      <c r="AA17" s="790">
        <v>41374</v>
      </c>
      <c r="AB17" s="47">
        <f t="shared" si="7"/>
        <v>0.29835162179146324</v>
      </c>
      <c r="AC17" s="13"/>
      <c r="AD17" s="14"/>
    </row>
    <row r="18" spans="1:30" ht="15.75" thickBot="1">
      <c r="A18" s="1217" t="s">
        <v>1132</v>
      </c>
      <c r="B18" s="806">
        <v>0</v>
      </c>
      <c r="C18" s="384">
        <v>4</v>
      </c>
      <c r="D18" s="384">
        <v>0</v>
      </c>
      <c r="E18" s="40">
        <f t="shared" si="0"/>
        <v>4</v>
      </c>
      <c r="F18" s="806">
        <v>808</v>
      </c>
      <c r="G18" s="384">
        <v>7</v>
      </c>
      <c r="H18" s="384">
        <v>17</v>
      </c>
      <c r="I18" s="48">
        <v>12</v>
      </c>
      <c r="J18" s="1519">
        <f t="shared" si="2"/>
        <v>844</v>
      </c>
      <c r="K18" s="42">
        <f t="shared" si="3"/>
        <v>848</v>
      </c>
      <c r="L18" s="806">
        <v>25</v>
      </c>
      <c r="M18" s="384">
        <v>92</v>
      </c>
      <c r="N18" s="385">
        <v>4</v>
      </c>
      <c r="O18" s="44">
        <f t="shared" si="4"/>
        <v>121</v>
      </c>
      <c r="P18" s="807">
        <v>234</v>
      </c>
      <c r="Q18" s="385">
        <v>0</v>
      </c>
      <c r="R18" s="385">
        <v>91</v>
      </c>
      <c r="S18" s="2393">
        <v>99</v>
      </c>
      <c r="T18" s="46">
        <f t="shared" si="1"/>
        <v>424</v>
      </c>
      <c r="U18" s="45">
        <f t="shared" si="5"/>
        <v>969</v>
      </c>
      <c r="V18" s="46">
        <f t="shared" si="6"/>
        <v>424</v>
      </c>
      <c r="W18" s="1057">
        <v>8080</v>
      </c>
      <c r="X18" s="385">
        <v>4452</v>
      </c>
      <c r="Y18" s="385">
        <v>35</v>
      </c>
      <c r="Z18" s="90">
        <v>12768</v>
      </c>
      <c r="AA18" s="790">
        <v>41374</v>
      </c>
      <c r="AB18" s="47">
        <f t="shared" si="7"/>
        <v>0.30859960361579736</v>
      </c>
      <c r="AC18" s="13"/>
      <c r="AD18" s="14"/>
    </row>
    <row r="19" spans="1:30" ht="15.75" thickBot="1">
      <c r="A19" s="142" t="s">
        <v>1133</v>
      </c>
      <c r="B19" s="103">
        <f>SUM(B7:B18)</f>
        <v>0</v>
      </c>
      <c r="C19" s="103">
        <f t="shared" ref="C19:V19" si="8">SUM(C7:C18)</f>
        <v>57</v>
      </c>
      <c r="D19" s="103">
        <f t="shared" si="8"/>
        <v>1</v>
      </c>
      <c r="E19" s="103">
        <f t="shared" si="8"/>
        <v>58</v>
      </c>
      <c r="F19" s="103">
        <f t="shared" si="8"/>
        <v>7209</v>
      </c>
      <c r="G19" s="103">
        <f t="shared" si="8"/>
        <v>190</v>
      </c>
      <c r="H19" s="103">
        <f t="shared" si="8"/>
        <v>217</v>
      </c>
      <c r="I19" s="103">
        <f t="shared" si="8"/>
        <v>33</v>
      </c>
      <c r="J19" s="103">
        <f t="shared" si="8"/>
        <v>7649</v>
      </c>
      <c r="K19" s="103">
        <f t="shared" si="8"/>
        <v>7707</v>
      </c>
      <c r="L19" s="103">
        <f t="shared" si="8"/>
        <v>461</v>
      </c>
      <c r="M19" s="103">
        <f t="shared" si="8"/>
        <v>1646</v>
      </c>
      <c r="N19" s="103">
        <f t="shared" si="8"/>
        <v>44</v>
      </c>
      <c r="O19" s="103">
        <f t="shared" si="8"/>
        <v>2151</v>
      </c>
      <c r="P19" s="103">
        <f t="shared" si="8"/>
        <v>3265</v>
      </c>
      <c r="Q19" s="103">
        <f t="shared" si="8"/>
        <v>6</v>
      </c>
      <c r="R19" s="104">
        <f t="shared" si="8"/>
        <v>1664</v>
      </c>
      <c r="S19" s="103">
        <f t="shared" si="8"/>
        <v>432</v>
      </c>
      <c r="T19" s="103">
        <f t="shared" si="8"/>
        <v>5367</v>
      </c>
      <c r="U19" s="103">
        <f t="shared" si="8"/>
        <v>9858</v>
      </c>
      <c r="V19" s="104">
        <f t="shared" si="8"/>
        <v>2340</v>
      </c>
      <c r="W19" s="104">
        <f>W18</f>
        <v>8080</v>
      </c>
      <c r="X19" s="104">
        <f>X18</f>
        <v>4452</v>
      </c>
      <c r="Y19" s="104">
        <f>Y18</f>
        <v>35</v>
      </c>
      <c r="Z19" s="103">
        <f>Z18</f>
        <v>12768</v>
      </c>
      <c r="AA19" s="104">
        <f>AA18</f>
        <v>41374</v>
      </c>
      <c r="AB19" s="105">
        <f>Z19/AA19</f>
        <v>0.30859960361579736</v>
      </c>
      <c r="AC19" s="12"/>
    </row>
    <row r="20" spans="1:30">
      <c r="A20" s="27"/>
      <c r="B20" s="28"/>
      <c r="C20" s="28"/>
      <c r="D20" s="28"/>
      <c r="E20" s="28"/>
      <c r="F20" s="28"/>
      <c r="G20" s="28"/>
      <c r="H20" s="28"/>
      <c r="I20" s="28"/>
      <c r="J20" s="28"/>
      <c r="K20" s="28"/>
      <c r="L20" s="28"/>
      <c r="M20" s="28"/>
      <c r="N20" s="28"/>
      <c r="O20" s="28"/>
      <c r="P20" s="29"/>
      <c r="Q20" s="29"/>
      <c r="R20" s="29"/>
      <c r="S20" s="29"/>
      <c r="T20" s="29"/>
      <c r="U20" s="29"/>
      <c r="V20" s="12"/>
      <c r="W20" s="12"/>
      <c r="X20" s="12"/>
      <c r="Y20" s="12"/>
      <c r="Z20" s="29"/>
      <c r="AA20" s="12"/>
      <c r="AB20" s="12"/>
      <c r="AC20" s="12"/>
    </row>
    <row r="21" spans="1:30">
      <c r="A21" s="92"/>
      <c r="B21" s="12"/>
      <c r="C21" s="12"/>
      <c r="D21" s="12"/>
      <c r="E21" s="12"/>
      <c r="F21" s="12"/>
      <c r="G21" s="12"/>
      <c r="H21" s="12"/>
      <c r="I21" s="30"/>
      <c r="J21" s="12"/>
      <c r="K21" s="12"/>
      <c r="L21" s="12"/>
      <c r="M21" s="12"/>
      <c r="N21" s="12"/>
      <c r="O21" s="12"/>
      <c r="P21" s="12"/>
      <c r="Q21" s="12"/>
      <c r="R21" s="12"/>
      <c r="S21" s="12"/>
      <c r="T21" s="12"/>
      <c r="U21" s="12"/>
      <c r="V21" s="12"/>
      <c r="W21" s="12"/>
      <c r="X21" s="12"/>
      <c r="Y21" s="12"/>
      <c r="Z21" s="12"/>
      <c r="AA21" s="12"/>
      <c r="AB21" s="12"/>
      <c r="AC21" s="12"/>
    </row>
    <row r="22" spans="1:30" ht="18">
      <c r="A22" s="2922" t="s">
        <v>1134</v>
      </c>
      <c r="B22" s="2922"/>
      <c r="C22" s="2922"/>
      <c r="D22" s="2922"/>
      <c r="E22" s="2922"/>
      <c r="F22" s="2922"/>
      <c r="G22" s="2922"/>
      <c r="H22" s="2922"/>
      <c r="I22" s="2922"/>
      <c r="J22" s="2922"/>
      <c r="K22" s="2922"/>
      <c r="L22" s="2922"/>
      <c r="M22" s="32"/>
      <c r="N22" s="32"/>
      <c r="O22" s="32"/>
      <c r="P22" s="32"/>
      <c r="Q22" s="32"/>
      <c r="R22" s="32"/>
      <c r="S22" s="32"/>
      <c r="T22" s="32"/>
      <c r="U22" s="32"/>
      <c r="V22" s="12"/>
      <c r="W22" s="12"/>
      <c r="X22" s="12"/>
      <c r="Y22" s="12"/>
      <c r="Z22" s="12"/>
      <c r="AA22" s="12"/>
      <c r="AB22" s="12"/>
      <c r="AC22" s="12"/>
    </row>
    <row r="23" spans="1:30" ht="18">
      <c r="A23" s="2922" t="s">
        <v>1135</v>
      </c>
      <c r="B23" s="2922"/>
      <c r="C23" s="2922"/>
      <c r="D23" s="2922"/>
      <c r="E23" s="2922"/>
      <c r="F23" s="2922"/>
      <c r="G23" s="2922"/>
      <c r="H23" s="2922"/>
      <c r="I23" s="2922"/>
      <c r="J23" s="2922"/>
      <c r="K23" s="2922"/>
      <c r="L23" s="2922"/>
      <c r="M23" s="32"/>
      <c r="N23" s="32"/>
      <c r="O23" s="32"/>
      <c r="P23" s="32"/>
      <c r="Q23" s="32"/>
      <c r="R23" s="32"/>
      <c r="S23" s="32"/>
      <c r="T23" s="32"/>
      <c r="U23" s="32"/>
      <c r="V23" s="12"/>
      <c r="W23" s="12"/>
      <c r="X23" s="12"/>
      <c r="Y23" s="12"/>
      <c r="Z23" s="12"/>
      <c r="AA23" s="12"/>
      <c r="AB23" s="12"/>
      <c r="AC23" s="12"/>
    </row>
    <row r="24" spans="1:30" ht="18">
      <c r="A24" s="2922" t="s">
        <v>1136</v>
      </c>
      <c r="B24" s="2922"/>
      <c r="C24" s="2922"/>
      <c r="D24" s="2922"/>
      <c r="E24" s="2922"/>
      <c r="F24" s="2922"/>
      <c r="G24" s="2922"/>
      <c r="H24" s="2922"/>
      <c r="I24" s="2922"/>
      <c r="J24" s="2922"/>
      <c r="K24" s="2922"/>
      <c r="L24" s="2922"/>
      <c r="M24" s="32"/>
      <c r="N24" s="32"/>
      <c r="O24" s="134"/>
      <c r="P24" s="134"/>
      <c r="Q24" s="134"/>
      <c r="R24" s="32"/>
      <c r="S24" s="32"/>
      <c r="T24" s="32"/>
      <c r="U24" s="32"/>
      <c r="V24" s="12"/>
      <c r="W24" s="12"/>
      <c r="X24" s="12"/>
      <c r="Y24" s="12"/>
      <c r="Z24" s="12"/>
      <c r="AA24" s="12"/>
      <c r="AB24" s="12"/>
      <c r="AC24" s="12"/>
    </row>
    <row r="25" spans="1:30" ht="18">
      <c r="A25" s="2922" t="s">
        <v>1138</v>
      </c>
      <c r="B25" s="2922"/>
      <c r="C25" s="2922"/>
      <c r="D25" s="2922"/>
      <c r="E25" s="2922"/>
      <c r="F25" s="2922"/>
      <c r="G25" s="2922"/>
      <c r="H25" s="2922"/>
      <c r="I25" s="2922"/>
      <c r="J25" s="2922"/>
      <c r="K25" s="2922"/>
      <c r="L25" s="2922"/>
      <c r="M25" s="32"/>
      <c r="N25" s="32"/>
      <c r="O25" s="135"/>
      <c r="P25" s="134"/>
      <c r="Q25" s="134"/>
      <c r="R25" s="32"/>
      <c r="S25" s="32"/>
      <c r="T25" s="32"/>
      <c r="U25" s="32"/>
      <c r="V25" s="12"/>
      <c r="W25" s="12"/>
      <c r="X25" s="12"/>
      <c r="Y25" s="12"/>
      <c r="Z25" s="12"/>
      <c r="AA25" s="12"/>
      <c r="AB25" s="12"/>
      <c r="AC25" s="12"/>
    </row>
    <row r="26" spans="1:30" ht="16.5">
      <c r="A26" s="3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0">
      <c r="A27" s="12"/>
      <c r="B27" s="32"/>
      <c r="C27" s="32"/>
      <c r="D27" s="32"/>
      <c r="E27" s="32"/>
      <c r="F27" s="32"/>
      <c r="G27" s="32"/>
      <c r="H27" s="32"/>
      <c r="I27" s="32"/>
      <c r="J27" s="32"/>
      <c r="K27" s="32"/>
      <c r="L27" s="32"/>
      <c r="M27" s="32"/>
      <c r="N27" s="32"/>
      <c r="O27" s="32"/>
      <c r="P27" s="32"/>
      <c r="Q27" s="32"/>
      <c r="R27" s="32"/>
      <c r="S27" s="32"/>
      <c r="T27" s="32"/>
      <c r="U27" s="32"/>
      <c r="V27" s="12"/>
      <c r="W27" s="12"/>
      <c r="X27" s="12"/>
      <c r="Y27" s="12"/>
      <c r="Z27" s="12"/>
      <c r="AA27" s="12"/>
      <c r="AB27" s="12"/>
      <c r="AC27" s="12"/>
    </row>
    <row r="28" spans="1:30">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30">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30">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sheetData>
  <mergeCells count="29">
    <mergeCell ref="A23:L23"/>
    <mergeCell ref="A24:L24"/>
    <mergeCell ref="A25:L25"/>
    <mergeCell ref="Q5:Q6"/>
    <mergeCell ref="S5:S6"/>
    <mergeCell ref="U5:U6"/>
    <mergeCell ref="V5:V6"/>
    <mergeCell ref="A22:L22"/>
    <mergeCell ref="M5:M6"/>
    <mergeCell ref="N5:N6"/>
    <mergeCell ref="O5:O6"/>
    <mergeCell ref="P5:P6"/>
    <mergeCell ref="R5:R6"/>
    <mergeCell ref="A1:AB1"/>
    <mergeCell ref="A2:AB2"/>
    <mergeCell ref="A4:A6"/>
    <mergeCell ref="B4:K4"/>
    <mergeCell ref="L4:O4"/>
    <mergeCell ref="P4:T4"/>
    <mergeCell ref="U4:V4"/>
    <mergeCell ref="W4:Y5"/>
    <mergeCell ref="Z4:Z6"/>
    <mergeCell ref="AA4:AA6"/>
    <mergeCell ref="AB4:AB6"/>
    <mergeCell ref="B5:E5"/>
    <mergeCell ref="F5:J5"/>
    <mergeCell ref="K5:K6"/>
    <mergeCell ref="L5:L6"/>
    <mergeCell ref="T5:T6"/>
  </mergeCells>
  <printOptions horizontalCentered="1" verticalCentered="1"/>
  <pageMargins left="0.25" right="0.25" top="0.5" bottom="0.5" header="0.3" footer="0.3"/>
  <pageSetup scale="31" orientation="portrait" r:id="rId1"/>
  <headerFooter scaleWithDoc="0" alignWithMargins="0"/>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CC7C-DC0E-4647-B045-8BBFD6DCE960}">
  <sheetPr>
    <tabColor rgb="FF00B050"/>
    <pageSetUpPr fitToPage="1"/>
  </sheetPr>
  <dimension ref="A1:U83"/>
  <sheetViews>
    <sheetView workbookViewId="0">
      <selection activeCell="J10" sqref="J10"/>
    </sheetView>
  </sheetViews>
  <sheetFormatPr defaultColWidth="9.42578125" defaultRowHeight="12.75"/>
  <cols>
    <col min="1" max="8" width="16.5703125" style="12" customWidth="1"/>
    <col min="9" max="9" width="16.42578125" style="12" customWidth="1"/>
    <col min="10" max="10" width="24" style="12" customWidth="1"/>
    <col min="11" max="11" width="22.7109375" style="12" customWidth="1"/>
    <col min="12" max="16384" width="9.42578125" style="12"/>
  </cols>
  <sheetData>
    <row r="1" spans="1:21" ht="15.75">
      <c r="A1" s="2402" t="s">
        <v>0</v>
      </c>
      <c r="B1" s="2402"/>
      <c r="C1" s="2402"/>
      <c r="D1" s="2402"/>
      <c r="E1" s="2402"/>
      <c r="F1" s="2402"/>
      <c r="G1" s="2402"/>
      <c r="H1" s="2402"/>
      <c r="I1" s="2402"/>
      <c r="J1" s="2402"/>
      <c r="K1" s="2402"/>
    </row>
    <row r="2" spans="1:21" s="11" customFormat="1" ht="21" customHeight="1">
      <c r="A2" s="2509" t="s">
        <v>1373</v>
      </c>
      <c r="B2" s="2509"/>
      <c r="C2" s="2509"/>
      <c r="D2" s="2509"/>
      <c r="E2" s="2509"/>
      <c r="F2" s="2509"/>
      <c r="G2" s="2509"/>
      <c r="H2" s="2509"/>
      <c r="I2" s="2509"/>
      <c r="J2" s="2509"/>
      <c r="K2" s="2509"/>
      <c r="L2" s="129"/>
      <c r="M2" s="129"/>
      <c r="N2" s="129"/>
      <c r="O2" s="129"/>
      <c r="P2" s="129"/>
      <c r="Q2" s="129"/>
      <c r="R2" s="129"/>
      <c r="S2" s="129"/>
      <c r="T2" s="129"/>
      <c r="U2" s="129"/>
    </row>
    <row r="3" spans="1:21" s="10" customFormat="1" ht="15.75">
      <c r="A3" s="2510" t="s">
        <v>40</v>
      </c>
      <c r="B3" s="2510"/>
      <c r="C3" s="2510"/>
      <c r="D3" s="2510"/>
      <c r="E3" s="2510"/>
      <c r="F3" s="2510"/>
      <c r="G3" s="2510"/>
      <c r="H3" s="2510"/>
      <c r="I3" s="2510"/>
      <c r="J3" s="2510"/>
      <c r="K3" s="2510"/>
      <c r="L3" s="130"/>
      <c r="M3" s="130"/>
      <c r="N3" s="130"/>
      <c r="O3" s="130"/>
      <c r="P3" s="130"/>
      <c r="Q3" s="130"/>
      <c r="R3" s="130"/>
      <c r="S3" s="130"/>
      <c r="T3" s="130"/>
      <c r="U3" s="130"/>
    </row>
    <row r="4" spans="1:21" ht="13.5" thickBot="1"/>
    <row r="5" spans="1:21" ht="30" customHeight="1" thickBot="1">
      <c r="A5" s="2875" t="s">
        <v>1374</v>
      </c>
      <c r="B5" s="2876"/>
      <c r="C5" s="2876"/>
      <c r="D5" s="2876"/>
      <c r="E5" s="2876"/>
      <c r="F5" s="2876"/>
      <c r="G5" s="2876"/>
      <c r="H5" s="2876"/>
      <c r="I5" s="2876"/>
      <c r="J5" s="2876"/>
      <c r="K5" s="2877"/>
    </row>
    <row r="6" spans="1:21" ht="79.5" thickBot="1">
      <c r="A6" s="1689" t="s">
        <v>1141</v>
      </c>
      <c r="B6" s="1690" t="s">
        <v>1375</v>
      </c>
      <c r="C6" s="1690" t="s">
        <v>1143</v>
      </c>
      <c r="D6" s="1691" t="s">
        <v>1376</v>
      </c>
      <c r="E6" s="1691" t="s">
        <v>1145</v>
      </c>
      <c r="F6" s="1691" t="s">
        <v>1146</v>
      </c>
      <c r="G6" s="1690" t="s">
        <v>1377</v>
      </c>
      <c r="H6" s="1690" t="s">
        <v>1378</v>
      </c>
      <c r="I6" s="1690" t="s">
        <v>1149</v>
      </c>
      <c r="J6" s="1691" t="s">
        <v>1150</v>
      </c>
      <c r="K6" s="1692" t="s">
        <v>1379</v>
      </c>
    </row>
    <row r="7" spans="1:21" ht="15.75">
      <c r="A7" s="74" t="s">
        <v>1121</v>
      </c>
      <c r="B7" s="75">
        <v>10506</v>
      </c>
      <c r="C7" s="75">
        <v>69</v>
      </c>
      <c r="D7" s="76">
        <f t="shared" ref="D7:D19" si="0">C7/B7</f>
        <v>6.5676756139348945E-3</v>
      </c>
      <c r="E7" s="76">
        <f>IF(C7=0,0,I7/C7)</f>
        <v>0.72463768115942029</v>
      </c>
      <c r="F7" s="76">
        <v>2.0000000000000001E-4</v>
      </c>
      <c r="G7" s="75">
        <v>49</v>
      </c>
      <c r="H7" s="75">
        <v>1</v>
      </c>
      <c r="I7" s="75">
        <v>50</v>
      </c>
      <c r="J7" s="77">
        <f t="shared" ref="J7:J18" si="1">IF(C7=0,0,I7/C7)</f>
        <v>0.72463768115942029</v>
      </c>
      <c r="K7" s="78">
        <f t="shared" ref="K7:K19" si="2">I7/B7</f>
        <v>4.7591852274890536E-3</v>
      </c>
    </row>
    <row r="8" spans="1:21" ht="15.75">
      <c r="A8" s="1220" t="s">
        <v>1122</v>
      </c>
      <c r="B8" s="75">
        <v>10308</v>
      </c>
      <c r="C8" s="387">
        <v>72</v>
      </c>
      <c r="D8" s="76">
        <f t="shared" si="0"/>
        <v>6.9848661233993014E-3</v>
      </c>
      <c r="E8" s="76">
        <f t="shared" ref="E8:E19" si="3">IF(C8=0,0,I8/C8)</f>
        <v>0.77777777777777779</v>
      </c>
      <c r="F8" s="76">
        <v>0</v>
      </c>
      <c r="G8" s="387">
        <v>55</v>
      </c>
      <c r="H8" s="387">
        <v>1</v>
      </c>
      <c r="I8" s="75">
        <v>56</v>
      </c>
      <c r="J8" s="77">
        <f t="shared" si="1"/>
        <v>0.77777777777777779</v>
      </c>
      <c r="K8" s="78">
        <f t="shared" si="2"/>
        <v>5.4326736515327902E-3</v>
      </c>
    </row>
    <row r="9" spans="1:21" ht="15.75">
      <c r="A9" s="1220" t="s">
        <v>1123</v>
      </c>
      <c r="B9" s="75">
        <v>10115</v>
      </c>
      <c r="C9" s="387">
        <v>74</v>
      </c>
      <c r="D9" s="76">
        <f t="shared" si="0"/>
        <v>7.3158675234799801E-3</v>
      </c>
      <c r="E9" s="76">
        <f t="shared" si="3"/>
        <v>0.68918918918918914</v>
      </c>
      <c r="F9" s="76">
        <v>0</v>
      </c>
      <c r="G9" s="387">
        <v>51</v>
      </c>
      <c r="H9" s="387">
        <v>0</v>
      </c>
      <c r="I9" s="75">
        <v>51</v>
      </c>
      <c r="J9" s="77">
        <f t="shared" si="1"/>
        <v>0.68918918918918914</v>
      </c>
      <c r="K9" s="78">
        <f t="shared" si="2"/>
        <v>5.0420168067226894E-3</v>
      </c>
    </row>
    <row r="10" spans="1:21" ht="15.75">
      <c r="A10" s="1220" t="s">
        <v>1124</v>
      </c>
      <c r="B10" s="75">
        <v>9858</v>
      </c>
      <c r="C10" s="387">
        <v>92</v>
      </c>
      <c r="D10" s="76">
        <f t="shared" si="0"/>
        <v>9.3325218096977081E-3</v>
      </c>
      <c r="E10" s="76">
        <f t="shared" si="3"/>
        <v>0.65217391304347827</v>
      </c>
      <c r="F10" s="76">
        <v>2.0000000000000001E-4</v>
      </c>
      <c r="G10" s="387">
        <v>57</v>
      </c>
      <c r="H10" s="387">
        <v>3</v>
      </c>
      <c r="I10" s="75">
        <v>60</v>
      </c>
      <c r="J10" s="77">
        <f t="shared" si="1"/>
        <v>0.65217391304347827</v>
      </c>
      <c r="K10" s="78">
        <f t="shared" si="2"/>
        <v>6.0864272671941567E-3</v>
      </c>
    </row>
    <row r="11" spans="1:21" ht="15.75">
      <c r="A11" s="1220" t="s">
        <v>1125</v>
      </c>
      <c r="B11" s="75">
        <v>9457</v>
      </c>
      <c r="C11" s="387">
        <v>36</v>
      </c>
      <c r="D11" s="76">
        <f t="shared" si="0"/>
        <v>3.806704028761764E-3</v>
      </c>
      <c r="E11" s="76">
        <f t="shared" si="3"/>
        <v>0.77777777777777779</v>
      </c>
      <c r="F11" s="76">
        <v>0</v>
      </c>
      <c r="G11" s="387">
        <v>27</v>
      </c>
      <c r="H11" s="387">
        <v>1</v>
      </c>
      <c r="I11" s="75">
        <v>28</v>
      </c>
      <c r="J11" s="77">
        <f t="shared" si="1"/>
        <v>0.77777777777777779</v>
      </c>
      <c r="K11" s="78">
        <f t="shared" si="2"/>
        <v>2.9607698001480384E-3</v>
      </c>
    </row>
    <row r="12" spans="1:21" ht="15.75">
      <c r="A12" s="1220" t="s">
        <v>1126</v>
      </c>
      <c r="B12" s="75">
        <v>9343</v>
      </c>
      <c r="C12" s="387">
        <v>8</v>
      </c>
      <c r="D12" s="76">
        <f t="shared" si="0"/>
        <v>8.5625602055014449E-4</v>
      </c>
      <c r="E12" s="76">
        <f t="shared" si="3"/>
        <v>0.25</v>
      </c>
      <c r="F12" s="76">
        <v>0</v>
      </c>
      <c r="G12" s="387">
        <v>2</v>
      </c>
      <c r="H12" s="387">
        <v>0</v>
      </c>
      <c r="I12" s="75">
        <v>2</v>
      </c>
      <c r="J12" s="77">
        <f t="shared" si="1"/>
        <v>0.25</v>
      </c>
      <c r="K12" s="78">
        <f t="shared" si="2"/>
        <v>2.1406400513753612E-4</v>
      </c>
    </row>
    <row r="13" spans="1:21" ht="15.75">
      <c r="A13" s="1220" t="s">
        <v>1127</v>
      </c>
      <c r="B13" s="75">
        <v>9718</v>
      </c>
      <c r="C13" s="387">
        <v>8</v>
      </c>
      <c r="D13" s="76">
        <f t="shared" si="0"/>
        <v>8.2321465322082732E-4</v>
      </c>
      <c r="E13" s="76">
        <f t="shared" si="3"/>
        <v>0</v>
      </c>
      <c r="F13" s="76">
        <v>0</v>
      </c>
      <c r="G13" s="387">
        <v>0</v>
      </c>
      <c r="H13" s="387">
        <v>0</v>
      </c>
      <c r="I13" s="75">
        <v>0</v>
      </c>
      <c r="J13" s="77">
        <f t="shared" si="1"/>
        <v>0</v>
      </c>
      <c r="K13" s="78">
        <f t="shared" si="2"/>
        <v>0</v>
      </c>
    </row>
    <row r="14" spans="1:21" ht="15.75">
      <c r="A14" s="1220" t="s">
        <v>1128</v>
      </c>
      <c r="B14" s="75">
        <v>9931</v>
      </c>
      <c r="C14" s="387">
        <v>9</v>
      </c>
      <c r="D14" s="76">
        <f t="shared" si="0"/>
        <v>9.0625314671231502E-4</v>
      </c>
      <c r="E14" s="76">
        <f t="shared" si="3"/>
        <v>0</v>
      </c>
      <c r="F14" s="76">
        <v>0</v>
      </c>
      <c r="G14" s="387">
        <v>0</v>
      </c>
      <c r="H14" s="387">
        <v>0</v>
      </c>
      <c r="I14" s="75">
        <v>0</v>
      </c>
      <c r="J14" s="77">
        <f t="shared" si="1"/>
        <v>0</v>
      </c>
      <c r="K14" s="78">
        <f t="shared" si="2"/>
        <v>0</v>
      </c>
    </row>
    <row r="15" spans="1:21" ht="15.75">
      <c r="A15" s="1220" t="s">
        <v>1129</v>
      </c>
      <c r="B15" s="75">
        <v>10553</v>
      </c>
      <c r="C15" s="387">
        <v>4</v>
      </c>
      <c r="D15" s="76">
        <f t="shared" si="0"/>
        <v>3.7903913579077041E-4</v>
      </c>
      <c r="E15" s="76">
        <f t="shared" si="3"/>
        <v>0</v>
      </c>
      <c r="F15" s="76">
        <v>0</v>
      </c>
      <c r="G15" s="387">
        <v>0</v>
      </c>
      <c r="H15" s="387">
        <v>0</v>
      </c>
      <c r="I15" s="75">
        <v>0</v>
      </c>
      <c r="J15" s="77">
        <f t="shared" si="1"/>
        <v>0</v>
      </c>
      <c r="K15" s="78">
        <f t="shared" si="2"/>
        <v>0</v>
      </c>
    </row>
    <row r="16" spans="1:21" ht="15.75">
      <c r="A16" s="1220" t="s">
        <v>1130</v>
      </c>
      <c r="B16" s="75">
        <v>11464</v>
      </c>
      <c r="C16" s="387">
        <v>0</v>
      </c>
      <c r="D16" s="76">
        <f t="shared" si="0"/>
        <v>0</v>
      </c>
      <c r="E16" s="76">
        <f t="shared" si="3"/>
        <v>0</v>
      </c>
      <c r="F16" s="76">
        <v>0</v>
      </c>
      <c r="G16" s="387">
        <v>0</v>
      </c>
      <c r="H16" s="387">
        <v>0</v>
      </c>
      <c r="I16" s="75">
        <v>0</v>
      </c>
      <c r="J16" s="77">
        <f t="shared" si="1"/>
        <v>0</v>
      </c>
      <c r="K16" s="78">
        <f t="shared" si="2"/>
        <v>0</v>
      </c>
    </row>
    <row r="17" spans="1:11" ht="15.75">
      <c r="A17" s="1220" t="s">
        <v>1131</v>
      </c>
      <c r="B17" s="75">
        <v>12344</v>
      </c>
      <c r="C17" s="387">
        <v>32</v>
      </c>
      <c r="D17" s="76">
        <f t="shared" si="0"/>
        <v>2.592352559948153E-3</v>
      </c>
      <c r="E17" s="76">
        <f t="shared" si="3"/>
        <v>0</v>
      </c>
      <c r="F17" s="76">
        <v>0</v>
      </c>
      <c r="G17" s="387">
        <v>0</v>
      </c>
      <c r="H17" s="387">
        <v>0</v>
      </c>
      <c r="I17" s="75">
        <v>0</v>
      </c>
      <c r="J17" s="77">
        <f t="shared" si="1"/>
        <v>0</v>
      </c>
      <c r="K17" s="78">
        <f t="shared" si="2"/>
        <v>0</v>
      </c>
    </row>
    <row r="18" spans="1:11" ht="16.5" thickBot="1">
      <c r="A18" s="808" t="s">
        <v>1132</v>
      </c>
      <c r="B18" s="2394">
        <v>12768</v>
      </c>
      <c r="C18" s="388">
        <v>17</v>
      </c>
      <c r="D18" s="76">
        <f t="shared" si="0"/>
        <v>1.331453634085213E-3</v>
      </c>
      <c r="E18" s="76">
        <f t="shared" si="3"/>
        <v>0</v>
      </c>
      <c r="F18" s="76">
        <v>0</v>
      </c>
      <c r="G18" s="388">
        <v>0</v>
      </c>
      <c r="H18" s="388">
        <v>0</v>
      </c>
      <c r="I18" s="2394">
        <v>0</v>
      </c>
      <c r="J18" s="77">
        <f t="shared" si="1"/>
        <v>0</v>
      </c>
      <c r="K18" s="78">
        <f t="shared" si="2"/>
        <v>0</v>
      </c>
    </row>
    <row r="19" spans="1:11" ht="16.5" thickBot="1">
      <c r="A19" s="107" t="s">
        <v>1133</v>
      </c>
      <c r="B19" s="108">
        <f>B18</f>
        <v>12768</v>
      </c>
      <c r="C19" s="108">
        <f>SUM(C7:C18)</f>
        <v>421</v>
      </c>
      <c r="D19" s="109">
        <f t="shared" si="0"/>
        <v>3.2973057644110279E-2</v>
      </c>
      <c r="E19" s="109">
        <f t="shared" si="3"/>
        <v>0.58669833729216148</v>
      </c>
      <c r="F19" s="109">
        <v>0</v>
      </c>
      <c r="G19" s="108">
        <f>SUM(G7:G18)</f>
        <v>241</v>
      </c>
      <c r="H19" s="108">
        <f>SUM(H7:H18)</f>
        <v>6</v>
      </c>
      <c r="I19" s="108">
        <f>SUM(I7:I18)</f>
        <v>247</v>
      </c>
      <c r="J19" s="110">
        <f>I19/C19</f>
        <v>0.58669833729216148</v>
      </c>
      <c r="K19" s="109">
        <f t="shared" si="2"/>
        <v>1.9345238095238096E-2</v>
      </c>
    </row>
    <row r="20" spans="1:11" ht="15.75">
      <c r="A20" s="79"/>
      <c r="B20" s="80"/>
      <c r="C20" s="80"/>
      <c r="D20" s="81"/>
      <c r="E20" s="80"/>
      <c r="F20" s="80"/>
      <c r="G20" s="80"/>
      <c r="H20" s="81"/>
      <c r="I20" s="81"/>
    </row>
    <row r="21" spans="1:11" ht="15.75">
      <c r="A21" s="2732" t="s">
        <v>1380</v>
      </c>
      <c r="B21" s="2733"/>
      <c r="C21" s="2733"/>
      <c r="D21" s="2733"/>
      <c r="E21" s="2733"/>
      <c r="F21" s="2733"/>
      <c r="G21" s="2733"/>
      <c r="H21" s="2733"/>
      <c r="I21" s="2501"/>
    </row>
    <row r="22" spans="1:11" ht="15.75">
      <c r="A22" s="2734" t="s">
        <v>1153</v>
      </c>
      <c r="B22" s="2515"/>
      <c r="C22" s="2515"/>
      <c r="D22" s="2515"/>
      <c r="E22" s="2515"/>
      <c r="F22" s="2515"/>
      <c r="G22" s="2515"/>
      <c r="H22" s="2515"/>
      <c r="I22" s="2515"/>
    </row>
    <row r="23" spans="1:11" ht="32.65" customHeight="1">
      <c r="A23" s="2871" t="s">
        <v>1381</v>
      </c>
      <c r="B23" s="2733"/>
      <c r="C23" s="2733"/>
      <c r="D23" s="2733"/>
      <c r="E23" s="2733"/>
      <c r="F23" s="2733"/>
      <c r="G23" s="2733"/>
      <c r="H23" s="2733"/>
      <c r="I23" s="2733"/>
    </row>
    <row r="24" spans="1:11" ht="15.75">
      <c r="A24" s="2872" t="s">
        <v>1382</v>
      </c>
      <c r="B24" s="2501"/>
      <c r="C24" s="2501"/>
      <c r="D24" s="2501"/>
      <c r="E24" s="2501"/>
      <c r="F24" s="2501"/>
      <c r="G24" s="2501"/>
      <c r="H24" s="2501"/>
      <c r="I24" s="88"/>
    </row>
    <row r="25" spans="1:11" ht="17.100000000000001" customHeight="1" thickBot="1">
      <c r="A25" s="2552"/>
      <c r="B25" s="2552"/>
      <c r="C25" s="2552"/>
      <c r="D25" s="2552"/>
      <c r="E25" s="2552"/>
      <c r="F25" s="2552"/>
      <c r="G25" s="2552"/>
      <c r="H25" s="87"/>
      <c r="I25" s="87"/>
    </row>
    <row r="26" spans="1:11" ht="15.6" customHeight="1">
      <c r="A26" s="2880" t="s">
        <v>1383</v>
      </c>
      <c r="B26" s="2881"/>
      <c r="C26" s="2881"/>
      <c r="D26" s="2881"/>
      <c r="E26" s="2881"/>
      <c r="F26" s="2881"/>
      <c r="G26" s="2881"/>
      <c r="H26" s="2881"/>
      <c r="I26" s="2881"/>
      <c r="J26" s="2881"/>
      <c r="K26" s="2882"/>
    </row>
    <row r="27" spans="1:11" ht="13.5" thickBot="1">
      <c r="A27" s="2883"/>
      <c r="B27" s="2884"/>
      <c r="C27" s="2884"/>
      <c r="D27" s="2884"/>
      <c r="E27" s="2884"/>
      <c r="F27" s="2884"/>
      <c r="G27" s="2884"/>
      <c r="H27" s="2884"/>
      <c r="I27" s="2884"/>
      <c r="J27" s="2884"/>
      <c r="K27" s="2885"/>
    </row>
    <row r="28" spans="1:11" ht="82.5" thickBot="1">
      <c r="A28" s="106" t="s">
        <v>1141</v>
      </c>
      <c r="B28" s="115" t="s">
        <v>1375</v>
      </c>
      <c r="C28" s="115" t="s">
        <v>1384</v>
      </c>
      <c r="D28" s="116" t="s">
        <v>1385</v>
      </c>
      <c r="E28" s="116" t="s">
        <v>1145</v>
      </c>
      <c r="F28" s="116" t="s">
        <v>1146</v>
      </c>
      <c r="G28" s="115" t="s">
        <v>1386</v>
      </c>
      <c r="H28" s="115" t="s">
        <v>1387</v>
      </c>
      <c r="I28" s="116" t="s">
        <v>1388</v>
      </c>
      <c r="J28" s="116" t="s">
        <v>1162</v>
      </c>
      <c r="K28" s="117" t="s">
        <v>1389</v>
      </c>
    </row>
    <row r="29" spans="1:11" ht="15.75">
      <c r="A29" s="74" t="s">
        <v>1121</v>
      </c>
      <c r="B29" s="72">
        <v>10506</v>
      </c>
      <c r="C29" s="72">
        <v>0</v>
      </c>
      <c r="D29" s="76">
        <f t="shared" ref="D29:D41" si="4">C29/B29</f>
        <v>0</v>
      </c>
      <c r="E29" s="137">
        <v>0</v>
      </c>
      <c r="F29" s="137">
        <v>0</v>
      </c>
      <c r="G29" s="72">
        <v>0</v>
      </c>
      <c r="H29" s="72">
        <v>0</v>
      </c>
      <c r="I29" s="75">
        <f t="shared" ref="I29:I40" si="5">SUM(G29:H29)</f>
        <v>0</v>
      </c>
      <c r="J29" s="77">
        <f t="shared" ref="J29:J40" si="6">IF(C29=0,0,I29/C29)</f>
        <v>0</v>
      </c>
      <c r="K29" s="78">
        <f t="shared" ref="K29:K41" si="7">I29/B29</f>
        <v>0</v>
      </c>
    </row>
    <row r="30" spans="1:11" ht="15.75">
      <c r="A30" s="1220" t="s">
        <v>1122</v>
      </c>
      <c r="B30" s="72">
        <v>10308</v>
      </c>
      <c r="C30" s="72">
        <v>0</v>
      </c>
      <c r="D30" s="76">
        <f t="shared" si="4"/>
        <v>0</v>
      </c>
      <c r="E30" s="137">
        <v>0</v>
      </c>
      <c r="F30" s="137">
        <v>0</v>
      </c>
      <c r="G30" s="72">
        <v>0</v>
      </c>
      <c r="H30" s="72">
        <v>0</v>
      </c>
      <c r="I30" s="75">
        <f t="shared" si="5"/>
        <v>0</v>
      </c>
      <c r="J30" s="77">
        <f t="shared" si="6"/>
        <v>0</v>
      </c>
      <c r="K30" s="78">
        <f t="shared" si="7"/>
        <v>0</v>
      </c>
    </row>
    <row r="31" spans="1:11" ht="15.75">
      <c r="A31" s="1220" t="s">
        <v>1123</v>
      </c>
      <c r="B31" s="72">
        <v>10115</v>
      </c>
      <c r="C31" s="72">
        <v>0</v>
      </c>
      <c r="D31" s="76">
        <f t="shared" si="4"/>
        <v>0</v>
      </c>
      <c r="E31" s="137">
        <v>0</v>
      </c>
      <c r="F31" s="137">
        <v>0</v>
      </c>
      <c r="G31" s="72">
        <v>0</v>
      </c>
      <c r="H31" s="72">
        <v>0</v>
      </c>
      <c r="I31" s="75">
        <f t="shared" si="5"/>
        <v>0</v>
      </c>
      <c r="J31" s="77">
        <f t="shared" si="6"/>
        <v>0</v>
      </c>
      <c r="K31" s="78">
        <f t="shared" si="7"/>
        <v>0</v>
      </c>
    </row>
    <row r="32" spans="1:11" ht="15.75">
      <c r="A32" s="1220" t="s">
        <v>1124</v>
      </c>
      <c r="B32" s="72">
        <v>9858</v>
      </c>
      <c r="C32" s="72">
        <v>0</v>
      </c>
      <c r="D32" s="76">
        <f t="shared" si="4"/>
        <v>0</v>
      </c>
      <c r="E32" s="137">
        <v>0</v>
      </c>
      <c r="F32" s="137">
        <v>0</v>
      </c>
      <c r="G32" s="72">
        <v>0</v>
      </c>
      <c r="H32" s="72">
        <v>0</v>
      </c>
      <c r="I32" s="75">
        <f t="shared" si="5"/>
        <v>0</v>
      </c>
      <c r="J32" s="77">
        <f t="shared" si="6"/>
        <v>0</v>
      </c>
      <c r="K32" s="78">
        <f t="shared" si="7"/>
        <v>0</v>
      </c>
    </row>
    <row r="33" spans="1:11" ht="15.75">
      <c r="A33" s="1220" t="s">
        <v>1125</v>
      </c>
      <c r="B33" s="72">
        <v>9457</v>
      </c>
      <c r="C33" s="72">
        <v>0</v>
      </c>
      <c r="D33" s="76">
        <f t="shared" si="4"/>
        <v>0</v>
      </c>
      <c r="E33" s="137">
        <v>0</v>
      </c>
      <c r="F33" s="137">
        <v>0</v>
      </c>
      <c r="G33" s="72">
        <v>0</v>
      </c>
      <c r="H33" s="72">
        <v>0</v>
      </c>
      <c r="I33" s="75">
        <f t="shared" si="5"/>
        <v>0</v>
      </c>
      <c r="J33" s="77">
        <f t="shared" si="6"/>
        <v>0</v>
      </c>
      <c r="K33" s="78">
        <f t="shared" si="7"/>
        <v>0</v>
      </c>
    </row>
    <row r="34" spans="1:11" ht="15.75">
      <c r="A34" s="1220" t="s">
        <v>1126</v>
      </c>
      <c r="B34" s="167">
        <v>9343</v>
      </c>
      <c r="C34" s="72">
        <v>0</v>
      </c>
      <c r="D34" s="76">
        <f t="shared" si="4"/>
        <v>0</v>
      </c>
      <c r="E34" s="137">
        <v>0</v>
      </c>
      <c r="F34" s="137">
        <v>0</v>
      </c>
      <c r="G34" s="72">
        <v>0</v>
      </c>
      <c r="H34" s="72">
        <v>0</v>
      </c>
      <c r="I34" s="75">
        <f t="shared" si="5"/>
        <v>0</v>
      </c>
      <c r="J34" s="77">
        <f t="shared" si="6"/>
        <v>0</v>
      </c>
      <c r="K34" s="78">
        <f t="shared" si="7"/>
        <v>0</v>
      </c>
    </row>
    <row r="35" spans="1:11" ht="15.75">
      <c r="A35" s="1220" t="s">
        <v>1127</v>
      </c>
      <c r="B35" s="167">
        <v>9718</v>
      </c>
      <c r="C35" s="72">
        <v>0</v>
      </c>
      <c r="D35" s="76">
        <f t="shared" si="4"/>
        <v>0</v>
      </c>
      <c r="E35" s="76">
        <v>0</v>
      </c>
      <c r="F35" s="76">
        <v>0</v>
      </c>
      <c r="G35" s="72">
        <v>0</v>
      </c>
      <c r="H35" s="72">
        <v>0</v>
      </c>
      <c r="I35" s="75">
        <f t="shared" si="5"/>
        <v>0</v>
      </c>
      <c r="J35" s="77">
        <f t="shared" si="6"/>
        <v>0</v>
      </c>
      <c r="K35" s="78">
        <f t="shared" si="7"/>
        <v>0</v>
      </c>
    </row>
    <row r="36" spans="1:11" ht="15.75">
      <c r="A36" s="1220" t="s">
        <v>1128</v>
      </c>
      <c r="B36" s="167">
        <v>9931</v>
      </c>
      <c r="C36" s="72">
        <v>0</v>
      </c>
      <c r="D36" s="76">
        <f t="shared" si="4"/>
        <v>0</v>
      </c>
      <c r="E36" s="76">
        <v>0</v>
      </c>
      <c r="F36" s="76">
        <v>0</v>
      </c>
      <c r="G36" s="72">
        <v>0</v>
      </c>
      <c r="H36" s="72">
        <v>0</v>
      </c>
      <c r="I36" s="75">
        <f t="shared" si="5"/>
        <v>0</v>
      </c>
      <c r="J36" s="77">
        <f t="shared" si="6"/>
        <v>0</v>
      </c>
      <c r="K36" s="78">
        <f t="shared" si="7"/>
        <v>0</v>
      </c>
    </row>
    <row r="37" spans="1:11" ht="15.75">
      <c r="A37" s="1220" t="s">
        <v>1129</v>
      </c>
      <c r="B37" s="167">
        <v>10553</v>
      </c>
      <c r="C37" s="72">
        <v>0</v>
      </c>
      <c r="D37" s="76">
        <f t="shared" si="4"/>
        <v>0</v>
      </c>
      <c r="E37" s="76">
        <v>0</v>
      </c>
      <c r="F37" s="76">
        <v>0</v>
      </c>
      <c r="G37" s="72">
        <v>0</v>
      </c>
      <c r="H37" s="72">
        <v>0</v>
      </c>
      <c r="I37" s="75">
        <f t="shared" si="5"/>
        <v>0</v>
      </c>
      <c r="J37" s="77">
        <f t="shared" si="6"/>
        <v>0</v>
      </c>
      <c r="K37" s="78">
        <f t="shared" si="7"/>
        <v>0</v>
      </c>
    </row>
    <row r="38" spans="1:11" ht="15.75">
      <c r="A38" s="1220" t="s">
        <v>1130</v>
      </c>
      <c r="B38" s="167">
        <v>11464</v>
      </c>
      <c r="C38" s="72">
        <v>0</v>
      </c>
      <c r="D38" s="76">
        <f t="shared" si="4"/>
        <v>0</v>
      </c>
      <c r="E38" s="76">
        <v>0</v>
      </c>
      <c r="F38" s="76">
        <v>0</v>
      </c>
      <c r="G38" s="72">
        <v>0</v>
      </c>
      <c r="H38" s="72">
        <v>0</v>
      </c>
      <c r="I38" s="75">
        <f t="shared" si="5"/>
        <v>0</v>
      </c>
      <c r="J38" s="77">
        <f t="shared" si="6"/>
        <v>0</v>
      </c>
      <c r="K38" s="78">
        <f t="shared" si="7"/>
        <v>0</v>
      </c>
    </row>
    <row r="39" spans="1:11" ht="15.75">
      <c r="A39" s="1220" t="s">
        <v>1131</v>
      </c>
      <c r="B39" s="167">
        <v>12344</v>
      </c>
      <c r="C39" s="72">
        <v>0</v>
      </c>
      <c r="D39" s="76">
        <f t="shared" si="4"/>
        <v>0</v>
      </c>
      <c r="E39" s="76">
        <v>0</v>
      </c>
      <c r="F39" s="76">
        <v>0</v>
      </c>
      <c r="G39" s="72">
        <v>0</v>
      </c>
      <c r="H39" s="72">
        <v>0</v>
      </c>
      <c r="I39" s="75">
        <f t="shared" si="5"/>
        <v>0</v>
      </c>
      <c r="J39" s="77">
        <f t="shared" si="6"/>
        <v>0</v>
      </c>
      <c r="K39" s="78">
        <f t="shared" si="7"/>
        <v>0</v>
      </c>
    </row>
    <row r="40" spans="1:11" ht="16.5" thickBot="1">
      <c r="A40" s="808" t="s">
        <v>1132</v>
      </c>
      <c r="B40" s="2394">
        <v>12768</v>
      </c>
      <c r="C40" s="72">
        <v>0</v>
      </c>
      <c r="D40" s="76">
        <f t="shared" si="4"/>
        <v>0</v>
      </c>
      <c r="E40" s="2395">
        <v>0</v>
      </c>
      <c r="F40" s="2395">
        <v>0</v>
      </c>
      <c r="G40" s="72">
        <v>0</v>
      </c>
      <c r="H40" s="72">
        <v>0</v>
      </c>
      <c r="I40" s="75">
        <f t="shared" si="5"/>
        <v>0</v>
      </c>
      <c r="J40" s="77">
        <f t="shared" si="6"/>
        <v>0</v>
      </c>
      <c r="K40" s="78">
        <f t="shared" si="7"/>
        <v>0</v>
      </c>
    </row>
    <row r="41" spans="1:11" ht="16.5" thickBot="1">
      <c r="A41" s="107" t="s">
        <v>1133</v>
      </c>
      <c r="B41" s="108">
        <f>B40</f>
        <v>12768</v>
      </c>
      <c r="C41" s="108">
        <f>SUM(C29:C40)</f>
        <v>0</v>
      </c>
      <c r="D41" s="109">
        <f t="shared" si="4"/>
        <v>0</v>
      </c>
      <c r="E41" s="109">
        <v>0</v>
      </c>
      <c r="F41" s="109">
        <v>0</v>
      </c>
      <c r="G41" s="108">
        <f>SUM(G29:G40)</f>
        <v>0</v>
      </c>
      <c r="H41" s="108">
        <f>SUM(H29:H40)</f>
        <v>0</v>
      </c>
      <c r="I41" s="108">
        <f>SUM(I29:I40)</f>
        <v>0</v>
      </c>
      <c r="J41" s="109">
        <v>0</v>
      </c>
      <c r="K41" s="109">
        <f t="shared" si="7"/>
        <v>0</v>
      </c>
    </row>
    <row r="42" spans="1:11" ht="15.75">
      <c r="A42" s="79"/>
      <c r="B42" s="1694"/>
      <c r="C42" s="1694"/>
      <c r="D42" s="1695"/>
      <c r="E42" s="1695"/>
      <c r="F42" s="1695"/>
      <c r="G42" s="1694"/>
      <c r="H42" s="1694"/>
      <c r="I42" s="1694"/>
      <c r="J42" s="1695"/>
      <c r="K42" s="1695"/>
    </row>
    <row r="43" spans="1:11" ht="18.75">
      <c r="A43" s="57" t="s">
        <v>1390</v>
      </c>
      <c r="B43" s="57"/>
      <c r="C43" s="57"/>
      <c r="D43" s="57"/>
      <c r="E43" s="57"/>
      <c r="F43" s="57"/>
      <c r="G43" s="57"/>
      <c r="H43" s="57"/>
      <c r="I43" s="57"/>
    </row>
    <row r="44" spans="1:11" ht="15.75">
      <c r="A44" s="2873" t="s">
        <v>1391</v>
      </c>
      <c r="B44" s="2733"/>
      <c r="C44" s="2733"/>
      <c r="D44" s="2733"/>
      <c r="E44" s="2733"/>
      <c r="F44" s="2733"/>
      <c r="G44" s="2733"/>
      <c r="H44" s="2733"/>
      <c r="I44" s="2418"/>
    </row>
    <row r="45" spans="1:11" ht="15.75">
      <c r="A45" s="2874" t="s">
        <v>1392</v>
      </c>
      <c r="B45" s="2515"/>
      <c r="C45" s="2515"/>
      <c r="D45" s="2515"/>
      <c r="E45" s="2515"/>
      <c r="F45" s="2515"/>
      <c r="G45" s="2515"/>
      <c r="H45" s="2515"/>
      <c r="I45" s="2515"/>
    </row>
    <row r="46" spans="1:11" s="25" customFormat="1" ht="48.6" customHeight="1">
      <c r="A46" s="2870" t="s">
        <v>1393</v>
      </c>
      <c r="B46" s="2418"/>
      <c r="C46" s="2418"/>
      <c r="D46" s="2418"/>
      <c r="E46" s="2418"/>
      <c r="F46" s="2418"/>
      <c r="G46" s="2418"/>
      <c r="H46" s="2418"/>
      <c r="I46" s="2418"/>
    </row>
    <row r="48" spans="1:11" ht="15.75">
      <c r="A48" s="2867" t="s">
        <v>1394</v>
      </c>
      <c r="B48" s="2868"/>
      <c r="C48" s="2868"/>
      <c r="D48" s="2868"/>
      <c r="E48" s="2868"/>
      <c r="F48" s="2869"/>
    </row>
    <row r="49" spans="1:6" ht="48" thickBot="1">
      <c r="A49" s="843" t="s">
        <v>1168</v>
      </c>
      <c r="B49" s="1538" t="s">
        <v>1169</v>
      </c>
      <c r="C49" s="1539" t="s">
        <v>1170</v>
      </c>
      <c r="D49" s="1539" t="s">
        <v>1171</v>
      </c>
      <c r="E49" s="1539" t="s">
        <v>1172</v>
      </c>
      <c r="F49" s="844" t="s">
        <v>1173</v>
      </c>
    </row>
    <row r="50" spans="1:6" ht="15.75">
      <c r="A50" s="845">
        <v>44927</v>
      </c>
      <c r="B50" s="473">
        <v>81</v>
      </c>
      <c r="C50" s="473">
        <v>5</v>
      </c>
      <c r="D50" s="1723">
        <v>0.06</v>
      </c>
      <c r="E50" s="1724">
        <v>6</v>
      </c>
      <c r="F50" s="1721">
        <v>7.0000000000000007E-2</v>
      </c>
    </row>
    <row r="51" spans="1:6" ht="15.75">
      <c r="A51" s="845">
        <v>44958</v>
      </c>
      <c r="B51" s="473">
        <v>57</v>
      </c>
      <c r="C51" s="466">
        <v>18</v>
      </c>
      <c r="D51" s="841">
        <v>0.32</v>
      </c>
      <c r="E51" s="466">
        <v>19</v>
      </c>
      <c r="F51" s="1730">
        <v>0.33</v>
      </c>
    </row>
    <row r="52" spans="1:6" ht="15.75">
      <c r="A52" s="845">
        <v>44986</v>
      </c>
      <c r="B52" s="473">
        <v>54</v>
      </c>
      <c r="C52" s="466">
        <v>6</v>
      </c>
      <c r="D52" s="841">
        <v>0.11</v>
      </c>
      <c r="E52" s="466">
        <v>6</v>
      </c>
      <c r="F52" s="1730">
        <v>0.11</v>
      </c>
    </row>
    <row r="53" spans="1:6" ht="15.75">
      <c r="A53" s="845">
        <v>45017</v>
      </c>
      <c r="B53" s="473">
        <v>54</v>
      </c>
      <c r="C53" s="466">
        <v>6</v>
      </c>
      <c r="D53" s="841">
        <v>0.11</v>
      </c>
      <c r="E53" s="466">
        <v>6</v>
      </c>
      <c r="F53" s="1730">
        <v>0.11</v>
      </c>
    </row>
    <row r="54" spans="1:6" ht="15.75">
      <c r="A54" s="845">
        <v>45047</v>
      </c>
      <c r="B54" s="473">
        <v>73</v>
      </c>
      <c r="C54" s="466">
        <v>2</v>
      </c>
      <c r="D54" s="841">
        <v>0.03</v>
      </c>
      <c r="E54" s="466">
        <v>2</v>
      </c>
      <c r="F54" s="1730">
        <v>0.03</v>
      </c>
    </row>
    <row r="55" spans="1:6" ht="15.75">
      <c r="A55" s="845">
        <v>45078</v>
      </c>
      <c r="B55" s="473">
        <v>18</v>
      </c>
      <c r="C55" s="466">
        <v>0</v>
      </c>
      <c r="D55" s="841">
        <v>0</v>
      </c>
      <c r="E55" s="466">
        <v>1</v>
      </c>
      <c r="F55" s="1730">
        <v>0.06</v>
      </c>
    </row>
    <row r="56" spans="1:6" ht="15.75">
      <c r="A56" s="845">
        <v>45108</v>
      </c>
      <c r="B56" s="473">
        <v>11</v>
      </c>
      <c r="C56" s="466">
        <v>1</v>
      </c>
      <c r="D56" s="841">
        <v>0.09</v>
      </c>
      <c r="E56" s="466">
        <v>1</v>
      </c>
      <c r="F56" s="1730">
        <v>0.09</v>
      </c>
    </row>
    <row r="57" spans="1:6" ht="15.75">
      <c r="A57" s="845">
        <v>45139</v>
      </c>
      <c r="B57" s="473">
        <v>3</v>
      </c>
      <c r="C57" s="466">
        <v>2</v>
      </c>
      <c r="D57" s="841">
        <v>0.67</v>
      </c>
      <c r="E57" s="466">
        <v>2</v>
      </c>
      <c r="F57" s="1730">
        <v>0.67</v>
      </c>
    </row>
    <row r="58" spans="1:6" ht="15.75">
      <c r="A58" s="845">
        <v>45170</v>
      </c>
      <c r="B58" s="473">
        <v>13</v>
      </c>
      <c r="C58" s="466">
        <v>1</v>
      </c>
      <c r="D58" s="841">
        <v>0.08</v>
      </c>
      <c r="E58" s="466">
        <v>1</v>
      </c>
      <c r="F58" s="1730">
        <v>0.08</v>
      </c>
    </row>
    <row r="59" spans="1:6" ht="15.75">
      <c r="A59" s="845">
        <v>45200</v>
      </c>
      <c r="B59" s="473">
        <v>2</v>
      </c>
      <c r="C59" s="466">
        <v>0</v>
      </c>
      <c r="D59" s="841">
        <v>0</v>
      </c>
      <c r="E59" s="466">
        <v>0</v>
      </c>
      <c r="F59" s="1730">
        <v>0</v>
      </c>
    </row>
    <row r="60" spans="1:6" ht="15.75">
      <c r="A60" s="1726">
        <v>45231</v>
      </c>
      <c r="B60" s="473">
        <v>0</v>
      </c>
      <c r="C60" s="466">
        <v>0</v>
      </c>
      <c r="D60" s="841">
        <v>0</v>
      </c>
      <c r="E60" s="466">
        <v>0</v>
      </c>
      <c r="F60" s="1730">
        <v>0</v>
      </c>
    </row>
    <row r="61" spans="1:6" ht="16.5" thickBot="1">
      <c r="A61" s="1731">
        <v>45261</v>
      </c>
      <c r="B61" s="1725">
        <v>0</v>
      </c>
      <c r="C61" s="842">
        <v>0</v>
      </c>
      <c r="D61" s="1579">
        <v>0</v>
      </c>
      <c r="E61" s="842">
        <v>0</v>
      </c>
      <c r="F61" s="1732">
        <v>0</v>
      </c>
    </row>
    <row r="62" spans="1:6" ht="27" customHeight="1">
      <c r="A62" s="2879" t="s">
        <v>1395</v>
      </c>
      <c r="B62" s="2720"/>
      <c r="C62" s="2720"/>
      <c r="D62" s="2720"/>
      <c r="E62" s="2720"/>
      <c r="F62" s="2720"/>
    </row>
    <row r="63" spans="1:6" ht="42.75" customHeight="1">
      <c r="A63" s="2878" t="s">
        <v>1396</v>
      </c>
      <c r="B63" s="2501"/>
      <c r="C63" s="2501"/>
      <c r="D63" s="2501"/>
      <c r="E63" s="2501"/>
      <c r="F63" s="2501"/>
    </row>
    <row r="64" spans="1:6" ht="15.75">
      <c r="A64" s="89"/>
      <c r="B64" s="467"/>
      <c r="C64" s="89"/>
      <c r="D64" s="57"/>
      <c r="E64" s="57"/>
      <c r="F64" s="57"/>
    </row>
    <row r="65" spans="1:6" ht="15.75">
      <c r="A65" s="2724" t="s">
        <v>1397</v>
      </c>
      <c r="B65" s="2725"/>
      <c r="C65" s="2725"/>
      <c r="D65" s="2725"/>
      <c r="E65" s="2725"/>
      <c r="F65" s="2726"/>
    </row>
    <row r="66" spans="1:6" ht="47.25">
      <c r="A66" s="843" t="s">
        <v>1398</v>
      </c>
      <c r="B66" s="1538" t="s">
        <v>1169</v>
      </c>
      <c r="C66" s="1539" t="s">
        <v>1399</v>
      </c>
      <c r="D66" s="1539" t="s">
        <v>1171</v>
      </c>
      <c r="E66" s="1539" t="s">
        <v>1400</v>
      </c>
      <c r="F66" s="844" t="s">
        <v>1173</v>
      </c>
    </row>
    <row r="67" spans="1:6" ht="15.75">
      <c r="A67" s="845">
        <v>44927</v>
      </c>
      <c r="B67" s="473">
        <v>0</v>
      </c>
      <c r="C67" s="473">
        <v>0</v>
      </c>
      <c r="D67" s="1723">
        <f t="shared" ref="D67:D78" si="8">IFERROR(C67/B67,0)</f>
        <v>0</v>
      </c>
      <c r="E67" s="1724">
        <v>0</v>
      </c>
      <c r="F67" s="1721">
        <f t="shared" ref="F67:F78" si="9">IFERROR(E67/B67,0)</f>
        <v>0</v>
      </c>
    </row>
    <row r="68" spans="1:6" ht="15.75">
      <c r="A68" s="845">
        <v>44958</v>
      </c>
      <c r="B68" s="466">
        <v>0</v>
      </c>
      <c r="C68" s="466">
        <v>0</v>
      </c>
      <c r="D68" s="1719">
        <f t="shared" si="8"/>
        <v>0</v>
      </c>
      <c r="E68" s="1724">
        <v>0</v>
      </c>
      <c r="F68" s="1721">
        <f t="shared" si="9"/>
        <v>0</v>
      </c>
    </row>
    <row r="69" spans="1:6" ht="15.75">
      <c r="A69" s="845">
        <v>44986</v>
      </c>
      <c r="B69" s="466">
        <v>0</v>
      </c>
      <c r="C69" s="466">
        <v>0</v>
      </c>
      <c r="D69" s="1719">
        <f t="shared" si="8"/>
        <v>0</v>
      </c>
      <c r="E69" s="1724">
        <v>0</v>
      </c>
      <c r="F69" s="1721">
        <f t="shared" si="9"/>
        <v>0</v>
      </c>
    </row>
    <row r="70" spans="1:6" ht="15.75">
      <c r="A70" s="845">
        <v>45017</v>
      </c>
      <c r="B70" s="466">
        <v>0</v>
      </c>
      <c r="C70" s="466">
        <v>0</v>
      </c>
      <c r="D70" s="1719">
        <f t="shared" si="8"/>
        <v>0</v>
      </c>
      <c r="E70" s="1724">
        <v>0</v>
      </c>
      <c r="F70" s="1721">
        <f t="shared" si="9"/>
        <v>0</v>
      </c>
    </row>
    <row r="71" spans="1:6" ht="15.75">
      <c r="A71" s="845">
        <v>45047</v>
      </c>
      <c r="B71" s="466">
        <v>0</v>
      </c>
      <c r="C71" s="466">
        <v>0</v>
      </c>
      <c r="D71" s="1719">
        <f t="shared" si="8"/>
        <v>0</v>
      </c>
      <c r="E71" s="1724">
        <v>0</v>
      </c>
      <c r="F71" s="1721">
        <f t="shared" si="9"/>
        <v>0</v>
      </c>
    </row>
    <row r="72" spans="1:6" ht="15.75">
      <c r="A72" s="845">
        <v>45078</v>
      </c>
      <c r="B72" s="466">
        <v>0</v>
      </c>
      <c r="C72" s="466">
        <v>0</v>
      </c>
      <c r="D72" s="1719">
        <f t="shared" si="8"/>
        <v>0</v>
      </c>
      <c r="E72" s="1724">
        <v>0</v>
      </c>
      <c r="F72" s="1721">
        <f t="shared" si="9"/>
        <v>0</v>
      </c>
    </row>
    <row r="73" spans="1:6" ht="15.75">
      <c r="A73" s="845">
        <v>45108</v>
      </c>
      <c r="B73" s="466">
        <v>0</v>
      </c>
      <c r="C73" s="466">
        <v>0</v>
      </c>
      <c r="D73" s="1719">
        <f t="shared" si="8"/>
        <v>0</v>
      </c>
      <c r="E73" s="1724">
        <v>0</v>
      </c>
      <c r="F73" s="1721">
        <f t="shared" si="9"/>
        <v>0</v>
      </c>
    </row>
    <row r="74" spans="1:6" ht="15.75">
      <c r="A74" s="845">
        <v>45139</v>
      </c>
      <c r="B74" s="466">
        <v>0</v>
      </c>
      <c r="C74" s="466">
        <v>0</v>
      </c>
      <c r="D74" s="1719">
        <f t="shared" si="8"/>
        <v>0</v>
      </c>
      <c r="E74" s="1724">
        <v>0</v>
      </c>
      <c r="F74" s="1721">
        <f t="shared" si="9"/>
        <v>0</v>
      </c>
    </row>
    <row r="75" spans="1:6" ht="15.75">
      <c r="A75" s="845">
        <v>45170</v>
      </c>
      <c r="B75" s="466">
        <v>0</v>
      </c>
      <c r="C75" s="466">
        <v>0</v>
      </c>
      <c r="D75" s="1719">
        <f t="shared" si="8"/>
        <v>0</v>
      </c>
      <c r="E75" s="1724">
        <v>0</v>
      </c>
      <c r="F75" s="1721">
        <f t="shared" si="9"/>
        <v>0</v>
      </c>
    </row>
    <row r="76" spans="1:6" ht="15.75">
      <c r="A76" s="845">
        <v>45200</v>
      </c>
      <c r="B76" s="466">
        <v>0</v>
      </c>
      <c r="C76" s="466">
        <v>0</v>
      </c>
      <c r="D76" s="1719">
        <f t="shared" si="8"/>
        <v>0</v>
      </c>
      <c r="E76" s="1724">
        <v>0</v>
      </c>
      <c r="F76" s="1721">
        <f t="shared" si="9"/>
        <v>0</v>
      </c>
    </row>
    <row r="77" spans="1:6" ht="15.75">
      <c r="A77" s="1726">
        <v>45231</v>
      </c>
      <c r="B77" s="466">
        <v>0</v>
      </c>
      <c r="C77" s="466">
        <v>0</v>
      </c>
      <c r="D77" s="1719">
        <f t="shared" si="8"/>
        <v>0</v>
      </c>
      <c r="E77" s="1724">
        <v>0</v>
      </c>
      <c r="F77" s="1721">
        <f t="shared" si="9"/>
        <v>0</v>
      </c>
    </row>
    <row r="78" spans="1:6" ht="15.75">
      <c r="A78" s="1731">
        <v>45261</v>
      </c>
      <c r="B78" s="1725">
        <v>0</v>
      </c>
      <c r="C78" s="842">
        <v>0</v>
      </c>
      <c r="D78" s="1720">
        <f t="shared" si="8"/>
        <v>0</v>
      </c>
      <c r="E78" s="842">
        <v>0</v>
      </c>
      <c r="F78" s="1722">
        <f t="shared" si="9"/>
        <v>0</v>
      </c>
    </row>
    <row r="80" spans="1:6" ht="15.6" customHeight="1">
      <c r="A80" s="2866" t="s">
        <v>1401</v>
      </c>
      <c r="B80" s="2431"/>
      <c r="C80" s="2431"/>
      <c r="D80" s="2431"/>
      <c r="E80" s="2431"/>
      <c r="F80" s="2431"/>
    </row>
    <row r="81" spans="1:6" ht="39" customHeight="1">
      <c r="A81" s="2431"/>
      <c r="B81" s="2431"/>
      <c r="C81" s="2431"/>
      <c r="D81" s="2431"/>
      <c r="E81" s="2431"/>
      <c r="F81" s="2431"/>
    </row>
    <row r="82" spans="1:6" ht="18.75">
      <c r="A82" s="2879" t="s">
        <v>1402</v>
      </c>
      <c r="B82" s="2720"/>
      <c r="C82" s="2720"/>
      <c r="D82" s="2720"/>
      <c r="E82" s="2720"/>
      <c r="F82" s="2720"/>
    </row>
    <row r="83" spans="1:6" ht="34.5" customHeight="1">
      <c r="A83" s="2878" t="s">
        <v>1403</v>
      </c>
      <c r="B83" s="2501"/>
      <c r="C83" s="2501"/>
      <c r="D83" s="2501"/>
      <c r="E83" s="2501"/>
      <c r="F83" s="2501"/>
    </row>
  </sheetData>
  <mergeCells count="20">
    <mergeCell ref="A82:F82"/>
    <mergeCell ref="A83:F83"/>
    <mergeCell ref="A26:K27"/>
    <mergeCell ref="A2:K2"/>
    <mergeCell ref="A1:K1"/>
    <mergeCell ref="A3:K3"/>
    <mergeCell ref="A80:F81"/>
    <mergeCell ref="A48:F48"/>
    <mergeCell ref="A65:F65"/>
    <mergeCell ref="A46:I46"/>
    <mergeCell ref="A21:I21"/>
    <mergeCell ref="A22:I22"/>
    <mergeCell ref="A23:I23"/>
    <mergeCell ref="A24:H24"/>
    <mergeCell ref="A25:G25"/>
    <mergeCell ref="A44:I44"/>
    <mergeCell ref="A45:I45"/>
    <mergeCell ref="A5:K5"/>
    <mergeCell ref="A63:F63"/>
    <mergeCell ref="A62:F62"/>
  </mergeCells>
  <printOptions horizontalCentered="1" verticalCentered="1"/>
  <pageMargins left="0.25" right="0.25" top="0.5" bottom="0.5" header="0.3" footer="0.3"/>
  <pageSetup scale="44" orientation="portrait" r:id="rId1"/>
  <headerFooter scaleWithDoc="0" alignWithMargins="0"/>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6767-3395-4863-94CD-1F3339BBA34D}">
  <sheetPr>
    <tabColor rgb="FF00B050"/>
    <pageSetUpPr fitToPage="1"/>
  </sheetPr>
  <dimension ref="A1:V21"/>
  <sheetViews>
    <sheetView workbookViewId="0">
      <selection activeCell="J10" sqref="J10"/>
    </sheetView>
  </sheetViews>
  <sheetFormatPr defaultColWidth="9.42578125" defaultRowHeight="12.75"/>
  <cols>
    <col min="1" max="1" width="30.5703125" style="12" customWidth="1"/>
    <col min="2" max="7" width="15.5703125" style="12" customWidth="1"/>
    <col min="8" max="16384" width="9.42578125" style="12"/>
  </cols>
  <sheetData>
    <row r="1" spans="1:22" ht="15.75">
      <c r="A1" s="2402" t="s">
        <v>0</v>
      </c>
      <c r="B1" s="2402"/>
      <c r="C1" s="2402"/>
      <c r="D1" s="2402"/>
      <c r="E1" s="2402"/>
      <c r="F1" s="2402"/>
      <c r="G1" s="2402"/>
    </row>
    <row r="2" spans="1:22" s="11" customFormat="1" ht="15.75">
      <c r="A2" s="2509" t="s">
        <v>1404</v>
      </c>
      <c r="B2" s="2509"/>
      <c r="C2" s="2509"/>
      <c r="D2" s="2509"/>
      <c r="E2" s="2509"/>
      <c r="F2" s="2509"/>
      <c r="G2" s="2509"/>
      <c r="H2" s="129"/>
      <c r="I2" s="129"/>
      <c r="J2" s="129"/>
      <c r="K2" s="129"/>
      <c r="L2" s="129"/>
      <c r="M2" s="129"/>
      <c r="N2" s="129"/>
      <c r="O2" s="129"/>
      <c r="P2" s="129"/>
      <c r="Q2" s="129"/>
      <c r="R2" s="129"/>
      <c r="S2" s="129"/>
      <c r="T2" s="129"/>
      <c r="U2" s="129"/>
      <c r="V2" s="129"/>
    </row>
    <row r="3" spans="1:22" s="10" customFormat="1" ht="15.75">
      <c r="A3" s="2510" t="s">
        <v>40</v>
      </c>
      <c r="B3" s="2510"/>
      <c r="C3" s="2510"/>
      <c r="D3" s="2510"/>
      <c r="E3" s="2510"/>
      <c r="F3" s="2510"/>
      <c r="G3" s="2510"/>
      <c r="H3" s="130"/>
      <c r="I3" s="130"/>
      <c r="J3" s="130"/>
      <c r="K3" s="130"/>
      <c r="L3" s="130"/>
      <c r="M3" s="130"/>
      <c r="N3" s="130"/>
      <c r="O3" s="130"/>
      <c r="P3" s="130"/>
      <c r="Q3" s="130"/>
      <c r="R3" s="130"/>
      <c r="S3" s="130"/>
      <c r="T3" s="130"/>
      <c r="U3" s="130"/>
      <c r="V3" s="130"/>
    </row>
    <row r="4" spans="1:22" s="10" customFormat="1" ht="16.5" thickBot="1">
      <c r="A4" s="128"/>
      <c r="B4" s="128"/>
      <c r="C4" s="128"/>
      <c r="D4" s="128"/>
      <c r="E4" s="128"/>
      <c r="F4" s="128"/>
      <c r="G4" s="128"/>
      <c r="H4" s="130"/>
      <c r="I4" s="130"/>
      <c r="J4" s="130"/>
      <c r="K4" s="130"/>
      <c r="L4" s="130"/>
      <c r="M4" s="130"/>
      <c r="N4" s="130"/>
      <c r="O4" s="130"/>
      <c r="P4" s="130"/>
      <c r="Q4" s="130"/>
      <c r="R4" s="130"/>
      <c r="S4" s="130"/>
      <c r="T4" s="130"/>
      <c r="U4" s="130"/>
      <c r="V4" s="130"/>
    </row>
    <row r="5" spans="1:22" ht="19.350000000000001" customHeight="1">
      <c r="A5" s="2886" t="s">
        <v>1405</v>
      </c>
      <c r="B5" s="2887"/>
      <c r="C5" s="2887"/>
      <c r="D5" s="2887"/>
      <c r="E5" s="2887"/>
      <c r="F5" s="2887"/>
      <c r="G5" s="2888"/>
      <c r="H5" s="10"/>
      <c r="I5" s="10"/>
      <c r="J5" s="10"/>
      <c r="K5" s="10"/>
    </row>
    <row r="6" spans="1:22" ht="17.25" customHeight="1" thickBot="1">
      <c r="A6" s="2889" t="s">
        <v>1406</v>
      </c>
      <c r="B6" s="2890"/>
      <c r="C6" s="2890"/>
      <c r="D6" s="2890"/>
      <c r="E6" s="2890"/>
      <c r="F6" s="2890"/>
      <c r="G6" s="2891"/>
      <c r="H6" s="10"/>
      <c r="I6" s="10"/>
      <c r="J6" s="10"/>
      <c r="K6" s="10"/>
    </row>
    <row r="7" spans="1:22" ht="31.5">
      <c r="A7" s="2363"/>
      <c r="B7" s="2364" t="s">
        <v>1178</v>
      </c>
      <c r="C7" s="2364" t="s">
        <v>1179</v>
      </c>
      <c r="D7" s="2364" t="s">
        <v>1180</v>
      </c>
      <c r="E7" s="2364" t="s">
        <v>1181</v>
      </c>
      <c r="F7" s="2364" t="s">
        <v>1182</v>
      </c>
      <c r="G7" s="2365" t="s">
        <v>1183</v>
      </c>
      <c r="H7" s="11"/>
      <c r="I7" s="11"/>
      <c r="J7" s="11"/>
      <c r="K7" s="11"/>
    </row>
    <row r="8" spans="1:22" ht="14.1" customHeight="1">
      <c r="A8" s="848" t="s">
        <v>48</v>
      </c>
      <c r="B8" s="389">
        <v>6700</v>
      </c>
      <c r="C8" s="390">
        <v>11836</v>
      </c>
      <c r="D8" s="390">
        <v>8093</v>
      </c>
      <c r="E8" s="390">
        <v>1774</v>
      </c>
      <c r="F8" s="391">
        <v>509</v>
      </c>
      <c r="G8" s="849">
        <v>1460</v>
      </c>
    </row>
    <row r="9" spans="1:22" ht="15.75">
      <c r="A9" s="850" t="s">
        <v>1185</v>
      </c>
      <c r="B9" s="851"/>
      <c r="C9" s="852">
        <v>1</v>
      </c>
      <c r="D9" s="852">
        <f>D8/C8</f>
        <v>0.68376140588036494</v>
      </c>
      <c r="E9" s="852">
        <f>E8/C8</f>
        <v>0.14988171679621493</v>
      </c>
      <c r="F9" s="852">
        <f>F8/C8</f>
        <v>4.3004393376140586E-2</v>
      </c>
      <c r="G9" s="853">
        <f>G8/C8</f>
        <v>0.12335248394727949</v>
      </c>
    </row>
    <row r="10" spans="1:22" ht="15.75">
      <c r="A10" s="57"/>
      <c r="B10" s="57"/>
      <c r="C10" s="57"/>
      <c r="D10" s="57"/>
      <c r="E10" s="57"/>
      <c r="F10" s="57"/>
      <c r="G10" s="57"/>
    </row>
    <row r="11" spans="1:22" ht="16.5">
      <c r="A11" s="1863" t="s">
        <v>1407</v>
      </c>
      <c r="B11" s="57"/>
      <c r="C11" s="57"/>
      <c r="D11" s="57"/>
      <c r="E11" s="57"/>
      <c r="F11" s="57"/>
      <c r="G11" s="57"/>
    </row>
    <row r="12" spans="1:22" ht="16.5">
      <c r="A12" s="1874" t="s">
        <v>1187</v>
      </c>
    </row>
    <row r="13" spans="1:22" ht="15.75" thickBot="1">
      <c r="A13" s="1874"/>
    </row>
    <row r="14" spans="1:22" ht="15.75">
      <c r="A14" s="2598" t="s">
        <v>1408</v>
      </c>
      <c r="B14" s="2599"/>
      <c r="C14" s="2599"/>
      <c r="D14" s="2599"/>
      <c r="E14" s="2599"/>
      <c r="F14" s="2600"/>
    </row>
    <row r="15" spans="1:22" ht="15.75" customHeight="1" thickBot="1">
      <c r="A15" s="2601" t="s">
        <v>1409</v>
      </c>
      <c r="B15" s="2602"/>
      <c r="C15" s="2602"/>
      <c r="D15" s="2602"/>
      <c r="E15" s="2602"/>
      <c r="F15" s="2603"/>
    </row>
    <row r="16" spans="1:22" ht="31.5">
      <c r="A16" s="2366"/>
      <c r="B16" s="2364" t="s">
        <v>1410</v>
      </c>
      <c r="C16" s="2364" t="s">
        <v>1179</v>
      </c>
      <c r="D16" s="2364" t="s">
        <v>1180</v>
      </c>
      <c r="E16" s="2364" t="s">
        <v>1286</v>
      </c>
      <c r="F16" s="2367" t="s">
        <v>1182</v>
      </c>
    </row>
    <row r="17" spans="1:7" ht="15.75">
      <c r="A17" s="1737" t="s">
        <v>631</v>
      </c>
      <c r="B17" s="389">
        <v>421</v>
      </c>
      <c r="C17" s="390">
        <v>180</v>
      </c>
      <c r="D17" s="390">
        <v>174</v>
      </c>
      <c r="E17" s="390">
        <v>6</v>
      </c>
      <c r="F17" s="1738">
        <v>241</v>
      </c>
    </row>
    <row r="18" spans="1:7" ht="15.75">
      <c r="A18" s="1739"/>
      <c r="B18" s="1740"/>
      <c r="C18" s="1740"/>
      <c r="D18" s="1740"/>
      <c r="E18" s="1740"/>
      <c r="F18" s="1741"/>
    </row>
    <row r="19" spans="1:7" ht="15.75">
      <c r="A19" s="57"/>
      <c r="B19" s="57"/>
      <c r="C19" s="57"/>
      <c r="D19" s="57"/>
      <c r="E19" s="57"/>
      <c r="F19" s="57"/>
      <c r="G19" s="57"/>
    </row>
    <row r="20" spans="1:7" ht="18.75">
      <c r="A20" s="64" t="s">
        <v>1186</v>
      </c>
      <c r="B20" s="57"/>
      <c r="C20" s="57"/>
      <c r="D20" s="57"/>
      <c r="E20" s="57"/>
      <c r="F20" s="57"/>
      <c r="G20" s="57"/>
    </row>
    <row r="21" spans="1:7">
      <c r="A21" s="1742"/>
      <c r="B21" s="1742"/>
      <c r="C21" s="1742"/>
      <c r="D21" s="1742"/>
      <c r="E21" s="1742"/>
      <c r="F21" s="1742"/>
      <c r="G21" s="1742"/>
    </row>
  </sheetData>
  <mergeCells count="7">
    <mergeCell ref="A14:F14"/>
    <mergeCell ref="A15:F15"/>
    <mergeCell ref="A1:G1"/>
    <mergeCell ref="A2:G2"/>
    <mergeCell ref="A3:G3"/>
    <mergeCell ref="A5:G5"/>
    <mergeCell ref="A6:G6"/>
  </mergeCells>
  <printOptions horizontalCentered="1" verticalCentered="1"/>
  <pageMargins left="0.25" right="0.25" top="0.5" bottom="0.5" header="0.3" footer="0.3"/>
  <pageSetup scale="83" orientation="portrait" r:id="rId1"/>
  <headerFooter scaleWithDoc="0" alignWithMargins="0"/>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51CD-9571-4CDA-A4C6-1C79F0A7FA41}">
  <sheetPr>
    <tabColor rgb="FF00B050"/>
    <pageSetUpPr fitToPage="1"/>
  </sheetPr>
  <dimension ref="A1:AA14"/>
  <sheetViews>
    <sheetView workbookViewId="0">
      <selection activeCell="J10" sqref="J10"/>
    </sheetView>
  </sheetViews>
  <sheetFormatPr defaultColWidth="9.42578125" defaultRowHeight="12.75"/>
  <cols>
    <col min="1" max="1" width="27.5703125" style="12" customWidth="1"/>
    <col min="2" max="10" width="10.5703125" style="12" customWidth="1"/>
    <col min="11" max="16384" width="9.42578125" style="12"/>
  </cols>
  <sheetData>
    <row r="1" spans="1:27" ht="15.75">
      <c r="A1" s="2402" t="s">
        <v>0</v>
      </c>
      <c r="B1" s="2402"/>
      <c r="C1" s="2402"/>
      <c r="D1" s="2402"/>
      <c r="E1" s="2402"/>
      <c r="F1" s="2402"/>
      <c r="G1" s="2402"/>
      <c r="H1" s="2402"/>
      <c r="I1" s="2402"/>
      <c r="J1" s="2402"/>
    </row>
    <row r="2" spans="1:27" s="11" customFormat="1" ht="15.75">
      <c r="A2" s="2509" t="s">
        <v>1411</v>
      </c>
      <c r="B2" s="2509"/>
      <c r="C2" s="2509"/>
      <c r="D2" s="2509"/>
      <c r="E2" s="2509"/>
      <c r="F2" s="2509"/>
      <c r="G2" s="2509"/>
      <c r="H2" s="2509"/>
      <c r="I2" s="2509"/>
      <c r="J2" s="2509"/>
      <c r="K2" s="129"/>
      <c r="L2" s="129"/>
      <c r="M2" s="129"/>
      <c r="N2" s="129"/>
      <c r="O2" s="129"/>
      <c r="P2" s="129"/>
      <c r="Q2" s="129"/>
      <c r="R2" s="129"/>
      <c r="S2" s="129"/>
      <c r="T2" s="129"/>
      <c r="U2" s="129"/>
      <c r="V2" s="129"/>
      <c r="W2" s="129"/>
      <c r="X2" s="129"/>
      <c r="Y2" s="129"/>
      <c r="Z2" s="129"/>
      <c r="AA2" s="129"/>
    </row>
    <row r="3" spans="1:27" s="10" customFormat="1" ht="15.75">
      <c r="A3" s="2510" t="s">
        <v>40</v>
      </c>
      <c r="B3" s="2510"/>
      <c r="C3" s="2510"/>
      <c r="D3" s="2510"/>
      <c r="E3" s="2510"/>
      <c r="F3" s="2510"/>
      <c r="G3" s="2510"/>
      <c r="H3" s="2510"/>
      <c r="I3" s="2510"/>
      <c r="J3" s="2510"/>
      <c r="K3" s="130"/>
      <c r="L3" s="130"/>
      <c r="M3" s="130"/>
      <c r="N3" s="130"/>
      <c r="O3" s="130"/>
      <c r="P3" s="130"/>
      <c r="Q3" s="130"/>
      <c r="R3" s="130"/>
      <c r="S3" s="130"/>
      <c r="T3" s="130"/>
      <c r="U3" s="130"/>
      <c r="V3" s="130"/>
      <c r="W3" s="130"/>
      <c r="X3" s="130"/>
      <c r="Y3" s="130"/>
      <c r="Z3" s="130"/>
      <c r="AA3" s="130"/>
    </row>
    <row r="4" spans="1:27" s="10" customFormat="1" ht="15.75">
      <c r="A4" s="128"/>
      <c r="B4" s="128"/>
      <c r="C4" s="128"/>
      <c r="D4" s="128"/>
      <c r="E4" s="128"/>
      <c r="F4" s="128"/>
      <c r="G4" s="128"/>
      <c r="H4" s="128"/>
      <c r="I4" s="128"/>
      <c r="J4" s="128"/>
      <c r="K4" s="130"/>
      <c r="L4" s="130"/>
      <c r="M4" s="130"/>
      <c r="N4" s="130"/>
      <c r="O4" s="130"/>
      <c r="P4" s="130"/>
      <c r="Q4" s="130"/>
      <c r="R4" s="130"/>
      <c r="S4" s="130"/>
      <c r="T4" s="130"/>
      <c r="U4" s="130"/>
      <c r="V4" s="130"/>
      <c r="W4" s="130"/>
      <c r="X4" s="130"/>
      <c r="Y4" s="130"/>
      <c r="Z4" s="130"/>
      <c r="AA4" s="130"/>
    </row>
    <row r="5" spans="1:27" ht="20.100000000000001" customHeight="1">
      <c r="A5" s="1714" t="s">
        <v>568</v>
      </c>
      <c r="B5" s="2892" t="s">
        <v>1189</v>
      </c>
      <c r="C5" s="2536"/>
      <c r="D5" s="2537"/>
      <c r="E5" s="2536" t="s">
        <v>1190</v>
      </c>
      <c r="F5" s="2536"/>
      <c r="G5" s="2537"/>
      <c r="H5" s="2536" t="s">
        <v>33</v>
      </c>
      <c r="I5" s="2536"/>
      <c r="J5" s="2537"/>
    </row>
    <row r="6" spans="1:27" ht="15.75" customHeight="1">
      <c r="A6" s="1715"/>
      <c r="B6" s="1708" t="s">
        <v>1191</v>
      </c>
      <c r="C6" s="127" t="s">
        <v>1192</v>
      </c>
      <c r="D6" s="1709" t="s">
        <v>48</v>
      </c>
      <c r="E6" s="126" t="s">
        <v>1191</v>
      </c>
      <c r="F6" s="127" t="s">
        <v>969</v>
      </c>
      <c r="G6" s="1709" t="s">
        <v>48</v>
      </c>
      <c r="H6" s="95" t="s">
        <v>1191</v>
      </c>
      <c r="I6" s="2401" t="s">
        <v>969</v>
      </c>
      <c r="J6" s="1700" t="s">
        <v>48</v>
      </c>
      <c r="K6" s="134"/>
      <c r="L6" s="134"/>
    </row>
    <row r="7" spans="1:27" ht="20.100000000000001" customHeight="1">
      <c r="A7" s="1701" t="s">
        <v>1412</v>
      </c>
      <c r="B7" s="1710">
        <v>2297</v>
      </c>
      <c r="C7" s="1698">
        <v>0</v>
      </c>
      <c r="D7" s="1711">
        <f t="shared" ref="D7:D8" si="0">B7+C7</f>
        <v>2297</v>
      </c>
      <c r="E7" s="1716">
        <v>468</v>
      </c>
      <c r="F7" s="1698">
        <v>0</v>
      </c>
      <c r="G7" s="1711">
        <f t="shared" ref="G7:G8" si="1">E7+F7</f>
        <v>468</v>
      </c>
      <c r="H7" s="1699">
        <f t="shared" ref="H7" si="2">E7/B7</f>
        <v>0.20374401393121463</v>
      </c>
      <c r="I7" s="409">
        <v>0</v>
      </c>
      <c r="J7" s="1702">
        <f t="shared" ref="J7" si="3">G7/D7</f>
        <v>0.20374401393121463</v>
      </c>
      <c r="K7" s="20"/>
      <c r="L7" s="21"/>
    </row>
    <row r="8" spans="1:27" ht="17.100000000000001" customHeight="1">
      <c r="A8" s="1701" t="s">
        <v>1413</v>
      </c>
      <c r="B8" s="1710">
        <v>37734</v>
      </c>
      <c r="C8" s="1698">
        <v>1343</v>
      </c>
      <c r="D8" s="1711">
        <f t="shared" si="0"/>
        <v>39077</v>
      </c>
      <c r="E8" s="1716">
        <v>12028</v>
      </c>
      <c r="F8" s="1698">
        <v>272</v>
      </c>
      <c r="G8" s="1711">
        <f t="shared" si="1"/>
        <v>12300</v>
      </c>
      <c r="H8" s="1699">
        <f t="shared" ref="H8:J9" si="4">E8/B8</f>
        <v>0.31875761912333705</v>
      </c>
      <c r="I8" s="409">
        <f t="shared" si="4"/>
        <v>0.20253164556962025</v>
      </c>
      <c r="J8" s="1702">
        <f t="shared" si="4"/>
        <v>0.31476315991503956</v>
      </c>
      <c r="K8" s="20"/>
      <c r="L8" s="21"/>
    </row>
    <row r="9" spans="1:27" s="24" customFormat="1" ht="20.85" customHeight="1">
      <c r="A9" s="1703" t="s">
        <v>48</v>
      </c>
      <c r="B9" s="1712">
        <f>SUM(B7:B8)</f>
        <v>40031</v>
      </c>
      <c r="C9" s="1704">
        <f>SUM(C7:C8)</f>
        <v>1343</v>
      </c>
      <c r="D9" s="1713">
        <f t="shared" ref="D9" si="5">SUM(B9:C9)</f>
        <v>41374</v>
      </c>
      <c r="E9" s="1717">
        <f>SUM(E7:E8)</f>
        <v>12496</v>
      </c>
      <c r="F9" s="1704">
        <f>SUM(F7:F8)</f>
        <v>272</v>
      </c>
      <c r="G9" s="1713">
        <f>SUM(E9:F9)</f>
        <v>12768</v>
      </c>
      <c r="H9" s="1705">
        <f t="shared" si="4"/>
        <v>0.31215807748994528</v>
      </c>
      <c r="I9" s="1706">
        <f t="shared" si="4"/>
        <v>0.20253164556962025</v>
      </c>
      <c r="J9" s="1707">
        <f t="shared" si="4"/>
        <v>0.30859960361579736</v>
      </c>
      <c r="K9" s="22"/>
      <c r="L9" s="23"/>
    </row>
    <row r="10" spans="1:27" ht="15.75">
      <c r="A10" s="57"/>
      <c r="B10" s="57"/>
      <c r="C10" s="57"/>
      <c r="D10" s="57"/>
      <c r="E10" s="57"/>
      <c r="F10" s="57"/>
      <c r="G10" s="57"/>
      <c r="H10" s="57"/>
      <c r="I10" s="57"/>
      <c r="J10" s="57"/>
    </row>
    <row r="11" spans="1:27" ht="15.75">
      <c r="A11" s="57"/>
      <c r="B11" s="56"/>
      <c r="C11" s="57"/>
      <c r="D11" s="57"/>
      <c r="E11" s="56"/>
      <c r="F11" s="57"/>
      <c r="G11" s="57"/>
      <c r="H11" s="57"/>
      <c r="I11" s="57"/>
      <c r="J11" s="57"/>
    </row>
    <row r="12" spans="1:27" ht="33.6" customHeight="1">
      <c r="A12" s="2418" t="s">
        <v>1193</v>
      </c>
      <c r="B12" s="2418"/>
      <c r="C12" s="2418"/>
      <c r="D12" s="2418"/>
      <c r="E12" s="2418"/>
      <c r="F12" s="2418"/>
      <c r="G12" s="2418"/>
      <c r="H12" s="2418"/>
      <c r="I12" s="2418"/>
      <c r="J12" s="2418"/>
    </row>
    <row r="14" spans="1:27" ht="12.6" customHeight="1"/>
  </sheetData>
  <mergeCells count="7">
    <mergeCell ref="A1:J1"/>
    <mergeCell ref="A2:J2"/>
    <mergeCell ref="A3:J3"/>
    <mergeCell ref="A12:J12"/>
    <mergeCell ref="B5:D5"/>
    <mergeCell ref="E5:G5"/>
    <mergeCell ref="H5:J5"/>
  </mergeCells>
  <printOptions horizontalCentered="1" verticalCentered="1"/>
  <pageMargins left="0.25" right="0.25" top="0.5" bottom="0.5" header="0.3" footer="0.3"/>
  <pageSetup scale="85" orientation="portrait" r:id="rId1"/>
  <headerFooter scaleWithDoc="0" alignWithMargins="0"/>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9492-5FE9-4793-8387-BE94ED1156B6}">
  <sheetPr>
    <tabColor rgb="FF00B050"/>
    <pageSetUpPr fitToPage="1"/>
  </sheetPr>
  <dimension ref="A1:AA26"/>
  <sheetViews>
    <sheetView workbookViewId="0">
      <selection activeCell="J10" sqref="J10"/>
    </sheetView>
  </sheetViews>
  <sheetFormatPr defaultColWidth="9.42578125" defaultRowHeight="15"/>
  <cols>
    <col min="1" max="1" width="19.42578125" style="1" customWidth="1"/>
    <col min="2" max="3" width="14.5703125" style="3" customWidth="1"/>
    <col min="4" max="4" width="14.5703125" style="4" customWidth="1"/>
    <col min="5" max="6" width="14.5703125" style="3" customWidth="1"/>
    <col min="7" max="7" width="16.5703125" style="4" customWidth="1"/>
    <col min="8" max="8" width="14.5703125" style="4" customWidth="1"/>
    <col min="9" max="16384" width="9.42578125" style="4"/>
  </cols>
  <sheetData>
    <row r="1" spans="1:27" ht="15.75">
      <c r="A1" s="2402" t="s">
        <v>0</v>
      </c>
      <c r="B1" s="2402"/>
      <c r="C1" s="2402"/>
      <c r="D1" s="2402"/>
      <c r="E1" s="2402"/>
      <c r="F1" s="2402"/>
      <c r="G1" s="2402"/>
      <c r="H1" s="2402"/>
    </row>
    <row r="2" spans="1:27" s="11" customFormat="1" ht="15.75">
      <c r="A2" s="2509" t="s">
        <v>1414</v>
      </c>
      <c r="B2" s="2509"/>
      <c r="C2" s="2509"/>
      <c r="D2" s="2509"/>
      <c r="E2" s="2509"/>
      <c r="F2" s="2509"/>
      <c r="G2" s="2509"/>
      <c r="H2" s="2509"/>
      <c r="I2" s="129"/>
      <c r="J2" s="129"/>
      <c r="K2" s="129"/>
      <c r="L2" s="129"/>
      <c r="M2" s="129"/>
      <c r="N2" s="129"/>
      <c r="O2" s="129"/>
      <c r="P2" s="129"/>
      <c r="Q2" s="129"/>
      <c r="R2" s="129"/>
      <c r="S2" s="129"/>
      <c r="T2" s="129"/>
      <c r="U2" s="129"/>
      <c r="V2" s="129"/>
      <c r="W2" s="129"/>
      <c r="X2" s="129"/>
      <c r="Y2" s="129"/>
      <c r="Z2" s="129"/>
      <c r="AA2" s="129"/>
    </row>
    <row r="3" spans="1:27" s="10" customFormat="1" ht="15.75">
      <c r="A3" s="2510" t="s">
        <v>40</v>
      </c>
      <c r="B3" s="2510"/>
      <c r="C3" s="2510"/>
      <c r="D3" s="2510"/>
      <c r="E3" s="2510"/>
      <c r="F3" s="2510"/>
      <c r="G3" s="2510"/>
      <c r="H3" s="2510"/>
      <c r="I3" s="130"/>
      <c r="J3" s="130"/>
      <c r="K3" s="130"/>
      <c r="L3" s="130"/>
      <c r="M3" s="130"/>
      <c r="N3" s="130"/>
      <c r="O3" s="130"/>
      <c r="P3" s="130"/>
      <c r="Q3" s="130"/>
      <c r="R3" s="130"/>
      <c r="S3" s="130"/>
      <c r="T3" s="130"/>
      <c r="U3" s="130"/>
      <c r="V3" s="130"/>
      <c r="W3" s="130"/>
      <c r="X3" s="130"/>
      <c r="Y3" s="130"/>
      <c r="Z3" s="130"/>
      <c r="AA3" s="130"/>
    </row>
    <row r="4" spans="1:27" ht="15.75" thickBot="1"/>
    <row r="5" spans="1:27" ht="63">
      <c r="A5" s="810">
        <v>2024</v>
      </c>
      <c r="B5" s="811" t="s">
        <v>1415</v>
      </c>
      <c r="C5" s="811" t="s">
        <v>1196</v>
      </c>
      <c r="D5" s="811" t="s">
        <v>1197</v>
      </c>
      <c r="E5" s="1267" t="s">
        <v>1198</v>
      </c>
      <c r="F5" s="811" t="s">
        <v>1199</v>
      </c>
      <c r="G5" s="812" t="s">
        <v>1200</v>
      </c>
      <c r="H5" s="791" t="s">
        <v>1201</v>
      </c>
      <c r="I5" s="134"/>
      <c r="J5" s="134"/>
    </row>
    <row r="6" spans="1:27" ht="15.75">
      <c r="A6" s="813" t="s">
        <v>1121</v>
      </c>
      <c r="B6" s="72">
        <v>10506</v>
      </c>
      <c r="C6" s="167">
        <v>774</v>
      </c>
      <c r="D6" s="392">
        <f t="shared" ref="D6:D17" si="0">C6/B6</f>
        <v>7.3672187321530552E-2</v>
      </c>
      <c r="E6" s="393">
        <v>42</v>
      </c>
      <c r="F6" s="393">
        <v>649</v>
      </c>
      <c r="G6" s="394">
        <f>IF(C6=0,0,E6/C6)</f>
        <v>5.4263565891472867E-2</v>
      </c>
      <c r="H6" s="814">
        <f t="shared" ref="H6:H17" si="1">F6/B6</f>
        <v>6.1774224252807916E-2</v>
      </c>
      <c r="I6" s="134"/>
      <c r="J6" s="134"/>
    </row>
    <row r="7" spans="1:27" ht="15.75">
      <c r="A7" s="813" t="s">
        <v>1122</v>
      </c>
      <c r="B7" s="72">
        <v>10308</v>
      </c>
      <c r="C7" s="167">
        <v>444</v>
      </c>
      <c r="D7" s="392">
        <f t="shared" si="0"/>
        <v>4.307334109429569E-2</v>
      </c>
      <c r="E7" s="393">
        <v>26</v>
      </c>
      <c r="F7" s="393">
        <v>341</v>
      </c>
      <c r="G7" s="394">
        <f t="shared" ref="G7:G17" si="2">IF(C7=0,0,E7/C7)</f>
        <v>5.8558558558558557E-2</v>
      </c>
      <c r="H7" s="814">
        <f t="shared" si="1"/>
        <v>3.3081102056655022E-2</v>
      </c>
    </row>
    <row r="8" spans="1:27" ht="15.75">
      <c r="A8" s="813" t="s">
        <v>1123</v>
      </c>
      <c r="B8" s="72">
        <v>10115</v>
      </c>
      <c r="C8" s="167">
        <v>464</v>
      </c>
      <c r="D8" s="392">
        <f t="shared" si="0"/>
        <v>4.5872466633712305E-2</v>
      </c>
      <c r="E8" s="393">
        <v>35</v>
      </c>
      <c r="F8" s="393">
        <v>385</v>
      </c>
      <c r="G8" s="394">
        <f t="shared" si="2"/>
        <v>7.5431034482758619E-2</v>
      </c>
      <c r="H8" s="814">
        <f t="shared" si="1"/>
        <v>3.8062283737024222E-2</v>
      </c>
    </row>
    <row r="9" spans="1:27" ht="15.75">
      <c r="A9" s="813" t="s">
        <v>1124</v>
      </c>
      <c r="B9" s="72">
        <v>9858</v>
      </c>
      <c r="C9" s="167">
        <v>451</v>
      </c>
      <c r="D9" s="392">
        <f t="shared" si="0"/>
        <v>4.5749644958409413E-2</v>
      </c>
      <c r="E9" s="393">
        <v>50</v>
      </c>
      <c r="F9" s="393">
        <v>339</v>
      </c>
      <c r="G9" s="394">
        <f t="shared" si="2"/>
        <v>0.11086474501108648</v>
      </c>
      <c r="H9" s="814">
        <f t="shared" si="1"/>
        <v>3.4388314059646985E-2</v>
      </c>
    </row>
    <row r="10" spans="1:27" ht="15.75">
      <c r="A10" s="813" t="s">
        <v>1125</v>
      </c>
      <c r="B10" s="72">
        <v>9457</v>
      </c>
      <c r="C10" s="395">
        <v>443</v>
      </c>
      <c r="D10" s="392">
        <f t="shared" si="0"/>
        <v>4.6843607909485038E-2</v>
      </c>
      <c r="E10" s="393">
        <v>42</v>
      </c>
      <c r="F10" s="393">
        <v>341</v>
      </c>
      <c r="G10" s="394">
        <f t="shared" si="2"/>
        <v>9.480812641083522E-2</v>
      </c>
      <c r="H10" s="814">
        <f t="shared" si="1"/>
        <v>3.6057946494660043E-2</v>
      </c>
    </row>
    <row r="11" spans="1:27" ht="15.75">
      <c r="A11" s="813" t="s">
        <v>1126</v>
      </c>
      <c r="B11" s="167">
        <v>9343</v>
      </c>
      <c r="C11" s="167">
        <v>518</v>
      </c>
      <c r="D11" s="392">
        <f t="shared" si="0"/>
        <v>5.5442577330621856E-2</v>
      </c>
      <c r="E11" s="167">
        <v>48</v>
      </c>
      <c r="F11" s="167">
        <v>410</v>
      </c>
      <c r="G11" s="394">
        <f t="shared" si="2"/>
        <v>9.2664092664092659E-2</v>
      </c>
      <c r="H11" s="814">
        <f t="shared" si="1"/>
        <v>4.3883121053194904E-2</v>
      </c>
    </row>
    <row r="12" spans="1:27" ht="15.75">
      <c r="A12" s="813" t="s">
        <v>1127</v>
      </c>
      <c r="B12" s="167">
        <v>9718</v>
      </c>
      <c r="C12" s="167">
        <v>538</v>
      </c>
      <c r="D12" s="392">
        <f t="shared" si="0"/>
        <v>5.5361185429100637E-2</v>
      </c>
      <c r="E12" s="167">
        <v>62</v>
      </c>
      <c r="F12" s="167">
        <v>407</v>
      </c>
      <c r="G12" s="394">
        <f t="shared" si="2"/>
        <v>0.11524163568773234</v>
      </c>
      <c r="H12" s="814">
        <f t="shared" si="1"/>
        <v>4.188104548260959E-2</v>
      </c>
    </row>
    <row r="13" spans="1:27" ht="15.75">
      <c r="A13" s="813" t="s">
        <v>1128</v>
      </c>
      <c r="B13" s="167">
        <v>9931</v>
      </c>
      <c r="C13" s="167">
        <v>503</v>
      </c>
      <c r="D13" s="392">
        <f t="shared" si="0"/>
        <v>5.0649481421810492E-2</v>
      </c>
      <c r="E13" s="167">
        <v>27</v>
      </c>
      <c r="F13" s="167">
        <v>375</v>
      </c>
      <c r="G13" s="394">
        <f t="shared" si="2"/>
        <v>5.3677932405566599E-2</v>
      </c>
      <c r="H13" s="814">
        <f t="shared" si="1"/>
        <v>3.7760547779679791E-2</v>
      </c>
    </row>
    <row r="14" spans="1:27" ht="15.75">
      <c r="A14" s="813" t="s">
        <v>1129</v>
      </c>
      <c r="B14" s="167">
        <v>10553</v>
      </c>
      <c r="C14" s="167">
        <v>388</v>
      </c>
      <c r="D14" s="392">
        <f t="shared" si="0"/>
        <v>3.6766796171704731E-2</v>
      </c>
      <c r="E14" s="167">
        <v>21</v>
      </c>
      <c r="F14" s="167">
        <v>288</v>
      </c>
      <c r="G14" s="394">
        <f t="shared" si="2"/>
        <v>5.4123711340206188E-2</v>
      </c>
      <c r="H14" s="814">
        <f t="shared" si="1"/>
        <v>2.7290817776935469E-2</v>
      </c>
    </row>
    <row r="15" spans="1:27" ht="15.75">
      <c r="A15" s="813" t="s">
        <v>1130</v>
      </c>
      <c r="B15" s="167">
        <v>11464</v>
      </c>
      <c r="C15" s="167">
        <v>291</v>
      </c>
      <c r="D15" s="392">
        <f t="shared" si="0"/>
        <v>2.5383810188415911E-2</v>
      </c>
      <c r="E15" s="167">
        <v>33</v>
      </c>
      <c r="F15" s="167">
        <v>84</v>
      </c>
      <c r="G15" s="394">
        <f t="shared" si="2"/>
        <v>0.1134020618556701</v>
      </c>
      <c r="H15" s="814">
        <f t="shared" si="1"/>
        <v>7.32728541521284E-3</v>
      </c>
    </row>
    <row r="16" spans="1:27" ht="15.75">
      <c r="A16" s="813" t="s">
        <v>1131</v>
      </c>
      <c r="B16" s="167">
        <v>12344</v>
      </c>
      <c r="C16" s="167">
        <v>302</v>
      </c>
      <c r="D16" s="392">
        <f t="shared" si="0"/>
        <v>2.4465327284510695E-2</v>
      </c>
      <c r="E16" s="167">
        <v>13</v>
      </c>
      <c r="F16" s="167">
        <v>75</v>
      </c>
      <c r="G16" s="394">
        <f t="shared" si="2"/>
        <v>4.3046357615894038E-2</v>
      </c>
      <c r="H16" s="814">
        <f t="shared" si="1"/>
        <v>6.0758263123784836E-3</v>
      </c>
    </row>
    <row r="17" spans="1:9" ht="16.5" thickBot="1">
      <c r="A17" s="815" t="s">
        <v>1132</v>
      </c>
      <c r="B17" s="2394">
        <v>12768</v>
      </c>
      <c r="C17" s="396">
        <v>313</v>
      </c>
      <c r="D17" s="397">
        <f t="shared" si="0"/>
        <v>2.4514411027568923E-2</v>
      </c>
      <c r="E17" s="396">
        <v>8</v>
      </c>
      <c r="F17" s="396">
        <v>31</v>
      </c>
      <c r="G17" s="394">
        <f t="shared" si="2"/>
        <v>2.5559105431309903E-2</v>
      </c>
      <c r="H17" s="816">
        <f t="shared" si="1"/>
        <v>2.4279448621553883E-3</v>
      </c>
    </row>
    <row r="18" spans="1:9" ht="16.5" thickBot="1">
      <c r="A18" s="817" t="s">
        <v>1202</v>
      </c>
      <c r="B18" s="818">
        <f>B17</f>
        <v>12768</v>
      </c>
      <c r="C18" s="818">
        <f>SUM(C6:C17)</f>
        <v>5429</v>
      </c>
      <c r="D18" s="819">
        <f>C18/B18</f>
        <v>0.42520363408521306</v>
      </c>
      <c r="E18" s="818">
        <f>SUM(E6:E17)</f>
        <v>407</v>
      </c>
      <c r="F18" s="818">
        <f>SUM(F6:F17)</f>
        <v>3725</v>
      </c>
      <c r="G18" s="820">
        <f>E18/C18</f>
        <v>7.4967765702707675E-2</v>
      </c>
      <c r="H18" s="821">
        <f>F18/B18</f>
        <v>0.29174498746867167</v>
      </c>
      <c r="I18" s="3"/>
    </row>
    <row r="19" spans="1:9" ht="15.75">
      <c r="A19" s="57"/>
      <c r="B19" s="57"/>
      <c r="C19" s="57"/>
      <c r="D19" s="57"/>
      <c r="E19" s="57"/>
      <c r="F19" s="57"/>
      <c r="G19" s="73"/>
      <c r="H19" s="57"/>
    </row>
    <row r="20" spans="1:9" ht="15.75">
      <c r="A20" s="2747" t="s">
        <v>1203</v>
      </c>
      <c r="B20" s="2418"/>
      <c r="C20" s="2418"/>
      <c r="D20" s="2418"/>
      <c r="E20" s="2418"/>
      <c r="F20" s="2418"/>
      <c r="G20" s="2418"/>
      <c r="H20" s="2418"/>
    </row>
    <row r="21" spans="1:9" ht="31.35" customHeight="1">
      <c r="A21" s="2893" t="s">
        <v>1416</v>
      </c>
      <c r="B21" s="2418"/>
      <c r="C21" s="2418"/>
      <c r="D21" s="2418"/>
      <c r="E21" s="2418"/>
      <c r="F21" s="2418"/>
      <c r="G21" s="2418"/>
      <c r="H21" s="2418"/>
    </row>
    <row r="22" spans="1:9" ht="18.75">
      <c r="A22" s="2921" t="s">
        <v>1205</v>
      </c>
      <c r="B22" s="2918"/>
      <c r="C22" s="2918"/>
      <c r="D22" s="2918"/>
      <c r="E22" s="2918"/>
      <c r="F22" s="2918"/>
      <c r="G22" s="2918"/>
      <c r="H22" s="2918"/>
    </row>
    <row r="23" spans="1:9" ht="18.75">
      <c r="A23" s="2918" t="s">
        <v>1206</v>
      </c>
      <c r="B23" s="2918"/>
      <c r="C23" s="2918"/>
      <c r="D23" s="2918"/>
      <c r="E23" s="2918"/>
      <c r="F23" s="2918"/>
      <c r="G23" s="2918"/>
      <c r="H23" s="2918"/>
    </row>
    <row r="24" spans="1:9" ht="14.25">
      <c r="A24" s="96"/>
      <c r="B24" s="97"/>
      <c r="C24" s="97"/>
      <c r="D24" s="97"/>
      <c r="E24" s="97"/>
      <c r="F24" s="97"/>
      <c r="G24" s="98"/>
      <c r="H24" s="97"/>
    </row>
    <row r="25" spans="1:9" ht="14.25">
      <c r="A25" s="86"/>
      <c r="B25" s="86"/>
      <c r="C25" s="86"/>
      <c r="D25" s="86"/>
      <c r="E25" s="86"/>
      <c r="F25" s="86"/>
      <c r="G25" s="99"/>
      <c r="H25" s="86"/>
    </row>
    <row r="26" spans="1:9" ht="14.25">
      <c r="A26" s="86"/>
      <c r="B26" s="86"/>
      <c r="C26" s="86"/>
      <c r="D26" s="86"/>
      <c r="E26" s="100"/>
      <c r="F26" s="86"/>
      <c r="G26" s="99"/>
      <c r="H26" s="86"/>
    </row>
  </sheetData>
  <mergeCells count="7">
    <mergeCell ref="A1:H1"/>
    <mergeCell ref="A2:H2"/>
    <mergeCell ref="A3:H3"/>
    <mergeCell ref="A23:H23"/>
    <mergeCell ref="A20:H20"/>
    <mergeCell ref="A21:H21"/>
    <mergeCell ref="A22:H22"/>
  </mergeCells>
  <printOptions horizontalCentered="1" verticalCentered="1"/>
  <pageMargins left="0.25" right="0.25" top="0.5" bottom="0.5" header="0.3" footer="0.3"/>
  <pageSetup scale="83" orientation="portrait" r:id="rId1"/>
  <headerFooter scaleWithDoc="0" alignWithMargins="0"/>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5D0A-BE26-4C21-A63C-FD828F3053A6}">
  <sheetPr>
    <tabColor rgb="FF00B050"/>
    <pageSetUpPr fitToPage="1"/>
  </sheetPr>
  <dimension ref="A1:O37"/>
  <sheetViews>
    <sheetView workbookViewId="0">
      <selection activeCell="J10" sqref="J10"/>
    </sheetView>
  </sheetViews>
  <sheetFormatPr defaultColWidth="40.5703125" defaultRowHeight="12.75"/>
  <cols>
    <col min="1" max="1" width="49.42578125" style="17" customWidth="1"/>
    <col min="2" max="2" width="8.5703125" style="17" customWidth="1"/>
    <col min="3" max="3" width="6.5703125" style="17" customWidth="1"/>
    <col min="4" max="4" width="13.28515625" style="17" customWidth="1"/>
    <col min="5" max="5" width="10.85546875" style="17" customWidth="1"/>
    <col min="6" max="7" width="6.5703125" style="18" customWidth="1"/>
    <col min="8" max="8" width="10.42578125" style="18" customWidth="1"/>
    <col min="9" max="9" width="13.42578125" style="17" customWidth="1"/>
    <col min="10" max="16384" width="40.5703125" style="17"/>
  </cols>
  <sheetData>
    <row r="1" spans="1:15" ht="15.75">
      <c r="A1" s="2894" t="s">
        <v>0</v>
      </c>
      <c r="B1" s="2894"/>
      <c r="C1" s="2894"/>
      <c r="D1" s="2894"/>
      <c r="E1" s="2894"/>
      <c r="F1" s="2894"/>
      <c r="G1" s="2894"/>
      <c r="H1" s="2894"/>
      <c r="I1" s="2894"/>
    </row>
    <row r="2" spans="1:15" s="11" customFormat="1" ht="15.75">
      <c r="A2" s="2509" t="s">
        <v>1417</v>
      </c>
      <c r="B2" s="2509"/>
      <c r="C2" s="2509"/>
      <c r="D2" s="2509"/>
      <c r="E2" s="2509"/>
      <c r="F2" s="2509"/>
      <c r="G2" s="2509"/>
      <c r="H2" s="2509"/>
      <c r="I2" s="2509"/>
      <c r="J2" s="129"/>
      <c r="K2" s="129"/>
      <c r="L2" s="129"/>
      <c r="M2" s="129"/>
      <c r="N2" s="129"/>
      <c r="O2" s="129"/>
    </row>
    <row r="3" spans="1:15" s="10" customFormat="1" ht="15.75">
      <c r="A3" s="2510" t="s">
        <v>40</v>
      </c>
      <c r="B3" s="2510"/>
      <c r="C3" s="2510"/>
      <c r="D3" s="2510"/>
      <c r="E3" s="2510"/>
      <c r="F3" s="2510"/>
      <c r="G3" s="2510"/>
      <c r="H3" s="2510"/>
      <c r="I3" s="2510"/>
      <c r="J3" s="130"/>
      <c r="K3" s="130"/>
      <c r="L3" s="130"/>
      <c r="M3" s="130"/>
      <c r="N3" s="130"/>
      <c r="O3" s="130"/>
    </row>
    <row r="4" spans="1:15" ht="18" customHeight="1" thickBot="1">
      <c r="A4" s="2895"/>
      <c r="B4" s="2895"/>
      <c r="C4" s="2895"/>
      <c r="D4" s="2895"/>
      <c r="E4" s="2895"/>
      <c r="F4" s="2895"/>
      <c r="G4" s="2895"/>
      <c r="H4" s="2895"/>
      <c r="I4" s="2895"/>
    </row>
    <row r="5" spans="1:15" ht="36" customHeight="1" thickBot="1">
      <c r="A5" s="2896" t="s">
        <v>1208</v>
      </c>
      <c r="B5" s="2898" t="s">
        <v>1209</v>
      </c>
      <c r="C5" s="2899"/>
      <c r="D5" s="2899"/>
      <c r="E5" s="2900"/>
      <c r="F5" s="2901" t="s">
        <v>1210</v>
      </c>
      <c r="G5" s="2902"/>
      <c r="H5" s="2903"/>
      <c r="I5" s="1746" t="s">
        <v>706</v>
      </c>
    </row>
    <row r="6" spans="1:15" ht="35.25" customHeight="1" thickBot="1">
      <c r="A6" s="2897"/>
      <c r="B6" s="1748" t="s">
        <v>571</v>
      </c>
      <c r="C6" s="1743" t="s">
        <v>572</v>
      </c>
      <c r="D6" s="1743" t="s">
        <v>573</v>
      </c>
      <c r="E6" s="1749" t="s">
        <v>574</v>
      </c>
      <c r="F6" s="1750" t="s">
        <v>969</v>
      </c>
      <c r="G6" s="1744" t="s">
        <v>1191</v>
      </c>
      <c r="H6" s="1751" t="s">
        <v>48</v>
      </c>
      <c r="I6" s="1745"/>
    </row>
    <row r="7" spans="1:15" ht="12.75" customHeight="1">
      <c r="A7" s="1747" t="s">
        <v>1418</v>
      </c>
      <c r="B7" s="1129"/>
      <c r="C7" s="1129" t="s">
        <v>577</v>
      </c>
      <c r="D7" s="1540"/>
      <c r="E7" s="1541"/>
      <c r="F7" s="1111">
        <v>1</v>
      </c>
      <c r="G7" s="1112">
        <v>18</v>
      </c>
      <c r="H7" s="1113">
        <v>19</v>
      </c>
      <c r="I7" s="1669">
        <f>H7*20</f>
        <v>380</v>
      </c>
    </row>
    <row r="8" spans="1:15" ht="12.75" customHeight="1">
      <c r="A8" s="1668" t="s">
        <v>1212</v>
      </c>
      <c r="B8" s="1129"/>
      <c r="C8" s="1129"/>
      <c r="D8" s="1540"/>
      <c r="E8" s="1541"/>
      <c r="F8" s="1114">
        <v>0</v>
      </c>
      <c r="G8" s="1112">
        <v>0</v>
      </c>
      <c r="H8" s="1113">
        <v>0</v>
      </c>
      <c r="I8" s="1669"/>
    </row>
    <row r="9" spans="1:15" ht="12.75" customHeight="1">
      <c r="A9" s="1668" t="s">
        <v>1213</v>
      </c>
      <c r="B9" s="1129" t="s">
        <v>577</v>
      </c>
      <c r="C9" s="1130"/>
      <c r="D9" s="1541"/>
      <c r="E9" s="1541"/>
      <c r="F9" s="1225">
        <v>0</v>
      </c>
      <c r="G9" s="1112">
        <v>0</v>
      </c>
      <c r="H9" s="1113">
        <v>0</v>
      </c>
      <c r="I9" s="1669"/>
    </row>
    <row r="10" spans="1:15" ht="12.75" customHeight="1">
      <c r="A10" s="1583" t="s">
        <v>1214</v>
      </c>
      <c r="B10" s="1116" t="s">
        <v>577</v>
      </c>
      <c r="C10" s="1116" t="s">
        <v>577</v>
      </c>
      <c r="D10" s="1520"/>
      <c r="E10" s="1542"/>
      <c r="F10" s="1225">
        <v>0</v>
      </c>
      <c r="G10" s="1112">
        <v>0</v>
      </c>
      <c r="H10" s="1113">
        <v>0</v>
      </c>
      <c r="I10" s="1669"/>
    </row>
    <row r="11" spans="1:15" ht="12.75" customHeight="1">
      <c r="A11" s="1583" t="s">
        <v>1419</v>
      </c>
      <c r="B11" s="1116"/>
      <c r="C11" s="1116" t="s">
        <v>577</v>
      </c>
      <c r="D11" s="1520"/>
      <c r="E11" s="1542"/>
      <c r="F11" s="1225">
        <v>0</v>
      </c>
      <c r="G11" s="1112">
        <v>0</v>
      </c>
      <c r="H11" s="1113">
        <v>0</v>
      </c>
      <c r="I11" s="1669"/>
    </row>
    <row r="12" spans="1:15" ht="12.75" customHeight="1">
      <c r="A12" s="1583" t="s">
        <v>1216</v>
      </c>
      <c r="B12" s="1116"/>
      <c r="C12" s="1116" t="s">
        <v>577</v>
      </c>
      <c r="D12" s="1520" t="s">
        <v>577</v>
      </c>
      <c r="E12" s="1543" t="s">
        <v>577</v>
      </c>
      <c r="F12" s="1225">
        <v>0</v>
      </c>
      <c r="G12" s="1112">
        <v>0</v>
      </c>
      <c r="H12" s="1113">
        <v>0</v>
      </c>
      <c r="I12" s="1669"/>
    </row>
    <row r="13" spans="1:15" ht="12.75" customHeight="1">
      <c r="A13" s="1583" t="s">
        <v>1217</v>
      </c>
      <c r="B13" s="1116"/>
      <c r="C13" s="1116" t="s">
        <v>577</v>
      </c>
      <c r="D13" s="1520" t="s">
        <v>577</v>
      </c>
      <c r="E13" s="1542"/>
      <c r="F13" s="1225">
        <v>0</v>
      </c>
      <c r="G13" s="1112">
        <v>0</v>
      </c>
      <c r="H13" s="1113">
        <v>0</v>
      </c>
      <c r="I13" s="1669"/>
    </row>
    <row r="14" spans="1:15" ht="12.75" customHeight="1">
      <c r="A14" s="1668" t="s">
        <v>1218</v>
      </c>
      <c r="B14" s="1129"/>
      <c r="C14" s="1130" t="s">
        <v>577</v>
      </c>
      <c r="D14" s="1541" t="s">
        <v>577</v>
      </c>
      <c r="E14" s="1541"/>
      <c r="F14" s="1226">
        <v>0</v>
      </c>
      <c r="G14" s="1117">
        <v>0</v>
      </c>
      <c r="H14" s="1118">
        <v>0</v>
      </c>
      <c r="I14" s="1670"/>
    </row>
    <row r="15" spans="1:15" ht="12.75" customHeight="1">
      <c r="A15" s="1668" t="s">
        <v>1219</v>
      </c>
      <c r="B15" s="1129"/>
      <c r="C15" s="1130" t="s">
        <v>577</v>
      </c>
      <c r="D15" s="1541"/>
      <c r="E15" s="1541"/>
      <c r="F15" s="1225">
        <v>0</v>
      </c>
      <c r="G15" s="1112">
        <v>0</v>
      </c>
      <c r="H15" s="1113">
        <v>0</v>
      </c>
      <c r="I15" s="1669"/>
    </row>
    <row r="16" spans="1:15" ht="12.75" customHeight="1">
      <c r="A16" s="1668" t="s">
        <v>1220</v>
      </c>
      <c r="B16" s="1129"/>
      <c r="C16" s="1130"/>
      <c r="D16" s="1541"/>
      <c r="E16" s="1541"/>
      <c r="F16" s="1225">
        <v>0</v>
      </c>
      <c r="G16" s="1112">
        <v>0</v>
      </c>
      <c r="H16" s="1113">
        <v>0</v>
      </c>
      <c r="I16" s="1669"/>
    </row>
    <row r="17" spans="1:9" ht="12.75" customHeight="1">
      <c r="A17" s="1671" t="s">
        <v>1221</v>
      </c>
      <c r="B17" s="1129"/>
      <c r="C17" s="1130" t="s">
        <v>577</v>
      </c>
      <c r="D17" s="1541"/>
      <c r="E17" s="1541"/>
      <c r="F17" s="1225">
        <v>0</v>
      </c>
      <c r="G17" s="1112">
        <v>0</v>
      </c>
      <c r="H17" s="1113">
        <v>0</v>
      </c>
      <c r="I17" s="1669"/>
    </row>
    <row r="18" spans="1:9" ht="12.75" customHeight="1">
      <c r="A18" s="1671" t="s">
        <v>1222</v>
      </c>
      <c r="B18" s="1129"/>
      <c r="C18" s="1130" t="s">
        <v>577</v>
      </c>
      <c r="D18" s="1541"/>
      <c r="E18" s="1541"/>
      <c r="F18" s="1225">
        <v>0</v>
      </c>
      <c r="G18" s="1112">
        <v>0</v>
      </c>
      <c r="H18" s="1113">
        <v>0</v>
      </c>
      <c r="I18" s="1669"/>
    </row>
    <row r="19" spans="1:9" ht="12.75" customHeight="1">
      <c r="A19" s="1671" t="s">
        <v>1223</v>
      </c>
      <c r="B19" s="1129"/>
      <c r="C19" s="1130" t="s">
        <v>577</v>
      </c>
      <c r="D19" s="1541"/>
      <c r="E19" s="1541"/>
      <c r="F19" s="1225">
        <v>0</v>
      </c>
      <c r="G19" s="1112">
        <v>0</v>
      </c>
      <c r="H19" s="1113">
        <v>0</v>
      </c>
      <c r="I19" s="1669"/>
    </row>
    <row r="20" spans="1:9" ht="12.75" customHeight="1">
      <c r="A20" s="1671" t="s">
        <v>1420</v>
      </c>
      <c r="B20" s="1129"/>
      <c r="C20" s="1130" t="s">
        <v>577</v>
      </c>
      <c r="D20" s="1541"/>
      <c r="E20" s="1541"/>
      <c r="F20" s="1225">
        <v>0</v>
      </c>
      <c r="G20" s="1112">
        <v>0</v>
      </c>
      <c r="H20" s="1113">
        <v>0</v>
      </c>
      <c r="I20" s="1669"/>
    </row>
    <row r="21" spans="1:9" ht="12.75" customHeight="1">
      <c r="A21" s="1671" t="s">
        <v>1421</v>
      </c>
      <c r="B21" s="1129"/>
      <c r="C21" s="1130" t="s">
        <v>577</v>
      </c>
      <c r="D21" s="1541"/>
      <c r="E21" s="1541" t="s">
        <v>577</v>
      </c>
      <c r="F21" s="1225">
        <v>0</v>
      </c>
      <c r="G21" s="1112">
        <v>0</v>
      </c>
      <c r="H21" s="1113">
        <v>0</v>
      </c>
      <c r="I21" s="1669"/>
    </row>
    <row r="22" spans="1:9" ht="12.75" customHeight="1">
      <c r="A22" s="1671" t="s">
        <v>1225</v>
      </c>
      <c r="B22" s="1129"/>
      <c r="C22" s="1130" t="s">
        <v>577</v>
      </c>
      <c r="D22" s="1541"/>
      <c r="E22" s="1541"/>
      <c r="F22" s="1225">
        <v>0</v>
      </c>
      <c r="G22" s="1112">
        <v>0</v>
      </c>
      <c r="H22" s="1113">
        <v>0</v>
      </c>
      <c r="I22" s="1669"/>
    </row>
    <row r="23" spans="1:9" ht="12.75" customHeight="1">
      <c r="A23" s="1580" t="s">
        <v>1226</v>
      </c>
      <c r="B23" s="1108"/>
      <c r="C23" s="1109" t="s">
        <v>577</v>
      </c>
      <c r="D23" s="1541"/>
      <c r="E23" s="1541"/>
      <c r="F23" s="1225"/>
      <c r="G23" s="1112"/>
      <c r="H23" s="1113"/>
      <c r="I23" s="1669"/>
    </row>
    <row r="24" spans="1:9" ht="12.75" customHeight="1">
      <c r="A24" s="1671" t="s">
        <v>1227</v>
      </c>
      <c r="B24" s="1129" t="s">
        <v>577</v>
      </c>
      <c r="C24" s="1130"/>
      <c r="D24" s="1541"/>
      <c r="E24" s="1541"/>
      <c r="F24" s="1225">
        <v>0</v>
      </c>
      <c r="G24" s="1112">
        <v>0</v>
      </c>
      <c r="H24" s="1113">
        <v>0</v>
      </c>
      <c r="I24" s="1669"/>
    </row>
    <row r="25" spans="1:9" ht="12.75" customHeight="1">
      <c r="A25" s="1671" t="s">
        <v>1228</v>
      </c>
      <c r="B25" s="1129"/>
      <c r="C25" s="1130" t="s">
        <v>577</v>
      </c>
      <c r="D25" s="1541"/>
      <c r="E25" s="1541"/>
      <c r="F25" s="1225">
        <v>0</v>
      </c>
      <c r="G25" s="1112">
        <v>0</v>
      </c>
      <c r="H25" s="1113">
        <v>0</v>
      </c>
      <c r="I25" s="1669"/>
    </row>
    <row r="26" spans="1:9" ht="12.75" customHeight="1">
      <c r="A26" s="1672" t="s">
        <v>1229</v>
      </c>
      <c r="B26" s="1129"/>
      <c r="C26" s="1131" t="s">
        <v>577</v>
      </c>
      <c r="D26" s="1541"/>
      <c r="E26" s="1541"/>
      <c r="F26" s="1225">
        <v>0</v>
      </c>
      <c r="G26" s="1112">
        <v>0</v>
      </c>
      <c r="H26" s="1113">
        <v>0</v>
      </c>
      <c r="I26" s="1669"/>
    </row>
    <row r="27" spans="1:9" ht="12.75" customHeight="1">
      <c r="A27" s="1672" t="s">
        <v>1230</v>
      </c>
      <c r="B27" s="1129"/>
      <c r="C27" s="1131" t="s">
        <v>577</v>
      </c>
      <c r="D27" s="1541"/>
      <c r="E27" s="1541"/>
      <c r="F27" s="1225">
        <v>0</v>
      </c>
      <c r="G27" s="1112">
        <v>0</v>
      </c>
      <c r="H27" s="1113">
        <v>0</v>
      </c>
      <c r="I27" s="1669"/>
    </row>
    <row r="28" spans="1:9" ht="12.6" customHeight="1">
      <c r="A28" s="1671" t="s">
        <v>1231</v>
      </c>
      <c r="B28" s="1129"/>
      <c r="C28" s="1130" t="s">
        <v>577</v>
      </c>
      <c r="D28" s="1541"/>
      <c r="E28" s="1541"/>
      <c r="F28" s="1225">
        <v>0</v>
      </c>
      <c r="G28" s="1112">
        <v>0</v>
      </c>
      <c r="H28" s="1113">
        <v>0</v>
      </c>
      <c r="I28" s="1669"/>
    </row>
    <row r="29" spans="1:9" ht="12.6" customHeight="1">
      <c r="A29" s="1673" t="s">
        <v>1422</v>
      </c>
      <c r="B29" s="1129"/>
      <c r="C29" s="1130" t="s">
        <v>577</v>
      </c>
      <c r="D29" s="1541"/>
      <c r="E29" s="1541"/>
      <c r="F29" s="1225">
        <v>0</v>
      </c>
      <c r="G29" s="1112">
        <v>0</v>
      </c>
      <c r="H29" s="1113">
        <v>0</v>
      </c>
      <c r="I29" s="1669"/>
    </row>
    <row r="30" spans="1:9" ht="12.6" customHeight="1" thickBot="1">
      <c r="A30" s="1671" t="s">
        <v>1233</v>
      </c>
      <c r="B30" s="1129"/>
      <c r="C30" s="1130" t="s">
        <v>577</v>
      </c>
      <c r="D30" s="1541"/>
      <c r="E30" s="1541"/>
      <c r="F30" s="1225">
        <v>0</v>
      </c>
      <c r="G30" s="1112">
        <v>0</v>
      </c>
      <c r="H30" s="1113">
        <v>0</v>
      </c>
      <c r="I30" s="1669"/>
    </row>
    <row r="31" spans="1:9" ht="20.85" customHeight="1" thickBot="1">
      <c r="A31" s="1587" t="s">
        <v>1234</v>
      </c>
      <c r="B31" s="1588"/>
      <c r="C31" s="1588"/>
      <c r="D31" s="1588"/>
      <c r="E31" s="1588"/>
      <c r="F31" s="1674">
        <f>SUM(F7:F30)</f>
        <v>1</v>
      </c>
      <c r="G31" s="1674">
        <f>SUM(G7:G30)</f>
        <v>18</v>
      </c>
      <c r="H31" s="1675">
        <f>SUM(H7:H30)</f>
        <v>19</v>
      </c>
      <c r="I31" s="1676">
        <f>SUM(I7:I30)</f>
        <v>380</v>
      </c>
    </row>
    <row r="32" spans="1:9" ht="12.75" customHeight="1"/>
    <row r="33" spans="1:9" ht="19.5" customHeight="1"/>
    <row r="34" spans="1:9" ht="18">
      <c r="A34" s="2749" t="s">
        <v>1235</v>
      </c>
      <c r="B34" s="2749"/>
      <c r="C34" s="2749"/>
      <c r="D34" s="2749"/>
      <c r="E34" s="2749"/>
      <c r="F34" s="2749"/>
      <c r="G34" s="2749"/>
      <c r="H34" s="2749"/>
      <c r="I34" s="2749"/>
    </row>
    <row r="35" spans="1:9" ht="18">
      <c r="A35" s="2749" t="s">
        <v>1236</v>
      </c>
      <c r="B35" s="2749"/>
      <c r="C35" s="2749"/>
      <c r="D35" s="2749"/>
      <c r="E35" s="2749"/>
      <c r="F35" s="2749"/>
      <c r="G35" s="2749"/>
      <c r="H35" s="2749"/>
      <c r="I35" s="2749"/>
    </row>
    <row r="36" spans="1:9">
      <c r="A36" s="19"/>
    </row>
    <row r="37" spans="1:9" ht="14.25" customHeight="1"/>
  </sheetData>
  <mergeCells count="9">
    <mergeCell ref="A1:I1"/>
    <mergeCell ref="A2:I2"/>
    <mergeCell ref="A3:I3"/>
    <mergeCell ref="A34:I34"/>
    <mergeCell ref="A35:I35"/>
    <mergeCell ref="A4:I4"/>
    <mergeCell ref="A5:A6"/>
    <mergeCell ref="B5:E5"/>
    <mergeCell ref="F5:H5"/>
  </mergeCells>
  <printOptions horizontalCentered="1" verticalCentered="1"/>
  <pageMargins left="0.25" right="0.25" top="0.5" bottom="0.5" header="0.3" footer="0.3"/>
  <pageSetup scale="83" orientation="portrait" r:id="rId1"/>
  <headerFooter scaleWithDoc="0" alignWithMargins="0"/>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E624-0975-405C-85C0-7BFC101D74E9}">
  <sheetPr>
    <tabColor rgb="FF00B050"/>
    <pageSetUpPr fitToPage="1"/>
  </sheetPr>
  <dimension ref="A1:J22"/>
  <sheetViews>
    <sheetView workbookViewId="0">
      <selection activeCell="J10" sqref="J10"/>
    </sheetView>
  </sheetViews>
  <sheetFormatPr defaultColWidth="9.42578125" defaultRowHeight="15"/>
  <cols>
    <col min="1" max="1" width="28.7109375" style="10" bestFit="1" customWidth="1"/>
    <col min="2" max="2" width="14" style="14" bestFit="1" customWidth="1"/>
    <col min="3" max="3" width="16.5703125" style="14" customWidth="1"/>
    <col min="4" max="4" width="16.5703125" style="11" customWidth="1"/>
    <col min="5" max="9" width="9.42578125" style="11"/>
    <col min="10" max="10" width="26.42578125" style="11" customWidth="1"/>
    <col min="11" max="16384" width="9.42578125" style="11"/>
  </cols>
  <sheetData>
    <row r="1" spans="1:10" ht="15.75">
      <c r="A1" s="2904" t="s">
        <v>0</v>
      </c>
      <c r="B1" s="2904"/>
      <c r="C1" s="2904"/>
      <c r="D1" s="2904"/>
    </row>
    <row r="2" spans="1:10" ht="15.75" customHeight="1">
      <c r="A2" s="2509" t="s">
        <v>1423</v>
      </c>
      <c r="B2" s="2509"/>
      <c r="C2" s="2509"/>
      <c r="D2" s="2509"/>
      <c r="E2" s="129"/>
      <c r="F2" s="129"/>
      <c r="G2" s="129"/>
      <c r="H2" s="129"/>
      <c r="I2" s="129"/>
    </row>
    <row r="3" spans="1:10" s="10" customFormat="1" ht="15.75">
      <c r="A3" s="2510" t="s">
        <v>40</v>
      </c>
      <c r="B3" s="2510"/>
      <c r="C3" s="2510"/>
      <c r="D3" s="2510"/>
      <c r="E3" s="130"/>
      <c r="F3" s="130"/>
      <c r="G3" s="130"/>
      <c r="H3" s="130"/>
      <c r="I3" s="130"/>
      <c r="J3" s="134"/>
    </row>
    <row r="4" spans="1:10" ht="16.5" thickBot="1">
      <c r="A4" s="93"/>
      <c r="B4" s="89"/>
      <c r="C4" s="89"/>
      <c r="D4" s="89"/>
      <c r="E4" s="10"/>
      <c r="F4" s="10"/>
      <c r="G4" s="10"/>
      <c r="H4" s="135" t="s">
        <v>782</v>
      </c>
      <c r="I4" s="134"/>
    </row>
    <row r="5" spans="1:10" ht="15.75">
      <c r="A5" s="2886" t="s">
        <v>1424</v>
      </c>
      <c r="B5" s="2909"/>
      <c r="C5" s="2909"/>
      <c r="D5" s="2910"/>
    </row>
    <row r="6" spans="1:10" ht="16.5" thickBot="1">
      <c r="A6" s="2889" t="s">
        <v>1425</v>
      </c>
      <c r="B6" s="2911"/>
      <c r="C6" s="2911"/>
      <c r="D6" s="2912"/>
    </row>
    <row r="7" spans="1:10" ht="15.75">
      <c r="A7" s="2764" t="s">
        <v>535</v>
      </c>
      <c r="B7" s="2370" t="s">
        <v>1251</v>
      </c>
      <c r="C7" s="59" t="s">
        <v>1251</v>
      </c>
      <c r="D7" s="2764" t="s">
        <v>48</v>
      </c>
    </row>
    <row r="8" spans="1:10" ht="32.25" thickBot="1">
      <c r="A8" s="2771"/>
      <c r="B8" s="1526" t="s">
        <v>1248</v>
      </c>
      <c r="C8" s="1526" t="s">
        <v>1252</v>
      </c>
      <c r="D8" s="2771" t="s">
        <v>48</v>
      </c>
    </row>
    <row r="9" spans="1:10" ht="15.75">
      <c r="A9" s="953" t="s">
        <v>1426</v>
      </c>
      <c r="B9" s="2347">
        <v>266.7</v>
      </c>
      <c r="C9" s="51">
        <v>93.8</v>
      </c>
      <c r="D9" s="52">
        <f>SUM(B9:C9)</f>
        <v>360.5</v>
      </c>
    </row>
    <row r="10" spans="1:10" ht="18.600000000000001" customHeight="1" thickBot="1">
      <c r="A10" s="2369" t="s">
        <v>983</v>
      </c>
      <c r="B10" s="2368">
        <v>305.2</v>
      </c>
      <c r="C10" s="1544">
        <v>105.6</v>
      </c>
      <c r="D10" s="1545">
        <f>SUM(B10:C10)</f>
        <v>410.79999999999995</v>
      </c>
    </row>
    <row r="11" spans="1:10" ht="20.85" customHeight="1">
      <c r="A11" s="55"/>
      <c r="B11" s="56"/>
      <c r="C11" s="56"/>
      <c r="D11" s="57"/>
    </row>
    <row r="12" spans="1:10" ht="16.5" thickBot="1">
      <c r="A12" s="55"/>
      <c r="B12" s="56"/>
      <c r="C12" s="56"/>
      <c r="D12" s="57"/>
    </row>
    <row r="13" spans="1:10" ht="15.75">
      <c r="A13" s="2886" t="s">
        <v>1427</v>
      </c>
      <c r="B13" s="2909"/>
      <c r="C13" s="2910"/>
      <c r="D13" s="57"/>
    </row>
    <row r="14" spans="1:10" ht="16.5" thickBot="1">
      <c r="A14" s="2913" t="s">
        <v>1428</v>
      </c>
      <c r="B14" s="2911"/>
      <c r="C14" s="2912"/>
      <c r="D14" s="57"/>
    </row>
    <row r="15" spans="1:10" ht="16.5" thickBot="1">
      <c r="A15" s="2905" t="s">
        <v>1255</v>
      </c>
      <c r="B15" s="2906"/>
      <c r="C15" s="2907"/>
      <c r="D15" s="57"/>
    </row>
    <row r="16" spans="1:10" ht="15.75">
      <c r="A16" s="143" t="s">
        <v>535</v>
      </c>
      <c r="B16" s="145" t="s">
        <v>46</v>
      </c>
      <c r="C16" s="101"/>
      <c r="D16" s="57"/>
    </row>
    <row r="17" spans="1:6" ht="15" customHeight="1">
      <c r="A17" s="50" t="s">
        <v>1426</v>
      </c>
      <c r="B17" s="160">
        <v>130.89666666666699</v>
      </c>
      <c r="C17" s="809"/>
      <c r="D17" s="57"/>
    </row>
    <row r="18" spans="1:6" ht="16.5" thickBot="1">
      <c r="A18" s="1527" t="s">
        <v>983</v>
      </c>
      <c r="B18" s="1546">
        <v>134.863333333333</v>
      </c>
      <c r="C18" s="152"/>
      <c r="D18" s="57"/>
      <c r="F18" s="84"/>
    </row>
    <row r="19" spans="1:6" ht="23.85" customHeight="1">
      <c r="B19" s="16"/>
      <c r="C19" s="16"/>
    </row>
    <row r="20" spans="1:6">
      <c r="A20" s="12"/>
    </row>
    <row r="21" spans="1:6" ht="18">
      <c r="A21" s="49" t="s">
        <v>1256</v>
      </c>
      <c r="E21" s="12"/>
    </row>
    <row r="22" spans="1:6">
      <c r="A22" s="2908"/>
      <c r="B22" s="2908"/>
      <c r="C22" s="2908"/>
      <c r="D22" s="2908"/>
      <c r="E22" s="12"/>
    </row>
  </sheetData>
  <mergeCells count="11">
    <mergeCell ref="A1:D1"/>
    <mergeCell ref="A15:C15"/>
    <mergeCell ref="A22:D22"/>
    <mergeCell ref="A5:D5"/>
    <mergeCell ref="A6:D6"/>
    <mergeCell ref="A7:A8"/>
    <mergeCell ref="D7:D8"/>
    <mergeCell ref="A2:D2"/>
    <mergeCell ref="A3:D3"/>
    <mergeCell ref="A13:C13"/>
    <mergeCell ref="A14:C14"/>
  </mergeCells>
  <printOptions horizontalCentered="1" verticalCentered="1"/>
  <pageMargins left="0.25" right="0.25" top="0.5" bottom="0.5" header="0.3" footer="0.3"/>
  <pageSetup orientation="portrait" r:id="rId1"/>
  <headerFooter scaleWithDoc="0"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1" ma:contentTypeDescription="Create a new document." ma:contentTypeScope="" ma:versionID="5893ae9ce60b5ccabaf61f65ed656d61">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9e778cef6c1a7e6650f1ee1969de4f3d"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e8ffee-413a-4321-934f-9d2588dbcb17">
      <Terms xmlns="http://schemas.microsoft.com/office/infopath/2007/PartnerControls"/>
    </lcf76f155ced4ddcb4097134ff3c332f>
    <TaxCatchAll xmlns="f7d0d543-5bbc-4586-ab0e-1c8391228024" xsi:nil="true"/>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Notes xmlns="66e8ffee-413a-4321-934f-9d2588dbcb17" xsi:nil="true"/>
  </documentManagement>
</p:properties>
</file>

<file path=customXml/itemProps1.xml><?xml version="1.0" encoding="utf-8"?>
<ds:datastoreItem xmlns:ds="http://schemas.openxmlformats.org/officeDocument/2006/customXml" ds:itemID="{20460862-EC6C-4A56-89E7-16CA1FEF4DC3}"/>
</file>

<file path=customXml/itemProps2.xml><?xml version="1.0" encoding="utf-8"?>
<ds:datastoreItem xmlns:ds="http://schemas.openxmlformats.org/officeDocument/2006/customXml" ds:itemID="{0E690712-F3EF-41EE-AA5C-CD7C4BD9B0BE}"/>
</file>

<file path=customXml/itemProps3.xml><?xml version="1.0" encoding="utf-8"?>
<ds:datastoreItem xmlns:ds="http://schemas.openxmlformats.org/officeDocument/2006/customXml" ds:itemID="{2489B244-8B8D-4874-8487-7C297B540192}"/>
</file>

<file path=docMetadata/LabelInfo.xml><?xml version="1.0" encoding="utf-8"?>
<clbl:labelList xmlns:clbl="http://schemas.microsoft.com/office/2020/mipLabelMetadata">
  <clbl:label id="{6b0d6fe9-5d6a-4bc0-a54c-bcad7a1ba9de}" enabled="1" method="Privileged" siteId="{44ae661a-ece6-41aa-bc96-7c2c85a0894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Ramos, Ronnie</dc:creator>
  <cp:keywords/>
  <dc:description/>
  <cp:lastModifiedBy>Alvarez, Eneida G</cp:lastModifiedBy>
  <cp:revision/>
  <dcterms:created xsi:type="dcterms:W3CDTF">2020-06-30T23:43:06Z</dcterms:created>
  <dcterms:modified xsi:type="dcterms:W3CDTF">2025-06-27T17:27:02Z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_dlc_DocIdItemGuid">
    <vt:lpwstr>ad533284-1e95-4edf-9185-02821611f263</vt:lpwstr>
  </property>
  <property fmtid="{D5CDD505-2E9C-101B-9397-08002B2CF9AE}" pid="4" name="MediaServiceImageTags">
    <vt:lpwstr/>
  </property>
  <property fmtid="{D5CDD505-2E9C-101B-9397-08002B2CF9AE}" pid="5" name="MSIP_Label_6b0d6fe9-5d6a-4bc0-a54c-bcad7a1ba9de_Enabled">
    <vt:lpwstr>true</vt:lpwstr>
  </property>
  <property fmtid="{D5CDD505-2E9C-101B-9397-08002B2CF9AE}" pid="6" name="MSIP_Label_6b0d6fe9-5d6a-4bc0-a54c-bcad7a1ba9de_SetDate">
    <vt:lpwstr>2023-09-14T17:55:01Z</vt:lpwstr>
  </property>
  <property fmtid="{D5CDD505-2E9C-101B-9397-08002B2CF9AE}" pid="7" name="MSIP_Label_6b0d6fe9-5d6a-4bc0-a54c-bcad7a1ba9de_Method">
    <vt:lpwstr>Privileged</vt:lpwstr>
  </property>
  <property fmtid="{D5CDD505-2E9C-101B-9397-08002B2CF9AE}" pid="8" name="MSIP_Label_6b0d6fe9-5d6a-4bc0-a54c-bcad7a1ba9de_Name">
    <vt:lpwstr>Internal (No Markings)</vt:lpwstr>
  </property>
  <property fmtid="{D5CDD505-2E9C-101B-9397-08002B2CF9AE}" pid="9" name="MSIP_Label_6b0d6fe9-5d6a-4bc0-a54c-bcad7a1ba9de_SiteId">
    <vt:lpwstr>44ae661a-ece6-41aa-bc96-7c2c85a08941</vt:lpwstr>
  </property>
  <property fmtid="{D5CDD505-2E9C-101B-9397-08002B2CF9AE}" pid="10" name="MSIP_Label_6b0d6fe9-5d6a-4bc0-a54c-bcad7a1ba9de_ActionId">
    <vt:lpwstr>d4f752bd-c2a0-410f-ba84-01fdb86fd147</vt:lpwstr>
  </property>
  <property fmtid="{D5CDD505-2E9C-101B-9397-08002B2CF9AE}" pid="11" name="MSIP_Label_6b0d6fe9-5d6a-4bc0-a54c-bcad7a1ba9de_ContentBits">
    <vt:lpwstr>0</vt:lpwstr>
  </property>
  <property fmtid="{D5CDD505-2E9C-101B-9397-08002B2CF9AE}" pid="12" name="MSIP_Label_bc3dd1c7-2c40-4a31-84b2-bec599b321a0_Enabled">
    <vt:lpwstr>true</vt:lpwstr>
  </property>
  <property fmtid="{D5CDD505-2E9C-101B-9397-08002B2CF9AE}" pid="13" name="MSIP_Label_bc3dd1c7-2c40-4a31-84b2-bec599b321a0_SetDate">
    <vt:lpwstr>2023-11-16T15:26:21Z</vt:lpwstr>
  </property>
  <property fmtid="{D5CDD505-2E9C-101B-9397-08002B2CF9AE}" pid="14" name="MSIP_Label_bc3dd1c7-2c40-4a31-84b2-bec599b321a0_Method">
    <vt:lpwstr>Standard</vt:lpwstr>
  </property>
  <property fmtid="{D5CDD505-2E9C-101B-9397-08002B2CF9AE}" pid="15" name="MSIP_Label_bc3dd1c7-2c40-4a31-84b2-bec599b321a0_Name">
    <vt:lpwstr>bc3dd1c7-2c40-4a31-84b2-bec599b321a0</vt:lpwstr>
  </property>
  <property fmtid="{D5CDD505-2E9C-101B-9397-08002B2CF9AE}" pid="16" name="MSIP_Label_bc3dd1c7-2c40-4a31-84b2-bec599b321a0_SiteId">
    <vt:lpwstr>5b2a8fee-4c95-4bdc-8aae-196f8aacb1b6</vt:lpwstr>
  </property>
  <property fmtid="{D5CDD505-2E9C-101B-9397-08002B2CF9AE}" pid="17" name="MSIP_Label_bc3dd1c7-2c40-4a31-84b2-bec599b321a0_ActionId">
    <vt:lpwstr>e56e0acd-5e04-478e-bfc4-501812de54d0</vt:lpwstr>
  </property>
  <property fmtid="{D5CDD505-2E9C-101B-9397-08002B2CF9AE}" pid="18" name="MSIP_Label_bc3dd1c7-2c40-4a31-84b2-bec599b321a0_ContentBits">
    <vt:lpwstr>0</vt:lpwstr>
  </property>
  <property fmtid="{D5CDD505-2E9C-101B-9397-08002B2CF9AE}" pid="19" name="CofWorkbookId">
    <vt:lpwstr>439099e8-fe41-48d7-b0f9-b810c90767ce</vt:lpwstr>
  </property>
</Properties>
</file>